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drawings/drawing71.xml" ContentType="application/vnd.openxmlformats-officedocument.drawing+xml"/>
  <Override PartName="/xl/drawings/drawing72.xml" ContentType="application/vnd.openxmlformats-officedocument.drawing+xml"/>
  <Override PartName="/xl/drawings/drawing73.xml" ContentType="application/vnd.openxmlformats-officedocument.drawing+xml"/>
  <Override PartName="/xl/drawings/drawing74.xml" ContentType="application/vnd.openxmlformats-officedocument.drawing+xml"/>
  <Override PartName="/xl/drawings/drawing75.xml" ContentType="application/vnd.openxmlformats-officedocument.drawing+xml"/>
  <Override PartName="/xl/drawings/drawing76.xml" ContentType="application/vnd.openxmlformats-officedocument.drawing+xml"/>
  <Override PartName="/xl/drawings/drawing77.xml" ContentType="application/vnd.openxmlformats-officedocument.drawing+xml"/>
  <Override PartName="/xl/drawings/drawing78.xml" ContentType="application/vnd.openxmlformats-officedocument.drawing+xml"/>
  <Override PartName="/xl/drawings/drawing79.xml" ContentType="application/vnd.openxmlformats-officedocument.drawing+xml"/>
  <Override PartName="/xl/drawings/drawing80.xml" ContentType="application/vnd.openxmlformats-officedocument.drawing+xml"/>
  <Override PartName="/xl/drawings/drawing81.xml" ContentType="application/vnd.openxmlformats-officedocument.drawing+xml"/>
  <Override PartName="/xl/drawings/drawing82.xml" ContentType="application/vnd.openxmlformats-officedocument.drawing+xml"/>
  <Override PartName="/xl/drawings/drawing83.xml" ContentType="application/vnd.openxmlformats-officedocument.drawing+xml"/>
  <Override PartName="/xl/drawings/drawing8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defaultThemeVersion="124226"/>
  <mc:AlternateContent xmlns:mc="http://schemas.openxmlformats.org/markup-compatibility/2006">
    <mc:Choice Requires="x15">
      <x15ac:absPath xmlns:x15ac="http://schemas.microsoft.com/office/spreadsheetml/2010/11/ac" url="C:\Users\2287\Desktop\oprava 8 1 25\"/>
    </mc:Choice>
  </mc:AlternateContent>
  <bookViews>
    <workbookView xWindow="0" yWindow="0" windowWidth="38400" windowHeight="17700" tabRatio="901" firstSheet="75" activeTab="83"/>
  </bookViews>
  <sheets>
    <sheet name="Príloha č.1.1 - SO 420-01" sheetId="5" r:id="rId1"/>
    <sheet name="Príloha č.1.2 - SO 420-02" sheetId="6" r:id="rId2"/>
    <sheet name="Príloha č.1.3 - SO 420-03" sheetId="8" r:id="rId3"/>
    <sheet name="Príloha č.1.4 - SO 420-04 " sheetId="7" r:id="rId4"/>
    <sheet name="Príloha č.1.5 - SO 420-05" sheetId="18" r:id="rId5"/>
    <sheet name="Príloha č.1.6 - SO 420-06" sheetId="14" r:id="rId6"/>
    <sheet name="Príloha č.1.7 - SO 420-07" sheetId="17" r:id="rId7"/>
    <sheet name="Príloha č.1.8 - SO 420-08" sheetId="13" r:id="rId8"/>
    <sheet name="Príloha č.1.9 - SO 420-09" sheetId="20" r:id="rId9"/>
    <sheet name="Príloha č.1.10 - SO 420-10" sheetId="16" r:id="rId10"/>
    <sheet name="Príloha č.1.11 - SO 420-11" sheetId="21" r:id="rId11"/>
    <sheet name="Príloha č.1.12 - SO 420-12" sheetId="15" r:id="rId12"/>
    <sheet name="Príloha č.1.13 - SO 420-13" sheetId="11" r:id="rId13"/>
    <sheet name="Príloha č.1.14 - SO 420-14" sheetId="9" r:id="rId14"/>
    <sheet name="Príloha č.1.15 - SO 420-15" sheetId="23" r:id="rId15"/>
    <sheet name="Príloha č.1.16 - 792-11.1" sheetId="121" r:id="rId16"/>
    <sheet name="Príloha č.1.17 - SO 404-00.1" sheetId="80" r:id="rId17"/>
    <sheet name="Príloha č.1.18 - SO 404-00.4" sheetId="81" r:id="rId18"/>
    <sheet name="Príloha č.1.19 - SO 404-00.5" sheetId="105" r:id="rId19"/>
    <sheet name="Príloha č.1.20 - SO 404-00.6" sheetId="111" r:id="rId20"/>
    <sheet name="Príloha č.1.21 - SO 404-00.7" sheetId="110" r:id="rId21"/>
    <sheet name="Príloha č.1.22 - SO 404-00.8" sheetId="109" r:id="rId22"/>
    <sheet name="Príloha č.1.23 - SO 405-00.1" sheetId="108" r:id="rId23"/>
    <sheet name="Príloha č.1.24 - SO 405-00.4" sheetId="107" r:id="rId24"/>
    <sheet name="Príloha č.1.25 - SO 405-00.5" sheetId="106" r:id="rId25"/>
    <sheet name="Príloha č.1.26 - SO 405-00.6" sheetId="115" r:id="rId26"/>
    <sheet name="Príloha č.1.27 - SO 405-00.7" sheetId="114" r:id="rId27"/>
    <sheet name="Príloha č.1.28 - SO 405-00.8" sheetId="113" r:id="rId28"/>
    <sheet name="Príloha č.1.29 - SO 413-00" sheetId="112" r:id="rId29"/>
    <sheet name="Príloha č.1.30 - SO 414-00" sheetId="116" r:id="rId30"/>
    <sheet name="Príloha č.1.31 - SO 415-00" sheetId="117" r:id="rId31"/>
    <sheet name="Príloha č.1.32 - SO 416-00" sheetId="119" r:id="rId32"/>
    <sheet name="Príloha č.1.33 - 792-00.1" sheetId="120" r:id="rId33"/>
    <sheet name="Príloha č.1.34 - 130-02" sheetId="127" r:id="rId34"/>
    <sheet name="Príloha č.1.35 - SO 692,694" sheetId="129" r:id="rId35"/>
    <sheet name="Príloha č.2 - Sumár tunel" sheetId="2" r:id="rId36"/>
    <sheet name="Príloha č.3.1 - SO 629-00" sheetId="86" r:id="rId37"/>
    <sheet name="Príloha č.3.2 - SO 792-00" sheetId="87" r:id="rId38"/>
    <sheet name="Príloha č.3.3 - N792" sheetId="88" r:id="rId39"/>
    <sheet name="Príloha č.3.4 - SO 223-00" sheetId="122" r:id="rId40"/>
    <sheet name="Príloha č.3.5 - SO 224-00" sheetId="123" r:id="rId41"/>
    <sheet name="Príloha č.3.6 - SO 278,280" sheetId="124" r:id="rId42"/>
    <sheet name="Príloha č.3.7 - SO 629-01" sheetId="89" r:id="rId43"/>
    <sheet name="Príloha č.3.8 - SO 792-11" sheetId="90" r:id="rId44"/>
    <sheet name="Príloha č.3.9 - N792-01" sheetId="91" r:id="rId45"/>
    <sheet name="Príloha č.3.10 - N103-04" sheetId="128" r:id="rId46"/>
    <sheet name="Príloha č.4 - Sumár ISD D3" sheetId="93" r:id="rId47"/>
    <sheet name="Príloha č.5.1- SČ ISD D1" sheetId="27" r:id="rId48"/>
    <sheet name="Príloha č.5.2 - TNV D1" sheetId="33" r:id="rId49"/>
    <sheet name="Príloha č.5.3 - CSS D1" sheetId="30" r:id="rId50"/>
    <sheet name="Príloha č.5.4 - EZS D1" sheetId="28" r:id="rId51"/>
    <sheet name="Príloha č.5.5 - KD D1" sheetId="29" r:id="rId52"/>
    <sheet name="Príloha č.5.6 - TU D1" sheetId="31" r:id="rId53"/>
    <sheet name="Príloha č.5.7 - PS D1" sheetId="35" r:id="rId54"/>
    <sheet name="Príloha č.5.8 - MPZ D1" sheetId="36" r:id="rId55"/>
    <sheet name="Príloha č.5.9 - RNR D1" sheetId="37" r:id="rId56"/>
    <sheet name="Príloha č.5.10 - ČS D1" sheetId="38" r:id="rId57"/>
    <sheet name="Príloha č.5.11 - SSÚD" sheetId="133" r:id="rId58"/>
    <sheet name="Príloha č.6 - Sumár ISD D1" sheetId="32" r:id="rId59"/>
    <sheet name="Príloha č.7.1 - SO 420-01" sheetId="55" r:id="rId60"/>
    <sheet name="Príloha č.7.2 - SO 420-02" sheetId="56" r:id="rId61"/>
    <sheet name="Príloha č.7.3 - SO 420-03" sheetId="57" r:id="rId62"/>
    <sheet name="Príloha č.7.4 - SO 420-04" sheetId="58" r:id="rId63"/>
    <sheet name="Príloha č.7.5 - SO 420-05" sheetId="59" r:id="rId64"/>
    <sheet name="Príloha č.7.6 - SO 420-06" sheetId="60" r:id="rId65"/>
    <sheet name="Príloha č.7.7 - SO 420-07" sheetId="61" r:id="rId66"/>
    <sheet name="Príloha č.7.8 - SO 420-08" sheetId="63" r:id="rId67"/>
    <sheet name="Príloha č.7.9 - SO 420-09" sheetId="62" r:id="rId68"/>
    <sheet name="Príloha č.7.10 - SO 420-10" sheetId="64" r:id="rId69"/>
    <sheet name="Príloha č.7.11 - SO 420-11" sheetId="65" r:id="rId70"/>
    <sheet name="Príloha č.7.12 - SO 420-12" sheetId="66" r:id="rId71"/>
    <sheet name="Príloha č.7.13 - SO 420-14" sheetId="68" r:id="rId72"/>
    <sheet name="Príloha č.7.14 - SO 420-15" sheetId="69" r:id="rId73"/>
    <sheet name="Príloha č.7.15 - SO 404,405" sheetId="70" r:id="rId74"/>
    <sheet name="Príloha č.7.16 - SO 413-00" sheetId="71" r:id="rId75"/>
    <sheet name="Príloha č.7.17 - SO 405,415,420" sheetId="72" r:id="rId76"/>
    <sheet name="Príloha č.7.18 - ISD SČ D3" sheetId="126" r:id="rId77"/>
    <sheet name="Príloha č.7.19 - ISD TČ D3" sheetId="73" r:id="rId78"/>
    <sheet name="Príloha č.7.20 - ISD D1" sheetId="75" r:id="rId79"/>
    <sheet name="Príloha č.8 - Sumár ND" sheetId="76" r:id="rId80"/>
    <sheet name="Príloha č.9 - Opravy" sheetId="78" r:id="rId81"/>
    <sheet name="Príloha č.10 - Správy" sheetId="130" r:id="rId82"/>
    <sheet name="Príloha č.11 - KB" sheetId="132" r:id="rId83"/>
    <sheet name="Príloha č.1 k A.2 " sheetId="79" r:id="rId84"/>
  </sheets>
  <definedNames>
    <definedName name="_xlnm.Print_Titles" localSheetId="0">'Príloha č.1.1 - SO 420-01'!$1:$7</definedName>
    <definedName name="_xlnm.Print_Titles" localSheetId="9">'Príloha č.1.10 - SO 420-10'!$1:$7</definedName>
    <definedName name="_xlnm.Print_Titles" localSheetId="10">'Príloha č.1.11 - SO 420-11'!$1:$7</definedName>
    <definedName name="_xlnm.Print_Titles" localSheetId="11">'Príloha č.1.12 - SO 420-12'!$1:$7</definedName>
    <definedName name="_xlnm.Print_Titles" localSheetId="12">'Príloha č.1.13 - SO 420-13'!$1:$7</definedName>
    <definedName name="_xlnm.Print_Titles" localSheetId="13">'Príloha č.1.14 - SO 420-14'!$1:$7</definedName>
    <definedName name="_xlnm.Print_Titles" localSheetId="14">'Príloha č.1.15 - SO 420-15'!$1:$7</definedName>
    <definedName name="_xlnm.Print_Titles" localSheetId="15">'Príloha č.1.16 - 792-11.1'!$1:$7</definedName>
    <definedName name="_xlnm.Print_Titles" localSheetId="16">'Príloha č.1.17 - SO 404-00.1'!$1:$7</definedName>
    <definedName name="_xlnm.Print_Titles" localSheetId="17">'Príloha č.1.18 - SO 404-00.4'!$1:$7</definedName>
    <definedName name="_xlnm.Print_Titles" localSheetId="18">'Príloha č.1.19 - SO 404-00.5'!$1:$7</definedName>
    <definedName name="_xlnm.Print_Titles" localSheetId="1">'Príloha č.1.2 - SO 420-02'!$1:$7</definedName>
    <definedName name="_xlnm.Print_Titles" localSheetId="19">'Príloha č.1.20 - SO 404-00.6'!$1:$7</definedName>
    <definedName name="_xlnm.Print_Titles" localSheetId="20">'Príloha č.1.21 - SO 404-00.7'!$1:$7</definedName>
    <definedName name="_xlnm.Print_Titles" localSheetId="21">'Príloha č.1.22 - SO 404-00.8'!$1:$7</definedName>
    <definedName name="_xlnm.Print_Titles" localSheetId="22">'Príloha č.1.23 - SO 405-00.1'!$1:$7</definedName>
    <definedName name="_xlnm.Print_Titles" localSheetId="23">'Príloha č.1.24 - SO 405-00.4'!$1:$7</definedName>
    <definedName name="_xlnm.Print_Titles" localSheetId="24">'Príloha č.1.25 - SO 405-00.5'!$1:$7</definedName>
    <definedName name="_xlnm.Print_Titles" localSheetId="25">'Príloha č.1.26 - SO 405-00.6'!$1:$7</definedName>
    <definedName name="_xlnm.Print_Titles" localSheetId="26">'Príloha č.1.27 - SO 405-00.7'!$1:$7</definedName>
    <definedName name="_xlnm.Print_Titles" localSheetId="27">'Príloha č.1.28 - SO 405-00.8'!$1:$7</definedName>
    <definedName name="_xlnm.Print_Titles" localSheetId="28">'Príloha č.1.29 - SO 413-00'!$1:$7</definedName>
    <definedName name="_xlnm.Print_Titles" localSheetId="2">'Príloha č.1.3 - SO 420-03'!$1:$7</definedName>
    <definedName name="_xlnm.Print_Titles" localSheetId="29">'Príloha č.1.30 - SO 414-00'!$1:$7</definedName>
    <definedName name="_xlnm.Print_Titles" localSheetId="30">'Príloha č.1.31 - SO 415-00'!$1:$7</definedName>
    <definedName name="_xlnm.Print_Titles" localSheetId="31">'Príloha č.1.32 - SO 416-00'!$1:$7</definedName>
    <definedName name="_xlnm.Print_Titles" localSheetId="32">'Príloha č.1.33 - 792-00.1'!$1:$7</definedName>
    <definedName name="_xlnm.Print_Titles" localSheetId="33">'Príloha č.1.34 - 130-02'!$1:$7</definedName>
    <definedName name="_xlnm.Print_Titles" localSheetId="34">'Príloha č.1.35 - SO 692,694'!$1:$7</definedName>
    <definedName name="_xlnm.Print_Titles" localSheetId="3">'Príloha č.1.4 - SO 420-04 '!$1:$7</definedName>
    <definedName name="_xlnm.Print_Titles" localSheetId="4">'Príloha č.1.5 - SO 420-05'!$1:$7</definedName>
    <definedName name="_xlnm.Print_Titles" localSheetId="5">'Príloha č.1.6 - SO 420-06'!$1:$7</definedName>
    <definedName name="_xlnm.Print_Titles" localSheetId="6">'Príloha č.1.7 - SO 420-07'!$1:$7</definedName>
    <definedName name="_xlnm.Print_Titles" localSheetId="7">'Príloha č.1.8 - SO 420-08'!$1:$7</definedName>
    <definedName name="_xlnm.Print_Titles" localSheetId="8">'Príloha č.1.9 - SO 420-09'!$1:$7</definedName>
    <definedName name="_xlnm.Print_Titles" localSheetId="82">'Príloha č.11 - KB'!$1:$7</definedName>
    <definedName name="_xlnm.Print_Titles" localSheetId="36">'Príloha č.3.1 - SO 629-00'!$1:$7</definedName>
    <definedName name="_xlnm.Print_Titles" localSheetId="45">'Príloha č.3.10 - N103-04'!$1:$7</definedName>
    <definedName name="_xlnm.Print_Titles" localSheetId="37">'Príloha č.3.2 - SO 792-00'!$1:$7</definedName>
    <definedName name="_xlnm.Print_Titles" localSheetId="38">'Príloha č.3.3 - N792'!$1:$7</definedName>
    <definedName name="_xlnm.Print_Titles" localSheetId="39">'Príloha č.3.4 - SO 223-00'!$1:$7</definedName>
    <definedName name="_xlnm.Print_Titles" localSheetId="40">'Príloha č.3.5 - SO 224-00'!$1:$7</definedName>
    <definedName name="_xlnm.Print_Titles" localSheetId="41">'Príloha č.3.6 - SO 278,280'!$1:$7</definedName>
    <definedName name="_xlnm.Print_Titles" localSheetId="42">'Príloha č.3.7 - SO 629-01'!$1:$7</definedName>
    <definedName name="_xlnm.Print_Titles" localSheetId="43">'Príloha č.3.8 - SO 792-11'!$1:$7</definedName>
    <definedName name="_xlnm.Print_Titles" localSheetId="44">'Príloha č.3.9 - N792-01'!$1:$7</definedName>
    <definedName name="_xlnm.Print_Titles" localSheetId="47">'Príloha č.5.1- SČ ISD D1'!$1:$5</definedName>
    <definedName name="_xlnm.Print_Titles" localSheetId="56">'Príloha č.5.10 - ČS D1'!$1:$5</definedName>
    <definedName name="_xlnm.Print_Titles" localSheetId="57">'Príloha č.5.11 - SSÚD'!$1:$5</definedName>
    <definedName name="_xlnm.Print_Titles" localSheetId="48">'Príloha č.5.2 - TNV D1'!$1:$5</definedName>
    <definedName name="_xlnm.Print_Titles" localSheetId="49">'Príloha č.5.3 - CSS D1'!$1:$5</definedName>
    <definedName name="_xlnm.Print_Titles" localSheetId="50">'Príloha č.5.4 - EZS D1'!$1:$5</definedName>
    <definedName name="_xlnm.Print_Titles" localSheetId="51">'Príloha č.5.5 - KD D1'!$1:$5</definedName>
    <definedName name="_xlnm.Print_Titles" localSheetId="52">'Príloha č.5.6 - TU D1'!$1:$5</definedName>
    <definedName name="_xlnm.Print_Titles" localSheetId="53">'Príloha č.5.7 - PS D1'!$1:$5</definedName>
    <definedName name="_xlnm.Print_Titles" localSheetId="54">'Príloha č.5.8 - MPZ D1'!$1:$5</definedName>
    <definedName name="_xlnm.Print_Titles" localSheetId="55">'Príloha č.5.9 - RNR D1'!$1:$5</definedName>
    <definedName name="_xlnm.Print_Titles" localSheetId="59">'Príloha č.7.1 - SO 420-01'!$1:$6</definedName>
    <definedName name="_xlnm.Print_Titles" localSheetId="68">'Príloha č.7.10 - SO 420-10'!$1:$6</definedName>
    <definedName name="_xlnm.Print_Titles" localSheetId="69">'Príloha č.7.11 - SO 420-11'!$1:$6</definedName>
    <definedName name="_xlnm.Print_Titles" localSheetId="70">'Príloha č.7.12 - SO 420-12'!$1:$6</definedName>
    <definedName name="_xlnm.Print_Titles" localSheetId="71">'Príloha č.7.13 - SO 420-14'!$1:$6</definedName>
    <definedName name="_xlnm.Print_Titles" localSheetId="72">'Príloha č.7.14 - SO 420-15'!$1:$6</definedName>
    <definedName name="_xlnm.Print_Titles" localSheetId="73">'Príloha č.7.15 - SO 404,405'!$1:$6</definedName>
    <definedName name="_xlnm.Print_Titles" localSheetId="74">'Príloha č.7.16 - SO 413-00'!$1:$6</definedName>
    <definedName name="_xlnm.Print_Titles" localSheetId="75">'Príloha č.7.17 - SO 405,415,420'!$1:$6</definedName>
    <definedName name="_xlnm.Print_Titles" localSheetId="76">'Príloha č.7.18 - ISD SČ D3'!$1:$6</definedName>
    <definedName name="_xlnm.Print_Titles" localSheetId="77">'Príloha č.7.19 - ISD TČ D3'!$1:$6</definedName>
    <definedName name="_xlnm.Print_Titles" localSheetId="60">'Príloha č.7.2 - SO 420-02'!$1:$6</definedName>
    <definedName name="_xlnm.Print_Titles" localSheetId="78">'Príloha č.7.20 - ISD D1'!$1:$6</definedName>
    <definedName name="_xlnm.Print_Titles" localSheetId="61">'Príloha č.7.3 - SO 420-03'!$1:$6</definedName>
    <definedName name="_xlnm.Print_Titles" localSheetId="62">'Príloha č.7.4 - SO 420-04'!$1:$6</definedName>
    <definedName name="_xlnm.Print_Titles" localSheetId="63">'Príloha č.7.5 - SO 420-05'!$1:$6</definedName>
    <definedName name="_xlnm.Print_Titles" localSheetId="64">'Príloha č.7.6 - SO 420-06'!$1:$6</definedName>
    <definedName name="_xlnm.Print_Titles" localSheetId="65">'Príloha č.7.7 - SO 420-07'!$1:$6</definedName>
    <definedName name="_xlnm.Print_Titles" localSheetId="66">'Príloha č.7.8 - SO 420-08'!$1:$6</definedName>
    <definedName name="_xlnm.Print_Titles" localSheetId="67">'Príloha č.7.9 - SO 420-09'!$1:$6</definedName>
    <definedName name="_xlnm.Print_Area" localSheetId="83">'Príloha č.1 k A.2 '!$A$1:$B$33</definedName>
    <definedName name="_xlnm.Print_Area" localSheetId="0">'Príloha č.1.1 - SO 420-01'!$A$1:$S$43</definedName>
    <definedName name="_xlnm.Print_Area" localSheetId="9">'Príloha č.1.10 - SO 420-10'!$A$1:$S$39</definedName>
    <definedName name="_xlnm.Print_Area" localSheetId="10">'Príloha č.1.11 - SO 420-11'!$A$1:$S$22</definedName>
    <definedName name="_xlnm.Print_Area" localSheetId="11">'Príloha č.1.12 - SO 420-12'!$A$1:$W$242</definedName>
    <definedName name="_xlnm.Print_Area" localSheetId="12">'Príloha č.1.13 - SO 420-13'!$A$1:$S$33</definedName>
    <definedName name="_xlnm.Print_Area" localSheetId="13">'Príloha č.1.14 - SO 420-14'!$A$1:$S$91</definedName>
    <definedName name="_xlnm.Print_Area" localSheetId="14">'Príloha č.1.15 - SO 420-15'!$A$1:$S$52</definedName>
    <definedName name="_xlnm.Print_Area" localSheetId="15">'Príloha č.1.16 - 792-11.1'!$A$1:$S$200</definedName>
    <definedName name="_xlnm.Print_Area" localSheetId="16">'Príloha č.1.17 - SO 404-00.1'!$A$1:$S$17</definedName>
    <definedName name="_xlnm.Print_Area" localSheetId="17">'Príloha č.1.18 - SO 404-00.4'!$A$1:$S$68</definedName>
    <definedName name="_xlnm.Print_Area" localSheetId="18">'Príloha č.1.19 - SO 404-00.5'!$A$1:$S$28</definedName>
    <definedName name="_xlnm.Print_Area" localSheetId="1">'Príloha č.1.2 - SO 420-02'!$A$1:$S$28</definedName>
    <definedName name="_xlnm.Print_Area" localSheetId="19">'Príloha č.1.20 - SO 404-00.6'!$A$1:$T$62</definedName>
    <definedName name="_xlnm.Print_Area" localSheetId="20">'Príloha č.1.21 - SO 404-00.7'!$A$1:$S$20</definedName>
    <definedName name="_xlnm.Print_Area" localSheetId="21">'Príloha č.1.22 - SO 404-00.8'!$A$1:$S$25</definedName>
    <definedName name="_xlnm.Print_Area" localSheetId="22">'Príloha č.1.23 - SO 405-00.1'!$A$1:$S$17</definedName>
    <definedName name="_xlnm.Print_Area" localSheetId="23">'Príloha č.1.24 - SO 405-00.4'!$A$1:$S$68</definedName>
    <definedName name="_xlnm.Print_Area" localSheetId="24">'Príloha č.1.25 - SO 405-00.5'!$A$1:$S$28</definedName>
    <definedName name="_xlnm.Print_Area" localSheetId="25">'Príloha č.1.26 - SO 405-00.6'!$A$1:$T$62</definedName>
    <definedName name="_xlnm.Print_Area" localSheetId="26">'Príloha č.1.27 - SO 405-00.7'!$A$1:$S$20</definedName>
    <definedName name="_xlnm.Print_Area" localSheetId="27">'Príloha č.1.28 - SO 405-00.8'!$A$1:$S$25</definedName>
    <definedName name="_xlnm.Print_Area" localSheetId="28">'Príloha č.1.29 - SO 413-00'!$A$1:$S$38</definedName>
    <definedName name="_xlnm.Print_Area" localSheetId="2">'Príloha č.1.3 - SO 420-03'!$A$1:$S$32</definedName>
    <definedName name="_xlnm.Print_Area" localSheetId="29">'Príloha č.1.30 - SO 414-00'!$A$1:$S$58</definedName>
    <definedName name="_xlnm.Print_Area" localSheetId="30">'Príloha č.1.31 - SO 415-00'!$A$1:$U$332</definedName>
    <definedName name="_xlnm.Print_Area" localSheetId="31">'Príloha č.1.32 - SO 416-00'!$A$1:$T$106</definedName>
    <definedName name="_xlnm.Print_Area" localSheetId="32">'Príloha č.1.33 - 792-00.1'!$A$1:$T$84</definedName>
    <definedName name="_xlnm.Print_Area" localSheetId="33">'Príloha č.1.34 - 130-02'!$A$1:$S$34</definedName>
    <definedName name="_xlnm.Print_Area" localSheetId="34">'Príloha č.1.35 - SO 692,694'!$A$1:$S$16</definedName>
    <definedName name="_xlnm.Print_Area" localSheetId="3">'Príloha č.1.4 - SO 420-04 '!$A$1:$S$67</definedName>
    <definedName name="_xlnm.Print_Area" localSheetId="4">'Príloha č.1.5 - SO 420-05'!$A$1:$S$303</definedName>
    <definedName name="_xlnm.Print_Area" localSheetId="5">'Príloha č.1.6 - SO 420-06'!$A$1:$S$61</definedName>
    <definedName name="_xlnm.Print_Area" localSheetId="6">'Príloha č.1.7 - SO 420-07'!$A$1:$S$57</definedName>
    <definedName name="_xlnm.Print_Area" localSheetId="7">'Príloha č.1.8 - SO 420-08'!$A$1:$S$159</definedName>
    <definedName name="_xlnm.Print_Area" localSheetId="8">'Príloha č.1.9 - SO 420-09'!$A$1:$S$59</definedName>
    <definedName name="_xlnm.Print_Area" localSheetId="82">'Príloha č.11 - KB'!$A$1:$M$55</definedName>
    <definedName name="_xlnm.Print_Area" localSheetId="35">'Príloha č.2 - Sumár tunel'!$A$1:$C$51</definedName>
    <definedName name="_xlnm.Print_Area" localSheetId="36">'Príloha č.3.1 - SO 629-00'!$A$1:$S$13</definedName>
    <definedName name="_xlnm.Print_Area" localSheetId="45">'Príloha č.3.10 - N103-04'!$A$1:$S$25</definedName>
    <definedName name="_xlnm.Print_Area" localSheetId="37">'Príloha č.3.2 - SO 792-00'!$A$1:$S$27</definedName>
    <definedName name="_xlnm.Print_Area" localSheetId="38">'Príloha č.3.3 - N792'!$A$1:$S$27</definedName>
    <definedName name="_xlnm.Print_Area" localSheetId="39">'Príloha č.3.4 - SO 223-00'!$A$1:$S$12</definedName>
    <definedName name="_xlnm.Print_Area" localSheetId="40">'Príloha č.3.5 - SO 224-00'!$A$1:$S$12</definedName>
    <definedName name="_xlnm.Print_Area" localSheetId="41">'Príloha č.3.6 - SO 278,280'!$A$1:$S$24</definedName>
    <definedName name="_xlnm.Print_Area" localSheetId="42">'Príloha č.3.7 - SO 629-01'!$A$1:$S$18</definedName>
    <definedName name="_xlnm.Print_Area" localSheetId="43">'Príloha č.3.8 - SO 792-11'!$A$1:$S$182</definedName>
    <definedName name="_xlnm.Print_Area" localSheetId="44">'Príloha č.3.9 - N792-01'!$A$1:$S$143</definedName>
    <definedName name="_xlnm.Print_Area" localSheetId="47">'Príloha č.5.1- SČ ISD D1'!$A$1:$J$29</definedName>
    <definedName name="_xlnm.Print_Area" localSheetId="56">'Príloha č.5.10 - ČS D1'!$A$1:$J$12</definedName>
    <definedName name="_xlnm.Print_Area" localSheetId="57">'Príloha č.5.11 - SSÚD'!$A$1:$J$82</definedName>
    <definedName name="_xlnm.Print_Area" localSheetId="48">'Príloha č.5.2 - TNV D1'!$A$1:$J$37</definedName>
    <definedName name="_xlnm.Print_Area" localSheetId="49">'Príloha č.5.3 - CSS D1'!$A$1:$J$33</definedName>
    <definedName name="_xlnm.Print_Area" localSheetId="50">'Príloha č.5.4 - EZS D1'!$A$1:$J$21</definedName>
    <definedName name="_xlnm.Print_Area" localSheetId="51">'Príloha č.5.5 - KD D1'!$A$1:$J$45</definedName>
    <definedName name="_xlnm.Print_Area" localSheetId="52">'Príloha č.5.6 - TU D1'!$A$1:$J$28</definedName>
    <definedName name="_xlnm.Print_Area" localSheetId="53">'Príloha č.5.7 - PS D1'!$A$1:$J$53</definedName>
    <definedName name="_xlnm.Print_Area" localSheetId="54">'Príloha č.5.8 - MPZ D1'!$A$1:$J$25</definedName>
    <definedName name="_xlnm.Print_Area" localSheetId="55">'Príloha č.5.9 - RNR D1'!$A$1:$J$16</definedName>
    <definedName name="_xlnm.Print_Area" localSheetId="58">'Príloha č.6 - Sumár ISD D1'!$A$1:$C$26</definedName>
    <definedName name="_xlnm.Print_Area" localSheetId="59">'Príloha č.7.1 - SO 420-01'!$A$1:$I$32</definedName>
    <definedName name="_xlnm.Print_Area" localSheetId="68">'Príloha č.7.10 - SO 420-10'!$A$1:$I$18</definedName>
    <definedName name="_xlnm.Print_Area" localSheetId="69">'Príloha č.7.11 - SO 420-11'!$A$1:$I$21</definedName>
    <definedName name="_xlnm.Print_Area" localSheetId="70">'Príloha č.7.12 - SO 420-12'!$A$1:$I$104</definedName>
    <definedName name="_xlnm.Print_Area" localSheetId="71">'Príloha č.7.13 - SO 420-14'!$A$1:$I$50</definedName>
    <definedName name="_xlnm.Print_Area" localSheetId="72">'Príloha č.7.14 - SO 420-15'!$A$1:$I$34</definedName>
    <definedName name="_xlnm.Print_Area" localSheetId="73">'Príloha č.7.15 - SO 404,405'!$A$1:$I$45</definedName>
    <definedName name="_xlnm.Print_Area" localSheetId="74">'Príloha č.7.16 - SO 413-00'!$A$1:$I$14</definedName>
    <definedName name="_xlnm.Print_Area" localSheetId="75">'Príloha č.7.17 - SO 405,415,420'!$A$1:$I$24</definedName>
    <definedName name="_xlnm.Print_Area" localSheetId="76">'Príloha č.7.18 - ISD SČ D3'!$A$1:$I$186</definedName>
    <definedName name="_xlnm.Print_Area" localSheetId="77">'Príloha č.7.19 - ISD TČ D3'!$A$1:$I$99</definedName>
    <definedName name="_xlnm.Print_Area" localSheetId="60">'Príloha č.7.2 - SO 420-02'!$A$1:$I$11</definedName>
    <definedName name="_xlnm.Print_Area" localSheetId="78">'Príloha č.7.20 - ISD D1'!$A$1:$I$292</definedName>
    <definedName name="_xlnm.Print_Area" localSheetId="61">'Príloha č.7.3 - SO 420-03'!$A$1:$I$24</definedName>
    <definedName name="_xlnm.Print_Area" localSheetId="62">'Príloha č.7.4 - SO 420-04'!$A$1:$I$37</definedName>
    <definedName name="_xlnm.Print_Area" localSheetId="63">'Príloha č.7.5 - SO 420-05'!$A$1:$I$55</definedName>
    <definedName name="_xlnm.Print_Area" localSheetId="64">'Príloha č.7.6 - SO 420-06'!$A$1:$I$28</definedName>
    <definedName name="_xlnm.Print_Area" localSheetId="65">'Príloha č.7.7 - SO 420-07'!$A$1:$I$34</definedName>
    <definedName name="_xlnm.Print_Area" localSheetId="66">'Príloha č.7.8 - SO 420-08'!$A$1:$I$51</definedName>
    <definedName name="_xlnm.Print_Area" localSheetId="67">'Príloha č.7.9 - SO 420-09'!$A$1:$I$24</definedName>
    <definedName name="_xlnm.Print_Area" localSheetId="79">'Príloha č.8 - Sumár ND'!$A$1:$C$36</definedName>
    <definedName name="_xlnm.Print_Area" localSheetId="80">'Príloha č.9 - Opravy'!$A$1:$D$25</definedName>
  </definedNames>
  <calcPr calcId="162913" fullPrecision="0"/>
</workbook>
</file>

<file path=xl/calcChain.xml><?xml version="1.0" encoding="utf-8"?>
<calcChain xmlns="http://schemas.openxmlformats.org/spreadsheetml/2006/main">
  <c r="I26" i="130" l="1"/>
  <c r="C35" i="76"/>
  <c r="C25" i="32"/>
  <c r="C24" i="93"/>
  <c r="C49" i="2"/>
  <c r="S142" i="91" l="1"/>
  <c r="S182" i="90"/>
  <c r="S181" i="90"/>
  <c r="G44" i="29"/>
  <c r="J44" i="29" s="1"/>
  <c r="J45" i="29" s="1"/>
  <c r="G81" i="133"/>
  <c r="J81" i="133" s="1"/>
  <c r="J82" i="133" s="1"/>
  <c r="U10" i="117" l="1"/>
  <c r="S58" i="116" l="1"/>
  <c r="S22" i="21"/>
  <c r="S39" i="16"/>
  <c r="S59" i="20"/>
  <c r="S159" i="13"/>
  <c r="S60" i="14"/>
  <c r="S19" i="110" l="1"/>
  <c r="S9" i="110"/>
  <c r="S10" i="110"/>
  <c r="I93" i="73" l="1"/>
  <c r="I43" i="70" l="1"/>
  <c r="J28" i="27" l="1"/>
  <c r="J26" i="27"/>
  <c r="J27" i="27"/>
  <c r="J25" i="27"/>
  <c r="J19" i="27"/>
  <c r="J20" i="27"/>
  <c r="J18" i="27"/>
  <c r="J16" i="27"/>
  <c r="J12" i="27"/>
  <c r="J13" i="27"/>
  <c r="J14" i="27"/>
  <c r="J15" i="27"/>
  <c r="J11" i="27"/>
  <c r="T106" i="119" l="1"/>
  <c r="S68" i="107"/>
  <c r="S51" i="23"/>
  <c r="S67" i="7" l="1"/>
  <c r="S73" i="9" l="1"/>
  <c r="S63" i="9"/>
  <c r="F46" i="132" l="1"/>
  <c r="F45" i="132"/>
  <c r="F44" i="132"/>
  <c r="F43" i="132"/>
  <c r="F42" i="132"/>
  <c r="F41" i="132"/>
  <c r="F40" i="132"/>
  <c r="F39" i="132"/>
  <c r="F38" i="132"/>
  <c r="F37" i="132"/>
  <c r="F35" i="132"/>
  <c r="F33" i="132"/>
  <c r="F32" i="132"/>
  <c r="F31" i="132"/>
  <c r="D30" i="132"/>
  <c r="F30" i="132" s="1"/>
  <c r="D29" i="132"/>
  <c r="F29" i="132" s="1"/>
  <c r="D28" i="132"/>
  <c r="F28" i="132" s="1"/>
  <c r="F27" i="132"/>
  <c r="F26" i="132"/>
  <c r="F25" i="132"/>
  <c r="F24" i="132"/>
  <c r="F23" i="132"/>
  <c r="F22" i="132"/>
  <c r="F21" i="132"/>
  <c r="F20" i="132"/>
  <c r="F17" i="132"/>
  <c r="F15" i="132"/>
  <c r="F14" i="132"/>
  <c r="F13" i="132"/>
  <c r="F12" i="132"/>
  <c r="F11" i="132"/>
  <c r="F10" i="132"/>
  <c r="F9" i="132"/>
  <c r="I18" i="130"/>
  <c r="I17" i="130"/>
  <c r="I16" i="130"/>
  <c r="I15" i="130"/>
  <c r="I14" i="130"/>
  <c r="I13" i="130"/>
  <c r="I12" i="130"/>
  <c r="D20" i="78"/>
  <c r="D18" i="78" s="1"/>
  <c r="D15" i="78"/>
  <c r="D14" i="78"/>
  <c r="D13" i="78"/>
  <c r="D12" i="78"/>
  <c r="D11" i="78"/>
  <c r="D10" i="78"/>
  <c r="I289" i="75"/>
  <c r="I288" i="75"/>
  <c r="I287" i="75"/>
  <c r="I285" i="75"/>
  <c r="I284" i="75"/>
  <c r="I282" i="75"/>
  <c r="I281" i="75"/>
  <c r="I280" i="75"/>
  <c r="I279" i="75"/>
  <c r="I278" i="75"/>
  <c r="I277" i="75"/>
  <c r="I276" i="75"/>
  <c r="I275" i="75"/>
  <c r="I274" i="75"/>
  <c r="I273" i="75"/>
  <c r="I272" i="75"/>
  <c r="I271" i="75"/>
  <c r="I270" i="75"/>
  <c r="I268" i="75"/>
  <c r="I267" i="75"/>
  <c r="I266" i="75"/>
  <c r="I265" i="75"/>
  <c r="I264" i="75"/>
  <c r="I263" i="75"/>
  <c r="I262" i="75"/>
  <c r="I261" i="75"/>
  <c r="I260" i="75"/>
  <c r="I259" i="75"/>
  <c r="I258" i="75"/>
  <c r="I257" i="75"/>
  <c r="I256" i="75"/>
  <c r="I255" i="75"/>
  <c r="I254" i="75"/>
  <c r="I253" i="75"/>
  <c r="I252" i="75"/>
  <c r="I251" i="75"/>
  <c r="I250" i="75"/>
  <c r="I249" i="75"/>
  <c r="I248" i="75"/>
  <c r="I247" i="75"/>
  <c r="I246" i="75"/>
  <c r="I245" i="75"/>
  <c r="I244" i="75"/>
  <c r="I243" i="75"/>
  <c r="I242" i="75"/>
  <c r="I241" i="75"/>
  <c r="I240" i="75"/>
  <c r="I239" i="75"/>
  <c r="I238" i="75"/>
  <c r="I237" i="75"/>
  <c r="I236" i="75"/>
  <c r="I235" i="75"/>
  <c r="I234" i="75"/>
  <c r="I233" i="75"/>
  <c r="I232" i="75"/>
  <c r="I231" i="75"/>
  <c r="I230" i="75"/>
  <c r="I229" i="75"/>
  <c r="I228" i="75"/>
  <c r="I227" i="75"/>
  <c r="I226" i="75"/>
  <c r="I225" i="75"/>
  <c r="I224" i="75"/>
  <c r="I223" i="75"/>
  <c r="I222" i="75"/>
  <c r="I221" i="75"/>
  <c r="I220" i="75"/>
  <c r="I219" i="75"/>
  <c r="I218" i="75"/>
  <c r="I217" i="75"/>
  <c r="I216" i="75"/>
  <c r="I215" i="75"/>
  <c r="I214" i="75"/>
  <c r="I213" i="75"/>
  <c r="I212" i="75"/>
  <c r="I211" i="75"/>
  <c r="I210" i="75"/>
  <c r="I209" i="75"/>
  <c r="I208" i="75"/>
  <c r="I207" i="75"/>
  <c r="I206" i="75"/>
  <c r="I205" i="75"/>
  <c r="I204" i="75"/>
  <c r="I203" i="75"/>
  <c r="I202" i="75"/>
  <c r="I201" i="75"/>
  <c r="I200" i="75"/>
  <c r="I199" i="75"/>
  <c r="I198" i="75"/>
  <c r="I197" i="75"/>
  <c r="I196" i="75"/>
  <c r="I195" i="75"/>
  <c r="I194" i="75"/>
  <c r="I192" i="75"/>
  <c r="I191" i="75"/>
  <c r="I190" i="75"/>
  <c r="I189" i="75"/>
  <c r="I188" i="75"/>
  <c r="I187" i="75"/>
  <c r="I186" i="75"/>
  <c r="I185" i="75"/>
  <c r="I184" i="75"/>
  <c r="I183" i="75"/>
  <c r="I182" i="75"/>
  <c r="I181" i="75"/>
  <c r="I180" i="75"/>
  <c r="I179" i="75"/>
  <c r="I178" i="75"/>
  <c r="I177" i="75"/>
  <c r="I176" i="75"/>
  <c r="I175" i="75"/>
  <c r="I174" i="75"/>
  <c r="I173" i="75"/>
  <c r="I172" i="75"/>
  <c r="I171" i="75"/>
  <c r="I170" i="75"/>
  <c r="I169" i="75"/>
  <c r="I168" i="75"/>
  <c r="I167" i="75"/>
  <c r="I166" i="75"/>
  <c r="I165" i="75"/>
  <c r="I164" i="75"/>
  <c r="I162" i="75"/>
  <c r="I161" i="75"/>
  <c r="I160" i="75"/>
  <c r="I159" i="75"/>
  <c r="I158" i="75"/>
  <c r="I157" i="75"/>
  <c r="I156" i="75"/>
  <c r="I155" i="75"/>
  <c r="I154" i="75"/>
  <c r="I153" i="75"/>
  <c r="I152" i="75"/>
  <c r="I151" i="75"/>
  <c r="I150" i="75"/>
  <c r="I149" i="75"/>
  <c r="I148" i="75"/>
  <c r="I147" i="75"/>
  <c r="I146" i="75"/>
  <c r="I145" i="75"/>
  <c r="I144" i="75"/>
  <c r="I143" i="75"/>
  <c r="I142" i="75"/>
  <c r="I141" i="75"/>
  <c r="I140" i="75"/>
  <c r="I139" i="75"/>
  <c r="I138" i="75"/>
  <c r="I137" i="75"/>
  <c r="I136" i="75"/>
  <c r="I134" i="75"/>
  <c r="I133" i="75"/>
  <c r="I132" i="75"/>
  <c r="I131" i="75"/>
  <c r="I130" i="75"/>
  <c r="I129" i="75"/>
  <c r="I128" i="75"/>
  <c r="I127" i="75"/>
  <c r="I126" i="75"/>
  <c r="I125" i="75"/>
  <c r="I124" i="75"/>
  <c r="I122" i="75"/>
  <c r="I121" i="75"/>
  <c r="I120" i="75"/>
  <c r="I119" i="75"/>
  <c r="I118" i="75"/>
  <c r="I117" i="75"/>
  <c r="I116" i="75"/>
  <c r="I115" i="75"/>
  <c r="I114" i="75"/>
  <c r="I113" i="75"/>
  <c r="I112" i="75"/>
  <c r="I111" i="75"/>
  <c r="I110" i="75"/>
  <c r="I109" i="75"/>
  <c r="I108" i="75"/>
  <c r="I107" i="75"/>
  <c r="I106" i="75"/>
  <c r="I105" i="75"/>
  <c r="I104" i="75"/>
  <c r="I103" i="75"/>
  <c r="I102" i="75"/>
  <c r="I101" i="75"/>
  <c r="I100" i="75"/>
  <c r="I99" i="75"/>
  <c r="I98" i="75"/>
  <c r="I97" i="75"/>
  <c r="I95" i="75"/>
  <c r="I94" i="75"/>
  <c r="I93" i="75"/>
  <c r="I92" i="75"/>
  <c r="I91" i="75"/>
  <c r="I90" i="75"/>
  <c r="I89" i="75"/>
  <c r="I88" i="75"/>
  <c r="I87" i="75"/>
  <c r="I86" i="75"/>
  <c r="I85" i="75"/>
  <c r="I84" i="75"/>
  <c r="I83" i="75"/>
  <c r="I82" i="75"/>
  <c r="I80" i="75"/>
  <c r="I79" i="75"/>
  <c r="I78" i="75"/>
  <c r="I77" i="75"/>
  <c r="I76" i="75"/>
  <c r="I75" i="75"/>
  <c r="I74" i="75"/>
  <c r="I73" i="75"/>
  <c r="I72" i="75"/>
  <c r="I71" i="75"/>
  <c r="I70" i="75"/>
  <c r="I69" i="75"/>
  <c r="I68" i="75"/>
  <c r="I67" i="75"/>
  <c r="I66" i="75"/>
  <c r="I65" i="75"/>
  <c r="I64" i="75"/>
  <c r="I63" i="75"/>
  <c r="I62" i="75"/>
  <c r="I61" i="75"/>
  <c r="I60" i="75"/>
  <c r="I59" i="75"/>
  <c r="I58" i="75"/>
  <c r="I57" i="75"/>
  <c r="I56" i="75"/>
  <c r="I55" i="75"/>
  <c r="I54" i="75"/>
  <c r="I53" i="75"/>
  <c r="I52" i="75"/>
  <c r="I51" i="75"/>
  <c r="I50" i="75"/>
  <c r="I49" i="75"/>
  <c r="I48" i="75"/>
  <c r="I47" i="75"/>
  <c r="I46" i="75"/>
  <c r="I45" i="75"/>
  <c r="I44" i="75"/>
  <c r="I43" i="75"/>
  <c r="I42" i="75"/>
  <c r="I41" i="75"/>
  <c r="I40" i="75"/>
  <c r="I39" i="75"/>
  <c r="I38" i="75"/>
  <c r="I37" i="75"/>
  <c r="I36" i="75"/>
  <c r="I35" i="75"/>
  <c r="I34" i="75"/>
  <c r="I33" i="75"/>
  <c r="I32" i="75"/>
  <c r="I31" i="75"/>
  <c r="I30" i="75"/>
  <c r="I29" i="75"/>
  <c r="I28" i="75"/>
  <c r="I27" i="75"/>
  <c r="I26" i="75"/>
  <c r="I25" i="75"/>
  <c r="I24" i="75"/>
  <c r="I23" i="75"/>
  <c r="I22" i="75"/>
  <c r="I21" i="75"/>
  <c r="I20" i="75"/>
  <c r="I19" i="75"/>
  <c r="I18" i="75"/>
  <c r="I17" i="75"/>
  <c r="I16" i="75"/>
  <c r="I15" i="75"/>
  <c r="I14" i="75"/>
  <c r="I13" i="75"/>
  <c r="I12" i="75"/>
  <c r="I11" i="75"/>
  <c r="I10" i="75"/>
  <c r="I9" i="75"/>
  <c r="I8" i="75"/>
  <c r="I92" i="73"/>
  <c r="I91" i="73"/>
  <c r="I90" i="73"/>
  <c r="I89" i="73"/>
  <c r="I88" i="73"/>
  <c r="I87" i="73"/>
  <c r="I86" i="73"/>
  <c r="I85" i="73"/>
  <c r="I84" i="73"/>
  <c r="I83" i="73"/>
  <c r="I82" i="73"/>
  <c r="I81" i="73"/>
  <c r="I80" i="73"/>
  <c r="I79" i="73"/>
  <c r="I78" i="73"/>
  <c r="I77" i="73"/>
  <c r="I76" i="73"/>
  <c r="I75" i="73"/>
  <c r="I74" i="73"/>
  <c r="I73" i="73"/>
  <c r="I72" i="73"/>
  <c r="I71" i="73"/>
  <c r="I70" i="73"/>
  <c r="I69" i="73"/>
  <c r="I68" i="73"/>
  <c r="I67" i="73"/>
  <c r="I66" i="73"/>
  <c r="I65" i="73"/>
  <c r="I64" i="73"/>
  <c r="I62" i="73"/>
  <c r="I61" i="73"/>
  <c r="I60" i="73"/>
  <c r="I59" i="73"/>
  <c r="I58" i="73"/>
  <c r="I57" i="73"/>
  <c r="I56" i="73"/>
  <c r="I55" i="73"/>
  <c r="I54" i="73"/>
  <c r="I53" i="73"/>
  <c r="I52" i="73"/>
  <c r="I51" i="73"/>
  <c r="I50" i="73"/>
  <c r="I49" i="73"/>
  <c r="I48" i="73"/>
  <c r="I47" i="73"/>
  <c r="I46" i="73"/>
  <c r="I45" i="73"/>
  <c r="I44" i="73"/>
  <c r="I43" i="73"/>
  <c r="I42" i="73"/>
  <c r="I41" i="73"/>
  <c r="I39" i="73"/>
  <c r="I38" i="73"/>
  <c r="I37" i="73"/>
  <c r="I36" i="73"/>
  <c r="I35" i="73"/>
  <c r="I34" i="73"/>
  <c r="I33" i="73"/>
  <c r="I31" i="73"/>
  <c r="I30" i="73"/>
  <c r="I29" i="73"/>
  <c r="I28" i="73"/>
  <c r="I27" i="73"/>
  <c r="I26" i="73"/>
  <c r="I25" i="73"/>
  <c r="I24" i="73"/>
  <c r="I23" i="73"/>
  <c r="I22" i="73"/>
  <c r="I21" i="73"/>
  <c r="I20" i="73"/>
  <c r="I19" i="73"/>
  <c r="I18" i="73"/>
  <c r="I17" i="73"/>
  <c r="I16" i="73"/>
  <c r="I14" i="73"/>
  <c r="I13" i="73"/>
  <c r="I12" i="73"/>
  <c r="I11" i="73"/>
  <c r="I10" i="73"/>
  <c r="I9" i="73"/>
  <c r="I8" i="73"/>
  <c r="I179" i="126"/>
  <c r="I178" i="126"/>
  <c r="I177" i="126"/>
  <c r="I176" i="126"/>
  <c r="I175" i="126"/>
  <c r="I174" i="126"/>
  <c r="I173" i="126"/>
  <c r="I172" i="126"/>
  <c r="I171" i="126"/>
  <c r="I170" i="126"/>
  <c r="I169" i="126"/>
  <c r="I168" i="126"/>
  <c r="I167" i="126"/>
  <c r="I166" i="126"/>
  <c r="I165" i="126"/>
  <c r="I164" i="126"/>
  <c r="I163" i="126"/>
  <c r="I162" i="126"/>
  <c r="I161" i="126"/>
  <c r="I159" i="126"/>
  <c r="I158" i="126"/>
  <c r="I157" i="126"/>
  <c r="I155" i="126"/>
  <c r="I154" i="126"/>
  <c r="I153" i="126"/>
  <c r="I152" i="126"/>
  <c r="I151" i="126"/>
  <c r="I150" i="126"/>
  <c r="I149" i="126"/>
  <c r="I148" i="126"/>
  <c r="I147" i="126"/>
  <c r="I146" i="126"/>
  <c r="I145" i="126"/>
  <c r="I144" i="126"/>
  <c r="I142" i="126"/>
  <c r="I141" i="126"/>
  <c r="I140" i="126"/>
  <c r="I139" i="126"/>
  <c r="I138" i="126"/>
  <c r="I137" i="126"/>
  <c r="I136" i="126"/>
  <c r="I135" i="126"/>
  <c r="I134" i="126"/>
  <c r="I133" i="126"/>
  <c r="I132" i="126"/>
  <c r="I131" i="126"/>
  <c r="I130" i="126"/>
  <c r="I129" i="126"/>
  <c r="I128" i="126"/>
  <c r="I127" i="126"/>
  <c r="I126" i="126"/>
  <c r="I125" i="126"/>
  <c r="I124" i="126"/>
  <c r="I123" i="126"/>
  <c r="I122" i="126"/>
  <c r="I121" i="126"/>
  <c r="I120" i="126"/>
  <c r="I119" i="126"/>
  <c r="I118" i="126"/>
  <c r="I117" i="126"/>
  <c r="I116" i="126"/>
  <c r="I115" i="126"/>
  <c r="I114" i="126"/>
  <c r="I113" i="126"/>
  <c r="I112" i="126"/>
  <c r="I111" i="126"/>
  <c r="I110" i="126"/>
  <c r="I109" i="126"/>
  <c r="I108" i="126"/>
  <c r="I107" i="126"/>
  <c r="I106" i="126"/>
  <c r="I105" i="126"/>
  <c r="I104" i="126"/>
  <c r="I103" i="126"/>
  <c r="I102" i="126"/>
  <c r="I101" i="126"/>
  <c r="I100" i="126"/>
  <c r="I99" i="126"/>
  <c r="I98" i="126"/>
  <c r="I97" i="126"/>
  <c r="I96" i="126"/>
  <c r="I95" i="126"/>
  <c r="I94" i="126"/>
  <c r="I93" i="126"/>
  <c r="I92" i="126"/>
  <c r="I91" i="126"/>
  <c r="I90" i="126"/>
  <c r="I89" i="126"/>
  <c r="I88" i="126"/>
  <c r="I87" i="126"/>
  <c r="I86" i="126"/>
  <c r="I85" i="126"/>
  <c r="I84" i="126"/>
  <c r="I83" i="126"/>
  <c r="I82" i="126"/>
  <c r="I81" i="126"/>
  <c r="I79" i="126"/>
  <c r="I78" i="126"/>
  <c r="I77" i="126"/>
  <c r="I76" i="126"/>
  <c r="I75" i="126"/>
  <c r="I74" i="126"/>
  <c r="I73" i="126"/>
  <c r="I72" i="126"/>
  <c r="I71" i="126"/>
  <c r="I70" i="126"/>
  <c r="I69" i="126"/>
  <c r="I67" i="126"/>
  <c r="I66" i="126"/>
  <c r="I65" i="126"/>
  <c r="I64" i="126"/>
  <c r="I63" i="126"/>
  <c r="I62" i="126"/>
  <c r="I61" i="126"/>
  <c r="I60" i="126"/>
  <c r="I59" i="126"/>
  <c r="I58" i="126"/>
  <c r="I57" i="126"/>
  <c r="I56" i="126"/>
  <c r="I55" i="126"/>
  <c r="I54" i="126"/>
  <c r="I53" i="126"/>
  <c r="I52" i="126"/>
  <c r="I51" i="126"/>
  <c r="I50" i="126"/>
  <c r="I49" i="126"/>
  <c r="I48" i="126"/>
  <c r="I47" i="126"/>
  <c r="I46" i="126"/>
  <c r="I45" i="126"/>
  <c r="I43" i="126"/>
  <c r="I42" i="126"/>
  <c r="I41" i="126"/>
  <c r="I40" i="126"/>
  <c r="I39" i="126"/>
  <c r="I38" i="126"/>
  <c r="I37" i="126"/>
  <c r="I36" i="126"/>
  <c r="I35" i="126"/>
  <c r="I34" i="126"/>
  <c r="I33" i="126"/>
  <c r="I32" i="126"/>
  <c r="I31" i="126"/>
  <c r="I30" i="126"/>
  <c r="I29" i="126"/>
  <c r="I28" i="126"/>
  <c r="I27" i="126"/>
  <c r="I26" i="126"/>
  <c r="I25" i="126"/>
  <c r="I24" i="126"/>
  <c r="I23" i="126"/>
  <c r="I22" i="126"/>
  <c r="I21" i="126"/>
  <c r="I20" i="126"/>
  <c r="I19" i="126"/>
  <c r="I18" i="126"/>
  <c r="I16" i="126"/>
  <c r="I15" i="126"/>
  <c r="I14" i="126"/>
  <c r="I13" i="126"/>
  <c r="I12" i="126"/>
  <c r="I11" i="126"/>
  <c r="I10" i="126"/>
  <c r="I9" i="126"/>
  <c r="I8" i="126"/>
  <c r="I21" i="72"/>
  <c r="I20" i="72"/>
  <c r="I19" i="72"/>
  <c r="I18" i="72"/>
  <c r="I17" i="72"/>
  <c r="I16" i="72"/>
  <c r="I15" i="72"/>
  <c r="I14" i="72"/>
  <c r="I13" i="72"/>
  <c r="I12" i="72"/>
  <c r="I11" i="72"/>
  <c r="I10" i="72"/>
  <c r="I9" i="72"/>
  <c r="I8" i="72"/>
  <c r="I7" i="72"/>
  <c r="I11" i="71"/>
  <c r="I10" i="71"/>
  <c r="I9" i="71"/>
  <c r="I8" i="71"/>
  <c r="I7" i="71"/>
  <c r="I42" i="70"/>
  <c r="I41" i="70"/>
  <c r="I40" i="70"/>
  <c r="I39" i="70"/>
  <c r="I38" i="70"/>
  <c r="I37" i="70"/>
  <c r="I36" i="70"/>
  <c r="I35" i="70"/>
  <c r="I34" i="70"/>
  <c r="I33" i="70"/>
  <c r="I32" i="70"/>
  <c r="I31" i="70"/>
  <c r="I30" i="70"/>
  <c r="I29" i="70"/>
  <c r="I28" i="70"/>
  <c r="I27" i="70"/>
  <c r="I26" i="70"/>
  <c r="I25" i="70"/>
  <c r="I24" i="70"/>
  <c r="I23" i="70"/>
  <c r="I22" i="70"/>
  <c r="I21" i="70"/>
  <c r="I20" i="70"/>
  <c r="I19" i="70"/>
  <c r="I18" i="70"/>
  <c r="I17" i="70"/>
  <c r="I15" i="70"/>
  <c r="I14" i="70"/>
  <c r="I13" i="70"/>
  <c r="I12" i="70"/>
  <c r="I11" i="70"/>
  <c r="I10" i="70"/>
  <c r="I9" i="70"/>
  <c r="I8" i="70"/>
  <c r="I31" i="69"/>
  <c r="A31" i="69"/>
  <c r="I30" i="69"/>
  <c r="A30" i="69"/>
  <c r="I29" i="69"/>
  <c r="A29" i="69"/>
  <c r="I28" i="69"/>
  <c r="A28" i="69"/>
  <c r="I27" i="69"/>
  <c r="A27" i="69"/>
  <c r="I26" i="69"/>
  <c r="A26" i="69"/>
  <c r="I25" i="69"/>
  <c r="A25" i="69"/>
  <c r="I24" i="69"/>
  <c r="A24" i="69"/>
  <c r="I23" i="69"/>
  <c r="A23" i="69"/>
  <c r="I22" i="69"/>
  <c r="A22" i="69"/>
  <c r="I21" i="69"/>
  <c r="A21" i="69"/>
  <c r="I20" i="69"/>
  <c r="A20" i="69"/>
  <c r="I19" i="69"/>
  <c r="A19" i="69"/>
  <c r="I18" i="69"/>
  <c r="A18" i="69"/>
  <c r="I17" i="69"/>
  <c r="A17" i="69"/>
  <c r="I16" i="69"/>
  <c r="A16" i="69"/>
  <c r="I15" i="69"/>
  <c r="A15" i="69"/>
  <c r="I14" i="69"/>
  <c r="A14" i="69"/>
  <c r="I13" i="69"/>
  <c r="A13" i="69"/>
  <c r="I12" i="69"/>
  <c r="A12" i="69"/>
  <c r="I11" i="69"/>
  <c r="A11" i="69"/>
  <c r="I10" i="69"/>
  <c r="A10" i="69"/>
  <c r="I9" i="69"/>
  <c r="A9" i="69"/>
  <c r="I8" i="69"/>
  <c r="A8" i="69"/>
  <c r="I7" i="69"/>
  <c r="A7" i="69"/>
  <c r="I46" i="68"/>
  <c r="I45" i="68"/>
  <c r="I44" i="68"/>
  <c r="I43" i="68"/>
  <c r="I42" i="68"/>
  <c r="I41" i="68"/>
  <c r="I39" i="68"/>
  <c r="I38" i="68"/>
  <c r="I37" i="68"/>
  <c r="I36" i="68"/>
  <c r="I35" i="68"/>
  <c r="I34" i="68"/>
  <c r="I33" i="68"/>
  <c r="I32" i="68"/>
  <c r="I31" i="68"/>
  <c r="I30" i="68"/>
  <c r="I29" i="68"/>
  <c r="I28" i="68"/>
  <c r="I27" i="68"/>
  <c r="I26" i="68"/>
  <c r="I25" i="68"/>
  <c r="I24" i="68"/>
  <c r="I23" i="68"/>
  <c r="I22" i="68"/>
  <c r="I21" i="68"/>
  <c r="I20" i="68"/>
  <c r="I19" i="68"/>
  <c r="I18" i="68"/>
  <c r="I16" i="68"/>
  <c r="I15" i="68"/>
  <c r="I14" i="68"/>
  <c r="I13" i="68"/>
  <c r="I12" i="68"/>
  <c r="I11" i="68"/>
  <c r="I10" i="68"/>
  <c r="I9" i="68"/>
  <c r="I8" i="68"/>
  <c r="I101" i="66"/>
  <c r="I100" i="66"/>
  <c r="I98" i="66"/>
  <c r="I97" i="66"/>
  <c r="I96" i="66"/>
  <c r="I95" i="66"/>
  <c r="I93" i="66"/>
  <c r="I92" i="66"/>
  <c r="I91" i="66"/>
  <c r="I89" i="66"/>
  <c r="A89" i="66"/>
  <c r="I88" i="66"/>
  <c r="A88" i="66"/>
  <c r="I87" i="66"/>
  <c r="A87" i="66"/>
  <c r="I86" i="66"/>
  <c r="A86" i="66"/>
  <c r="I85" i="66"/>
  <c r="A85" i="66"/>
  <c r="I84" i="66"/>
  <c r="A84" i="66"/>
  <c r="I83" i="66"/>
  <c r="A83" i="66"/>
  <c r="I82" i="66"/>
  <c r="A82" i="66"/>
  <c r="I81" i="66"/>
  <c r="A81" i="66"/>
  <c r="I80" i="66"/>
  <c r="A80" i="66"/>
  <c r="I79" i="66"/>
  <c r="A79" i="66"/>
  <c r="I78" i="66"/>
  <c r="A78" i="66"/>
  <c r="I77" i="66"/>
  <c r="A77" i="66"/>
  <c r="I76" i="66"/>
  <c r="A76" i="66"/>
  <c r="I75" i="66"/>
  <c r="A75" i="66"/>
  <c r="I74" i="66"/>
  <c r="A74" i="66"/>
  <c r="I73" i="66"/>
  <c r="A73" i="66"/>
  <c r="I72" i="66"/>
  <c r="A72" i="66"/>
  <c r="I71" i="66"/>
  <c r="A71" i="66"/>
  <c r="I70" i="66"/>
  <c r="A70" i="66"/>
  <c r="I69" i="66"/>
  <c r="A69" i="66"/>
  <c r="I68" i="66"/>
  <c r="A68" i="66"/>
  <c r="I67" i="66"/>
  <c r="A67" i="66"/>
  <c r="I66" i="66"/>
  <c r="A66" i="66"/>
  <c r="I65" i="66"/>
  <c r="A65" i="66"/>
  <c r="I64" i="66"/>
  <c r="A64" i="66"/>
  <c r="I63" i="66"/>
  <c r="A63" i="66"/>
  <c r="I62" i="66"/>
  <c r="A62" i="66"/>
  <c r="I61" i="66"/>
  <c r="A61" i="66"/>
  <c r="I60" i="66"/>
  <c r="A60" i="66"/>
  <c r="I59" i="66"/>
  <c r="A59" i="66"/>
  <c r="I58" i="66"/>
  <c r="A58" i="66"/>
  <c r="I57" i="66"/>
  <c r="A57" i="66"/>
  <c r="I56" i="66"/>
  <c r="A56" i="66"/>
  <c r="I55" i="66"/>
  <c r="A55" i="66"/>
  <c r="I54" i="66"/>
  <c r="A54" i="66"/>
  <c r="I53" i="66"/>
  <c r="A53" i="66"/>
  <c r="I52" i="66"/>
  <c r="A52" i="66"/>
  <c r="I51" i="66"/>
  <c r="A51" i="66"/>
  <c r="I50" i="66"/>
  <c r="A50" i="66"/>
  <c r="I49" i="66"/>
  <c r="A49" i="66"/>
  <c r="I48" i="66"/>
  <c r="A48" i="66"/>
  <c r="I47" i="66"/>
  <c r="A47" i="66"/>
  <c r="I46" i="66"/>
  <c r="A46" i="66"/>
  <c r="I45" i="66"/>
  <c r="A45" i="66"/>
  <c r="I44" i="66"/>
  <c r="A44" i="66"/>
  <c r="I43" i="66"/>
  <c r="A43" i="66"/>
  <c r="I42" i="66"/>
  <c r="A42" i="66"/>
  <c r="I41" i="66"/>
  <c r="A41" i="66"/>
  <c r="I40" i="66"/>
  <c r="A40" i="66"/>
  <c r="I39" i="66"/>
  <c r="A39" i="66"/>
  <c r="I38" i="66"/>
  <c r="A38" i="66"/>
  <c r="I37" i="66"/>
  <c r="A37" i="66"/>
  <c r="I36" i="66"/>
  <c r="A36" i="66"/>
  <c r="I35" i="66"/>
  <c r="A35" i="66"/>
  <c r="I34" i="66"/>
  <c r="A34" i="66"/>
  <c r="I33" i="66"/>
  <c r="A33" i="66"/>
  <c r="I32" i="66"/>
  <c r="A32" i="66"/>
  <c r="I31" i="66"/>
  <c r="A31" i="66"/>
  <c r="I30" i="66"/>
  <c r="A30" i="66"/>
  <c r="I29" i="66"/>
  <c r="A29" i="66"/>
  <c r="I28" i="66"/>
  <c r="A28" i="66"/>
  <c r="I27" i="66"/>
  <c r="A27" i="66"/>
  <c r="I26" i="66"/>
  <c r="A26" i="66"/>
  <c r="I25" i="66"/>
  <c r="A25" i="66"/>
  <c r="I24" i="66"/>
  <c r="A24" i="66"/>
  <c r="I23" i="66"/>
  <c r="A23" i="66"/>
  <c r="I22" i="66"/>
  <c r="A22" i="66"/>
  <c r="I21" i="66"/>
  <c r="A21" i="66"/>
  <c r="I20" i="66"/>
  <c r="A20" i="66"/>
  <c r="I19" i="66"/>
  <c r="A19" i="66"/>
  <c r="I18" i="66"/>
  <c r="A18" i="66"/>
  <c r="I17" i="66"/>
  <c r="A17" i="66"/>
  <c r="I16" i="66"/>
  <c r="A16" i="66"/>
  <c r="I15" i="66"/>
  <c r="A15" i="66"/>
  <c r="I14" i="66"/>
  <c r="A14" i="66"/>
  <c r="I13" i="66"/>
  <c r="A13" i="66"/>
  <c r="I12" i="66"/>
  <c r="A12" i="66"/>
  <c r="I11" i="66"/>
  <c r="A11" i="66"/>
  <c r="I10" i="66"/>
  <c r="A10" i="66"/>
  <c r="I9" i="66"/>
  <c r="A9" i="66"/>
  <c r="I8" i="66"/>
  <c r="A8" i="66"/>
  <c r="I18" i="65"/>
  <c r="I17" i="65"/>
  <c r="I16" i="65"/>
  <c r="I15" i="65"/>
  <c r="I14" i="65"/>
  <c r="I13" i="65"/>
  <c r="I12" i="65"/>
  <c r="I11" i="65"/>
  <c r="I10" i="65"/>
  <c r="I9" i="65"/>
  <c r="I8" i="65"/>
  <c r="I7" i="65"/>
  <c r="I19" i="65" s="1"/>
  <c r="C19" i="76" s="1"/>
  <c r="I15" i="64"/>
  <c r="I14" i="64"/>
  <c r="I13" i="64"/>
  <c r="I12" i="64"/>
  <c r="I11" i="64"/>
  <c r="I10" i="64"/>
  <c r="I9" i="64"/>
  <c r="I8" i="64"/>
  <c r="I7" i="64"/>
  <c r="I16" i="64" s="1"/>
  <c r="C18" i="76" s="1"/>
  <c r="I22" i="62"/>
  <c r="C17" i="76" s="1"/>
  <c r="I21" i="62"/>
  <c r="A21" i="62"/>
  <c r="I20" i="62"/>
  <c r="A20" i="62"/>
  <c r="I19" i="62"/>
  <c r="A19" i="62"/>
  <c r="I18" i="62"/>
  <c r="A18" i="62"/>
  <c r="I17" i="62"/>
  <c r="A17" i="62"/>
  <c r="I16" i="62"/>
  <c r="A16" i="62"/>
  <c r="I15" i="62"/>
  <c r="A15" i="62"/>
  <c r="I14" i="62"/>
  <c r="A14" i="62"/>
  <c r="I13" i="62"/>
  <c r="A13" i="62"/>
  <c r="I12" i="62"/>
  <c r="A12" i="62"/>
  <c r="I11" i="62"/>
  <c r="A11" i="62"/>
  <c r="I10" i="62"/>
  <c r="A10" i="62"/>
  <c r="I9" i="62"/>
  <c r="A9" i="62"/>
  <c r="I8" i="62"/>
  <c r="A8" i="62"/>
  <c r="I7" i="62"/>
  <c r="A7" i="62"/>
  <c r="I48" i="63"/>
  <c r="I47" i="63"/>
  <c r="A47" i="63"/>
  <c r="I46" i="63"/>
  <c r="A46" i="63"/>
  <c r="I45" i="63"/>
  <c r="A45" i="63"/>
  <c r="I44" i="63"/>
  <c r="A44" i="63"/>
  <c r="I43" i="63"/>
  <c r="A43" i="63"/>
  <c r="I42" i="63"/>
  <c r="A42" i="63"/>
  <c r="I41" i="63"/>
  <c r="A41" i="63"/>
  <c r="I40" i="63"/>
  <c r="A40" i="63"/>
  <c r="I39" i="63"/>
  <c r="A39" i="63"/>
  <c r="I38" i="63"/>
  <c r="A38" i="63"/>
  <c r="I37" i="63"/>
  <c r="A37" i="63"/>
  <c r="I36" i="63"/>
  <c r="A36" i="63"/>
  <c r="I35" i="63"/>
  <c r="A35" i="63"/>
  <c r="I34" i="63"/>
  <c r="A34" i="63"/>
  <c r="I33" i="63"/>
  <c r="A33" i="63"/>
  <c r="I32" i="63"/>
  <c r="A32" i="63"/>
  <c r="I31" i="63"/>
  <c r="A31" i="63"/>
  <c r="I30" i="63"/>
  <c r="A30" i="63"/>
  <c r="I29" i="63"/>
  <c r="A29" i="63"/>
  <c r="I28" i="63"/>
  <c r="A28" i="63"/>
  <c r="I27" i="63"/>
  <c r="A27" i="63"/>
  <c r="I26" i="63"/>
  <c r="A26" i="63"/>
  <c r="I25" i="63"/>
  <c r="A25" i="63"/>
  <c r="I24" i="63"/>
  <c r="A24" i="63"/>
  <c r="I23" i="63"/>
  <c r="A23" i="63"/>
  <c r="I22" i="63"/>
  <c r="A22" i="63"/>
  <c r="I21" i="63"/>
  <c r="A21" i="63"/>
  <c r="I20" i="63"/>
  <c r="A20" i="63"/>
  <c r="I19" i="63"/>
  <c r="A19" i="63"/>
  <c r="I18" i="63"/>
  <c r="A18" i="63"/>
  <c r="I17" i="63"/>
  <c r="A17" i="63"/>
  <c r="I16" i="63"/>
  <c r="A16" i="63"/>
  <c r="I15" i="63"/>
  <c r="A15" i="63"/>
  <c r="I14" i="63"/>
  <c r="A14" i="63"/>
  <c r="I13" i="63"/>
  <c r="A13" i="63"/>
  <c r="I12" i="63"/>
  <c r="A12" i="63"/>
  <c r="I11" i="63"/>
  <c r="A11" i="63"/>
  <c r="I10" i="63"/>
  <c r="A10" i="63"/>
  <c r="I9" i="63"/>
  <c r="A9" i="63"/>
  <c r="I8" i="63"/>
  <c r="A8" i="63"/>
  <c r="I7" i="63"/>
  <c r="A7" i="63"/>
  <c r="I31" i="61"/>
  <c r="A31" i="61"/>
  <c r="I30" i="61"/>
  <c r="A30" i="61"/>
  <c r="I29" i="61"/>
  <c r="A29" i="61"/>
  <c r="I28" i="61"/>
  <c r="A28" i="61"/>
  <c r="I27" i="61"/>
  <c r="A27" i="61"/>
  <c r="I26" i="61"/>
  <c r="A26" i="61"/>
  <c r="I25" i="61"/>
  <c r="A25" i="61"/>
  <c r="I24" i="61"/>
  <c r="A24" i="61"/>
  <c r="I23" i="61"/>
  <c r="A23" i="61"/>
  <c r="I22" i="61"/>
  <c r="A22" i="61"/>
  <c r="I21" i="61"/>
  <c r="A21" i="61"/>
  <c r="I20" i="61"/>
  <c r="A20" i="61"/>
  <c r="I19" i="61"/>
  <c r="A19" i="61"/>
  <c r="I18" i="61"/>
  <c r="A18" i="61"/>
  <c r="I17" i="61"/>
  <c r="A17" i="61"/>
  <c r="I16" i="61"/>
  <c r="A16" i="61"/>
  <c r="I15" i="61"/>
  <c r="A15" i="61"/>
  <c r="I14" i="61"/>
  <c r="A14" i="61"/>
  <c r="I13" i="61"/>
  <c r="A13" i="61"/>
  <c r="I12" i="61"/>
  <c r="A12" i="61"/>
  <c r="I11" i="61"/>
  <c r="A11" i="61"/>
  <c r="I10" i="61"/>
  <c r="A10" i="61"/>
  <c r="I9" i="61"/>
  <c r="A9" i="61"/>
  <c r="I8" i="61"/>
  <c r="A8" i="61"/>
  <c r="I7" i="61"/>
  <c r="A7" i="61"/>
  <c r="I25" i="60"/>
  <c r="A25" i="60"/>
  <c r="I24" i="60"/>
  <c r="A24" i="60"/>
  <c r="I23" i="60"/>
  <c r="A23" i="60"/>
  <c r="I22" i="60"/>
  <c r="A22" i="60"/>
  <c r="I21" i="60"/>
  <c r="A21" i="60"/>
  <c r="I20" i="60"/>
  <c r="A20" i="60"/>
  <c r="I19" i="60"/>
  <c r="A19" i="60"/>
  <c r="I18" i="60"/>
  <c r="A18" i="60"/>
  <c r="I17" i="60"/>
  <c r="A17" i="60"/>
  <c r="I16" i="60"/>
  <c r="A16" i="60"/>
  <c r="I15" i="60"/>
  <c r="A15" i="60"/>
  <c r="I14" i="60"/>
  <c r="A14" i="60"/>
  <c r="I13" i="60"/>
  <c r="A13" i="60"/>
  <c r="I12" i="60"/>
  <c r="A12" i="60"/>
  <c r="I11" i="60"/>
  <c r="A11" i="60"/>
  <c r="I10" i="60"/>
  <c r="A10" i="60"/>
  <c r="I9" i="60"/>
  <c r="A9" i="60"/>
  <c r="I8" i="60"/>
  <c r="I26" i="60" s="1"/>
  <c r="C14" i="76" s="1"/>
  <c r="A8" i="60"/>
  <c r="I52" i="59"/>
  <c r="A52" i="59"/>
  <c r="I51" i="59"/>
  <c r="A51" i="59"/>
  <c r="I50" i="59"/>
  <c r="A50" i="59"/>
  <c r="I49" i="59"/>
  <c r="A49" i="59"/>
  <c r="I48" i="59"/>
  <c r="A48" i="59"/>
  <c r="I47" i="59"/>
  <c r="A47" i="59"/>
  <c r="I46" i="59"/>
  <c r="A46" i="59"/>
  <c r="I45" i="59"/>
  <c r="A45" i="59"/>
  <c r="I44" i="59"/>
  <c r="A44" i="59"/>
  <c r="I43" i="59"/>
  <c r="A43" i="59"/>
  <c r="I42" i="59"/>
  <c r="A42" i="59"/>
  <c r="I41" i="59"/>
  <c r="A41" i="59"/>
  <c r="I40" i="59"/>
  <c r="A40" i="59"/>
  <c r="I39" i="59"/>
  <c r="A39" i="59"/>
  <c r="I38" i="59"/>
  <c r="A38" i="59"/>
  <c r="I37" i="59"/>
  <c r="A37" i="59"/>
  <c r="I36" i="59"/>
  <c r="A36" i="59"/>
  <c r="I35" i="59"/>
  <c r="A35" i="59"/>
  <c r="I34" i="59"/>
  <c r="A34" i="59"/>
  <c r="I33" i="59"/>
  <c r="A33" i="59"/>
  <c r="I32" i="59"/>
  <c r="A32" i="59"/>
  <c r="I31" i="59"/>
  <c r="A31" i="59"/>
  <c r="I30" i="59"/>
  <c r="A30" i="59"/>
  <c r="I29" i="59"/>
  <c r="A29" i="59"/>
  <c r="I28" i="59"/>
  <c r="A28" i="59"/>
  <c r="I27" i="59"/>
  <c r="A27" i="59"/>
  <c r="I26" i="59"/>
  <c r="A26" i="59"/>
  <c r="I25" i="59"/>
  <c r="A25" i="59"/>
  <c r="I24" i="59"/>
  <c r="A24" i="59"/>
  <c r="I23" i="59"/>
  <c r="A23" i="59"/>
  <c r="I22" i="59"/>
  <c r="A22" i="59"/>
  <c r="I21" i="59"/>
  <c r="A21" i="59"/>
  <c r="I20" i="59"/>
  <c r="A20" i="59"/>
  <c r="I19" i="59"/>
  <c r="A19" i="59"/>
  <c r="I18" i="59"/>
  <c r="A18" i="59"/>
  <c r="I17" i="59"/>
  <c r="A17" i="59"/>
  <c r="I16" i="59"/>
  <c r="A16" i="59"/>
  <c r="I15" i="59"/>
  <c r="A15" i="59"/>
  <c r="I14" i="59"/>
  <c r="A14" i="59"/>
  <c r="I13" i="59"/>
  <c r="A13" i="59"/>
  <c r="I12" i="59"/>
  <c r="A12" i="59"/>
  <c r="I11" i="59"/>
  <c r="A11" i="59"/>
  <c r="I10" i="59"/>
  <c r="A10" i="59"/>
  <c r="I9" i="59"/>
  <c r="A9" i="59"/>
  <c r="I8" i="59"/>
  <c r="A8" i="59"/>
  <c r="I7" i="59"/>
  <c r="A7" i="59"/>
  <c r="I34" i="58"/>
  <c r="I33" i="58"/>
  <c r="I32" i="58"/>
  <c r="I31" i="58"/>
  <c r="I30" i="58"/>
  <c r="I29" i="58"/>
  <c r="I28" i="58"/>
  <c r="I27" i="58"/>
  <c r="I26" i="58"/>
  <c r="I25" i="58"/>
  <c r="I24" i="58"/>
  <c r="I23" i="58"/>
  <c r="I22" i="58"/>
  <c r="I21" i="58"/>
  <c r="I20" i="58"/>
  <c r="I19" i="58"/>
  <c r="I18" i="58"/>
  <c r="I17" i="58"/>
  <c r="I16" i="58"/>
  <c r="I15" i="58"/>
  <c r="I14" i="58"/>
  <c r="I13" i="58"/>
  <c r="I12" i="58"/>
  <c r="I11" i="58"/>
  <c r="I10" i="58"/>
  <c r="I9" i="58"/>
  <c r="I8" i="58"/>
  <c r="I7" i="58"/>
  <c r="I21" i="57"/>
  <c r="I20" i="57"/>
  <c r="I19" i="57"/>
  <c r="I18" i="57"/>
  <c r="I17" i="57"/>
  <c r="I16" i="57"/>
  <c r="I15" i="57"/>
  <c r="I14" i="57"/>
  <c r="I13" i="57"/>
  <c r="I12" i="57"/>
  <c r="I11" i="57"/>
  <c r="I10" i="57"/>
  <c r="I9" i="57"/>
  <c r="I8" i="57"/>
  <c r="I7" i="57"/>
  <c r="I22" i="57" s="1"/>
  <c r="C11" i="76" s="1"/>
  <c r="I8" i="56"/>
  <c r="I7" i="56"/>
  <c r="I29" i="55"/>
  <c r="A29" i="55"/>
  <c r="I28" i="55"/>
  <c r="A28" i="55"/>
  <c r="I27" i="55"/>
  <c r="A27" i="55"/>
  <c r="I26" i="55"/>
  <c r="A26" i="55"/>
  <c r="I25" i="55"/>
  <c r="A25" i="55"/>
  <c r="I24" i="55"/>
  <c r="A24" i="55"/>
  <c r="I23" i="55"/>
  <c r="A23" i="55"/>
  <c r="I22" i="55"/>
  <c r="A22" i="55"/>
  <c r="I21" i="55"/>
  <c r="A21" i="55"/>
  <c r="I20" i="55"/>
  <c r="A20" i="55"/>
  <c r="I19" i="55"/>
  <c r="A19" i="55"/>
  <c r="I18" i="55"/>
  <c r="A18" i="55"/>
  <c r="I17" i="55"/>
  <c r="A17" i="55"/>
  <c r="I16" i="55"/>
  <c r="A16" i="55"/>
  <c r="I15" i="55"/>
  <c r="A15" i="55"/>
  <c r="I14" i="55"/>
  <c r="A14" i="55"/>
  <c r="I13" i="55"/>
  <c r="A13" i="55"/>
  <c r="I12" i="55"/>
  <c r="A12" i="55"/>
  <c r="I11" i="55"/>
  <c r="A11" i="55"/>
  <c r="I10" i="55"/>
  <c r="A10" i="55"/>
  <c r="I9" i="55"/>
  <c r="A9" i="55"/>
  <c r="I8" i="55"/>
  <c r="A8" i="55"/>
  <c r="I7" i="55"/>
  <c r="A7" i="55"/>
  <c r="J79" i="133"/>
  <c r="G79" i="133"/>
  <c r="J78" i="133"/>
  <c r="G78" i="133"/>
  <c r="J77" i="133"/>
  <c r="G77" i="133"/>
  <c r="J76" i="133"/>
  <c r="G76" i="133"/>
  <c r="J75" i="133"/>
  <c r="G75" i="133"/>
  <c r="J74" i="133"/>
  <c r="G74" i="133"/>
  <c r="J73" i="133"/>
  <c r="G73" i="133"/>
  <c r="J72" i="133"/>
  <c r="G72" i="133"/>
  <c r="J71" i="133"/>
  <c r="G71" i="133"/>
  <c r="J70" i="133"/>
  <c r="G70" i="133"/>
  <c r="J69" i="133"/>
  <c r="G69" i="133"/>
  <c r="J68" i="133"/>
  <c r="G68" i="133"/>
  <c r="J67" i="133"/>
  <c r="G67" i="133"/>
  <c r="J66" i="133"/>
  <c r="G66" i="133"/>
  <c r="J65" i="133"/>
  <c r="G65" i="133"/>
  <c r="J64" i="133"/>
  <c r="G64" i="133"/>
  <c r="J63" i="133"/>
  <c r="G63" i="133"/>
  <c r="J62" i="133"/>
  <c r="G62" i="133"/>
  <c r="J61" i="133"/>
  <c r="G61" i="133"/>
  <c r="J60" i="133"/>
  <c r="G60" i="133"/>
  <c r="J59" i="133"/>
  <c r="G59" i="133"/>
  <c r="J58" i="133"/>
  <c r="G58" i="133"/>
  <c r="J57" i="133"/>
  <c r="G57" i="133"/>
  <c r="J56" i="133"/>
  <c r="G56" i="133"/>
  <c r="J55" i="133"/>
  <c r="G55" i="133"/>
  <c r="J54" i="133"/>
  <c r="G54" i="133"/>
  <c r="J53" i="133"/>
  <c r="G53" i="133"/>
  <c r="J52" i="133"/>
  <c r="G52" i="133"/>
  <c r="J51" i="133"/>
  <c r="G51" i="133"/>
  <c r="J50" i="133"/>
  <c r="G50" i="133"/>
  <c r="J49" i="133"/>
  <c r="G49" i="133"/>
  <c r="J48" i="133"/>
  <c r="G48" i="133"/>
  <c r="J47" i="133"/>
  <c r="G47" i="133"/>
  <c r="J46" i="133"/>
  <c r="G46" i="133"/>
  <c r="J45" i="133"/>
  <c r="G45" i="133"/>
  <c r="J44" i="133"/>
  <c r="G44" i="133"/>
  <c r="J43" i="133"/>
  <c r="G43" i="133"/>
  <c r="J42" i="133"/>
  <c r="G42" i="133"/>
  <c r="J41" i="133"/>
  <c r="G41" i="133"/>
  <c r="J40" i="133"/>
  <c r="G40" i="133"/>
  <c r="J39" i="133"/>
  <c r="G39" i="133"/>
  <c r="J38" i="133"/>
  <c r="G38" i="133"/>
  <c r="J37" i="133"/>
  <c r="G37" i="133"/>
  <c r="J36" i="133"/>
  <c r="G36" i="133"/>
  <c r="J35" i="133"/>
  <c r="G35" i="133"/>
  <c r="J34" i="133"/>
  <c r="G34" i="133"/>
  <c r="J33" i="133"/>
  <c r="G33" i="133"/>
  <c r="J32" i="133"/>
  <c r="G32" i="133"/>
  <c r="J31" i="133"/>
  <c r="G31" i="133"/>
  <c r="J30" i="133"/>
  <c r="G30" i="133"/>
  <c r="J29" i="133"/>
  <c r="G29" i="133"/>
  <c r="J28" i="133"/>
  <c r="G28" i="133"/>
  <c r="J27" i="133"/>
  <c r="G27" i="133"/>
  <c r="J26" i="133"/>
  <c r="G26" i="133"/>
  <c r="J25" i="133"/>
  <c r="G25" i="133"/>
  <c r="J23" i="133"/>
  <c r="G23" i="133"/>
  <c r="J22" i="133"/>
  <c r="G22" i="133"/>
  <c r="J21" i="133"/>
  <c r="G21" i="133"/>
  <c r="J20" i="133"/>
  <c r="G20" i="133"/>
  <c r="J19" i="133"/>
  <c r="G19" i="133"/>
  <c r="J18" i="133"/>
  <c r="G18" i="133"/>
  <c r="J17" i="133"/>
  <c r="G17" i="133"/>
  <c r="G16" i="133"/>
  <c r="J16" i="133" s="1"/>
  <c r="J15" i="133"/>
  <c r="G15" i="133"/>
  <c r="J14" i="133"/>
  <c r="G14" i="133"/>
  <c r="J13" i="133"/>
  <c r="G13" i="133"/>
  <c r="J12" i="133"/>
  <c r="G12" i="133"/>
  <c r="G11" i="133"/>
  <c r="J11" i="133" s="1"/>
  <c r="J10" i="133"/>
  <c r="G10" i="133"/>
  <c r="J9" i="133"/>
  <c r="G9" i="133"/>
  <c r="J8" i="133"/>
  <c r="G8" i="133"/>
  <c r="J7" i="133"/>
  <c r="G7" i="133"/>
  <c r="J11" i="38"/>
  <c r="G11" i="38"/>
  <c r="J10" i="38"/>
  <c r="G10" i="38"/>
  <c r="J9" i="38"/>
  <c r="G9" i="38"/>
  <c r="J8" i="38"/>
  <c r="G8" i="38"/>
  <c r="J7" i="38"/>
  <c r="J12" i="38" s="1"/>
  <c r="C18" i="32" s="1"/>
  <c r="G7" i="38"/>
  <c r="G6" i="38"/>
  <c r="J16" i="37"/>
  <c r="C17" i="32" s="1"/>
  <c r="J15" i="37"/>
  <c r="G15" i="37"/>
  <c r="J14" i="37"/>
  <c r="G14" i="37"/>
  <c r="J13" i="37"/>
  <c r="G13" i="37"/>
  <c r="J12" i="37"/>
  <c r="G12" i="37"/>
  <c r="J11" i="37"/>
  <c r="G11" i="37"/>
  <c r="J10" i="37"/>
  <c r="G10" i="37"/>
  <c r="J9" i="37"/>
  <c r="G9" i="37"/>
  <c r="J8" i="37"/>
  <c r="G8" i="37"/>
  <c r="J7" i="37"/>
  <c r="G7" i="37"/>
  <c r="G6" i="37"/>
  <c r="G24" i="36"/>
  <c r="J24" i="36" s="1"/>
  <c r="J23" i="36"/>
  <c r="G23" i="36"/>
  <c r="J22" i="36"/>
  <c r="G22" i="36"/>
  <c r="J21" i="36"/>
  <c r="G21" i="36"/>
  <c r="G20" i="36"/>
  <c r="J20" i="36" s="1"/>
  <c r="J19" i="36"/>
  <c r="G19" i="36"/>
  <c r="G18" i="36"/>
  <c r="J18" i="36" s="1"/>
  <c r="G17" i="36"/>
  <c r="J17" i="36" s="1"/>
  <c r="G16" i="36"/>
  <c r="J16" i="36" s="1"/>
  <c r="J15" i="36"/>
  <c r="G15" i="36"/>
  <c r="J14" i="36"/>
  <c r="G14" i="36"/>
  <c r="G13" i="36"/>
  <c r="J13" i="36" s="1"/>
  <c r="G12" i="36"/>
  <c r="J12" i="36" s="1"/>
  <c r="G11" i="36"/>
  <c r="J11" i="36" s="1"/>
  <c r="G10" i="36"/>
  <c r="J10" i="36" s="1"/>
  <c r="J9" i="36"/>
  <c r="G9" i="36"/>
  <c r="G8" i="36"/>
  <c r="J8" i="36" s="1"/>
  <c r="G7" i="36"/>
  <c r="G6" i="36"/>
  <c r="J52" i="35"/>
  <c r="G52" i="35"/>
  <c r="J51" i="35"/>
  <c r="G51" i="35"/>
  <c r="J50" i="35"/>
  <c r="G50" i="35"/>
  <c r="J49" i="35"/>
  <c r="G49" i="35"/>
  <c r="J48" i="35"/>
  <c r="G48" i="35"/>
  <c r="J47" i="35"/>
  <c r="G47" i="35"/>
  <c r="J46" i="35"/>
  <c r="G46" i="35"/>
  <c r="J45" i="35"/>
  <c r="G45" i="35"/>
  <c r="J44" i="35"/>
  <c r="G44" i="35"/>
  <c r="J43" i="35"/>
  <c r="G43" i="35"/>
  <c r="J41" i="35"/>
  <c r="G41" i="35"/>
  <c r="J40" i="35"/>
  <c r="G40" i="35"/>
  <c r="J39" i="35"/>
  <c r="G39" i="35"/>
  <c r="J38" i="35"/>
  <c r="G38" i="35"/>
  <c r="J37" i="35"/>
  <c r="G37" i="35"/>
  <c r="J36" i="35"/>
  <c r="G36" i="35"/>
  <c r="J35" i="35"/>
  <c r="G35" i="35"/>
  <c r="J34" i="35"/>
  <c r="G34" i="35"/>
  <c r="J33" i="35"/>
  <c r="G33" i="35"/>
  <c r="J32" i="35"/>
  <c r="G32" i="35"/>
  <c r="J31" i="35"/>
  <c r="G31" i="35"/>
  <c r="J30" i="35"/>
  <c r="G30" i="35"/>
  <c r="J29" i="35"/>
  <c r="G29" i="35"/>
  <c r="J28" i="35"/>
  <c r="G28" i="35"/>
  <c r="J27" i="35"/>
  <c r="G27" i="35"/>
  <c r="J26" i="35"/>
  <c r="G26" i="35"/>
  <c r="J25" i="35"/>
  <c r="G25" i="35"/>
  <c r="J24" i="35"/>
  <c r="G24" i="35"/>
  <c r="J23" i="35"/>
  <c r="G23" i="35"/>
  <c r="J22" i="35"/>
  <c r="G22" i="35"/>
  <c r="J21" i="35"/>
  <c r="G21" i="35"/>
  <c r="J20" i="35"/>
  <c r="G20" i="35"/>
  <c r="J19" i="35"/>
  <c r="G19" i="35"/>
  <c r="J18" i="35"/>
  <c r="G18" i="35"/>
  <c r="J17" i="35"/>
  <c r="G17" i="35"/>
  <c r="J16" i="35"/>
  <c r="G16" i="35"/>
  <c r="J14" i="35"/>
  <c r="G14" i="35"/>
  <c r="J13" i="35"/>
  <c r="G13" i="35"/>
  <c r="J12" i="35"/>
  <c r="G12" i="35"/>
  <c r="J11" i="35"/>
  <c r="G11" i="35"/>
  <c r="J10" i="35"/>
  <c r="G10" i="35"/>
  <c r="J9" i="35"/>
  <c r="G9" i="35"/>
  <c r="J8" i="35"/>
  <c r="G8" i="35"/>
  <c r="J7" i="35"/>
  <c r="G7" i="35"/>
  <c r="J28" i="31"/>
  <c r="C14" i="32" s="1"/>
  <c r="J27" i="31"/>
  <c r="G27" i="31"/>
  <c r="J26" i="31"/>
  <c r="G26" i="31"/>
  <c r="J25" i="31"/>
  <c r="G25" i="31"/>
  <c r="J24" i="31"/>
  <c r="G24" i="31"/>
  <c r="J23" i="31"/>
  <c r="G23" i="31"/>
  <c r="J22" i="31"/>
  <c r="G22" i="31"/>
  <c r="J21" i="31"/>
  <c r="G21" i="31"/>
  <c r="J20" i="31"/>
  <c r="G20" i="31"/>
  <c r="J19" i="31"/>
  <c r="G19" i="31"/>
  <c r="J18" i="31"/>
  <c r="G18" i="31"/>
  <c r="J17" i="31"/>
  <c r="G17" i="31"/>
  <c r="J16" i="31"/>
  <c r="G16" i="31"/>
  <c r="J15" i="31"/>
  <c r="G15" i="31"/>
  <c r="J14" i="31"/>
  <c r="G14" i="31"/>
  <c r="J13" i="31"/>
  <c r="G13" i="31"/>
  <c r="J12" i="31"/>
  <c r="G12" i="31"/>
  <c r="J11" i="31"/>
  <c r="G11" i="31"/>
  <c r="J10" i="31"/>
  <c r="G10" i="31"/>
  <c r="J9" i="31"/>
  <c r="G9" i="31"/>
  <c r="G8" i="31"/>
  <c r="G7" i="31"/>
  <c r="G6" i="31"/>
  <c r="J42" i="29"/>
  <c r="G42" i="29"/>
  <c r="J41" i="29"/>
  <c r="G41" i="29"/>
  <c r="J40" i="29"/>
  <c r="G40" i="29"/>
  <c r="J39" i="29"/>
  <c r="G39" i="29"/>
  <c r="J38" i="29"/>
  <c r="G38" i="29"/>
  <c r="J37" i="29"/>
  <c r="G37" i="29"/>
  <c r="J36" i="29"/>
  <c r="G36" i="29"/>
  <c r="J35" i="29"/>
  <c r="G35" i="29"/>
  <c r="J34" i="29"/>
  <c r="G34" i="29"/>
  <c r="J33" i="29"/>
  <c r="G33" i="29"/>
  <c r="J32" i="29"/>
  <c r="G32" i="29"/>
  <c r="J31" i="29"/>
  <c r="G31" i="29"/>
  <c r="J30" i="29"/>
  <c r="G30" i="29"/>
  <c r="J29" i="29"/>
  <c r="G29" i="29"/>
  <c r="J28" i="29"/>
  <c r="G28" i="29"/>
  <c r="J26" i="29"/>
  <c r="G26" i="29"/>
  <c r="J25" i="29"/>
  <c r="G25" i="29"/>
  <c r="J24" i="29"/>
  <c r="G24" i="29"/>
  <c r="J23" i="29"/>
  <c r="G23" i="29"/>
  <c r="J22" i="29"/>
  <c r="G22" i="29"/>
  <c r="J21" i="29"/>
  <c r="G21" i="29"/>
  <c r="J20" i="29"/>
  <c r="G20" i="29"/>
  <c r="J19" i="29"/>
  <c r="G19" i="29"/>
  <c r="J18" i="29"/>
  <c r="G18" i="29"/>
  <c r="J17" i="29"/>
  <c r="G17" i="29"/>
  <c r="J16" i="29"/>
  <c r="G16" i="29"/>
  <c r="J15" i="29"/>
  <c r="G15" i="29"/>
  <c r="J14" i="29"/>
  <c r="G14" i="29"/>
  <c r="J13" i="29"/>
  <c r="G13" i="29"/>
  <c r="J12" i="29"/>
  <c r="G12" i="29"/>
  <c r="J11" i="29"/>
  <c r="G11" i="29"/>
  <c r="J10" i="29"/>
  <c r="G10" i="29"/>
  <c r="J9" i="29"/>
  <c r="G9" i="29"/>
  <c r="J8" i="29"/>
  <c r="G8" i="29"/>
  <c r="J7" i="29"/>
  <c r="G7" i="29"/>
  <c r="J20" i="28"/>
  <c r="G20" i="28"/>
  <c r="J19" i="28"/>
  <c r="G19" i="28"/>
  <c r="J18" i="28"/>
  <c r="G18" i="28"/>
  <c r="J17" i="28"/>
  <c r="G17" i="28"/>
  <c r="J16" i="28"/>
  <c r="G16" i="28"/>
  <c r="J15" i="28"/>
  <c r="G15" i="28"/>
  <c r="J14" i="28"/>
  <c r="G14" i="28"/>
  <c r="J13" i="28"/>
  <c r="G13" i="28"/>
  <c r="J12" i="28"/>
  <c r="G12" i="28"/>
  <c r="J11" i="28"/>
  <c r="G11" i="28"/>
  <c r="J10" i="28"/>
  <c r="J21" i="28" s="1"/>
  <c r="C12" i="32" s="1"/>
  <c r="G10" i="28"/>
  <c r="G9" i="28"/>
  <c r="G8" i="28"/>
  <c r="G7" i="28"/>
  <c r="G6" i="28"/>
  <c r="J32" i="30"/>
  <c r="G32" i="30"/>
  <c r="A32" i="30"/>
  <c r="G31" i="30"/>
  <c r="A31" i="30"/>
  <c r="G30" i="30"/>
  <c r="A30" i="30"/>
  <c r="G29" i="30"/>
  <c r="A29" i="30"/>
  <c r="G28" i="30"/>
  <c r="A28" i="30"/>
  <c r="J27" i="30"/>
  <c r="G27" i="30"/>
  <c r="A27" i="30"/>
  <c r="J26" i="30"/>
  <c r="G26" i="30"/>
  <c r="A26" i="30"/>
  <c r="J25" i="30"/>
  <c r="G25" i="30"/>
  <c r="A25" i="30"/>
  <c r="J24" i="30"/>
  <c r="G24" i="30"/>
  <c r="A24" i="30"/>
  <c r="J23" i="30"/>
  <c r="G23" i="30"/>
  <c r="A23" i="30"/>
  <c r="J22" i="30"/>
  <c r="G22" i="30"/>
  <c r="A22" i="30"/>
  <c r="J21" i="30"/>
  <c r="G21" i="30"/>
  <c r="A21" i="30"/>
  <c r="J20" i="30"/>
  <c r="G20" i="30"/>
  <c r="A20" i="30"/>
  <c r="J19" i="30"/>
  <c r="G19" i="30"/>
  <c r="A19" i="30"/>
  <c r="J18" i="30"/>
  <c r="G18" i="30"/>
  <c r="A18" i="30"/>
  <c r="J17" i="30"/>
  <c r="G17" i="30"/>
  <c r="A17" i="30"/>
  <c r="J16" i="30"/>
  <c r="G16" i="30"/>
  <c r="A16" i="30"/>
  <c r="J15" i="30"/>
  <c r="G15" i="30"/>
  <c r="A15" i="30"/>
  <c r="J14" i="30"/>
  <c r="G14" i="30"/>
  <c r="A14" i="30"/>
  <c r="J13" i="30"/>
  <c r="G13" i="30"/>
  <c r="A13" i="30"/>
  <c r="J12" i="30"/>
  <c r="G12" i="30"/>
  <c r="A12" i="30"/>
  <c r="J11" i="30"/>
  <c r="G11" i="30"/>
  <c r="A11" i="30"/>
  <c r="J10" i="30"/>
  <c r="J33" i="30" s="1"/>
  <c r="C11" i="32" s="1"/>
  <c r="G10" i="30"/>
  <c r="A10" i="30"/>
  <c r="G9" i="30"/>
  <c r="A9" i="30"/>
  <c r="G8" i="30"/>
  <c r="A8" i="30"/>
  <c r="G7" i="30"/>
  <c r="A7" i="30"/>
  <c r="G6" i="30"/>
  <c r="A6" i="30"/>
  <c r="J36" i="33"/>
  <c r="G36" i="33"/>
  <c r="A36" i="33"/>
  <c r="J35" i="33"/>
  <c r="G35" i="33"/>
  <c r="A35" i="33"/>
  <c r="J34" i="33"/>
  <c r="G34" i="33"/>
  <c r="A34" i="33"/>
  <c r="J33" i="33"/>
  <c r="G33" i="33"/>
  <c r="A33" i="33"/>
  <c r="J32" i="33"/>
  <c r="G32" i="33"/>
  <c r="A32" i="33"/>
  <c r="G31" i="33"/>
  <c r="A31" i="33"/>
  <c r="J30" i="33"/>
  <c r="G30" i="33"/>
  <c r="A30" i="33"/>
  <c r="J29" i="33"/>
  <c r="G29" i="33"/>
  <c r="A29" i="33"/>
  <c r="J28" i="33"/>
  <c r="G28" i="33"/>
  <c r="A28" i="33"/>
  <c r="J27" i="33"/>
  <c r="G27" i="33"/>
  <c r="A27" i="33"/>
  <c r="J26" i="33"/>
  <c r="G26" i="33"/>
  <c r="A26" i="33"/>
  <c r="J25" i="33"/>
  <c r="G25" i="33"/>
  <c r="A25" i="33"/>
  <c r="J24" i="33"/>
  <c r="G24" i="33"/>
  <c r="A24" i="33"/>
  <c r="J23" i="33"/>
  <c r="G23" i="33"/>
  <c r="A23" i="33"/>
  <c r="J22" i="33"/>
  <c r="G22" i="33"/>
  <c r="A22" i="33"/>
  <c r="J21" i="33"/>
  <c r="G21" i="33"/>
  <c r="A21" i="33"/>
  <c r="J20" i="33"/>
  <c r="G20" i="33"/>
  <c r="A20" i="33"/>
  <c r="J19" i="33"/>
  <c r="G19" i="33"/>
  <c r="A19" i="33"/>
  <c r="J18" i="33"/>
  <c r="G18" i="33"/>
  <c r="A18" i="33"/>
  <c r="J17" i="33"/>
  <c r="G17" i="33"/>
  <c r="A17" i="33"/>
  <c r="J16" i="33"/>
  <c r="G16" i="33"/>
  <c r="A16" i="33"/>
  <c r="J15" i="33"/>
  <c r="G15" i="33"/>
  <c r="A15" i="33"/>
  <c r="J14" i="33"/>
  <c r="G14" i="33"/>
  <c r="A14" i="33"/>
  <c r="J13" i="33"/>
  <c r="G13" i="33"/>
  <c r="A13" i="33"/>
  <c r="J12" i="33"/>
  <c r="G12" i="33"/>
  <c r="A12" i="33"/>
  <c r="J11" i="33"/>
  <c r="G11" i="33"/>
  <c r="A11" i="33"/>
  <c r="G10" i="33"/>
  <c r="A10" i="33"/>
  <c r="J9" i="33"/>
  <c r="G9" i="33"/>
  <c r="A9" i="33"/>
  <c r="G8" i="33"/>
  <c r="A8" i="33"/>
  <c r="G7" i="33"/>
  <c r="A7" i="33"/>
  <c r="G6" i="33"/>
  <c r="A6" i="33"/>
  <c r="J29" i="27"/>
  <c r="C9" i="32" s="1"/>
  <c r="G28" i="27"/>
  <c r="G27" i="27"/>
  <c r="G26" i="27"/>
  <c r="G25" i="27"/>
  <c r="G24" i="27"/>
  <c r="G23" i="27"/>
  <c r="G22" i="27"/>
  <c r="G20" i="27"/>
  <c r="G19" i="27"/>
  <c r="G18" i="27"/>
  <c r="G16" i="27"/>
  <c r="G15" i="27"/>
  <c r="G14" i="27"/>
  <c r="G13" i="27"/>
  <c r="G12" i="27"/>
  <c r="G11" i="27"/>
  <c r="G10" i="27"/>
  <c r="G9" i="27"/>
  <c r="G8" i="27"/>
  <c r="G7" i="27"/>
  <c r="S23" i="128"/>
  <c r="A23" i="128"/>
  <c r="S22" i="128"/>
  <c r="A22" i="128"/>
  <c r="S21" i="128"/>
  <c r="A21" i="128"/>
  <c r="S20" i="128"/>
  <c r="A20" i="128"/>
  <c r="S19" i="128"/>
  <c r="A19" i="128"/>
  <c r="A18" i="128"/>
  <c r="S17" i="128"/>
  <c r="A17" i="128"/>
  <c r="S16" i="128"/>
  <c r="A16" i="128"/>
  <c r="S15" i="128"/>
  <c r="A15" i="128"/>
  <c r="S14" i="128"/>
  <c r="A14" i="128"/>
  <c r="A13" i="128"/>
  <c r="S12" i="128"/>
  <c r="A12" i="128"/>
  <c r="S11" i="128"/>
  <c r="A11" i="128"/>
  <c r="S10" i="128"/>
  <c r="A10" i="128"/>
  <c r="S9" i="128"/>
  <c r="A9" i="128"/>
  <c r="S8" i="128"/>
  <c r="A8" i="128"/>
  <c r="S140" i="91"/>
  <c r="A140" i="91"/>
  <c r="S139" i="91"/>
  <c r="A139" i="91"/>
  <c r="S138" i="91"/>
  <c r="A138" i="91"/>
  <c r="S137" i="91"/>
  <c r="A137" i="91"/>
  <c r="S136" i="91"/>
  <c r="A136" i="91"/>
  <c r="S135" i="91"/>
  <c r="A135" i="91"/>
  <c r="S134" i="91"/>
  <c r="A134" i="91"/>
  <c r="S133" i="91"/>
  <c r="A133" i="91"/>
  <c r="S132" i="91"/>
  <c r="A132" i="91"/>
  <c r="S131" i="91"/>
  <c r="A131" i="91"/>
  <c r="S130" i="91"/>
  <c r="A130" i="91"/>
  <c r="S129" i="91"/>
  <c r="A129" i="91"/>
  <c r="S128" i="91"/>
  <c r="A128" i="91"/>
  <c r="S127" i="91"/>
  <c r="A127" i="91"/>
  <c r="S126" i="91"/>
  <c r="A126" i="91"/>
  <c r="S125" i="91"/>
  <c r="A125" i="91"/>
  <c r="S124" i="91"/>
  <c r="A124" i="91"/>
  <c r="S123" i="91"/>
  <c r="A123" i="91"/>
  <c r="S122" i="91"/>
  <c r="A122" i="91"/>
  <c r="S121" i="91"/>
  <c r="A121" i="91"/>
  <c r="S120" i="91"/>
  <c r="A120" i="91"/>
  <c r="S119" i="91"/>
  <c r="A119" i="91"/>
  <c r="S118" i="91"/>
  <c r="A118" i="91"/>
  <c r="S117" i="91"/>
  <c r="A117" i="91"/>
  <c r="S116" i="91"/>
  <c r="A116" i="91"/>
  <c r="S115" i="91"/>
  <c r="A115" i="91"/>
  <c r="S114" i="91"/>
  <c r="A114" i="91"/>
  <c r="S113" i="91"/>
  <c r="A113" i="91"/>
  <c r="S112" i="91"/>
  <c r="A112" i="91"/>
  <c r="S111" i="91"/>
  <c r="A111" i="91"/>
  <c r="S110" i="91"/>
  <c r="A110" i="91"/>
  <c r="S109" i="91"/>
  <c r="S143" i="91" s="1"/>
  <c r="A109" i="91"/>
  <c r="S108" i="91"/>
  <c r="A108" i="91"/>
  <c r="S107" i="91"/>
  <c r="A107" i="91"/>
  <c r="S106" i="91"/>
  <c r="A106" i="91"/>
  <c r="S105" i="91"/>
  <c r="A105" i="91"/>
  <c r="S104" i="91"/>
  <c r="A104" i="91"/>
  <c r="S103" i="91"/>
  <c r="A103" i="91"/>
  <c r="S102" i="91"/>
  <c r="A102" i="91"/>
  <c r="S101" i="91"/>
  <c r="A101" i="91"/>
  <c r="S100" i="91"/>
  <c r="A100" i="91"/>
  <c r="S99" i="91"/>
  <c r="A99" i="91"/>
  <c r="S98" i="91"/>
  <c r="A98" i="91"/>
  <c r="S97" i="91"/>
  <c r="A97" i="91"/>
  <c r="S96" i="91"/>
  <c r="A96" i="91"/>
  <c r="S95" i="91"/>
  <c r="A95" i="91"/>
  <c r="S94" i="91"/>
  <c r="A94" i="91"/>
  <c r="S93" i="91"/>
  <c r="A93" i="91"/>
  <c r="S92" i="91"/>
  <c r="A92" i="91"/>
  <c r="S91" i="91"/>
  <c r="A91" i="91"/>
  <c r="S90" i="91"/>
  <c r="A90" i="91"/>
  <c r="S89" i="91"/>
  <c r="A89" i="91"/>
  <c r="S88" i="91"/>
  <c r="A88" i="91"/>
  <c r="S87" i="91"/>
  <c r="A87" i="91"/>
  <c r="S86" i="91"/>
  <c r="A86" i="91"/>
  <c r="S85" i="91"/>
  <c r="A85" i="91"/>
  <c r="S84" i="91"/>
  <c r="A84" i="91"/>
  <c r="S83" i="91"/>
  <c r="A83" i="91"/>
  <c r="S82" i="91"/>
  <c r="A82" i="91"/>
  <c r="S81" i="91"/>
  <c r="A81" i="91"/>
  <c r="S80" i="91"/>
  <c r="A80" i="91"/>
  <c r="S79" i="91"/>
  <c r="A79" i="91"/>
  <c r="S78" i="91"/>
  <c r="A78" i="91"/>
  <c r="S77" i="91"/>
  <c r="A77" i="91"/>
  <c r="S76" i="91"/>
  <c r="A76" i="91"/>
  <c r="S75" i="91"/>
  <c r="A75" i="91"/>
  <c r="S74" i="91"/>
  <c r="A74" i="91"/>
  <c r="S73" i="91"/>
  <c r="A73" i="91"/>
  <c r="S72" i="91"/>
  <c r="A72" i="91"/>
  <c r="S71" i="91"/>
  <c r="A71" i="91"/>
  <c r="S70" i="91"/>
  <c r="A70" i="91"/>
  <c r="S69" i="91"/>
  <c r="A69" i="91"/>
  <c r="S68" i="91"/>
  <c r="A68" i="91"/>
  <c r="S67" i="91"/>
  <c r="A67" i="91"/>
  <c r="S66" i="91"/>
  <c r="A66" i="91"/>
  <c r="S65" i="91"/>
  <c r="A65" i="91"/>
  <c r="S64" i="91"/>
  <c r="A64" i="91"/>
  <c r="S63" i="91"/>
  <c r="A63" i="91"/>
  <c r="S62" i="91"/>
  <c r="A62" i="91"/>
  <c r="S61" i="91"/>
  <c r="A61" i="91"/>
  <c r="S60" i="91"/>
  <c r="A60" i="91"/>
  <c r="S59" i="91"/>
  <c r="A59" i="91"/>
  <c r="S58" i="91"/>
  <c r="A58" i="91"/>
  <c r="S57" i="91"/>
  <c r="A57" i="91"/>
  <c r="S56" i="91"/>
  <c r="A56" i="91"/>
  <c r="S55" i="91"/>
  <c r="A55" i="91"/>
  <c r="S54" i="91"/>
  <c r="A54" i="91"/>
  <c r="S53" i="91"/>
  <c r="A53" i="91"/>
  <c r="S52" i="91"/>
  <c r="A52" i="91"/>
  <c r="S51" i="91"/>
  <c r="A51" i="91"/>
  <c r="S50" i="91"/>
  <c r="A50" i="91"/>
  <c r="S49" i="91"/>
  <c r="A49" i="91"/>
  <c r="S48" i="91"/>
  <c r="A48" i="91"/>
  <c r="S47" i="91"/>
  <c r="A47" i="91"/>
  <c r="S46" i="91"/>
  <c r="A46" i="91"/>
  <c r="S45" i="91"/>
  <c r="A45" i="91"/>
  <c r="S44" i="91"/>
  <c r="A44" i="91"/>
  <c r="S43" i="91"/>
  <c r="A43" i="91"/>
  <c r="S42" i="91"/>
  <c r="A42" i="91"/>
  <c r="S41" i="91"/>
  <c r="A41" i="91"/>
  <c r="S40" i="91"/>
  <c r="A40" i="91"/>
  <c r="S39" i="91"/>
  <c r="A39" i="91"/>
  <c r="A38" i="91"/>
  <c r="S37" i="91"/>
  <c r="A37" i="91"/>
  <c r="S36" i="91"/>
  <c r="A36" i="91"/>
  <c r="S35" i="91"/>
  <c r="A35" i="91"/>
  <c r="S34" i="91"/>
  <c r="A34" i="91"/>
  <c r="S33" i="91"/>
  <c r="A33" i="91"/>
  <c r="S32" i="91"/>
  <c r="A32" i="91"/>
  <c r="S31" i="91"/>
  <c r="A31" i="91"/>
  <c r="S30" i="91"/>
  <c r="A30" i="91"/>
  <c r="S29" i="91"/>
  <c r="A29" i="91"/>
  <c r="S28" i="91"/>
  <c r="A28" i="91"/>
  <c r="S27" i="91"/>
  <c r="A27" i="91"/>
  <c r="S26" i="91"/>
  <c r="A26" i="91"/>
  <c r="S25" i="91"/>
  <c r="A25" i="91"/>
  <c r="S24" i="91"/>
  <c r="A24" i="91"/>
  <c r="S23" i="91"/>
  <c r="A23" i="91"/>
  <c r="S22" i="91"/>
  <c r="A22" i="91"/>
  <c r="S21" i="91"/>
  <c r="A21" i="91"/>
  <c r="S20" i="91"/>
  <c r="A20" i="91"/>
  <c r="S19" i="91"/>
  <c r="A19" i="91"/>
  <c r="S18" i="91"/>
  <c r="A18" i="91"/>
  <c r="S17" i="91"/>
  <c r="A17" i="91"/>
  <c r="S16" i="91"/>
  <c r="A16" i="91"/>
  <c r="S15" i="91"/>
  <c r="A15" i="91"/>
  <c r="S14" i="91"/>
  <c r="A14" i="91"/>
  <c r="S13" i="91"/>
  <c r="A13" i="91"/>
  <c r="S12" i="91"/>
  <c r="A12" i="91"/>
  <c r="S11" i="91"/>
  <c r="A11" i="91"/>
  <c r="S10" i="91"/>
  <c r="A10" i="91"/>
  <c r="S9" i="91"/>
  <c r="A9" i="91"/>
  <c r="A8" i="91"/>
  <c r="S179" i="90"/>
  <c r="A179" i="90"/>
  <c r="S178" i="90"/>
  <c r="A178" i="90"/>
  <c r="S177" i="90"/>
  <c r="A177" i="90"/>
  <c r="S176" i="90"/>
  <c r="A176" i="90"/>
  <c r="S175" i="90"/>
  <c r="A175" i="90"/>
  <c r="S174" i="90"/>
  <c r="A174" i="90"/>
  <c r="S173" i="90"/>
  <c r="A173" i="90"/>
  <c r="S172" i="90"/>
  <c r="A172" i="90"/>
  <c r="S171" i="90"/>
  <c r="A171" i="90"/>
  <c r="S170" i="90"/>
  <c r="A170" i="90"/>
  <c r="S169" i="90"/>
  <c r="A169" i="90"/>
  <c r="S168" i="90"/>
  <c r="A168" i="90"/>
  <c r="S167" i="90"/>
  <c r="A167" i="90"/>
  <c r="S166" i="90"/>
  <c r="A166" i="90"/>
  <c r="S165" i="90"/>
  <c r="A165" i="90"/>
  <c r="S164" i="90"/>
  <c r="A164" i="90"/>
  <c r="S163" i="90"/>
  <c r="A163" i="90"/>
  <c r="S162" i="90"/>
  <c r="A162" i="90"/>
  <c r="S161" i="90"/>
  <c r="A161" i="90"/>
  <c r="S160" i="90"/>
  <c r="A160" i="90"/>
  <c r="S159" i="90"/>
  <c r="A159" i="90"/>
  <c r="S158" i="90"/>
  <c r="A158" i="90"/>
  <c r="S157" i="90"/>
  <c r="A157" i="90"/>
  <c r="S156" i="90"/>
  <c r="A156" i="90"/>
  <c r="S155" i="90"/>
  <c r="A155" i="90"/>
  <c r="S154" i="90"/>
  <c r="A154" i="90"/>
  <c r="S153" i="90"/>
  <c r="A153" i="90"/>
  <c r="S152" i="90"/>
  <c r="A152" i="90"/>
  <c r="S151" i="90"/>
  <c r="A151" i="90"/>
  <c r="S150" i="90"/>
  <c r="A150" i="90"/>
  <c r="S149" i="90"/>
  <c r="A149" i="90"/>
  <c r="S148" i="90"/>
  <c r="A148" i="90"/>
  <c r="S147" i="90"/>
  <c r="A147" i="90"/>
  <c r="S146" i="90"/>
  <c r="A146" i="90"/>
  <c r="S145" i="90"/>
  <c r="A145" i="90"/>
  <c r="S144" i="90"/>
  <c r="A144" i="90"/>
  <c r="S143" i="90"/>
  <c r="A143" i="90"/>
  <c r="S142" i="90"/>
  <c r="A142" i="90"/>
  <c r="S141" i="90"/>
  <c r="A141" i="90"/>
  <c r="S140" i="90"/>
  <c r="A140" i="90"/>
  <c r="S139" i="90"/>
  <c r="A139" i="90"/>
  <c r="S138" i="90"/>
  <c r="A138" i="90"/>
  <c r="S137" i="90"/>
  <c r="A137" i="90"/>
  <c r="S136" i="90"/>
  <c r="A136" i="90"/>
  <c r="S135" i="90"/>
  <c r="A135" i="90"/>
  <c r="S134" i="90"/>
  <c r="A134" i="90"/>
  <c r="S133" i="90"/>
  <c r="A133" i="90"/>
  <c r="S132" i="90"/>
  <c r="A132" i="90"/>
  <c r="S131" i="90"/>
  <c r="A131" i="90"/>
  <c r="S130" i="90"/>
  <c r="A130" i="90"/>
  <c r="S129" i="90"/>
  <c r="A129" i="90"/>
  <c r="S128" i="90"/>
  <c r="A128" i="90"/>
  <c r="S127" i="90"/>
  <c r="A127" i="90"/>
  <c r="S126" i="90"/>
  <c r="A126" i="90"/>
  <c r="S125" i="90"/>
  <c r="A125" i="90"/>
  <c r="S124" i="90"/>
  <c r="A124" i="90"/>
  <c r="S123" i="90"/>
  <c r="A123" i="90"/>
  <c r="S122" i="90"/>
  <c r="A122" i="90"/>
  <c r="S121" i="90"/>
  <c r="A121" i="90"/>
  <c r="S120" i="90"/>
  <c r="A120" i="90"/>
  <c r="S119" i="90"/>
  <c r="A119" i="90"/>
  <c r="S118" i="90"/>
  <c r="A118" i="90"/>
  <c r="S117" i="90"/>
  <c r="A117" i="90"/>
  <c r="S116" i="90"/>
  <c r="A116" i="90"/>
  <c r="S115" i="90"/>
  <c r="A115" i="90"/>
  <c r="S114" i="90"/>
  <c r="A114" i="90"/>
  <c r="S113" i="90"/>
  <c r="A113" i="90"/>
  <c r="S112" i="90"/>
  <c r="A112" i="90"/>
  <c r="S111" i="90"/>
  <c r="A111" i="90"/>
  <c r="S110" i="90"/>
  <c r="A110" i="90"/>
  <c r="S109" i="90"/>
  <c r="A109" i="90"/>
  <c r="S108" i="90"/>
  <c r="A108" i="90"/>
  <c r="S107" i="90"/>
  <c r="A107" i="90"/>
  <c r="S106" i="90"/>
  <c r="A106" i="90"/>
  <c r="S105" i="90"/>
  <c r="A105" i="90"/>
  <c r="S104" i="90"/>
  <c r="A104" i="90"/>
  <c r="S103" i="90"/>
  <c r="A103" i="90"/>
  <c r="S102" i="90"/>
  <c r="A102" i="90"/>
  <c r="S101" i="90"/>
  <c r="A101" i="90"/>
  <c r="S100" i="90"/>
  <c r="A100" i="90"/>
  <c r="S99" i="90"/>
  <c r="A99" i="90"/>
  <c r="S98" i="90"/>
  <c r="A98" i="90"/>
  <c r="S97" i="90"/>
  <c r="A97" i="90"/>
  <c r="S96" i="90"/>
  <c r="A96" i="90"/>
  <c r="S95" i="90"/>
  <c r="A95" i="90"/>
  <c r="S94" i="90"/>
  <c r="A94" i="90"/>
  <c r="S93" i="90"/>
  <c r="A93" i="90"/>
  <c r="S92" i="90"/>
  <c r="A92" i="90"/>
  <c r="S91" i="90"/>
  <c r="A91" i="90"/>
  <c r="S90" i="90"/>
  <c r="A90" i="90"/>
  <c r="S89" i="90"/>
  <c r="A89" i="90"/>
  <c r="S88" i="90"/>
  <c r="A88" i="90"/>
  <c r="S87" i="90"/>
  <c r="A87" i="90"/>
  <c r="S86" i="90"/>
  <c r="A86" i="90"/>
  <c r="S85" i="90"/>
  <c r="A85" i="90"/>
  <c r="S84" i="90"/>
  <c r="A84" i="90"/>
  <c r="S83" i="90"/>
  <c r="A83" i="90"/>
  <c r="S82" i="90"/>
  <c r="A82" i="90"/>
  <c r="S81" i="90"/>
  <c r="A81" i="90"/>
  <c r="S80" i="90"/>
  <c r="A80" i="90"/>
  <c r="S79" i="90"/>
  <c r="A79" i="90"/>
  <c r="S78" i="90"/>
  <c r="A78" i="90"/>
  <c r="S77" i="90"/>
  <c r="A77" i="90"/>
  <c r="S76" i="90"/>
  <c r="A76" i="90"/>
  <c r="S75" i="90"/>
  <c r="A75" i="90"/>
  <c r="S74" i="90"/>
  <c r="A74" i="90"/>
  <c r="S73" i="90"/>
  <c r="A73" i="90"/>
  <c r="S72" i="90"/>
  <c r="A72" i="90"/>
  <c r="S71" i="90"/>
  <c r="A71" i="90"/>
  <c r="S70" i="90"/>
  <c r="A70" i="90"/>
  <c r="S69" i="90"/>
  <c r="A69" i="90"/>
  <c r="S68" i="90"/>
  <c r="A68" i="90"/>
  <c r="S67" i="90"/>
  <c r="A67" i="90"/>
  <c r="S66" i="90"/>
  <c r="A66" i="90"/>
  <c r="S65" i="90"/>
  <c r="A65" i="90"/>
  <c r="S64" i="90"/>
  <c r="A64" i="90"/>
  <c r="S63" i="90"/>
  <c r="A63" i="90"/>
  <c r="S62" i="90"/>
  <c r="A62" i="90"/>
  <c r="S61" i="90"/>
  <c r="A61" i="90"/>
  <c r="S60" i="90"/>
  <c r="A60" i="90"/>
  <c r="S59" i="90"/>
  <c r="A59" i="90"/>
  <c r="S58" i="90"/>
  <c r="A58" i="90"/>
  <c r="S57" i="90"/>
  <c r="A57" i="90"/>
  <c r="S56" i="90"/>
  <c r="A56" i="90"/>
  <c r="S55" i="90"/>
  <c r="A55" i="90"/>
  <c r="S54" i="90"/>
  <c r="A54" i="90"/>
  <c r="S53" i="90"/>
  <c r="A53" i="90"/>
  <c r="S52" i="90"/>
  <c r="A52" i="90"/>
  <c r="S51" i="90"/>
  <c r="A51" i="90"/>
  <c r="S50" i="90"/>
  <c r="A50" i="90"/>
  <c r="S49" i="90"/>
  <c r="A49" i="90"/>
  <c r="S48" i="90"/>
  <c r="A48" i="90"/>
  <c r="S47" i="90"/>
  <c r="A47" i="90"/>
  <c r="S46" i="90"/>
  <c r="A46" i="90"/>
  <c r="S45" i="90"/>
  <c r="A45" i="90"/>
  <c r="S44" i="90"/>
  <c r="A44" i="90"/>
  <c r="S43" i="90"/>
  <c r="A43" i="90"/>
  <c r="S42" i="90"/>
  <c r="A42" i="90"/>
  <c r="S41" i="90"/>
  <c r="A41" i="90"/>
  <c r="S40" i="90"/>
  <c r="A40" i="90"/>
  <c r="S39" i="90"/>
  <c r="A39" i="90"/>
  <c r="A38" i="90"/>
  <c r="S37" i="90"/>
  <c r="A37" i="90"/>
  <c r="S36" i="90"/>
  <c r="A36" i="90"/>
  <c r="S35" i="90"/>
  <c r="A35" i="90"/>
  <c r="S34" i="90"/>
  <c r="A34" i="90"/>
  <c r="S33" i="90"/>
  <c r="A33" i="90"/>
  <c r="S32" i="90"/>
  <c r="A32" i="90"/>
  <c r="S31" i="90"/>
  <c r="A31" i="90"/>
  <c r="S30" i="90"/>
  <c r="A30" i="90"/>
  <c r="S29" i="90"/>
  <c r="A29" i="90"/>
  <c r="S28" i="90"/>
  <c r="A28" i="90"/>
  <c r="S27" i="90"/>
  <c r="A27" i="90"/>
  <c r="S26" i="90"/>
  <c r="A26" i="90"/>
  <c r="S25" i="90"/>
  <c r="A25" i="90"/>
  <c r="S24" i="90"/>
  <c r="A24" i="90"/>
  <c r="S23" i="90"/>
  <c r="A23" i="90"/>
  <c r="S22" i="90"/>
  <c r="A22" i="90"/>
  <c r="S21" i="90"/>
  <c r="A21" i="90"/>
  <c r="S20" i="90"/>
  <c r="A20" i="90"/>
  <c r="S19" i="90"/>
  <c r="A19" i="90"/>
  <c r="S18" i="90"/>
  <c r="A18" i="90"/>
  <c r="S17" i="90"/>
  <c r="A17" i="90"/>
  <c r="S16" i="90"/>
  <c r="A16" i="90"/>
  <c r="S15" i="90"/>
  <c r="A15" i="90"/>
  <c r="S14" i="90"/>
  <c r="A14" i="90"/>
  <c r="S13" i="90"/>
  <c r="A13" i="90"/>
  <c r="S12" i="90"/>
  <c r="A12" i="90"/>
  <c r="S11" i="90"/>
  <c r="A11" i="90"/>
  <c r="S10" i="90"/>
  <c r="A10" i="90"/>
  <c r="S9" i="90"/>
  <c r="A9" i="90"/>
  <c r="A8" i="90"/>
  <c r="S16" i="89"/>
  <c r="A16" i="89"/>
  <c r="S15" i="89"/>
  <c r="A15" i="89"/>
  <c r="S14" i="89"/>
  <c r="A14" i="89"/>
  <c r="S13" i="89"/>
  <c r="A13" i="89"/>
  <c r="S12" i="89"/>
  <c r="A12" i="89"/>
  <c r="S11" i="89"/>
  <c r="A11" i="89"/>
  <c r="S10" i="89"/>
  <c r="A10" i="89"/>
  <c r="S9" i="89"/>
  <c r="S17" i="89" s="1"/>
  <c r="C15" i="93" s="1"/>
  <c r="A9" i="89"/>
  <c r="A8" i="89"/>
  <c r="S23" i="124"/>
  <c r="A23" i="124"/>
  <c r="S22" i="124"/>
  <c r="A22" i="124"/>
  <c r="A21" i="124"/>
  <c r="S20" i="124"/>
  <c r="A20" i="124"/>
  <c r="S19" i="124"/>
  <c r="A19" i="124"/>
  <c r="S18" i="124"/>
  <c r="A18" i="124"/>
  <c r="S17" i="124"/>
  <c r="A17" i="124"/>
  <c r="S16" i="124"/>
  <c r="A16" i="124"/>
  <c r="A15" i="124"/>
  <c r="S14" i="124"/>
  <c r="A14" i="124"/>
  <c r="S13" i="124"/>
  <c r="A13" i="124"/>
  <c r="S12" i="124"/>
  <c r="A12" i="124"/>
  <c r="A11" i="124"/>
  <c r="S10" i="124"/>
  <c r="A10" i="124"/>
  <c r="S9" i="124"/>
  <c r="A9" i="124"/>
  <c r="S8" i="124"/>
  <c r="S24" i="124" s="1"/>
  <c r="C14" i="93" s="1"/>
  <c r="A8" i="124"/>
  <c r="S10" i="123"/>
  <c r="S9" i="123"/>
  <c r="S8" i="123"/>
  <c r="S11" i="123" s="1"/>
  <c r="C13" i="93" s="1"/>
  <c r="S11" i="122"/>
  <c r="A11" i="122"/>
  <c r="S10" i="122"/>
  <c r="A10" i="122"/>
  <c r="S9" i="122"/>
  <c r="A9" i="122"/>
  <c r="S8" i="122"/>
  <c r="S12" i="122" s="1"/>
  <c r="C12" i="93" s="1"/>
  <c r="A8" i="122"/>
  <c r="S26" i="88"/>
  <c r="A26" i="88"/>
  <c r="S25" i="88"/>
  <c r="A25" i="88"/>
  <c r="S24" i="88"/>
  <c r="A24" i="88"/>
  <c r="S23" i="88"/>
  <c r="A23" i="88"/>
  <c r="S22" i="88"/>
  <c r="A22" i="88"/>
  <c r="S21" i="88"/>
  <c r="A21" i="88"/>
  <c r="S20" i="88"/>
  <c r="A20" i="88"/>
  <c r="S19" i="88"/>
  <c r="A19" i="88"/>
  <c r="S18" i="88"/>
  <c r="A18" i="88"/>
  <c r="S17" i="88"/>
  <c r="A17" i="88"/>
  <c r="S16" i="88"/>
  <c r="A16" i="88"/>
  <c r="A15" i="88"/>
  <c r="S14" i="88"/>
  <c r="A14" i="88"/>
  <c r="S13" i="88"/>
  <c r="A13" i="88"/>
  <c r="S12" i="88"/>
  <c r="A12" i="88"/>
  <c r="S11" i="88"/>
  <c r="A11" i="88"/>
  <c r="S10" i="88"/>
  <c r="S27" i="88" s="1"/>
  <c r="C11" i="93" s="1"/>
  <c r="A10" i="88"/>
  <c r="S9" i="88"/>
  <c r="A9" i="88"/>
  <c r="A8" i="88"/>
  <c r="S26" i="87"/>
  <c r="A26" i="87"/>
  <c r="S25" i="87"/>
  <c r="A25" i="87"/>
  <c r="S24" i="87"/>
  <c r="A24" i="87"/>
  <c r="S23" i="87"/>
  <c r="A23" i="87"/>
  <c r="S22" i="87"/>
  <c r="A22" i="87"/>
  <c r="S21" i="87"/>
  <c r="A21" i="87"/>
  <c r="S20" i="87"/>
  <c r="A20" i="87"/>
  <c r="S19" i="87"/>
  <c r="A19" i="87"/>
  <c r="S18" i="87"/>
  <c r="A18" i="87"/>
  <c r="S17" i="87"/>
  <c r="A17" i="87"/>
  <c r="S16" i="87"/>
  <c r="A16" i="87"/>
  <c r="A15" i="87"/>
  <c r="S14" i="87"/>
  <c r="A14" i="87"/>
  <c r="S13" i="87"/>
  <c r="A13" i="87"/>
  <c r="S12" i="87"/>
  <c r="A12" i="87"/>
  <c r="S11" i="87"/>
  <c r="A11" i="87"/>
  <c r="S10" i="87"/>
  <c r="A10" i="87"/>
  <c r="S9" i="87"/>
  <c r="A9" i="87"/>
  <c r="A8" i="87"/>
  <c r="S11" i="86"/>
  <c r="A11" i="86"/>
  <c r="S10" i="86"/>
  <c r="A10" i="86"/>
  <c r="S9" i="86"/>
  <c r="S12" i="86" s="1"/>
  <c r="C9" i="93" s="1"/>
  <c r="A9" i="86"/>
  <c r="S8" i="86"/>
  <c r="A8" i="86"/>
  <c r="S13" i="129"/>
  <c r="S12" i="129"/>
  <c r="S11" i="129"/>
  <c r="S10" i="129"/>
  <c r="S9" i="129"/>
  <c r="S8" i="129"/>
  <c r="S14" i="129" s="1"/>
  <c r="C43" i="2" s="1"/>
  <c r="S31" i="127"/>
  <c r="A31" i="127"/>
  <c r="S30" i="127"/>
  <c r="A30" i="127"/>
  <c r="S29" i="127"/>
  <c r="A29" i="127"/>
  <c r="S28" i="127"/>
  <c r="A28" i="127"/>
  <c r="S27" i="127"/>
  <c r="A27" i="127"/>
  <c r="S26" i="127"/>
  <c r="A26" i="127"/>
  <c r="S25" i="127"/>
  <c r="A25" i="127"/>
  <c r="S24" i="127"/>
  <c r="A24" i="127"/>
  <c r="S23" i="127"/>
  <c r="A23" i="127"/>
  <c r="S22" i="127"/>
  <c r="A22" i="127"/>
  <c r="S21" i="127"/>
  <c r="A21" i="127"/>
  <c r="S20" i="127"/>
  <c r="A20" i="127"/>
  <c r="S19" i="127"/>
  <c r="A19" i="127"/>
  <c r="S18" i="127"/>
  <c r="A18" i="127"/>
  <c r="S17" i="127"/>
  <c r="A17" i="127"/>
  <c r="S16" i="127"/>
  <c r="A16" i="127"/>
  <c r="S15" i="127"/>
  <c r="A15" i="127"/>
  <c r="S14" i="127"/>
  <c r="A14" i="127"/>
  <c r="S13" i="127"/>
  <c r="A13" i="127"/>
  <c r="S12" i="127"/>
  <c r="A12" i="127"/>
  <c r="S11" i="127"/>
  <c r="A11" i="127"/>
  <c r="S10" i="127"/>
  <c r="A10" i="127"/>
  <c r="S9" i="127"/>
  <c r="A9" i="127"/>
  <c r="S8" i="127"/>
  <c r="S32" i="127" s="1"/>
  <c r="C42" i="2" s="1"/>
  <c r="A8" i="127"/>
  <c r="T83" i="120"/>
  <c r="T82" i="120"/>
  <c r="T81" i="120"/>
  <c r="T80" i="120"/>
  <c r="T79" i="120"/>
  <c r="T78" i="120"/>
  <c r="T76" i="120"/>
  <c r="T75" i="120"/>
  <c r="T74" i="120"/>
  <c r="T73" i="120"/>
  <c r="T70" i="120"/>
  <c r="T69" i="120"/>
  <c r="T68" i="120"/>
  <c r="T67" i="120"/>
  <c r="T65" i="120"/>
  <c r="T64" i="120"/>
  <c r="T60" i="120"/>
  <c r="T58" i="120"/>
  <c r="T54" i="120"/>
  <c r="T52" i="120"/>
  <c r="T48" i="120"/>
  <c r="T46" i="120"/>
  <c r="T45" i="120"/>
  <c r="T44" i="120"/>
  <c r="T40" i="120"/>
  <c r="T39" i="120"/>
  <c r="T38" i="120"/>
  <c r="T37" i="120"/>
  <c r="T36" i="120"/>
  <c r="T35" i="120"/>
  <c r="T34" i="120"/>
  <c r="T33" i="120"/>
  <c r="T32" i="120"/>
  <c r="T31" i="120"/>
  <c r="T30" i="120"/>
  <c r="T27" i="120"/>
  <c r="T25" i="120"/>
  <c r="T24" i="120"/>
  <c r="T23" i="120"/>
  <c r="T22" i="120"/>
  <c r="T21" i="120"/>
  <c r="T20" i="120"/>
  <c r="T19" i="120"/>
  <c r="T18" i="120"/>
  <c r="T17" i="120"/>
  <c r="T16" i="120"/>
  <c r="T13" i="120"/>
  <c r="T105" i="119"/>
  <c r="T101" i="119"/>
  <c r="T100" i="119"/>
  <c r="T97" i="119"/>
  <c r="T93" i="119"/>
  <c r="T92" i="119"/>
  <c r="T89" i="119"/>
  <c r="T85" i="119"/>
  <c r="T84" i="119"/>
  <c r="T83" i="119"/>
  <c r="T82" i="119"/>
  <c r="T81" i="119"/>
  <c r="T80" i="119"/>
  <c r="T79" i="119"/>
  <c r="T78" i="119"/>
  <c r="T77" i="119"/>
  <c r="T76" i="119"/>
  <c r="T75" i="119"/>
  <c r="T74" i="119"/>
  <c r="T73" i="119"/>
  <c r="T72" i="119"/>
  <c r="T71" i="119"/>
  <c r="T69" i="119"/>
  <c r="T68" i="119"/>
  <c r="T67" i="119"/>
  <c r="T66" i="119"/>
  <c r="T65" i="119"/>
  <c r="T64" i="119"/>
  <c r="T63" i="119"/>
  <c r="T62" i="119"/>
  <c r="T59" i="119"/>
  <c r="T58" i="119"/>
  <c r="T55" i="119"/>
  <c r="T54" i="119"/>
  <c r="T53" i="119"/>
  <c r="T52" i="119"/>
  <c r="T51" i="119"/>
  <c r="T50" i="119"/>
  <c r="T48" i="119"/>
  <c r="T47" i="119"/>
  <c r="T45" i="119"/>
  <c r="T42" i="119"/>
  <c r="T40" i="119"/>
  <c r="T38" i="119"/>
  <c r="T37" i="119"/>
  <c r="T36" i="119"/>
  <c r="T34" i="119"/>
  <c r="T33" i="119"/>
  <c r="T32" i="119"/>
  <c r="T31" i="119"/>
  <c r="T30" i="119"/>
  <c r="T28" i="119"/>
  <c r="T27" i="119"/>
  <c r="T26" i="119"/>
  <c r="T25" i="119"/>
  <c r="T24" i="119"/>
  <c r="T22" i="119"/>
  <c r="T21" i="119"/>
  <c r="T20" i="119"/>
  <c r="T19" i="119"/>
  <c r="T18" i="119"/>
  <c r="T16" i="119"/>
  <c r="T15" i="119"/>
  <c r="T14" i="119"/>
  <c r="T13" i="119"/>
  <c r="T12" i="119"/>
  <c r="T11" i="119"/>
  <c r="T10" i="119"/>
  <c r="T9" i="119"/>
  <c r="T8" i="119"/>
  <c r="U331" i="117"/>
  <c r="A331" i="117"/>
  <c r="U330" i="117"/>
  <c r="A330" i="117"/>
  <c r="U329" i="117"/>
  <c r="A329" i="117"/>
  <c r="U328" i="117"/>
  <c r="A328" i="117"/>
  <c r="U327" i="117"/>
  <c r="A327" i="117"/>
  <c r="U326" i="117"/>
  <c r="A326" i="117"/>
  <c r="U325" i="117"/>
  <c r="A325" i="117"/>
  <c r="U324" i="117"/>
  <c r="A324" i="117"/>
  <c r="U323" i="117"/>
  <c r="A323" i="117"/>
  <c r="U322" i="117"/>
  <c r="A322" i="117"/>
  <c r="U321" i="117"/>
  <c r="A321" i="117"/>
  <c r="U320" i="117"/>
  <c r="A320" i="117"/>
  <c r="U319" i="117"/>
  <c r="A319" i="117"/>
  <c r="U318" i="117"/>
  <c r="A318" i="117"/>
  <c r="U317" i="117"/>
  <c r="A317" i="117"/>
  <c r="U316" i="117"/>
  <c r="A316" i="117"/>
  <c r="U315" i="117"/>
  <c r="A315" i="117"/>
  <c r="U314" i="117"/>
  <c r="A314" i="117"/>
  <c r="U313" i="117"/>
  <c r="A313" i="117"/>
  <c r="U312" i="117"/>
  <c r="A312" i="117"/>
  <c r="U311" i="117"/>
  <c r="A311" i="117"/>
  <c r="U310" i="117"/>
  <c r="A310" i="117"/>
  <c r="U309" i="117"/>
  <c r="A309" i="117"/>
  <c r="U308" i="117"/>
  <c r="A308" i="117"/>
  <c r="U307" i="117"/>
  <c r="A307" i="117"/>
  <c r="U306" i="117"/>
  <c r="A306" i="117"/>
  <c r="U305" i="117"/>
  <c r="A305" i="117"/>
  <c r="U304" i="117"/>
  <c r="A304" i="117"/>
  <c r="U303" i="117"/>
  <c r="A303" i="117"/>
  <c r="U302" i="117"/>
  <c r="A302" i="117"/>
  <c r="U301" i="117"/>
  <c r="A301" i="117"/>
  <c r="U300" i="117"/>
  <c r="A300" i="117"/>
  <c r="U299" i="117"/>
  <c r="A299" i="117"/>
  <c r="U298" i="117"/>
  <c r="A298" i="117"/>
  <c r="U297" i="117"/>
  <c r="A297" i="117"/>
  <c r="U296" i="117"/>
  <c r="A296" i="117"/>
  <c r="U295" i="117"/>
  <c r="A295" i="117"/>
  <c r="U294" i="117"/>
  <c r="A294" i="117"/>
  <c r="U293" i="117"/>
  <c r="A293" i="117"/>
  <c r="U292" i="117"/>
  <c r="A292" i="117"/>
  <c r="U291" i="117"/>
  <c r="A291" i="117"/>
  <c r="U290" i="117"/>
  <c r="A290" i="117"/>
  <c r="U289" i="117"/>
  <c r="A289" i="117"/>
  <c r="U288" i="117"/>
  <c r="A288" i="117"/>
  <c r="U287" i="117"/>
  <c r="A287" i="117"/>
  <c r="U286" i="117"/>
  <c r="A286" i="117"/>
  <c r="U285" i="117"/>
  <c r="A285" i="117"/>
  <c r="U284" i="117"/>
  <c r="A284" i="117"/>
  <c r="U283" i="117"/>
  <c r="A283" i="117"/>
  <c r="U282" i="117"/>
  <c r="A282" i="117"/>
  <c r="U281" i="117"/>
  <c r="A281" i="117"/>
  <c r="U280" i="117"/>
  <c r="A280" i="117"/>
  <c r="U279" i="117"/>
  <c r="A279" i="117"/>
  <c r="U278" i="117"/>
  <c r="A278" i="117"/>
  <c r="U277" i="117"/>
  <c r="A277" i="117"/>
  <c r="U276" i="117"/>
  <c r="A276" i="117"/>
  <c r="U275" i="117"/>
  <c r="A275" i="117"/>
  <c r="U274" i="117"/>
  <c r="A274" i="117"/>
  <c r="U273" i="117"/>
  <c r="A273" i="117"/>
  <c r="U272" i="117"/>
  <c r="A272" i="117"/>
  <c r="U271" i="117"/>
  <c r="A271" i="117"/>
  <c r="U270" i="117"/>
  <c r="A270" i="117"/>
  <c r="U269" i="117"/>
  <c r="A269" i="117"/>
  <c r="U268" i="117"/>
  <c r="A268" i="117"/>
  <c r="U267" i="117"/>
  <c r="A267" i="117"/>
  <c r="U266" i="117"/>
  <c r="A266" i="117"/>
  <c r="U265" i="117"/>
  <c r="A265" i="117"/>
  <c r="U264" i="117"/>
  <c r="A264" i="117"/>
  <c r="U263" i="117"/>
  <c r="A263" i="117"/>
  <c r="U262" i="117"/>
  <c r="A262" i="117"/>
  <c r="U261" i="117"/>
  <c r="A261" i="117"/>
  <c r="U260" i="117"/>
  <c r="A260" i="117"/>
  <c r="A259" i="117"/>
  <c r="U258" i="117"/>
  <c r="A258" i="117"/>
  <c r="U257" i="117"/>
  <c r="A257" i="117"/>
  <c r="U256" i="117"/>
  <c r="A256" i="117"/>
  <c r="U255" i="117"/>
  <c r="A255" i="117"/>
  <c r="U254" i="117"/>
  <c r="A254" i="117"/>
  <c r="U253" i="117"/>
  <c r="A253" i="117"/>
  <c r="U252" i="117"/>
  <c r="A252" i="117"/>
  <c r="U251" i="117"/>
  <c r="A251" i="117"/>
  <c r="U250" i="117"/>
  <c r="A250" i="117"/>
  <c r="U249" i="117"/>
  <c r="A249" i="117"/>
  <c r="U248" i="117"/>
  <c r="A248" i="117"/>
  <c r="U247" i="117"/>
  <c r="A247" i="117"/>
  <c r="U246" i="117"/>
  <c r="A246" i="117"/>
  <c r="U245" i="117"/>
  <c r="A245" i="117"/>
  <c r="U244" i="117"/>
  <c r="A244" i="117"/>
  <c r="U243" i="117"/>
  <c r="A243" i="117"/>
  <c r="U242" i="117"/>
  <c r="A242" i="117"/>
  <c r="U241" i="117"/>
  <c r="A241" i="117"/>
  <c r="U240" i="117"/>
  <c r="A240" i="117"/>
  <c r="U239" i="117"/>
  <c r="A239" i="117"/>
  <c r="U238" i="117"/>
  <c r="A238" i="117"/>
  <c r="U237" i="117"/>
  <c r="A237" i="117"/>
  <c r="U236" i="117"/>
  <c r="A236" i="117"/>
  <c r="U235" i="117"/>
  <c r="A235" i="117"/>
  <c r="U234" i="117"/>
  <c r="A234" i="117"/>
  <c r="U233" i="117"/>
  <c r="A233" i="117"/>
  <c r="U232" i="117"/>
  <c r="A232" i="117"/>
  <c r="U231" i="117"/>
  <c r="A231" i="117"/>
  <c r="U230" i="117"/>
  <c r="A230" i="117"/>
  <c r="U229" i="117"/>
  <c r="A229" i="117"/>
  <c r="U228" i="117"/>
  <c r="A228" i="117"/>
  <c r="U227" i="117"/>
  <c r="A227" i="117"/>
  <c r="U226" i="117"/>
  <c r="A226" i="117"/>
  <c r="U225" i="117"/>
  <c r="A225" i="117"/>
  <c r="U224" i="117"/>
  <c r="A224" i="117"/>
  <c r="U223" i="117"/>
  <c r="A223" i="117"/>
  <c r="U222" i="117"/>
  <c r="A222" i="117"/>
  <c r="U221" i="117"/>
  <c r="A221" i="117"/>
  <c r="U220" i="117"/>
  <c r="A220" i="117"/>
  <c r="U219" i="117"/>
  <c r="A219" i="117"/>
  <c r="U218" i="117"/>
  <c r="A218" i="117"/>
  <c r="U217" i="117"/>
  <c r="A217" i="117"/>
  <c r="U216" i="117"/>
  <c r="A216" i="117"/>
  <c r="U215" i="117"/>
  <c r="A215" i="117"/>
  <c r="U214" i="117"/>
  <c r="A214" i="117"/>
  <c r="U213" i="117"/>
  <c r="A213" i="117"/>
  <c r="U212" i="117"/>
  <c r="A212" i="117"/>
  <c r="U211" i="117"/>
  <c r="A211" i="117"/>
  <c r="U210" i="117"/>
  <c r="A210" i="117"/>
  <c r="A209" i="117"/>
  <c r="U208" i="117"/>
  <c r="A208" i="117"/>
  <c r="U207" i="117"/>
  <c r="A207" i="117"/>
  <c r="U206" i="117"/>
  <c r="A206" i="117"/>
  <c r="U205" i="117"/>
  <c r="A205" i="117"/>
  <c r="U204" i="117"/>
  <c r="A204" i="117"/>
  <c r="U203" i="117"/>
  <c r="A203" i="117"/>
  <c r="U202" i="117"/>
  <c r="A202" i="117"/>
  <c r="U201" i="117"/>
  <c r="A201" i="117"/>
  <c r="U200" i="117"/>
  <c r="A200" i="117"/>
  <c r="U199" i="117"/>
  <c r="A199" i="117"/>
  <c r="U198" i="117"/>
  <c r="A198" i="117"/>
  <c r="U197" i="117"/>
  <c r="A197" i="117"/>
  <c r="U196" i="117"/>
  <c r="A196" i="117"/>
  <c r="U195" i="117"/>
  <c r="A195" i="117"/>
  <c r="U194" i="117"/>
  <c r="A194" i="117"/>
  <c r="U193" i="117"/>
  <c r="A193" i="117"/>
  <c r="U192" i="117"/>
  <c r="A192" i="117"/>
  <c r="U191" i="117"/>
  <c r="A191" i="117"/>
  <c r="U190" i="117"/>
  <c r="A190" i="117"/>
  <c r="U189" i="117"/>
  <c r="A189" i="117"/>
  <c r="U188" i="117"/>
  <c r="A188" i="117"/>
  <c r="U187" i="117"/>
  <c r="A187" i="117"/>
  <c r="U186" i="117"/>
  <c r="A186" i="117"/>
  <c r="U185" i="117"/>
  <c r="A185" i="117"/>
  <c r="U184" i="117"/>
  <c r="A184" i="117"/>
  <c r="U183" i="117"/>
  <c r="A183" i="117"/>
  <c r="U182" i="117"/>
  <c r="A182" i="117"/>
  <c r="U181" i="117"/>
  <c r="A181" i="117"/>
  <c r="U180" i="117"/>
  <c r="A180" i="117"/>
  <c r="U179" i="117"/>
  <c r="A179" i="117"/>
  <c r="U178" i="117"/>
  <c r="A178" i="117"/>
  <c r="U177" i="117"/>
  <c r="A177" i="117"/>
  <c r="U176" i="117"/>
  <c r="A176" i="117"/>
  <c r="U175" i="117"/>
  <c r="A175" i="117"/>
  <c r="U174" i="117"/>
  <c r="A174" i="117"/>
  <c r="U173" i="117"/>
  <c r="A173" i="117"/>
  <c r="U172" i="117"/>
  <c r="A172" i="117"/>
  <c r="U171" i="117"/>
  <c r="A171" i="117"/>
  <c r="U170" i="117"/>
  <c r="A170" i="117"/>
  <c r="U169" i="117"/>
  <c r="A169" i="117"/>
  <c r="U168" i="117"/>
  <c r="A168" i="117"/>
  <c r="U167" i="117"/>
  <c r="A167" i="117"/>
  <c r="U166" i="117"/>
  <c r="A166" i="117"/>
  <c r="U165" i="117"/>
  <c r="A165" i="117"/>
  <c r="U164" i="117"/>
  <c r="A164" i="117"/>
  <c r="U163" i="117"/>
  <c r="A163" i="117"/>
  <c r="U162" i="117"/>
  <c r="A162" i="117"/>
  <c r="U161" i="117"/>
  <c r="A161" i="117"/>
  <c r="U160" i="117"/>
  <c r="A160" i="117"/>
  <c r="A159" i="117"/>
  <c r="U158" i="117"/>
  <c r="A158" i="117"/>
  <c r="U157" i="117"/>
  <c r="A157" i="117"/>
  <c r="U156" i="117"/>
  <c r="A156" i="117"/>
  <c r="U155" i="117"/>
  <c r="A155" i="117"/>
  <c r="U154" i="117"/>
  <c r="A154" i="117"/>
  <c r="U153" i="117"/>
  <c r="A153" i="117"/>
  <c r="U152" i="117"/>
  <c r="A152" i="117"/>
  <c r="U151" i="117"/>
  <c r="A151" i="117"/>
  <c r="U150" i="117"/>
  <c r="A150" i="117"/>
  <c r="U149" i="117"/>
  <c r="A149" i="117"/>
  <c r="U148" i="117"/>
  <c r="A148" i="117"/>
  <c r="U147" i="117"/>
  <c r="A147" i="117"/>
  <c r="U146" i="117"/>
  <c r="A146" i="117"/>
  <c r="U145" i="117"/>
  <c r="A145" i="117"/>
  <c r="U144" i="117"/>
  <c r="A144" i="117"/>
  <c r="U143" i="117"/>
  <c r="A143" i="117"/>
  <c r="U142" i="117"/>
  <c r="A142" i="117"/>
  <c r="U141" i="117"/>
  <c r="A141" i="117"/>
  <c r="U140" i="117"/>
  <c r="A140" i="117"/>
  <c r="U139" i="117"/>
  <c r="A139" i="117"/>
  <c r="U138" i="117"/>
  <c r="A138" i="117"/>
  <c r="U137" i="117"/>
  <c r="A137" i="117"/>
  <c r="U136" i="117"/>
  <c r="A136" i="117"/>
  <c r="U135" i="117"/>
  <c r="A135" i="117"/>
  <c r="U134" i="117"/>
  <c r="A134" i="117"/>
  <c r="U133" i="117"/>
  <c r="A133" i="117"/>
  <c r="U132" i="117"/>
  <c r="A132" i="117"/>
  <c r="U131" i="117"/>
  <c r="A131" i="117"/>
  <c r="U130" i="117"/>
  <c r="A130" i="117"/>
  <c r="U129" i="117"/>
  <c r="A129" i="117"/>
  <c r="U128" i="117"/>
  <c r="A128" i="117"/>
  <c r="U127" i="117"/>
  <c r="A127" i="117"/>
  <c r="U126" i="117"/>
  <c r="A126" i="117"/>
  <c r="U125" i="117"/>
  <c r="A125" i="117"/>
  <c r="U124" i="117"/>
  <c r="A124" i="117"/>
  <c r="U123" i="117"/>
  <c r="A123" i="117"/>
  <c r="U122" i="117"/>
  <c r="A122" i="117"/>
  <c r="U121" i="117"/>
  <c r="A121" i="117"/>
  <c r="U120" i="117"/>
  <c r="A120" i="117"/>
  <c r="U119" i="117"/>
  <c r="A119" i="117"/>
  <c r="U118" i="117"/>
  <c r="A118" i="117"/>
  <c r="U117" i="117"/>
  <c r="A117" i="117"/>
  <c r="U116" i="117"/>
  <c r="A116" i="117"/>
  <c r="U115" i="117"/>
  <c r="A115" i="117"/>
  <c r="U114" i="117"/>
  <c r="A114" i="117"/>
  <c r="U113" i="117"/>
  <c r="A113" i="117"/>
  <c r="U112" i="117"/>
  <c r="A112" i="117"/>
  <c r="U111" i="117"/>
  <c r="A111" i="117"/>
  <c r="U110" i="117"/>
  <c r="A110" i="117"/>
  <c r="A109" i="117"/>
  <c r="U108" i="117"/>
  <c r="A108" i="117"/>
  <c r="U107" i="117"/>
  <c r="A107" i="117"/>
  <c r="U106" i="117"/>
  <c r="A106" i="117"/>
  <c r="U105" i="117"/>
  <c r="A105" i="117"/>
  <c r="U104" i="117"/>
  <c r="A104" i="117"/>
  <c r="U103" i="117"/>
  <c r="A103" i="117"/>
  <c r="U102" i="117"/>
  <c r="A102" i="117"/>
  <c r="U101" i="117"/>
  <c r="A101" i="117"/>
  <c r="U100" i="117"/>
  <c r="A100" i="117"/>
  <c r="U99" i="117"/>
  <c r="A99" i="117"/>
  <c r="U98" i="117"/>
  <c r="A98" i="117"/>
  <c r="U97" i="117"/>
  <c r="A97" i="117"/>
  <c r="U96" i="117"/>
  <c r="A96" i="117"/>
  <c r="U95" i="117"/>
  <c r="A95" i="117"/>
  <c r="U94" i="117"/>
  <c r="A94" i="117"/>
  <c r="U93" i="117"/>
  <c r="A93" i="117"/>
  <c r="U92" i="117"/>
  <c r="A92" i="117"/>
  <c r="U91" i="117"/>
  <c r="A91" i="117"/>
  <c r="U90" i="117"/>
  <c r="A90" i="117"/>
  <c r="U89" i="117"/>
  <c r="A89" i="117"/>
  <c r="U88" i="117"/>
  <c r="A88" i="117"/>
  <c r="U87" i="117"/>
  <c r="A87" i="117"/>
  <c r="U86" i="117"/>
  <c r="A86" i="117"/>
  <c r="U85" i="117"/>
  <c r="A85" i="117"/>
  <c r="U84" i="117"/>
  <c r="A84" i="117"/>
  <c r="U83" i="117"/>
  <c r="A83" i="117"/>
  <c r="U82" i="117"/>
  <c r="A82" i="117"/>
  <c r="U81" i="117"/>
  <c r="A81" i="117"/>
  <c r="U80" i="117"/>
  <c r="A80" i="117"/>
  <c r="U79" i="117"/>
  <c r="A79" i="117"/>
  <c r="U78" i="117"/>
  <c r="A78" i="117"/>
  <c r="U77" i="117"/>
  <c r="A77" i="117"/>
  <c r="U76" i="117"/>
  <c r="A76" i="117"/>
  <c r="U75" i="117"/>
  <c r="A75" i="117"/>
  <c r="U74" i="117"/>
  <c r="A74" i="117"/>
  <c r="U73" i="117"/>
  <c r="A73" i="117"/>
  <c r="U72" i="117"/>
  <c r="A72" i="117"/>
  <c r="U71" i="117"/>
  <c r="A71" i="117"/>
  <c r="U70" i="117"/>
  <c r="A70" i="117"/>
  <c r="U69" i="117"/>
  <c r="A69" i="117"/>
  <c r="U68" i="117"/>
  <c r="A68" i="117"/>
  <c r="U67" i="117"/>
  <c r="A67" i="117"/>
  <c r="U66" i="117"/>
  <c r="A66" i="117"/>
  <c r="U65" i="117"/>
  <c r="A65" i="117"/>
  <c r="U64" i="117"/>
  <c r="A64" i="117"/>
  <c r="U63" i="117"/>
  <c r="A63" i="117"/>
  <c r="U62" i="117"/>
  <c r="A62" i="117"/>
  <c r="U61" i="117"/>
  <c r="A61" i="117"/>
  <c r="U60" i="117"/>
  <c r="A60" i="117"/>
  <c r="A59" i="117"/>
  <c r="U58" i="117"/>
  <c r="A58" i="117"/>
  <c r="U57" i="117"/>
  <c r="A57" i="117"/>
  <c r="U56" i="117"/>
  <c r="A56" i="117"/>
  <c r="U55" i="117"/>
  <c r="A55" i="117"/>
  <c r="U54" i="117"/>
  <c r="A54" i="117"/>
  <c r="U53" i="117"/>
  <c r="A53" i="117"/>
  <c r="U52" i="117"/>
  <c r="A52" i="117"/>
  <c r="U51" i="117"/>
  <c r="A51" i="117"/>
  <c r="U50" i="117"/>
  <c r="A50" i="117"/>
  <c r="U49" i="117"/>
  <c r="A49" i="117"/>
  <c r="U48" i="117"/>
  <c r="A48" i="117"/>
  <c r="U47" i="117"/>
  <c r="A47" i="117"/>
  <c r="U46" i="117"/>
  <c r="A46" i="117"/>
  <c r="U45" i="117"/>
  <c r="A45" i="117"/>
  <c r="U44" i="117"/>
  <c r="A44" i="117"/>
  <c r="U43" i="117"/>
  <c r="A43" i="117"/>
  <c r="U42" i="117"/>
  <c r="A42" i="117"/>
  <c r="U41" i="117"/>
  <c r="A41" i="117"/>
  <c r="U40" i="117"/>
  <c r="A40" i="117"/>
  <c r="U39" i="117"/>
  <c r="A39" i="117"/>
  <c r="U38" i="117"/>
  <c r="A38" i="117"/>
  <c r="U37" i="117"/>
  <c r="A37" i="117"/>
  <c r="U36" i="117"/>
  <c r="A36" i="117"/>
  <c r="U35" i="117"/>
  <c r="A35" i="117"/>
  <c r="U34" i="117"/>
  <c r="A34" i="117"/>
  <c r="U33" i="117"/>
  <c r="A33" i="117"/>
  <c r="U32" i="117"/>
  <c r="A32" i="117"/>
  <c r="U31" i="117"/>
  <c r="A31" i="117"/>
  <c r="U30" i="117"/>
  <c r="A30" i="117"/>
  <c r="U29" i="117"/>
  <c r="A29" i="117"/>
  <c r="U28" i="117"/>
  <c r="A28" i="117"/>
  <c r="U27" i="117"/>
  <c r="A27" i="117"/>
  <c r="U26" i="117"/>
  <c r="A26" i="117"/>
  <c r="U25" i="117"/>
  <c r="A25" i="117"/>
  <c r="U24" i="117"/>
  <c r="A24" i="117"/>
  <c r="U23" i="117"/>
  <c r="A23" i="117"/>
  <c r="U22" i="117"/>
  <c r="A22" i="117"/>
  <c r="U21" i="117"/>
  <c r="A21" i="117"/>
  <c r="U20" i="117"/>
  <c r="A20" i="117"/>
  <c r="U19" i="117"/>
  <c r="A19" i="117"/>
  <c r="U18" i="117"/>
  <c r="A18" i="117"/>
  <c r="U17" i="117"/>
  <c r="A17" i="117"/>
  <c r="U16" i="117"/>
  <c r="A16" i="117"/>
  <c r="U15" i="117"/>
  <c r="A15" i="117"/>
  <c r="U14" i="117"/>
  <c r="A14" i="117"/>
  <c r="U13" i="117"/>
  <c r="A13" i="117"/>
  <c r="U12" i="117"/>
  <c r="A12" i="117"/>
  <c r="U11" i="117"/>
  <c r="A11" i="117"/>
  <c r="A10" i="117"/>
  <c r="A9" i="117"/>
  <c r="U8" i="117"/>
  <c r="A8" i="117"/>
  <c r="S57" i="116"/>
  <c r="S53" i="116"/>
  <c r="S52" i="116"/>
  <c r="S51" i="116"/>
  <c r="S48" i="116"/>
  <c r="S47" i="116"/>
  <c r="S44" i="116"/>
  <c r="S43" i="116"/>
  <c r="S40" i="116"/>
  <c r="S39" i="116"/>
  <c r="S38" i="116"/>
  <c r="S37" i="116"/>
  <c r="S36" i="116"/>
  <c r="S35" i="116"/>
  <c r="S33" i="116"/>
  <c r="S32" i="116"/>
  <c r="S30" i="116"/>
  <c r="S27" i="116"/>
  <c r="S26" i="116"/>
  <c r="S25" i="116"/>
  <c r="S24" i="116"/>
  <c r="S23" i="116"/>
  <c r="S22" i="116"/>
  <c r="S20" i="116"/>
  <c r="S19" i="116"/>
  <c r="S17" i="116"/>
  <c r="S14" i="116"/>
  <c r="S13" i="116"/>
  <c r="S12" i="116"/>
  <c r="S10" i="116"/>
  <c r="S9" i="116"/>
  <c r="S8" i="116"/>
  <c r="S37" i="112"/>
  <c r="S36" i="112"/>
  <c r="S35" i="112"/>
  <c r="S34" i="112"/>
  <c r="S33" i="112"/>
  <c r="S32" i="112"/>
  <c r="S31" i="112"/>
  <c r="S29" i="112"/>
  <c r="S27" i="112"/>
  <c r="S26" i="112"/>
  <c r="S24" i="112"/>
  <c r="S23" i="112"/>
  <c r="S22" i="112"/>
  <c r="S21" i="112"/>
  <c r="S20" i="112"/>
  <c r="S19" i="112"/>
  <c r="S18" i="112"/>
  <c r="S16" i="112"/>
  <c r="S15" i="112"/>
  <c r="S13" i="112"/>
  <c r="S11" i="112"/>
  <c r="S10" i="112"/>
  <c r="S8" i="112"/>
  <c r="S24" i="113"/>
  <c r="S23" i="113"/>
  <c r="S22" i="113"/>
  <c r="S21" i="113"/>
  <c r="S20" i="113"/>
  <c r="S19" i="113"/>
  <c r="S18" i="113"/>
  <c r="S17" i="113"/>
  <c r="S16" i="113"/>
  <c r="S15" i="113"/>
  <c r="S14" i="113"/>
  <c r="S13" i="113"/>
  <c r="S8" i="113"/>
  <c r="S18" i="114"/>
  <c r="A18" i="114"/>
  <c r="A17" i="114"/>
  <c r="S16" i="114"/>
  <c r="A16" i="114"/>
  <c r="S15" i="114"/>
  <c r="A15" i="114"/>
  <c r="A14" i="114"/>
  <c r="S13" i="114"/>
  <c r="A13" i="114"/>
  <c r="A12" i="114"/>
  <c r="A11" i="114"/>
  <c r="S10" i="114"/>
  <c r="A10" i="114"/>
  <c r="S9" i="114"/>
  <c r="A9" i="114"/>
  <c r="A8" i="114"/>
  <c r="T60" i="115"/>
  <c r="T59" i="115"/>
  <c r="T58" i="115"/>
  <c r="T57" i="115"/>
  <c r="T56" i="115"/>
  <c r="T55" i="115"/>
  <c r="T54" i="115"/>
  <c r="T53" i="115"/>
  <c r="T52" i="115"/>
  <c r="T51" i="115"/>
  <c r="T50" i="115"/>
  <c r="T49" i="115"/>
  <c r="T48" i="115"/>
  <c r="T47" i="115"/>
  <c r="T46" i="115"/>
  <c r="T45" i="115"/>
  <c r="T44" i="115"/>
  <c r="T43" i="115"/>
  <c r="T42" i="115"/>
  <c r="T41" i="115"/>
  <c r="T40" i="115"/>
  <c r="T39" i="115"/>
  <c r="T38" i="115"/>
  <c r="T37" i="115"/>
  <c r="T36" i="115"/>
  <c r="T35" i="115"/>
  <c r="T34" i="115"/>
  <c r="T33" i="115"/>
  <c r="T32" i="115"/>
  <c r="T31" i="115"/>
  <c r="T30" i="115"/>
  <c r="T29" i="115"/>
  <c r="T28" i="115"/>
  <c r="T27" i="115"/>
  <c r="T26" i="115"/>
  <c r="T25" i="115"/>
  <c r="T24" i="115"/>
  <c r="T23" i="115"/>
  <c r="T22" i="115"/>
  <c r="T21" i="115"/>
  <c r="T20" i="115"/>
  <c r="T19" i="115"/>
  <c r="T18" i="115"/>
  <c r="T17" i="115"/>
  <c r="T16" i="115"/>
  <c r="T15" i="115"/>
  <c r="T14" i="115"/>
  <c r="T13" i="115"/>
  <c r="T12" i="115"/>
  <c r="T10" i="115"/>
  <c r="T9" i="115"/>
  <c r="T8" i="115"/>
  <c r="S27" i="106"/>
  <c r="A27" i="106"/>
  <c r="S26" i="106"/>
  <c r="A26" i="106"/>
  <c r="S25" i="106"/>
  <c r="A25" i="106"/>
  <c r="S24" i="106"/>
  <c r="A24" i="106"/>
  <c r="S23" i="106"/>
  <c r="A23" i="106"/>
  <c r="S22" i="106"/>
  <c r="A22" i="106"/>
  <c r="S21" i="106"/>
  <c r="A21" i="106"/>
  <c r="S20" i="106"/>
  <c r="A20" i="106"/>
  <c r="S19" i="106"/>
  <c r="A19" i="106"/>
  <c r="S18" i="106"/>
  <c r="S28" i="106" s="1"/>
  <c r="C33" i="2" s="1"/>
  <c r="A18" i="106"/>
  <c r="A17" i="106"/>
  <c r="A16" i="106"/>
  <c r="A15" i="106"/>
  <c r="A14" i="106"/>
  <c r="A13" i="106"/>
  <c r="A12" i="106"/>
  <c r="A11" i="106"/>
  <c r="S10" i="106"/>
  <c r="A10" i="106"/>
  <c r="S9" i="106"/>
  <c r="A9" i="106"/>
  <c r="S8" i="106"/>
  <c r="A8" i="106"/>
  <c r="S67" i="107"/>
  <c r="A67" i="107"/>
  <c r="S66" i="107"/>
  <c r="A66" i="107"/>
  <c r="A65" i="107"/>
  <c r="S64" i="107"/>
  <c r="A64" i="107"/>
  <c r="S63" i="107"/>
  <c r="A63" i="107"/>
  <c r="S62" i="107"/>
  <c r="A62" i="107"/>
  <c r="A61" i="107"/>
  <c r="S60" i="107"/>
  <c r="A60" i="107"/>
  <c r="S59" i="107"/>
  <c r="A59" i="107"/>
  <c r="S58" i="107"/>
  <c r="A58" i="107"/>
  <c r="S57" i="107"/>
  <c r="A57" i="107"/>
  <c r="S56" i="107"/>
  <c r="A56" i="107"/>
  <c r="A55" i="107"/>
  <c r="S54" i="107"/>
  <c r="A54" i="107"/>
  <c r="S53" i="107"/>
  <c r="A53" i="107"/>
  <c r="S52" i="107"/>
  <c r="A52" i="107"/>
  <c r="S51" i="107"/>
  <c r="A51" i="107"/>
  <c r="S50" i="107"/>
  <c r="A50" i="107"/>
  <c r="S49" i="107"/>
  <c r="A49" i="107"/>
  <c r="S48" i="107"/>
  <c r="A48" i="107"/>
  <c r="S47" i="107"/>
  <c r="A47" i="107"/>
  <c r="S46" i="107"/>
  <c r="A46" i="107"/>
  <c r="S45" i="107"/>
  <c r="A45" i="107"/>
  <c r="S44" i="107"/>
  <c r="A44" i="107"/>
  <c r="A43" i="107"/>
  <c r="S42" i="107"/>
  <c r="A42" i="107"/>
  <c r="S41" i="107"/>
  <c r="A41" i="107"/>
  <c r="S40" i="107"/>
  <c r="A40" i="107"/>
  <c r="S39" i="107"/>
  <c r="A39" i="107"/>
  <c r="S38" i="107"/>
  <c r="A38" i="107"/>
  <c r="S37" i="107"/>
  <c r="A37" i="107"/>
  <c r="S36" i="107"/>
  <c r="A36" i="107"/>
  <c r="S35" i="107"/>
  <c r="A35" i="107"/>
  <c r="S34" i="107"/>
  <c r="A34" i="107"/>
  <c r="S33" i="107"/>
  <c r="A33" i="107"/>
  <c r="S32" i="107"/>
  <c r="A32" i="107"/>
  <c r="A31" i="107"/>
  <c r="S30" i="107"/>
  <c r="A30" i="107"/>
  <c r="S29" i="107"/>
  <c r="A29" i="107"/>
  <c r="S28" i="107"/>
  <c r="A28" i="107"/>
  <c r="A27" i="107"/>
  <c r="S26" i="107"/>
  <c r="A26" i="107"/>
  <c r="S25" i="107"/>
  <c r="A25" i="107"/>
  <c r="S24" i="107"/>
  <c r="A24" i="107"/>
  <c r="S23" i="107"/>
  <c r="A23" i="107"/>
  <c r="S22" i="107"/>
  <c r="A22" i="107"/>
  <c r="S21" i="107"/>
  <c r="A21" i="107"/>
  <c r="S20" i="107"/>
  <c r="A20" i="107"/>
  <c r="S19" i="107"/>
  <c r="A19" i="107"/>
  <c r="S18" i="107"/>
  <c r="A18" i="107"/>
  <c r="S17" i="107"/>
  <c r="A17" i="107"/>
  <c r="S16" i="107"/>
  <c r="A16" i="107"/>
  <c r="S15" i="107"/>
  <c r="A15" i="107"/>
  <c r="S14" i="107"/>
  <c r="A14" i="107"/>
  <c r="A13" i="107"/>
  <c r="S12" i="107"/>
  <c r="A12" i="107"/>
  <c r="S11" i="107"/>
  <c r="A11" i="107"/>
  <c r="S10" i="107"/>
  <c r="A10" i="107"/>
  <c r="S9" i="107"/>
  <c r="A9" i="107"/>
  <c r="S8" i="107"/>
  <c r="A8" i="107"/>
  <c r="S14" i="108"/>
  <c r="A14" i="108"/>
  <c r="S13" i="108"/>
  <c r="A13" i="108"/>
  <c r="A12" i="108"/>
  <c r="A11" i="108"/>
  <c r="S10" i="108"/>
  <c r="A10" i="108"/>
  <c r="S9" i="108"/>
  <c r="A9" i="108"/>
  <c r="S8" i="108"/>
  <c r="A8" i="108"/>
  <c r="S24" i="109"/>
  <c r="A24" i="109"/>
  <c r="S23" i="109"/>
  <c r="A23" i="109"/>
  <c r="S22" i="109"/>
  <c r="A22" i="109"/>
  <c r="S21" i="109"/>
  <c r="A21" i="109"/>
  <c r="S20" i="109"/>
  <c r="A20" i="109"/>
  <c r="S19" i="109"/>
  <c r="A19" i="109"/>
  <c r="S18" i="109"/>
  <c r="A18" i="109"/>
  <c r="S17" i="109"/>
  <c r="A17" i="109"/>
  <c r="S16" i="109"/>
  <c r="A16" i="109"/>
  <c r="S15" i="109"/>
  <c r="A15" i="109"/>
  <c r="S14" i="109"/>
  <c r="S25" i="109" s="1"/>
  <c r="C30" i="2" s="1"/>
  <c r="A14" i="109"/>
  <c r="S13" i="109"/>
  <c r="A13" i="109"/>
  <c r="A12" i="109"/>
  <c r="A11" i="109"/>
  <c r="A10" i="109"/>
  <c r="A9" i="109"/>
  <c r="S8" i="109"/>
  <c r="A8" i="109"/>
  <c r="S18" i="110"/>
  <c r="S16" i="110"/>
  <c r="S15" i="110"/>
  <c r="S13" i="110"/>
  <c r="A8" i="110"/>
  <c r="T60" i="111"/>
  <c r="T59" i="111"/>
  <c r="T58" i="111"/>
  <c r="T57" i="111"/>
  <c r="T56" i="111"/>
  <c r="T55" i="111"/>
  <c r="T54" i="111"/>
  <c r="T53" i="111"/>
  <c r="T52" i="111"/>
  <c r="T51" i="111"/>
  <c r="T50" i="111"/>
  <c r="T49" i="111"/>
  <c r="T48" i="111"/>
  <c r="T47" i="111"/>
  <c r="T46" i="111"/>
  <c r="T45" i="111"/>
  <c r="T44" i="111"/>
  <c r="T43" i="111"/>
  <c r="T42" i="111"/>
  <c r="T41" i="111"/>
  <c r="T40" i="111"/>
  <c r="T39" i="111"/>
  <c r="T38" i="111"/>
  <c r="T37" i="111"/>
  <c r="T36" i="111"/>
  <c r="T35" i="111"/>
  <c r="T34" i="111"/>
  <c r="T33" i="111"/>
  <c r="T32" i="111"/>
  <c r="T31" i="111"/>
  <c r="T30" i="111"/>
  <c r="T29" i="111"/>
  <c r="T28" i="111"/>
  <c r="T27" i="111"/>
  <c r="T26" i="111"/>
  <c r="T25" i="111"/>
  <c r="T24" i="111"/>
  <c r="T23" i="111"/>
  <c r="T22" i="111"/>
  <c r="T21" i="111"/>
  <c r="T20" i="111"/>
  <c r="T19" i="111"/>
  <c r="T18" i="111"/>
  <c r="T17" i="111"/>
  <c r="T16" i="111"/>
  <c r="T15" i="111"/>
  <c r="T14" i="111"/>
  <c r="T13" i="111"/>
  <c r="T12" i="111"/>
  <c r="T10" i="111"/>
  <c r="T9" i="111"/>
  <c r="T8" i="111"/>
  <c r="S27" i="105"/>
  <c r="A27" i="105"/>
  <c r="S26" i="105"/>
  <c r="A26" i="105"/>
  <c r="S25" i="105"/>
  <c r="A25" i="105"/>
  <c r="S24" i="105"/>
  <c r="A24" i="105"/>
  <c r="S23" i="105"/>
  <c r="A23" i="105"/>
  <c r="S22" i="105"/>
  <c r="A22" i="105"/>
  <c r="S21" i="105"/>
  <c r="A21" i="105"/>
  <c r="S20" i="105"/>
  <c r="A20" i="105"/>
  <c r="S19" i="105"/>
  <c r="A19" i="105"/>
  <c r="S18" i="105"/>
  <c r="A18" i="105"/>
  <c r="A17" i="105"/>
  <c r="A16" i="105"/>
  <c r="A15" i="105"/>
  <c r="A14" i="105"/>
  <c r="A13" i="105"/>
  <c r="A12" i="105"/>
  <c r="A11" i="105"/>
  <c r="S10" i="105"/>
  <c r="A10" i="105"/>
  <c r="S9" i="105"/>
  <c r="A9" i="105"/>
  <c r="S8" i="105"/>
  <c r="A8" i="105"/>
  <c r="S67" i="81"/>
  <c r="A67" i="81"/>
  <c r="S66" i="81"/>
  <c r="A66" i="81"/>
  <c r="A65" i="81"/>
  <c r="S64" i="81"/>
  <c r="A64" i="81"/>
  <c r="S63" i="81"/>
  <c r="A63" i="81"/>
  <c r="S62" i="81"/>
  <c r="A62" i="81"/>
  <c r="A61" i="81"/>
  <c r="S60" i="81"/>
  <c r="A60" i="81"/>
  <c r="S59" i="81"/>
  <c r="S68" i="81" s="1"/>
  <c r="A59" i="81"/>
  <c r="S58" i="81"/>
  <c r="A58" i="81"/>
  <c r="S57" i="81"/>
  <c r="A57" i="81"/>
  <c r="S56" i="81"/>
  <c r="A56" i="81"/>
  <c r="A55" i="81"/>
  <c r="S54" i="81"/>
  <c r="A54" i="81"/>
  <c r="S53" i="81"/>
  <c r="A53" i="81"/>
  <c r="S52" i="81"/>
  <c r="A52" i="81"/>
  <c r="S51" i="81"/>
  <c r="A51" i="81"/>
  <c r="S50" i="81"/>
  <c r="A50" i="81"/>
  <c r="S49" i="81"/>
  <c r="A49" i="81"/>
  <c r="S48" i="81"/>
  <c r="A48" i="81"/>
  <c r="S47" i="81"/>
  <c r="A47" i="81"/>
  <c r="S46" i="81"/>
  <c r="A46" i="81"/>
  <c r="S45" i="81"/>
  <c r="A45" i="81"/>
  <c r="S44" i="81"/>
  <c r="A44" i="81"/>
  <c r="A43" i="81"/>
  <c r="S42" i="81"/>
  <c r="A42" i="81"/>
  <c r="S41" i="81"/>
  <c r="A41" i="81"/>
  <c r="S40" i="81"/>
  <c r="A40" i="81"/>
  <c r="S39" i="81"/>
  <c r="A39" i="81"/>
  <c r="S38" i="81"/>
  <c r="A38" i="81"/>
  <c r="S37" i="81"/>
  <c r="A37" i="81"/>
  <c r="S36" i="81"/>
  <c r="A36" i="81"/>
  <c r="S35" i="81"/>
  <c r="A35" i="81"/>
  <c r="S34" i="81"/>
  <c r="A34" i="81"/>
  <c r="S33" i="81"/>
  <c r="A33" i="81"/>
  <c r="S32" i="81"/>
  <c r="A32" i="81"/>
  <c r="A31" i="81"/>
  <c r="S30" i="81"/>
  <c r="A30" i="81"/>
  <c r="S29" i="81"/>
  <c r="A29" i="81"/>
  <c r="S28" i="81"/>
  <c r="A28" i="81"/>
  <c r="A27" i="81"/>
  <c r="S26" i="81"/>
  <c r="A26" i="81"/>
  <c r="S25" i="81"/>
  <c r="A25" i="81"/>
  <c r="S24" i="81"/>
  <c r="A24" i="81"/>
  <c r="S23" i="81"/>
  <c r="A23" i="81"/>
  <c r="S22" i="81"/>
  <c r="A22" i="81"/>
  <c r="S21" i="81"/>
  <c r="A21" i="81"/>
  <c r="S20" i="81"/>
  <c r="A20" i="81"/>
  <c r="S19" i="81"/>
  <c r="A19" i="81"/>
  <c r="S18" i="81"/>
  <c r="A18" i="81"/>
  <c r="S17" i="81"/>
  <c r="A17" i="81"/>
  <c r="S16" i="81"/>
  <c r="A16" i="81"/>
  <c r="S15" i="81"/>
  <c r="A15" i="81"/>
  <c r="S14" i="81"/>
  <c r="A14" i="81"/>
  <c r="A13" i="81"/>
  <c r="S12" i="81"/>
  <c r="A12" i="81"/>
  <c r="S11" i="81"/>
  <c r="A11" i="81"/>
  <c r="S10" i="81"/>
  <c r="A10" i="81"/>
  <c r="S9" i="81"/>
  <c r="A9" i="81"/>
  <c r="S8" i="81"/>
  <c r="A8" i="81"/>
  <c r="S14" i="80"/>
  <c r="A14" i="80"/>
  <c r="S13" i="80"/>
  <c r="A13" i="80"/>
  <c r="A12" i="80"/>
  <c r="A11" i="80"/>
  <c r="S10" i="80"/>
  <c r="A10" i="80"/>
  <c r="S9" i="80"/>
  <c r="A9" i="80"/>
  <c r="S8" i="80"/>
  <c r="A8" i="80"/>
  <c r="S199" i="121"/>
  <c r="S198" i="121"/>
  <c r="S197" i="121"/>
  <c r="S196" i="121"/>
  <c r="S195" i="121"/>
  <c r="S194" i="121"/>
  <c r="S193" i="121"/>
  <c r="S192" i="121"/>
  <c r="S190" i="121"/>
  <c r="S189" i="121"/>
  <c r="S188" i="121"/>
  <c r="S187" i="121"/>
  <c r="S185" i="121"/>
  <c r="S184" i="121"/>
  <c r="S183" i="121"/>
  <c r="S182" i="121"/>
  <c r="S180" i="121"/>
  <c r="S179" i="121"/>
  <c r="S178" i="121"/>
  <c r="S177" i="121"/>
  <c r="S175" i="121"/>
  <c r="S174" i="121"/>
  <c r="S173" i="121"/>
  <c r="S171" i="121"/>
  <c r="S170" i="121"/>
  <c r="S169" i="121"/>
  <c r="S167" i="121"/>
  <c r="S166" i="121"/>
  <c r="S165" i="121"/>
  <c r="S164" i="121"/>
  <c r="S162" i="121"/>
  <c r="S161" i="121"/>
  <c r="S160" i="121"/>
  <c r="S159" i="121"/>
  <c r="S158" i="121"/>
  <c r="S157" i="121"/>
  <c r="S156" i="121"/>
  <c r="S155" i="121"/>
  <c r="S154" i="121"/>
  <c r="S153" i="121"/>
  <c r="S152" i="121"/>
  <c r="S151" i="121"/>
  <c r="S150" i="121"/>
  <c r="S147" i="121"/>
  <c r="S146" i="121"/>
  <c r="S145" i="121"/>
  <c r="S144" i="121"/>
  <c r="S143" i="121"/>
  <c r="S142" i="121"/>
  <c r="S141" i="121"/>
  <c r="S140" i="121"/>
  <c r="S139" i="121"/>
  <c r="S138" i="121"/>
  <c r="S137" i="121"/>
  <c r="S136" i="121"/>
  <c r="S135" i="121"/>
  <c r="S134" i="121"/>
  <c r="S131" i="121"/>
  <c r="S130" i="121"/>
  <c r="S129" i="121"/>
  <c r="S128" i="121"/>
  <c r="S127" i="121"/>
  <c r="S126" i="121"/>
  <c r="S125" i="121"/>
  <c r="S124" i="121"/>
  <c r="S123" i="121"/>
  <c r="S122" i="121"/>
  <c r="S121" i="121"/>
  <c r="S120" i="121"/>
  <c r="S119" i="121"/>
  <c r="S118" i="121"/>
  <c r="S117" i="121"/>
  <c r="S116" i="121"/>
  <c r="S115" i="121"/>
  <c r="S114" i="121"/>
  <c r="S113" i="121"/>
  <c r="S112" i="121"/>
  <c r="S111" i="121"/>
  <c r="S110" i="121"/>
  <c r="S107" i="121"/>
  <c r="S106" i="121"/>
  <c r="S105" i="121"/>
  <c r="S104" i="121"/>
  <c r="S103" i="121"/>
  <c r="S102" i="121"/>
  <c r="S101" i="121"/>
  <c r="S100" i="121"/>
  <c r="S99" i="121"/>
  <c r="S98" i="121"/>
  <c r="S97" i="121"/>
  <c r="S96" i="121"/>
  <c r="S95" i="121"/>
  <c r="S92" i="121"/>
  <c r="S91" i="121"/>
  <c r="S90" i="121"/>
  <c r="S89" i="121"/>
  <c r="S88" i="121"/>
  <c r="S87" i="121"/>
  <c r="S86" i="121"/>
  <c r="S85" i="121"/>
  <c r="S84" i="121"/>
  <c r="S83" i="121"/>
  <c r="S82" i="121"/>
  <c r="S81" i="121"/>
  <c r="S80" i="121"/>
  <c r="S77" i="121"/>
  <c r="S76" i="121"/>
  <c r="S75" i="121"/>
  <c r="S74" i="121"/>
  <c r="S73" i="121"/>
  <c r="S72" i="121"/>
  <c r="S69" i="121"/>
  <c r="S68" i="121"/>
  <c r="S67" i="121"/>
  <c r="S65" i="121"/>
  <c r="S64" i="121"/>
  <c r="S63" i="121"/>
  <c r="S62" i="121"/>
  <c r="S60" i="121"/>
  <c r="S59" i="121"/>
  <c r="S58" i="121"/>
  <c r="S57" i="121"/>
  <c r="S56" i="121"/>
  <c r="S55" i="121"/>
  <c r="S54" i="121"/>
  <c r="S53" i="121"/>
  <c r="S52" i="121"/>
  <c r="S51" i="121"/>
  <c r="S50" i="121"/>
  <c r="S45" i="121"/>
  <c r="S44" i="121"/>
  <c r="S43" i="121"/>
  <c r="S42" i="121"/>
  <c r="S41" i="121"/>
  <c r="S40" i="121"/>
  <c r="S39" i="121"/>
  <c r="S38" i="121"/>
  <c r="S37" i="121"/>
  <c r="S36" i="121"/>
  <c r="S35" i="121"/>
  <c r="S34" i="121"/>
  <c r="S33" i="121"/>
  <c r="S32" i="121"/>
  <c r="S31" i="121"/>
  <c r="S30" i="121"/>
  <c r="S29" i="121"/>
  <c r="S24" i="121"/>
  <c r="S23" i="121"/>
  <c r="S22" i="121"/>
  <c r="S21" i="121"/>
  <c r="S20" i="121"/>
  <c r="S19" i="121"/>
  <c r="S18" i="121"/>
  <c r="S17" i="121"/>
  <c r="S16" i="121"/>
  <c r="S15" i="121"/>
  <c r="S14" i="121"/>
  <c r="S13" i="121"/>
  <c r="S12" i="121"/>
  <c r="S50" i="23"/>
  <c r="S49" i="23"/>
  <c r="S48" i="23"/>
  <c r="S47" i="23"/>
  <c r="S46" i="23"/>
  <c r="S45" i="23"/>
  <c r="S44" i="23"/>
  <c r="S43" i="23"/>
  <c r="S42" i="23"/>
  <c r="S41" i="23"/>
  <c r="S36" i="23"/>
  <c r="S35" i="23"/>
  <c r="S34" i="23"/>
  <c r="S33" i="23"/>
  <c r="S32" i="23"/>
  <c r="S31" i="23"/>
  <c r="S30" i="23"/>
  <c r="S29" i="23"/>
  <c r="S28" i="23"/>
  <c r="S27" i="23"/>
  <c r="S22" i="23"/>
  <c r="S21" i="23"/>
  <c r="S20" i="23"/>
  <c r="S19" i="23"/>
  <c r="S18" i="23"/>
  <c r="S17" i="23"/>
  <c r="S16" i="23"/>
  <c r="S15" i="23"/>
  <c r="S14" i="23"/>
  <c r="S8" i="23"/>
  <c r="S90" i="9"/>
  <c r="S88" i="9"/>
  <c r="S87" i="9"/>
  <c r="S86" i="9"/>
  <c r="S85" i="9"/>
  <c r="S84" i="9"/>
  <c r="S83" i="9"/>
  <c r="S82" i="9"/>
  <c r="S81" i="9"/>
  <c r="S80" i="9"/>
  <c r="S79" i="9"/>
  <c r="S78" i="9"/>
  <c r="S77" i="9"/>
  <c r="S76" i="9"/>
  <c r="S75" i="9"/>
  <c r="S74" i="9"/>
  <c r="S72" i="9"/>
  <c r="S71" i="9"/>
  <c r="S70" i="9"/>
  <c r="S69" i="9"/>
  <c r="S68" i="9"/>
  <c r="S67" i="9"/>
  <c r="S66" i="9"/>
  <c r="S65" i="9"/>
  <c r="S64" i="9"/>
  <c r="S62" i="9"/>
  <c r="S61" i="9"/>
  <c r="S60" i="9"/>
  <c r="S59" i="9"/>
  <c r="S58" i="9"/>
  <c r="S57" i="9"/>
  <c r="S56" i="9"/>
  <c r="S55" i="9"/>
  <c r="S54" i="9"/>
  <c r="S53" i="9"/>
  <c r="S52" i="9"/>
  <c r="S51" i="9"/>
  <c r="S50" i="9"/>
  <c r="S49" i="9"/>
  <c r="S48" i="9"/>
  <c r="S47" i="9"/>
  <c r="S46" i="9"/>
  <c r="S45" i="9"/>
  <c r="S44" i="9"/>
  <c r="S43" i="9"/>
  <c r="S42" i="9"/>
  <c r="S41" i="9"/>
  <c r="S40" i="9"/>
  <c r="S39" i="9"/>
  <c r="S38" i="9"/>
  <c r="S37" i="9"/>
  <c r="S36" i="9"/>
  <c r="S35" i="9"/>
  <c r="S34" i="9"/>
  <c r="S33" i="9"/>
  <c r="S32" i="9"/>
  <c r="S31" i="9"/>
  <c r="S30" i="9"/>
  <c r="S29" i="9"/>
  <c r="S28" i="9"/>
  <c r="S27" i="9"/>
  <c r="S26" i="9"/>
  <c r="S25" i="9"/>
  <c r="S24" i="9"/>
  <c r="S23" i="9"/>
  <c r="S22" i="9"/>
  <c r="S21" i="9"/>
  <c r="S20" i="9"/>
  <c r="S19" i="9"/>
  <c r="S18" i="9"/>
  <c r="S17" i="9"/>
  <c r="S16" i="9"/>
  <c r="S15" i="9"/>
  <c r="S9" i="9"/>
  <c r="S8" i="9"/>
  <c r="S32" i="11"/>
  <c r="S31" i="11"/>
  <c r="S30" i="11"/>
  <c r="S29" i="11"/>
  <c r="S28" i="11"/>
  <c r="S27" i="11"/>
  <c r="S26" i="11"/>
  <c r="S25" i="11"/>
  <c r="S24" i="11"/>
  <c r="S23" i="11"/>
  <c r="S22" i="11"/>
  <c r="S21" i="11"/>
  <c r="S20" i="11"/>
  <c r="S19" i="11"/>
  <c r="S18" i="11"/>
  <c r="S17" i="11"/>
  <c r="S16" i="11"/>
  <c r="S15" i="11"/>
  <c r="S14" i="11"/>
  <c r="S13" i="11"/>
  <c r="S12" i="11"/>
  <c r="S11" i="11"/>
  <c r="S10" i="11"/>
  <c r="S9" i="11"/>
  <c r="S8" i="11"/>
  <c r="S33" i="11" s="1"/>
  <c r="C21" i="2" s="1"/>
  <c r="W240" i="15"/>
  <c r="W239" i="15"/>
  <c r="W238" i="15"/>
  <c r="W237" i="15"/>
  <c r="W236" i="15"/>
  <c r="W241" i="15" s="1"/>
  <c r="W235" i="15"/>
  <c r="W234" i="15"/>
  <c r="W233" i="15"/>
  <c r="W232" i="15"/>
  <c r="W231" i="15"/>
  <c r="W230" i="15"/>
  <c r="W229" i="15"/>
  <c r="W228" i="15"/>
  <c r="W227" i="15"/>
  <c r="W226" i="15"/>
  <c r="W225" i="15"/>
  <c r="W224" i="15"/>
  <c r="W223" i="15"/>
  <c r="W222" i="15"/>
  <c r="W221" i="15"/>
  <c r="W220" i="15"/>
  <c r="W219" i="15"/>
  <c r="W218" i="15"/>
  <c r="W217" i="15"/>
  <c r="W216" i="15"/>
  <c r="W215" i="15"/>
  <c r="W214" i="15"/>
  <c r="W213" i="15"/>
  <c r="W212" i="15"/>
  <c r="W211" i="15"/>
  <c r="W210" i="15"/>
  <c r="W209" i="15"/>
  <c r="W208" i="15"/>
  <c r="W207" i="15"/>
  <c r="W206" i="15"/>
  <c r="W205" i="15"/>
  <c r="W204" i="15"/>
  <c r="W203" i="15"/>
  <c r="W202" i="15"/>
  <c r="W201" i="15"/>
  <c r="W200" i="15"/>
  <c r="W199" i="15"/>
  <c r="W198" i="15"/>
  <c r="W197" i="15"/>
  <c r="W196" i="15"/>
  <c r="W195" i="15"/>
  <c r="W194" i="15"/>
  <c r="W193" i="15"/>
  <c r="W192" i="15"/>
  <c r="W190" i="15"/>
  <c r="W189" i="15"/>
  <c r="W188" i="15"/>
  <c r="W187" i="15"/>
  <c r="W186" i="15"/>
  <c r="W185" i="15"/>
  <c r="W184" i="15"/>
  <c r="W183" i="15"/>
  <c r="W182" i="15"/>
  <c r="W181" i="15"/>
  <c r="W180" i="15"/>
  <c r="W179" i="15"/>
  <c r="W178" i="15"/>
  <c r="W177" i="15"/>
  <c r="W176" i="15"/>
  <c r="W175" i="15"/>
  <c r="W174" i="15"/>
  <c r="W173" i="15"/>
  <c r="W172" i="15"/>
  <c r="W171" i="15"/>
  <c r="W170" i="15"/>
  <c r="W169" i="15"/>
  <c r="W168" i="15"/>
  <c r="W167" i="15"/>
  <c r="W166" i="15"/>
  <c r="W165" i="15"/>
  <c r="W164" i="15"/>
  <c r="W163" i="15"/>
  <c r="W162" i="15"/>
  <c r="W161" i="15"/>
  <c r="W160" i="15"/>
  <c r="W159" i="15"/>
  <c r="W158" i="15"/>
  <c r="W157" i="15"/>
  <c r="W156" i="15"/>
  <c r="W155" i="15"/>
  <c r="W154" i="15"/>
  <c r="W153" i="15"/>
  <c r="W152" i="15"/>
  <c r="W151" i="15"/>
  <c r="W150" i="15"/>
  <c r="W149" i="15"/>
  <c r="W148" i="15"/>
  <c r="W147" i="15"/>
  <c r="W146" i="15"/>
  <c r="W145" i="15"/>
  <c r="W144" i="15"/>
  <c r="W143" i="15"/>
  <c r="W142" i="15"/>
  <c r="W140" i="15"/>
  <c r="W139" i="15"/>
  <c r="W136" i="15"/>
  <c r="W133" i="15"/>
  <c r="W132" i="15"/>
  <c r="W130" i="15"/>
  <c r="W129" i="15"/>
  <c r="W128" i="15"/>
  <c r="W126" i="15"/>
  <c r="W125" i="15"/>
  <c r="W123" i="15"/>
  <c r="W122" i="15"/>
  <c r="W121" i="15"/>
  <c r="W119" i="15"/>
  <c r="W118" i="15"/>
  <c r="W117" i="15"/>
  <c r="W114" i="15"/>
  <c r="W113" i="15"/>
  <c r="W111" i="15"/>
  <c r="W109" i="15"/>
  <c r="W107" i="15"/>
  <c r="W106" i="15"/>
  <c r="W105" i="15"/>
  <c r="W104" i="15"/>
  <c r="W102" i="15"/>
  <c r="W101" i="15"/>
  <c r="W100" i="15"/>
  <c r="W99" i="15"/>
  <c r="W97" i="15"/>
  <c r="W96" i="15"/>
  <c r="W95" i="15"/>
  <c r="W94" i="15"/>
  <c r="W92" i="15"/>
  <c r="W91" i="15"/>
  <c r="W90" i="15"/>
  <c r="W89" i="15"/>
  <c r="W87" i="15"/>
  <c r="W86" i="15"/>
  <c r="W85" i="15"/>
  <c r="W84" i="15"/>
  <c r="W82" i="15"/>
  <c r="W81" i="15"/>
  <c r="W80" i="15"/>
  <c r="W79" i="15"/>
  <c r="W77" i="15"/>
  <c r="W76" i="15"/>
  <c r="W75" i="15"/>
  <c r="W74" i="15"/>
  <c r="W72" i="15"/>
  <c r="W71" i="15"/>
  <c r="W70" i="15"/>
  <c r="W69" i="15"/>
  <c r="W67" i="15"/>
  <c r="W66" i="15"/>
  <c r="W65" i="15"/>
  <c r="W64" i="15"/>
  <c r="W63" i="15"/>
  <c r="W61" i="15"/>
  <c r="W60" i="15"/>
  <c r="W59" i="15"/>
  <c r="W58" i="15"/>
  <c r="W56" i="15"/>
  <c r="W55" i="15"/>
  <c r="W54" i="15"/>
  <c r="W53" i="15"/>
  <c r="W51" i="15"/>
  <c r="W50" i="15"/>
  <c r="W49" i="15"/>
  <c r="W48" i="15"/>
  <c r="W46" i="15"/>
  <c r="W45" i="15"/>
  <c r="W44" i="15"/>
  <c r="W43" i="15"/>
  <c r="W41" i="15"/>
  <c r="W40" i="15"/>
  <c r="W39" i="15"/>
  <c r="W38" i="15"/>
  <c r="W37" i="15"/>
  <c r="W35" i="15"/>
  <c r="W34" i="15"/>
  <c r="W33" i="15"/>
  <c r="W32" i="15"/>
  <c r="W30" i="15"/>
  <c r="W29" i="15"/>
  <c r="W28" i="15"/>
  <c r="W27" i="15"/>
  <c r="W25" i="15"/>
  <c r="W24" i="15"/>
  <c r="W23" i="15"/>
  <c r="W22" i="15"/>
  <c r="W21" i="15"/>
  <c r="W20" i="15"/>
  <c r="W19" i="15"/>
  <c r="W18" i="15"/>
  <c r="W17" i="15"/>
  <c r="W16" i="15"/>
  <c r="W15" i="15"/>
  <c r="W13" i="15"/>
  <c r="A13" i="15"/>
  <c r="W12" i="15"/>
  <c r="A12" i="15"/>
  <c r="W11" i="15"/>
  <c r="A11" i="15"/>
  <c r="W10" i="15"/>
  <c r="A10" i="15"/>
  <c r="W9" i="15"/>
  <c r="A9" i="15"/>
  <c r="W8" i="15"/>
  <c r="A8" i="15"/>
  <c r="S21" i="21"/>
  <c r="S19" i="21"/>
  <c r="S18" i="21"/>
  <c r="S17" i="21"/>
  <c r="S16" i="21"/>
  <c r="S15" i="21"/>
  <c r="S14" i="21"/>
  <c r="S8" i="21"/>
  <c r="S38" i="16"/>
  <c r="S36" i="16"/>
  <c r="S35" i="16"/>
  <c r="S34" i="16"/>
  <c r="S33" i="16"/>
  <c r="S32" i="16"/>
  <c r="S31" i="16"/>
  <c r="S30" i="16"/>
  <c r="S29" i="16"/>
  <c r="S28" i="16"/>
  <c r="S27" i="16"/>
  <c r="S24" i="16"/>
  <c r="S23" i="16"/>
  <c r="S22" i="16"/>
  <c r="S21" i="16"/>
  <c r="S20" i="16"/>
  <c r="S19" i="16"/>
  <c r="S18" i="16"/>
  <c r="S17" i="16"/>
  <c r="S16" i="16"/>
  <c r="S15" i="16"/>
  <c r="S12" i="16"/>
  <c r="S9" i="16"/>
  <c r="S8" i="16"/>
  <c r="S58" i="20"/>
  <c r="S57" i="20"/>
  <c r="S56" i="20"/>
  <c r="S55" i="20"/>
  <c r="S54" i="20"/>
  <c r="S53" i="20"/>
  <c r="S52" i="20"/>
  <c r="S50" i="20"/>
  <c r="S49" i="20"/>
  <c r="S47" i="20"/>
  <c r="S46" i="20"/>
  <c r="S45" i="20"/>
  <c r="S44" i="20"/>
  <c r="S43" i="20"/>
  <c r="S41" i="20"/>
  <c r="S39" i="20"/>
  <c r="S38" i="20"/>
  <c r="S37" i="20"/>
  <c r="S36" i="20"/>
  <c r="S35" i="20"/>
  <c r="S34" i="20"/>
  <c r="S33" i="20"/>
  <c r="S32" i="20"/>
  <c r="S31" i="20"/>
  <c r="S26" i="20"/>
  <c r="S25" i="20"/>
  <c r="S24" i="20"/>
  <c r="S23" i="20"/>
  <c r="S22" i="20"/>
  <c r="S21" i="20"/>
  <c r="S20" i="20"/>
  <c r="S19" i="20"/>
  <c r="S18" i="20"/>
  <c r="S17" i="20"/>
  <c r="S9" i="20"/>
  <c r="S8" i="20"/>
  <c r="S158" i="13"/>
  <c r="S156" i="13"/>
  <c r="S155" i="13"/>
  <c r="S154" i="13"/>
  <c r="S153" i="13"/>
  <c r="S152" i="13"/>
  <c r="S151" i="13"/>
  <c r="S150" i="13"/>
  <c r="S149" i="13"/>
  <c r="S148" i="13"/>
  <c r="S146" i="13"/>
  <c r="S145" i="13"/>
  <c r="S144" i="13"/>
  <c r="S142" i="13"/>
  <c r="S141" i="13"/>
  <c r="S137" i="13"/>
  <c r="S136" i="13"/>
  <c r="S134" i="13"/>
  <c r="S133" i="13"/>
  <c r="S132" i="13"/>
  <c r="S131" i="13"/>
  <c r="S130" i="13"/>
  <c r="S129" i="13"/>
  <c r="S128" i="13"/>
  <c r="S127" i="13"/>
  <c r="S126" i="13"/>
  <c r="S125" i="13"/>
  <c r="S123" i="13"/>
  <c r="S122" i="13"/>
  <c r="S121" i="13"/>
  <c r="S120" i="13"/>
  <c r="S119" i="13"/>
  <c r="S118" i="13"/>
  <c r="S117" i="13"/>
  <c r="S116" i="13"/>
  <c r="S115" i="13"/>
  <c r="S114" i="13"/>
  <c r="S112" i="13"/>
  <c r="S111" i="13"/>
  <c r="S110" i="13"/>
  <c r="S108" i="13"/>
  <c r="S107" i="13"/>
  <c r="S106" i="13"/>
  <c r="S105" i="13"/>
  <c r="S104" i="13"/>
  <c r="S103" i="13"/>
  <c r="S102" i="13"/>
  <c r="S101" i="13"/>
  <c r="S100" i="13"/>
  <c r="S99" i="13"/>
  <c r="S98" i="13"/>
  <c r="S97" i="13"/>
  <c r="S96" i="13"/>
  <c r="S95" i="13"/>
  <c r="S94" i="13"/>
  <c r="S93" i="13"/>
  <c r="S92" i="13"/>
  <c r="S91" i="13"/>
  <c r="S90" i="13"/>
  <c r="S89" i="13"/>
  <c r="S88" i="13"/>
  <c r="S86" i="13"/>
  <c r="S85" i="13"/>
  <c r="S84" i="13"/>
  <c r="S83" i="13"/>
  <c r="S82" i="13"/>
  <c r="S81" i="13"/>
  <c r="S80" i="13"/>
  <c r="S79" i="13"/>
  <c r="S78" i="13"/>
  <c r="S77" i="13"/>
  <c r="S76" i="13"/>
  <c r="S74" i="13"/>
  <c r="S73" i="13"/>
  <c r="S72" i="13"/>
  <c r="S71" i="13"/>
  <c r="S70" i="13"/>
  <c r="S69" i="13"/>
  <c r="S68" i="13"/>
  <c r="S67" i="13"/>
  <c r="S66" i="13"/>
  <c r="S65" i="13"/>
  <c r="S63" i="13"/>
  <c r="S62" i="13"/>
  <c r="S61" i="13"/>
  <c r="S60" i="13"/>
  <c r="S59" i="13"/>
  <c r="S58" i="13"/>
  <c r="S57" i="13"/>
  <c r="S56" i="13"/>
  <c r="S55" i="13"/>
  <c r="S54" i="13"/>
  <c r="S52" i="13"/>
  <c r="S51" i="13"/>
  <c r="S50" i="13"/>
  <c r="S49" i="13"/>
  <c r="S48" i="13"/>
  <c r="S47" i="13"/>
  <c r="S46" i="13"/>
  <c r="S45" i="13"/>
  <c r="S44" i="13"/>
  <c r="S43" i="13"/>
  <c r="S41" i="13"/>
  <c r="S40" i="13"/>
  <c r="S39" i="13"/>
  <c r="S38" i="13"/>
  <c r="S37" i="13"/>
  <c r="S36" i="13"/>
  <c r="S35" i="13"/>
  <c r="S34" i="13"/>
  <c r="S33" i="13"/>
  <c r="S32" i="13"/>
  <c r="S31" i="13"/>
  <c r="S30" i="13"/>
  <c r="S29" i="13"/>
  <c r="S28" i="13"/>
  <c r="S27" i="13"/>
  <c r="S25" i="13"/>
  <c r="S24" i="13"/>
  <c r="S23" i="13"/>
  <c r="S22" i="13"/>
  <c r="S21" i="13"/>
  <c r="S20" i="13"/>
  <c r="S19" i="13"/>
  <c r="S18" i="13"/>
  <c r="S17" i="13"/>
  <c r="S16" i="13"/>
  <c r="S14" i="13"/>
  <c r="S10" i="13"/>
  <c r="S9" i="13"/>
  <c r="S8" i="13"/>
  <c r="S55" i="17"/>
  <c r="S53" i="17"/>
  <c r="S52" i="17"/>
  <c r="S51" i="17"/>
  <c r="S50" i="17"/>
  <c r="S49" i="17"/>
  <c r="S48" i="17"/>
  <c r="S46" i="17"/>
  <c r="S45" i="17"/>
  <c r="S44" i="17"/>
  <c r="S43" i="17"/>
  <c r="S42" i="17"/>
  <c r="S39" i="17"/>
  <c r="S38" i="17"/>
  <c r="S37" i="17"/>
  <c r="S36" i="17"/>
  <c r="S35" i="17"/>
  <c r="S34" i="17"/>
  <c r="S33" i="17"/>
  <c r="S31" i="17"/>
  <c r="S30" i="17"/>
  <c r="A30" i="17"/>
  <c r="S29" i="17"/>
  <c r="A29" i="17"/>
  <c r="A28" i="17"/>
  <c r="S27" i="17"/>
  <c r="A27" i="17"/>
  <c r="S26" i="17"/>
  <c r="A26" i="17"/>
  <c r="S25" i="17"/>
  <c r="A25" i="17"/>
  <c r="S24" i="17"/>
  <c r="A24" i="17"/>
  <c r="S23" i="17"/>
  <c r="A23" i="17"/>
  <c r="S22" i="17"/>
  <c r="A22" i="17"/>
  <c r="S21" i="17"/>
  <c r="A21" i="17"/>
  <c r="A20" i="17"/>
  <c r="A19" i="17"/>
  <c r="A18" i="17"/>
  <c r="A17" i="17"/>
  <c r="A16" i="17"/>
  <c r="A15" i="17"/>
  <c r="A14" i="17"/>
  <c r="A13" i="17"/>
  <c r="S12" i="17"/>
  <c r="A12" i="17"/>
  <c r="A11" i="17"/>
  <c r="A10" i="17"/>
  <c r="S9" i="17"/>
  <c r="S8" i="17"/>
  <c r="S59" i="14"/>
  <c r="A59" i="14"/>
  <c r="S58" i="14"/>
  <c r="A58" i="14"/>
  <c r="S57" i="14"/>
  <c r="A57" i="14"/>
  <c r="S56" i="14"/>
  <c r="A56" i="14"/>
  <c r="S55" i="14"/>
  <c r="A55" i="14"/>
  <c r="S54" i="14"/>
  <c r="A54" i="14"/>
  <c r="S53" i="14"/>
  <c r="A53" i="14"/>
  <c r="S52" i="14"/>
  <c r="A52" i="14"/>
  <c r="S51" i="14"/>
  <c r="A51" i="14"/>
  <c r="S50" i="14"/>
  <c r="A50" i="14"/>
  <c r="S49" i="14"/>
  <c r="A49" i="14"/>
  <c r="S48" i="14"/>
  <c r="A48" i="14"/>
  <c r="S47" i="14"/>
  <c r="A47" i="14"/>
  <c r="S46" i="14"/>
  <c r="A46" i="14"/>
  <c r="S45" i="14"/>
  <c r="A45" i="14"/>
  <c r="S44" i="14"/>
  <c r="A44" i="14"/>
  <c r="S43" i="14"/>
  <c r="A43" i="14"/>
  <c r="S42" i="14"/>
  <c r="A42" i="14"/>
  <c r="S41" i="14"/>
  <c r="A41" i="14"/>
  <c r="S40" i="14"/>
  <c r="A40" i="14"/>
  <c r="S39" i="14"/>
  <c r="A39" i="14"/>
  <c r="S38" i="14"/>
  <c r="A38" i="14"/>
  <c r="S37" i="14"/>
  <c r="A37" i="14"/>
  <c r="S36" i="14"/>
  <c r="A36" i="14"/>
  <c r="S35" i="14"/>
  <c r="A35" i="14"/>
  <c r="S34" i="14"/>
  <c r="A34" i="14"/>
  <c r="S33" i="14"/>
  <c r="A33" i="14"/>
  <c r="S32" i="14"/>
  <c r="A32" i="14"/>
  <c r="S31" i="14"/>
  <c r="A31" i="14"/>
  <c r="S30" i="14"/>
  <c r="A30" i="14"/>
  <c r="S29" i="14"/>
  <c r="A29" i="14"/>
  <c r="S28" i="14"/>
  <c r="A28" i="14"/>
  <c r="S27" i="14"/>
  <c r="A27" i="14"/>
  <c r="S26" i="14"/>
  <c r="A26" i="14"/>
  <c r="S25" i="14"/>
  <c r="A25" i="14"/>
  <c r="S24" i="14"/>
  <c r="A24" i="14"/>
  <c r="S23" i="14"/>
  <c r="A23" i="14"/>
  <c r="S22" i="14"/>
  <c r="A22" i="14"/>
  <c r="S21" i="14"/>
  <c r="A21" i="14"/>
  <c r="S20" i="14"/>
  <c r="A20" i="14"/>
  <c r="S19" i="14"/>
  <c r="A19" i="14"/>
  <c r="S18" i="14"/>
  <c r="A18" i="14"/>
  <c r="A17" i="14"/>
  <c r="A16" i="14"/>
  <c r="A15" i="14"/>
  <c r="A14" i="14"/>
  <c r="A13" i="14"/>
  <c r="A12" i="14"/>
  <c r="A11" i="14"/>
  <c r="A10" i="14"/>
  <c r="A9" i="14"/>
  <c r="S8" i="14"/>
  <c r="A8" i="14"/>
  <c r="S302" i="18"/>
  <c r="S300" i="18"/>
  <c r="S299" i="18"/>
  <c r="S298" i="18"/>
  <c r="S297" i="18"/>
  <c r="S296" i="18"/>
  <c r="S295" i="18"/>
  <c r="S294" i="18"/>
  <c r="S293" i="18"/>
  <c r="S292" i="18"/>
  <c r="S290" i="18"/>
  <c r="S289" i="18"/>
  <c r="S288" i="18"/>
  <c r="S287" i="18"/>
  <c r="S286" i="18"/>
  <c r="S285" i="18"/>
  <c r="S284" i="18"/>
  <c r="S283" i="18"/>
  <c r="S282" i="18"/>
  <c r="S280" i="18"/>
  <c r="S279" i="18"/>
  <c r="S278" i="18"/>
  <c r="S276" i="18"/>
  <c r="S275" i="18"/>
  <c r="S274" i="18"/>
  <c r="S272" i="18"/>
  <c r="S271" i="18"/>
  <c r="S270" i="18"/>
  <c r="S269" i="18"/>
  <c r="S268" i="18"/>
  <c r="S267" i="18"/>
  <c r="S266" i="18"/>
  <c r="S265" i="18"/>
  <c r="S264" i="18"/>
  <c r="S263" i="18"/>
  <c r="S259" i="18"/>
  <c r="S258" i="18"/>
  <c r="S257" i="18"/>
  <c r="S255" i="18"/>
  <c r="S254" i="18"/>
  <c r="S253" i="18"/>
  <c r="S252" i="18"/>
  <c r="S251" i="18"/>
  <c r="S250" i="18"/>
  <c r="S249" i="18"/>
  <c r="S248" i="18"/>
  <c r="S247" i="18"/>
  <c r="S246" i="18"/>
  <c r="S242" i="18"/>
  <c r="S241" i="18"/>
  <c r="S239" i="18"/>
  <c r="S238" i="18"/>
  <c r="S237" i="18"/>
  <c r="S236" i="18"/>
  <c r="S235" i="18"/>
  <c r="S234" i="18"/>
  <c r="S233" i="18"/>
  <c r="S232" i="18"/>
  <c r="S231" i="18"/>
  <c r="S230" i="18"/>
  <c r="S229" i="18"/>
  <c r="S228" i="18"/>
  <c r="S227" i="18"/>
  <c r="S226" i="18"/>
  <c r="S222" i="18"/>
  <c r="S221" i="18"/>
  <c r="S220" i="18"/>
  <c r="S219" i="18"/>
  <c r="S217" i="18"/>
  <c r="S216" i="18"/>
  <c r="S215" i="18"/>
  <c r="S214" i="18"/>
  <c r="S213" i="18"/>
  <c r="S212" i="18"/>
  <c r="S211" i="18"/>
  <c r="S210" i="18"/>
  <c r="S209" i="18"/>
  <c r="S208" i="18"/>
  <c r="S207" i="18"/>
  <c r="S206" i="18"/>
  <c r="S205" i="18"/>
  <c r="S204" i="18"/>
  <c r="S200" i="18"/>
  <c r="S199" i="18"/>
  <c r="S198" i="18"/>
  <c r="S196" i="18"/>
  <c r="S195" i="18"/>
  <c r="S194" i="18"/>
  <c r="S193" i="18"/>
  <c r="S192" i="18"/>
  <c r="S191" i="18"/>
  <c r="S190" i="18"/>
  <c r="S189" i="18"/>
  <c r="S188" i="18"/>
  <c r="S187" i="18"/>
  <c r="S186" i="18"/>
  <c r="S185" i="18"/>
  <c r="S181" i="18"/>
  <c r="S180" i="18"/>
  <c r="S179" i="18"/>
  <c r="S177" i="18"/>
  <c r="S176" i="18"/>
  <c r="S175" i="18"/>
  <c r="S174" i="18"/>
  <c r="S173" i="18"/>
  <c r="S172" i="18"/>
  <c r="S171" i="18"/>
  <c r="S170" i="18"/>
  <c r="S169" i="18"/>
  <c r="S168" i="18"/>
  <c r="S167" i="18"/>
  <c r="S166" i="18"/>
  <c r="S162" i="18"/>
  <c r="S161" i="18"/>
  <c r="S160" i="18"/>
  <c r="S158" i="18"/>
  <c r="S157" i="18"/>
  <c r="S156" i="18"/>
  <c r="S155" i="18"/>
  <c r="S154" i="18"/>
  <c r="S153" i="18"/>
  <c r="S152" i="18"/>
  <c r="S151" i="18"/>
  <c r="S150" i="18"/>
  <c r="S149" i="18"/>
  <c r="S148" i="18"/>
  <c r="S147" i="18"/>
  <c r="S143" i="18"/>
  <c r="S142" i="18"/>
  <c r="S141" i="18"/>
  <c r="S139" i="18"/>
  <c r="S138" i="18"/>
  <c r="S137" i="18"/>
  <c r="S136" i="18"/>
  <c r="S135" i="18"/>
  <c r="S134" i="18"/>
  <c r="S133" i="18"/>
  <c r="S132" i="18"/>
  <c r="S131" i="18"/>
  <c r="S130" i="18"/>
  <c r="S129" i="18"/>
  <c r="S128" i="18"/>
  <c r="S124" i="18"/>
  <c r="S123" i="18"/>
  <c r="S122" i="18"/>
  <c r="S120" i="18"/>
  <c r="S119" i="18"/>
  <c r="S118" i="18"/>
  <c r="S117" i="18"/>
  <c r="S116" i="18"/>
  <c r="S115" i="18"/>
  <c r="S114" i="18"/>
  <c r="S113" i="18"/>
  <c r="S112" i="18"/>
  <c r="S111" i="18"/>
  <c r="S110" i="18"/>
  <c r="S109" i="18"/>
  <c r="S105" i="18"/>
  <c r="S104" i="18"/>
  <c r="S103" i="18"/>
  <c r="S101" i="18"/>
  <c r="S100" i="18"/>
  <c r="S99" i="18"/>
  <c r="S98" i="18"/>
  <c r="S97" i="18"/>
  <c r="S96" i="18"/>
  <c r="S95" i="18"/>
  <c r="S94" i="18"/>
  <c r="S93" i="18"/>
  <c r="S92" i="18"/>
  <c r="S91" i="18"/>
  <c r="S90" i="18"/>
  <c r="S86" i="18"/>
  <c r="S85" i="18"/>
  <c r="S84" i="18"/>
  <c r="S82" i="18"/>
  <c r="S81" i="18"/>
  <c r="S80" i="18"/>
  <c r="S79" i="18"/>
  <c r="S78" i="18"/>
  <c r="S77" i="18"/>
  <c r="S76" i="18"/>
  <c r="S75" i="18"/>
  <c r="S74" i="18"/>
  <c r="S73" i="18"/>
  <c r="S69" i="18"/>
  <c r="S68" i="18"/>
  <c r="S67" i="18"/>
  <c r="S65" i="18"/>
  <c r="S64" i="18"/>
  <c r="S63" i="18"/>
  <c r="S62" i="18"/>
  <c r="S61" i="18"/>
  <c r="S60" i="18"/>
  <c r="S59" i="18"/>
  <c r="S58" i="18"/>
  <c r="S57" i="18"/>
  <c r="S56" i="18"/>
  <c r="S52" i="18"/>
  <c r="S51" i="18"/>
  <c r="S49" i="18"/>
  <c r="S48" i="18"/>
  <c r="S47" i="18"/>
  <c r="S46" i="18"/>
  <c r="S45" i="18"/>
  <c r="S44" i="18"/>
  <c r="S43" i="18"/>
  <c r="S42" i="18"/>
  <c r="S41" i="18"/>
  <c r="S40" i="18"/>
  <c r="S39" i="18"/>
  <c r="S38" i="18"/>
  <c r="S37" i="18"/>
  <c r="S36" i="18"/>
  <c r="S32" i="18"/>
  <c r="S31" i="18"/>
  <c r="S30" i="18"/>
  <c r="S29" i="18"/>
  <c r="S27" i="18"/>
  <c r="S26" i="18"/>
  <c r="S25" i="18"/>
  <c r="S24" i="18"/>
  <c r="S23" i="18"/>
  <c r="S22" i="18"/>
  <c r="S21" i="18"/>
  <c r="S20" i="18"/>
  <c r="S19" i="18"/>
  <c r="S18" i="18"/>
  <c r="S17" i="18"/>
  <c r="S16" i="18"/>
  <c r="S15" i="18"/>
  <c r="S14" i="18"/>
  <c r="S10" i="18"/>
  <c r="S9" i="18"/>
  <c r="S303" i="18" s="1"/>
  <c r="S8" i="18"/>
  <c r="S66" i="7"/>
  <c r="S64" i="7"/>
  <c r="S63" i="7"/>
  <c r="S62" i="7"/>
  <c r="S61" i="7"/>
  <c r="S60" i="7"/>
  <c r="S59" i="7"/>
  <c r="S58" i="7"/>
  <c r="S57" i="7"/>
  <c r="S56" i="7"/>
  <c r="S55" i="7"/>
  <c r="S54" i="7"/>
  <c r="S50" i="7"/>
  <c r="S49" i="7"/>
  <c r="S48" i="7"/>
  <c r="S47" i="7"/>
  <c r="S46" i="7"/>
  <c r="S45" i="7"/>
  <c r="S44" i="7"/>
  <c r="S43" i="7"/>
  <c r="S42" i="7"/>
  <c r="S41" i="7"/>
  <c r="S40" i="7"/>
  <c r="S36" i="7"/>
  <c r="S35" i="7"/>
  <c r="S34" i="7"/>
  <c r="S33" i="7"/>
  <c r="S32" i="7"/>
  <c r="S31" i="7"/>
  <c r="S30" i="7"/>
  <c r="S29" i="7"/>
  <c r="S28" i="7"/>
  <c r="S27" i="7"/>
  <c r="S26" i="7"/>
  <c r="S22" i="7"/>
  <c r="S21" i="7"/>
  <c r="S20" i="7"/>
  <c r="S19" i="7"/>
  <c r="S18" i="7"/>
  <c r="S17" i="7"/>
  <c r="S16" i="7"/>
  <c r="S15" i="7"/>
  <c r="S14" i="7"/>
  <c r="S13" i="7"/>
  <c r="S12" i="7"/>
  <c r="S8" i="7"/>
  <c r="S31" i="8"/>
  <c r="S30" i="8"/>
  <c r="S29" i="8"/>
  <c r="S28" i="8"/>
  <c r="S27" i="8"/>
  <c r="S26" i="8"/>
  <c r="S25" i="8"/>
  <c r="S24" i="8"/>
  <c r="S23" i="8"/>
  <c r="S22" i="8"/>
  <c r="S21" i="8"/>
  <c r="S20" i="8"/>
  <c r="S19" i="8"/>
  <c r="S18" i="8"/>
  <c r="S17" i="8"/>
  <c r="S16" i="8"/>
  <c r="S15" i="8"/>
  <c r="S14" i="8"/>
  <c r="S13" i="8"/>
  <c r="S12" i="8"/>
  <c r="S9" i="8"/>
  <c r="S8" i="8"/>
  <c r="S27" i="6"/>
  <c r="S26" i="6"/>
  <c r="S25" i="6"/>
  <c r="S24" i="6"/>
  <c r="S23" i="6"/>
  <c r="S22" i="6"/>
  <c r="S21" i="6"/>
  <c r="S20" i="6"/>
  <c r="S19" i="6"/>
  <c r="S18" i="6"/>
  <c r="S17" i="6"/>
  <c r="S16" i="6"/>
  <c r="S15" i="6"/>
  <c r="S14" i="6"/>
  <c r="S13" i="6"/>
  <c r="S8" i="6"/>
  <c r="S42" i="5"/>
  <c r="S41" i="5"/>
  <c r="S40" i="5"/>
  <c r="S39" i="5"/>
  <c r="S38" i="5"/>
  <c r="S37" i="5"/>
  <c r="S36" i="5"/>
  <c r="S35" i="5"/>
  <c r="S34" i="5"/>
  <c r="S33" i="5"/>
  <c r="S32" i="5"/>
  <c r="S31" i="5"/>
  <c r="S30" i="5"/>
  <c r="S29" i="5"/>
  <c r="S28" i="5"/>
  <c r="S27" i="5"/>
  <c r="S26" i="5"/>
  <c r="S25" i="5"/>
  <c r="S24" i="5"/>
  <c r="S23" i="5"/>
  <c r="S22" i="5"/>
  <c r="S21" i="5"/>
  <c r="S20" i="5"/>
  <c r="S19" i="5"/>
  <c r="S18" i="5"/>
  <c r="S17" i="5"/>
  <c r="S16" i="5"/>
  <c r="S15" i="5"/>
  <c r="S14" i="5"/>
  <c r="S13" i="5"/>
  <c r="S12" i="5"/>
  <c r="S10" i="5"/>
  <c r="S43" i="5" s="1"/>
  <c r="C9" i="2" s="1"/>
  <c r="S9" i="5"/>
  <c r="S8" i="5"/>
  <c r="S52" i="23" l="1"/>
  <c r="C23" i="2" s="1"/>
  <c r="T84" i="120"/>
  <c r="J25" i="36"/>
  <c r="C16" i="32" s="1"/>
  <c r="F49" i="132"/>
  <c r="F51" i="132" s="1"/>
  <c r="I32" i="61"/>
  <c r="C15" i="76" s="1"/>
  <c r="S56" i="17"/>
  <c r="C15" i="2" s="1"/>
  <c r="S32" i="8"/>
  <c r="C11" i="2" s="1"/>
  <c r="D8" i="78"/>
  <c r="D23" i="78" s="1"/>
  <c r="D24" i="78" s="1"/>
  <c r="I49" i="63"/>
  <c r="C16" i="76" s="1"/>
  <c r="I53" i="59"/>
  <c r="C13" i="76" s="1"/>
  <c r="I35" i="58"/>
  <c r="C12" i="76" s="1"/>
  <c r="I102" i="66"/>
  <c r="C20" i="76" s="1"/>
  <c r="I9" i="56"/>
  <c r="C10" i="76" s="1"/>
  <c r="I30" i="55"/>
  <c r="C9" i="76" s="1"/>
  <c r="C17" i="93"/>
  <c r="C16" i="93"/>
  <c r="S27" i="87"/>
  <c r="C10" i="93" s="1"/>
  <c r="C41" i="2"/>
  <c r="C40" i="2"/>
  <c r="U332" i="117"/>
  <c r="C39" i="2" s="1"/>
  <c r="C38" i="2"/>
  <c r="S38" i="112"/>
  <c r="C37" i="2" s="1"/>
  <c r="S25" i="113"/>
  <c r="C36" i="2" s="1"/>
  <c r="S19" i="114"/>
  <c r="C35" i="2" s="1"/>
  <c r="T61" i="115"/>
  <c r="C34" i="2" s="1"/>
  <c r="C32" i="2"/>
  <c r="S15" i="108"/>
  <c r="C31" i="2" s="1"/>
  <c r="C29" i="2"/>
  <c r="T61" i="111"/>
  <c r="C28" i="2" s="1"/>
  <c r="S28" i="105"/>
  <c r="C27" i="2" s="1"/>
  <c r="C26" i="2"/>
  <c r="S15" i="80"/>
  <c r="C25" i="2" s="1"/>
  <c r="S200" i="121"/>
  <c r="C24" i="2" s="1"/>
  <c r="S91" i="9"/>
  <c r="C22" i="2" s="1"/>
  <c r="C20" i="2"/>
  <c r="C19" i="2"/>
  <c r="C18" i="2"/>
  <c r="C17" i="2"/>
  <c r="C16" i="2"/>
  <c r="C14" i="2"/>
  <c r="C13" i="2"/>
  <c r="C12" i="2"/>
  <c r="S28" i="6"/>
  <c r="C10" i="2" s="1"/>
  <c r="S24" i="128"/>
  <c r="C18" i="93" s="1"/>
  <c r="J53" i="35"/>
  <c r="C15" i="32" s="1"/>
  <c r="C13" i="32"/>
  <c r="J37" i="33"/>
  <c r="C10" i="32" s="1"/>
  <c r="C19" i="32"/>
  <c r="I19" i="130"/>
  <c r="I22" i="130" s="1"/>
  <c r="I24" i="130" s="1"/>
  <c r="I28" i="130" s="1"/>
  <c r="I290" i="75"/>
  <c r="C31" i="76" s="1"/>
  <c r="C30" i="76"/>
  <c r="I180" i="126"/>
  <c r="C29" i="76" s="1"/>
  <c r="I22" i="72"/>
  <c r="C25" i="76" s="1"/>
  <c r="I12" i="71"/>
  <c r="C24" i="76" s="1"/>
  <c r="C23" i="76"/>
  <c r="I32" i="69"/>
  <c r="C22" i="76" s="1"/>
  <c r="I47" i="68"/>
  <c r="C21" i="76" s="1"/>
  <c r="B16" i="79" l="1"/>
  <c r="F53" i="132"/>
  <c r="F55" i="132" s="1"/>
  <c r="B14" i="79"/>
  <c r="D25" i="78"/>
  <c r="C8" i="93"/>
  <c r="C21" i="93" s="1"/>
  <c r="C23" i="93" s="1"/>
  <c r="B11" i="79" s="1"/>
  <c r="C8" i="2"/>
  <c r="C46" i="2" s="1"/>
  <c r="C48" i="2" s="1"/>
  <c r="B10" i="79" s="1"/>
  <c r="C8" i="32"/>
  <c r="C22" i="32" s="1"/>
  <c r="C24" i="32" s="1"/>
  <c r="C26" i="32" s="1"/>
  <c r="B15" i="79"/>
  <c r="C28" i="76"/>
  <c r="C8" i="76"/>
  <c r="C25" i="93" l="1"/>
  <c r="C50" i="2"/>
  <c r="B12" i="79"/>
  <c r="C34" i="76"/>
  <c r="B13" i="79" s="1"/>
  <c r="B22" i="79" l="1"/>
  <c r="C36" i="76"/>
</calcChain>
</file>

<file path=xl/sharedStrings.xml><?xml version="1.0" encoding="utf-8"?>
<sst xmlns="http://schemas.openxmlformats.org/spreadsheetml/2006/main" count="14625" uniqueCount="4074">
  <si>
    <t>položka</t>
  </si>
  <si>
    <t>zariadenie</t>
  </si>
  <si>
    <t>činnosť</t>
  </si>
  <si>
    <t>počet úkonov za rok</t>
  </si>
  <si>
    <t>PTO ZP</t>
  </si>
  <si>
    <t>PTO VP</t>
  </si>
  <si>
    <t>Očistenie zariadení od prachu a nečistôt</t>
  </si>
  <si>
    <t>X</t>
  </si>
  <si>
    <t>Kontrola stavu zariadení - vizuálna kontrola</t>
  </si>
  <si>
    <t>spolu:</t>
  </si>
  <si>
    <t>SSÚD</t>
  </si>
  <si>
    <t>Meranie príjmu rádiového signálu</t>
  </si>
  <si>
    <t>Kontrola skrutkových spojov svorkovníc, dotiahnutie</t>
  </si>
  <si>
    <t>Kontrola systémovej komunikácie - Ethernet</t>
  </si>
  <si>
    <t>Zálohovanie dát</t>
  </si>
  <si>
    <t>Pravidelné odborné prehliadky a skúšky el. zariadení</t>
  </si>
  <si>
    <t>Klávesnica</t>
  </si>
  <si>
    <t>Test komunikácie s kamerou</t>
  </si>
  <si>
    <t>Test napájacieho napätia na konektore kamery zvnútra</t>
  </si>
  <si>
    <t>Test napájacieho napätia na konektore objektívu zvnútra</t>
  </si>
  <si>
    <t>Vyčistenie šošoviek objektívu</t>
  </si>
  <si>
    <t>Test činnosti kamery v závislosti od svetelných podmienok</t>
  </si>
  <si>
    <t>Načítanie stavu kamery prostredníctvom servisného pultu</t>
  </si>
  <si>
    <t>Kontrola prepäťových ochrán kamery - videosignál, RS485</t>
  </si>
  <si>
    <t>Kontrola nastavenia objektívu na sledované scény</t>
  </si>
  <si>
    <t>Vyčistenie krytu otočného statívu zvnútra</t>
  </si>
  <si>
    <t>Test napájacieho napätia na konektore statívu zvnútra</t>
  </si>
  <si>
    <t>Spätná montáž statívu a funkčný test, kontrola vyhrievania</t>
  </si>
  <si>
    <t>Kontrola nastavenia otočného statívu na sledované scény</t>
  </si>
  <si>
    <t>Kontrola obrazu sledovanej scény</t>
  </si>
  <si>
    <t>Funkčný test kompletu</t>
  </si>
  <si>
    <t>Kontrola OS a softvéru</t>
  </si>
  <si>
    <t>Záverečné overenie systému</t>
  </si>
  <si>
    <t>Čistenie optických konektorov</t>
  </si>
  <si>
    <t xml:space="preserve">Čistenie optických prepojovacích káblov </t>
  </si>
  <si>
    <t>Kontrola skrine rozvádzača zvonku a z vnútra, očistenie</t>
  </si>
  <si>
    <t xml:space="preserve">Kontrola mechanických častí a spojov skrine, ich dotiahnutie a ošetrenie </t>
  </si>
  <si>
    <t>Kontrola prepojovacích vodičov, poistiek, svorkovníc a ich dotiahnutie</t>
  </si>
  <si>
    <t>Kontrola signalizačných stavových LED</t>
  </si>
  <si>
    <t>Kontrola prepäťových ochrán</t>
  </si>
  <si>
    <t>Kontrola správnej funkcie signálov do systému</t>
  </si>
  <si>
    <t xml:space="preserve">Kompletná funkčná skúška riadiaceho systému </t>
  </si>
  <si>
    <t>Meranie izolačných stavov a prechodových odporov</t>
  </si>
  <si>
    <t>Kontrola a testy prúdových komparátorov PKS1</t>
  </si>
  <si>
    <t>Výstupné protokoly</t>
  </si>
  <si>
    <t>Kontrola napájacej časti, prepojovacích vodičov a svorkovníc</t>
  </si>
  <si>
    <t>Kontrola LED a jednotlivých symbolov</t>
  </si>
  <si>
    <t>Kontrola a testy LED semaforov</t>
  </si>
  <si>
    <t>Kontrola skrutkových spojov a konštrukcie pre DZ</t>
  </si>
  <si>
    <t>všetky</t>
  </si>
  <si>
    <t xml:space="preserve">Meranie a spracovanie meracích protokolov </t>
  </si>
  <si>
    <t>Kontrola funkčnosti</t>
  </si>
  <si>
    <t>UPS</t>
  </si>
  <si>
    <t>Kontrola vodičov a káblov</t>
  </si>
  <si>
    <t>Kontrola EZS ústredne</t>
  </si>
  <si>
    <t>EZS</t>
  </si>
  <si>
    <t>Kontrola napájacieho zdroja</t>
  </si>
  <si>
    <t>Kontrola akustickej signalizácie</t>
  </si>
  <si>
    <t>Kontrola signalizácie na serveri EZS</t>
  </si>
  <si>
    <t>Kontrola správneho zobrazenia vo vizualizácii</t>
  </si>
  <si>
    <t>Načítanie stavu kariet prostredníctvom PC</t>
  </si>
  <si>
    <t>por.
číslo</t>
  </si>
  <si>
    <t>1.</t>
  </si>
  <si>
    <t>6.</t>
  </si>
  <si>
    <t>počet zariadení</t>
  </si>
  <si>
    <t>počet úkonov za kalendárny rok na všetkých zariadeniach</t>
  </si>
  <si>
    <t>obdobie výkonu v mesiacoch</t>
  </si>
  <si>
    <r>
      <t>jednotková cena</t>
    </r>
    <r>
      <rPr>
        <b/>
        <sz val="10"/>
        <color indexed="10"/>
        <rFont val="Calibri"/>
        <family val="2"/>
        <charset val="238"/>
      </rPr>
      <t xml:space="preserve"> za 1 úkon na jednom zariadení
</t>
    </r>
    <r>
      <rPr>
        <b/>
        <sz val="10"/>
        <rFont val="Calibri"/>
        <family val="2"/>
        <charset val="238"/>
      </rPr>
      <t>(€ bez DPH)</t>
    </r>
  </si>
  <si>
    <r>
      <t xml:space="preserve">CENA </t>
    </r>
    <r>
      <rPr>
        <b/>
        <sz val="10"/>
        <color indexed="10"/>
        <rFont val="Calibri"/>
        <family val="2"/>
        <charset val="238"/>
      </rPr>
      <t xml:space="preserve">za rok na všetkých zariadeniach
</t>
    </r>
    <r>
      <rPr>
        <b/>
        <sz val="10"/>
        <rFont val="Calibri"/>
        <family val="2"/>
        <charset val="238"/>
      </rPr>
      <t>(€ bez DPH)</t>
    </r>
  </si>
  <si>
    <t>pTU1</t>
  </si>
  <si>
    <t>pTU2</t>
  </si>
  <si>
    <t>pTU3</t>
  </si>
  <si>
    <t>Očistenie zariadenia od prachu a nečistôt</t>
  </si>
  <si>
    <t>pTU4</t>
  </si>
  <si>
    <t>pTU5</t>
  </si>
  <si>
    <t>pTU6</t>
  </si>
  <si>
    <t>pTU7</t>
  </si>
  <si>
    <t>pTU8</t>
  </si>
  <si>
    <t>pTU9</t>
  </si>
  <si>
    <t>Kontrola komunikačného zariadenia siete TCP/IP</t>
  </si>
  <si>
    <t>pTU10</t>
  </si>
  <si>
    <t>Kontrola systémovej komunikácie  - Ethernet</t>
  </si>
  <si>
    <t>pTU11</t>
  </si>
  <si>
    <t>pTU12</t>
  </si>
  <si>
    <t>pTU13</t>
  </si>
  <si>
    <t>pTU14</t>
  </si>
  <si>
    <t>pTU15</t>
  </si>
  <si>
    <t>pTU16</t>
  </si>
  <si>
    <t>Test komunikácie s hlavným PLC</t>
  </si>
  <si>
    <t>pTU17</t>
  </si>
  <si>
    <t>pTU18</t>
  </si>
  <si>
    <t>pTU19</t>
  </si>
  <si>
    <t>pTU20</t>
  </si>
  <si>
    <t>Meranie videosignálu</t>
  </si>
  <si>
    <t>Kontrola prepäťových ochrán a bleskoistiek</t>
  </si>
  <si>
    <t>Test otáčania kamery, lokálne</t>
  </si>
  <si>
    <t>Test ZOOM, FOCUS objektívu lokálne</t>
  </si>
  <si>
    <t>Test prenosu video a riadiaceho signálu z kamier do dispečingu</t>
  </si>
  <si>
    <t>Test kompletného riadenia funkcií kamier z dispečingu</t>
  </si>
  <si>
    <t>Kamerový dohľad</t>
  </si>
  <si>
    <t>pTNV1</t>
  </si>
  <si>
    <t>pTNV2</t>
  </si>
  <si>
    <t>pTNV3</t>
  </si>
  <si>
    <t>pTNV4</t>
  </si>
  <si>
    <t>pTNV5</t>
  </si>
  <si>
    <t>pTNV6</t>
  </si>
  <si>
    <t>pTNV7</t>
  </si>
  <si>
    <t>pTNV8</t>
  </si>
  <si>
    <t>pTNV9</t>
  </si>
  <si>
    <t>pTNV10</t>
  </si>
  <si>
    <t>Elektrická zabezpečovacia signalizácia</t>
  </si>
  <si>
    <t>Kontrola mechanických častí zariadenia</t>
  </si>
  <si>
    <t>Kontrola správneho zobrazenia v intranete, vyhodnotenie alarmov</t>
  </si>
  <si>
    <t>Kontrola čítacích hláv, správnej funkcie, signalizácie</t>
  </si>
  <si>
    <t>Spätná montáž kamery a jej test funkčnosti</t>
  </si>
  <si>
    <t>Test napájacieho statívu v závislosti od povelov ovládacieho pultu</t>
  </si>
  <si>
    <t>Kontrola prepäťových ochrán statívu - RS485</t>
  </si>
  <si>
    <t>pCSS1</t>
  </si>
  <si>
    <t>pCSS2</t>
  </si>
  <si>
    <t>Kontrola mechanických častí a spojov skrine, ich dotiahnutie a ošetrenie</t>
  </si>
  <si>
    <t>pCSS3</t>
  </si>
  <si>
    <t>pCSS4</t>
  </si>
  <si>
    <t>pCSS5</t>
  </si>
  <si>
    <t>pCSS6</t>
  </si>
  <si>
    <t>Kontrola vykurovacej jednotky</t>
  </si>
  <si>
    <t>pCSS7</t>
  </si>
  <si>
    <t>Kontrola prepojovacích vodičov, svorkovníc a ich dotiahnutie</t>
  </si>
  <si>
    <t>pCSS8</t>
  </si>
  <si>
    <t>pCSS9</t>
  </si>
  <si>
    <t>pCSS10</t>
  </si>
  <si>
    <t>Kontrola istiacich prvkov</t>
  </si>
  <si>
    <t>pCSS11</t>
  </si>
  <si>
    <t>pCSS12</t>
  </si>
  <si>
    <t>pCSS13</t>
  </si>
  <si>
    <t>pCSS14</t>
  </si>
  <si>
    <t>pCSS15</t>
  </si>
  <si>
    <t>Diagnostika riadiaceho systému a analýza stavu</t>
  </si>
  <si>
    <t>pCSS16</t>
  </si>
  <si>
    <t>Cestná svetelná signalizácia</t>
  </si>
  <si>
    <t>Technologické uzly</t>
  </si>
  <si>
    <t>CENA za kalendárny rok
(v € bez DPH)</t>
  </si>
  <si>
    <t>Kontrola skrine LPDZ zvonku a zvnútra, očistenie</t>
  </si>
  <si>
    <t>Kontrola skrine FPDZ zvonku a zvnútra, očistenie</t>
  </si>
  <si>
    <t>Radiče návestných rezov</t>
  </si>
  <si>
    <t>Revízna prehliadka a skúška technologického zariadenia</t>
  </si>
  <si>
    <t>opis súčasného stavu</t>
  </si>
  <si>
    <t>opis ekvivalentu</t>
  </si>
  <si>
    <t>výrobca</t>
  </si>
  <si>
    <t>typ</t>
  </si>
  <si>
    <t>Schrack</t>
  </si>
  <si>
    <t>Istič</t>
  </si>
  <si>
    <r>
      <rPr>
        <b/>
        <u/>
        <sz val="11"/>
        <color indexed="8"/>
        <rFont val="Calibri"/>
        <family val="2"/>
        <charset val="238"/>
      </rPr>
      <t>Poznámka:</t>
    </r>
    <r>
      <rPr>
        <sz val="11"/>
        <color indexed="8"/>
        <rFont val="Calibri"/>
        <family val="2"/>
        <charset val="238"/>
      </rPr>
      <t xml:space="preserve"> Verejný obstarávateľ akceptuje ekvivalenty, t.j. v prípade, že uchádzač navrhuje použiť pri oprave technologických zariadení iné náhradné diely ako tie, ktoré sú uvedené v tejto prílohe, je túto skutočnosť povinný uviesť v rámci svojej ponuky. V takomto prípade je uchádzač povinný pri vypĺňaní tejto prílohy v stĺpci </t>
    </r>
    <r>
      <rPr>
        <i/>
        <sz val="11"/>
        <color indexed="8"/>
        <rFont val="Calibri"/>
        <family val="2"/>
        <charset val="238"/>
      </rPr>
      <t xml:space="preserve">Opis ekvivalentu </t>
    </r>
    <r>
      <rPr>
        <sz val="11"/>
        <color indexed="8"/>
        <rFont val="Calibri"/>
        <family val="2"/>
        <charset val="238"/>
      </rPr>
      <t xml:space="preserve">(zvýraznené oranžovou farbou) uviesť typ a výrobcu ponúkaných ekvivalentov náhradných dielov, pričom tieto náhradné diely (technologické zariadenia alebo ich komponenty) musia spĺňať rovnaké alebo vyššie technické a kvalitatívne parametre ako technické a kvalitatívne parametre technologických zariadení uvedených v stĺpci </t>
    </r>
    <r>
      <rPr>
        <i/>
        <sz val="11"/>
        <color indexed="8"/>
        <rFont val="Calibri"/>
        <family val="2"/>
        <charset val="238"/>
      </rPr>
      <t>Opis súčasného stavu</t>
    </r>
    <r>
      <rPr>
        <sz val="11"/>
        <color indexed="8"/>
        <rFont val="Calibri"/>
        <family val="2"/>
        <charset val="238"/>
      </rPr>
      <t xml:space="preserve"> tejto prílohy a musia byť plne kompatibilné a funkčné s existujúcimi technologickými zariadeniami verejného obstarávateľa. </t>
    </r>
    <r>
      <rPr>
        <b/>
        <sz val="11"/>
        <color indexed="8"/>
        <rFont val="Calibri"/>
        <family val="2"/>
        <charset val="238"/>
      </rPr>
      <t xml:space="preserve">V prípade, že uchádzač nevyplní stĺpec </t>
    </r>
    <r>
      <rPr>
        <b/>
        <i/>
        <sz val="11"/>
        <color indexed="8"/>
        <rFont val="Calibri"/>
        <family val="2"/>
        <charset val="238"/>
      </rPr>
      <t>Opis ekvivalentu</t>
    </r>
    <r>
      <rPr>
        <b/>
        <sz val="11"/>
        <color indexed="8"/>
        <rFont val="Calibri"/>
        <family val="2"/>
        <charset val="238"/>
      </rPr>
      <t xml:space="preserve">, znamená to, že ponúka náhradné diely totožné s </t>
    </r>
    <r>
      <rPr>
        <b/>
        <i/>
        <sz val="11"/>
        <color indexed="8"/>
        <rFont val="Calibri"/>
        <family val="2"/>
        <charset val="238"/>
      </rPr>
      <t>Opisom  súčasného stavu.</t>
    </r>
  </si>
  <si>
    <t>Prepäťová ochrana</t>
  </si>
  <si>
    <t>Časové relé</t>
  </si>
  <si>
    <t>Prúdový chránič</t>
  </si>
  <si>
    <t>Philips</t>
  </si>
  <si>
    <t>SWARCO</t>
  </si>
  <si>
    <t>MEAN WELL</t>
  </si>
  <si>
    <t>Panasonic</t>
  </si>
  <si>
    <t>Westermo</t>
  </si>
  <si>
    <t>SICK</t>
  </si>
  <si>
    <t>PKS1</t>
  </si>
  <si>
    <t xml:space="preserve">LED vložka červená 300mm </t>
  </si>
  <si>
    <t xml:space="preserve">LED vložka žltá 300mm </t>
  </si>
  <si>
    <t xml:space="preserve">LED vložka zelená 300mm </t>
  </si>
  <si>
    <t>OBO</t>
  </si>
  <si>
    <t>CRS</t>
  </si>
  <si>
    <t>Kombinovaný hlásič požiaru</t>
  </si>
  <si>
    <t>FDME223</t>
  </si>
  <si>
    <t>Krabica tlačidlového hlásiča červená</t>
  </si>
  <si>
    <t>FDMH293-R</t>
  </si>
  <si>
    <t>FDCIO222</t>
  </si>
  <si>
    <t xml:space="preserve"> </t>
  </si>
  <si>
    <t>SALTEK</t>
  </si>
  <si>
    <t>PHOENIX SK</t>
  </si>
  <si>
    <t>Poistková svorka</t>
  </si>
  <si>
    <t>Viking 390-86</t>
  </si>
  <si>
    <t>RITTAL</t>
  </si>
  <si>
    <t>Napájací zdroj</t>
  </si>
  <si>
    <t>Siqura</t>
  </si>
  <si>
    <t>Moxa</t>
  </si>
  <si>
    <t>LED premenné dopravné značenie</t>
  </si>
  <si>
    <t xml:space="preserve">3-kom náv. bez vložiek FUTURA 300mm </t>
  </si>
  <si>
    <t xml:space="preserve">PC súprava 105mm </t>
  </si>
  <si>
    <t xml:space="preserve">Tienidlo 300mm </t>
  </si>
  <si>
    <t>Schneider</t>
  </si>
  <si>
    <t>Návrh uchádzača (v € bez DPH)</t>
  </si>
  <si>
    <t>Uchádzač uvedie skutočnosť či je/nie je platcom DPH:</t>
  </si>
  <si>
    <t xml:space="preserve"> som/nie som platca DPH</t>
  </si>
  <si>
    <t>V .................................. dňa ........................... .</t>
  </si>
  <si>
    <t>...............................................</t>
  </si>
  <si>
    <t>Pečiatka a podpis
oprávnenej osoby uchádzača</t>
  </si>
  <si>
    <t xml:space="preserve"> Kritérium</t>
  </si>
  <si>
    <t xml:space="preserve">Test činnosti objektívu v závislosti od svetelných podmienok </t>
  </si>
  <si>
    <t xml:space="preserve"> Prehľad cien za jednotlivé časti</t>
  </si>
  <si>
    <t>PTO ZP, PTO VP</t>
  </si>
  <si>
    <t>pCSS17</t>
  </si>
  <si>
    <t>pTU21</t>
  </si>
  <si>
    <t>Príloha č.</t>
  </si>
  <si>
    <t>Príloha č. 9:  Cena za opravy</t>
  </si>
  <si>
    <r>
      <t xml:space="preserve">jednotková cena
</t>
    </r>
    <r>
      <rPr>
        <b/>
        <sz val="10"/>
        <color indexed="10"/>
        <rFont val="Calibri"/>
        <family val="2"/>
        <charset val="238"/>
      </rPr>
      <t xml:space="preserve">za 1 kus
</t>
    </r>
    <r>
      <rPr>
        <b/>
        <sz val="10"/>
        <color indexed="8"/>
        <rFont val="Calibri"/>
        <family val="2"/>
        <charset val="238"/>
      </rPr>
      <t>(€ bez DPH)</t>
    </r>
  </si>
  <si>
    <r>
      <t xml:space="preserve">jednotková cena </t>
    </r>
    <r>
      <rPr>
        <b/>
        <sz val="10"/>
        <color indexed="10"/>
        <rFont val="Calibri"/>
        <family val="2"/>
        <charset val="238"/>
      </rPr>
      <t xml:space="preserve">za 1 úkon na 1 zariadení
</t>
    </r>
    <r>
      <rPr>
        <b/>
        <sz val="10"/>
        <color indexed="8"/>
        <rFont val="Calibri"/>
        <family val="2"/>
        <charset val="238"/>
      </rPr>
      <t>(€ bez DPH)</t>
    </r>
  </si>
  <si>
    <r>
      <t xml:space="preserve">cena </t>
    </r>
    <r>
      <rPr>
        <b/>
        <sz val="10"/>
        <color indexed="10"/>
        <rFont val="Calibri"/>
        <family val="2"/>
        <charset val="238"/>
      </rPr>
      <t xml:space="preserve">za rok na všetkých zariadeniach
</t>
    </r>
    <r>
      <rPr>
        <b/>
        <sz val="10"/>
        <color indexed="8"/>
        <rFont val="Calibri"/>
        <family val="2"/>
        <charset val="238"/>
      </rPr>
      <t>(€ bez DPH)</t>
    </r>
  </si>
  <si>
    <t>počet úkonov za kal. rok</t>
  </si>
  <si>
    <t>SWAREFLEX</t>
  </si>
  <si>
    <t>Protokol o údržbe a technickej prehliadke</t>
  </si>
  <si>
    <t>MVV</t>
  </si>
  <si>
    <t>Testovanie parametrov komunikačnej linky</t>
  </si>
  <si>
    <t>Výstupné správy a protokoly</t>
  </si>
  <si>
    <t>Kontrola izolačného stavu a impedancie vypínacej slučky</t>
  </si>
  <si>
    <t>Vyčistenie otočného statívu zvonku</t>
  </si>
  <si>
    <t>TU1</t>
  </si>
  <si>
    <t>TU2</t>
  </si>
  <si>
    <t>EZS1</t>
  </si>
  <si>
    <t>Profesia</t>
  </si>
  <si>
    <r>
      <t xml:space="preserve">Cena za opravy vykonané </t>
    </r>
    <r>
      <rPr>
        <b/>
        <sz val="11"/>
        <color theme="1"/>
        <rFont val="Calibri"/>
        <family val="2"/>
        <charset val="238"/>
        <scheme val="minor"/>
      </rPr>
      <t>jednotlivými profesistami</t>
    </r>
  </si>
  <si>
    <r>
      <rPr>
        <b/>
        <sz val="11"/>
        <color theme="1"/>
        <rFont val="Calibri"/>
        <family val="2"/>
        <charset val="238"/>
        <scheme val="minor"/>
      </rPr>
      <t>Hodinová sadzba</t>
    </r>
    <r>
      <rPr>
        <sz val="11"/>
        <color theme="1"/>
        <rFont val="Calibri"/>
        <family val="2"/>
        <charset val="238"/>
        <scheme val="minor"/>
      </rPr>
      <t xml:space="preserve"> za opravu v EUR/hod</t>
    </r>
  </si>
  <si>
    <t>polročne</t>
  </si>
  <si>
    <t>Vyčistenie kamerového krytu kamery zvnútra</t>
  </si>
  <si>
    <t>Sčítač dopravy</t>
  </si>
  <si>
    <t>Príloha č. 1: Cena za servis a údržbu technologickej časti tunela Považský Chlmec - 1.1</t>
  </si>
  <si>
    <t>Tunel Považský Chlmec - technologická časť: SO 420-01 Osvetlenie tunela vrátane portálových úsekov</t>
  </si>
  <si>
    <t>Osvetlenie tunela</t>
  </si>
  <si>
    <t>Osvetlenie v tuneli
Osvetlenie priečnych prepojení
Osvetlenie vstupov do PP
Vodiace osvetlenie
Verejné osvetlenie (ZP a VP)
Jasomery
NN káblové rozvody</t>
  </si>
  <si>
    <t xml:space="preserve">Odborná prehliadka, Odborná skúška, Revízna správa </t>
  </si>
  <si>
    <t>Osvetlenie v tuneli
Osvetlenie vstupov do PP
Vodiace osvetlenie
Verejné osvetlenie (ZP a VP)
Jasomery
NN káblové rozvody</t>
  </si>
  <si>
    <t>Vizuálna kontrola stavu a funkčnosti zariadení OSV</t>
  </si>
  <si>
    <t>denne</t>
  </si>
  <si>
    <t>týždenne</t>
  </si>
  <si>
    <t>mesačne</t>
  </si>
  <si>
    <t>ročne</t>
  </si>
  <si>
    <t>OP,
OS</t>
  </si>
  <si>
    <t>posledná úradná skúška</t>
  </si>
  <si>
    <t>úradná skúška</t>
  </si>
  <si>
    <t>Por.
číslo</t>
  </si>
  <si>
    <t>Označenie</t>
  </si>
  <si>
    <t>Zariadenie</t>
  </si>
  <si>
    <t>Činnosť</t>
  </si>
  <si>
    <t>jesenná odstávka</t>
  </si>
  <si>
    <t>jarná odstávka</t>
  </si>
  <si>
    <t>štvrť ročná údržba</t>
  </si>
  <si>
    <t>Osvetlenie v tuneli</t>
  </si>
  <si>
    <t>Nosná úložná konstrukcia (NUK)</t>
  </si>
  <si>
    <t>Kontrola stavu konštrukcií</t>
  </si>
  <si>
    <t>Adaptačné osvetlenie v pravej a ľavej tunelovej rúre - Svietidlo Gotthard RS, asymetrické</t>
  </si>
  <si>
    <t>Kontrola (oprava) upevnenia svietidla na konštrukcií</t>
  </si>
  <si>
    <t>Vizuálna kontrola neporušenosti krytia, upevnenia a čistoty skiel svietidiel</t>
  </si>
  <si>
    <t>Očistenie optických plôch a tela  svietidiel</t>
  </si>
  <si>
    <t>Prejazdové osvetlenie v pravej a ľavej tunelovej rúre, vč. zalivou- Svietidlo Gotthard RS, symetrické</t>
  </si>
  <si>
    <t>Prejazdové osvetlenie v pravej a ľavej tunelovej rúre, vč. zalivou - Svietidlo Gotthard RS, symetrické</t>
  </si>
  <si>
    <t>Osvetlenie priečnych prepojení, vč. rozvodní</t>
  </si>
  <si>
    <t>LED svietidla GTLED RS</t>
  </si>
  <si>
    <t xml:space="preserve">Kontrola (oprava) upevnenia svietidla na stěně </t>
  </si>
  <si>
    <t>Osvetlenie vstupov do PP</t>
  </si>
  <si>
    <t>Swaro Control MINI - riadiaca jednotka</t>
  </si>
  <si>
    <t>Kontrola riadiacích jednotok  v rozvádzačoch</t>
  </si>
  <si>
    <t>Swaro Exit Module - LED svietidla</t>
  </si>
  <si>
    <t>Kontrola (oprava) upevnenia modolov na nosnej konštukcii (pleche)</t>
  </si>
  <si>
    <t>Swaro Exit Module - zostava LED svetiel</t>
  </si>
  <si>
    <t>Kontrola (oprava) upevnenia nosnej konštukcii (plechu) ku steně tunela</t>
  </si>
  <si>
    <t>Vodiace osvetlenie</t>
  </si>
  <si>
    <t>Swaro Control  - riadiaca jednotka</t>
  </si>
  <si>
    <t>SwaroLine IHP - LED svietidla</t>
  </si>
  <si>
    <t>Kontrola upevnenia svietidla na chodníku</t>
  </si>
  <si>
    <t>Verejné osvetlenie (ZP a VP)</t>
  </si>
  <si>
    <t>Stĺpy verejného osvetlenia</t>
  </si>
  <si>
    <t>Kontrola technického stavu stĺpu osvetlenia - korodovanie, očistenie a ošetrenie</t>
  </si>
  <si>
    <t>Kontrola upevnenia svietidla na stĺpu osvetlenia</t>
  </si>
  <si>
    <t>Dotaženie svorok pripojenej kabeláže v stĺpe</t>
  </si>
  <si>
    <t>Prepeťové ochrany SALTEK</t>
  </si>
  <si>
    <t>Kontrola funkcie prepeťových ochran SALTEK umiestěných v stĺpoch verejného osvetlenia (celkem 8 kusov)</t>
  </si>
  <si>
    <t>Svietidla Schreder, SAFIR 2</t>
  </si>
  <si>
    <t>Súmrakový spínač SOU-1</t>
  </si>
  <si>
    <t>Kontrola funkcie spínača, očištěnia snímača umístěného na fasádě PTO (celkem 2 kusy)</t>
  </si>
  <si>
    <t>Jasomery</t>
  </si>
  <si>
    <t xml:space="preserve">Vizuálna kontrola neporušenosti krytia, upevnenia na konštrukcii v tunele a čistoty </t>
  </si>
  <si>
    <t>Očistenie optických plôch jasomeru</t>
  </si>
  <si>
    <t>Skúška komunikačného rozhrania a prenosu prevádzkových stavov do CRS tunela</t>
  </si>
  <si>
    <t>NN káblové rozvody</t>
  </si>
  <si>
    <t>Kontrola napájacích napätí a káblových prepojení</t>
  </si>
  <si>
    <t>Kontrola káblových trás a žľabov v úseku tunelových rúr, rozvodní, kabelových tras - kontrola prípadných uvoľnených častí, dotiahnutie spojov</t>
  </si>
  <si>
    <t>Harmonogram činností</t>
  </si>
  <si>
    <t>Vnútorné jasomery - SFLINT</t>
  </si>
  <si>
    <t>Príloha č. 1: Cena za servis a údržbu technologickej časti tunela Považský Chlmec - 1.2</t>
  </si>
  <si>
    <t>Tunel Považský Chlmec - technologická časť: SO 420-02 Vzduchotechnika</t>
  </si>
  <si>
    <t>Prúdový ventilátor APWR 1250</t>
  </si>
  <si>
    <t xml:space="preserve">Vizuálna kontrola stavu a funkčnosti zariadení </t>
  </si>
  <si>
    <t>Kontrola funkčnosti ventilátorov - zapnutie, vypnutie, reverzný chod</t>
  </si>
  <si>
    <t>Kontrola správneho zapnutia z operátorského pracoviska</t>
  </si>
  <si>
    <t>Kontrola signalizácie na operátorskom pracovisku</t>
  </si>
  <si>
    <t>Kontrola funkčnosti - vibračný tlmič</t>
  </si>
  <si>
    <t>Kontrola upevnenia motoru</t>
  </si>
  <si>
    <t>Kontrola spojov a upevnenia ventilátorov</t>
  </si>
  <si>
    <t>Kontrola spojov a záchytných reťazí ventilátorov</t>
  </si>
  <si>
    <t>Kontrola stavu ložísk, domazanie</t>
  </si>
  <si>
    <t>Kontrola funkčnosti - monitoring odtrhnutia</t>
  </si>
  <si>
    <t>Kontrola napájacieho prúdu a napätia</t>
  </si>
  <si>
    <t>Kontrola ventilátoru - či pracujú v navolenom smere</t>
  </si>
  <si>
    <t>Kontrola voľného chodu obežného kolesa ventilátorov</t>
  </si>
  <si>
    <t>Konzrola elektrikého pripojenia - kontrola káblov a uzemnenia</t>
  </si>
  <si>
    <t>Čistenie od nánosov prachu a pod.</t>
  </si>
  <si>
    <t>Skúška komunikačného rozhrania a ovládania prevádzkových stavov ventilátora  z CRS technológie</t>
  </si>
  <si>
    <t>Skúška komunikačného rozhrania - senzor vibrácii ventilátora  do CRS technológie</t>
  </si>
  <si>
    <t>Skúška komunikačného rozhrania - senzor teploty ventilátora  do CRS technológie</t>
  </si>
  <si>
    <t>Skúška komunikačného rozhrania - senzor odtrhnutia ventilátora  do CRS technológie</t>
  </si>
  <si>
    <t>Tunel Považský Chlmec - technologická časť: SO 420-03 Meranie fyzikálnych veličín</t>
  </si>
  <si>
    <t>Príloha č. 1: Cena za servis a údržbu technologickej časti tunela Považský Chlmec - 1.3</t>
  </si>
  <si>
    <t>Meranie fyzikálnych veličín v tuneli</t>
  </si>
  <si>
    <t>Razený tunel
PTO VP, PTO ZP
VP, ZP</t>
  </si>
  <si>
    <t>Vizuálna kontrola technického stavu a funkčnosti zariadení MFV</t>
  </si>
  <si>
    <t xml:space="preserve">Priečne prepojenia
Technologické miestnosti
</t>
  </si>
  <si>
    <t xml:space="preserve">Senzor merania opacity a CO VICOTEC414 </t>
  </si>
  <si>
    <t>Kontrola funkčnosti - senzor merania opacity a CO</t>
  </si>
  <si>
    <t>Razený tunel</t>
  </si>
  <si>
    <t>Čistenie, ošetrenie, komplexná kontrola  - senzor merania opacity a CO</t>
  </si>
  <si>
    <t>Kalibrácia a nastavenie zariadenia - senzor merania opacity a CO</t>
  </si>
  <si>
    <t xml:space="preserve">Senzor merania opacity a NOx VISIC100SF </t>
  </si>
  <si>
    <t>Kontrola funkčnosti - senzor merania opacity a NOx</t>
  </si>
  <si>
    <t>Čistenie, ošetrenie, komplexná kontrola  - senzor merania opacity a Nox</t>
  </si>
  <si>
    <t>Kalibrácia a nastavenie zariadenia - senzor merania opacity a Nox</t>
  </si>
  <si>
    <t>Senzor smeru a rýchlosti prúdenia vzduchu FLOWSIC-200HM</t>
  </si>
  <si>
    <t>Kontrola funkčnosti - senzor prúdenia vzduchu</t>
  </si>
  <si>
    <t>Čistenie, ošetrenie, komplexná kontrola  -  senzor prúdenia vzduchu</t>
  </si>
  <si>
    <t>Kalibrácia a nastavenie zariadenia -  senzor prúdenia vzduchu</t>
  </si>
  <si>
    <t>BT-MFV.xxx</t>
  </si>
  <si>
    <t>Snímač teploty PT100 s prevodníkom</t>
  </si>
  <si>
    <t>Kontrola funkčnosti -  snímač teploty</t>
  </si>
  <si>
    <t>Technologická miestnosť priečneho prepojenia</t>
  </si>
  <si>
    <t>Čistenie, ošetrenie, komplexná kontrola  -   snímač teploty</t>
  </si>
  <si>
    <t>PTO VP, PTO ZP</t>
  </si>
  <si>
    <t>Kalibrácia a nastavenie zariadenia -   snímač teploty</t>
  </si>
  <si>
    <t>Detekcia dymu Fireguard-2</t>
  </si>
  <si>
    <t xml:space="preserve">Kontrola funkčnosti </t>
  </si>
  <si>
    <t>Priečne prepojenie - technologická miestnosť</t>
  </si>
  <si>
    <t xml:space="preserve">Čistenie, ošetrenie, komplexná kontrola </t>
  </si>
  <si>
    <t xml:space="preserve">Kalibrácia a nastavenie zariadenia </t>
  </si>
  <si>
    <t>1BQ-MFV.01, 2BQ-MFV.01</t>
  </si>
  <si>
    <t>Senzor  detekcie hmly VISIC620</t>
  </si>
  <si>
    <t>Kontrola funkčnosti - senzor  detekcie hmly</t>
  </si>
  <si>
    <t>VP, ZP</t>
  </si>
  <si>
    <t>Čistenie, ošetrenie, komplexná kontrola  -  senzor  detekcie hmly</t>
  </si>
  <si>
    <t>Kalibrácia a nastavenie zariadenia -  senzor  detekcie hmly</t>
  </si>
  <si>
    <t>AY-UTO.xx</t>
  </si>
  <si>
    <t xml:space="preserve">Skúška komunikačného rozhrania a prenosu po LAN do  SSUD </t>
  </si>
  <si>
    <t>2</t>
  </si>
  <si>
    <t>3</t>
  </si>
  <si>
    <t>4</t>
  </si>
  <si>
    <t>5</t>
  </si>
  <si>
    <t>6</t>
  </si>
  <si>
    <t>7</t>
  </si>
  <si>
    <t>8</t>
  </si>
  <si>
    <t>9</t>
  </si>
  <si>
    <t>10</t>
  </si>
  <si>
    <t>11</t>
  </si>
  <si>
    <t>12</t>
  </si>
  <si>
    <t>x</t>
  </si>
  <si>
    <t>1AG-RSD.01</t>
  </si>
  <si>
    <t>Rozvádzač RSD - PTO ZP</t>
  </si>
  <si>
    <t>Vizuálna kontrola technického stavu rozvádzača</t>
  </si>
  <si>
    <t>Vizuálna kontrola stavu zariadení inštalovaných v rozvádzači</t>
  </si>
  <si>
    <t>Vizuálna kontrola stavu signalizačných prvkov na jednotlivých zariadeniach (LED indikátory)</t>
  </si>
  <si>
    <t>Kontrola funkcionality vetracej jednotky, vyčistenie podľa potreby</t>
  </si>
  <si>
    <t>Kontrola čistoty a odstránenie nečistôt z rozvádzača</t>
  </si>
  <si>
    <t>Čistenie filtrov vetracej jednotky</t>
  </si>
  <si>
    <t>Kontrola mechanických častí rozvádzača</t>
  </si>
  <si>
    <t>Kontrola uzemňovacich bodov rozvádzača -  odstránenie korózie, očistenie a ošetrenie spojov</t>
  </si>
  <si>
    <t>Kontrola napäťovej úrovne napájacieho okruhu 24 VDC</t>
  </si>
  <si>
    <t>Test prúdového chrániča</t>
  </si>
  <si>
    <t>Skúška redundancie modulov riadiaceho systému</t>
  </si>
  <si>
    <t>Diagnostika stavu vstupno/výstupných modulov riadiaceho systému prostredníctvom diagnostických nástrojov</t>
  </si>
  <si>
    <t>Diagnostika stavu komunikačných modulov Profibus DP / Modbus (AnyBus)</t>
  </si>
  <si>
    <t>AG-RSD.31</t>
  </si>
  <si>
    <t>Rozvádzač RSD - 3 PP-OV</t>
  </si>
  <si>
    <t>AG-RSD.61</t>
  </si>
  <si>
    <t>Rozvádzač RSD - 6 PP-OV</t>
  </si>
  <si>
    <t>2AG-RSD.01</t>
  </si>
  <si>
    <t>Rozvádzač RSD - PTO VP</t>
  </si>
  <si>
    <t>Tunel Považský Chlmec - technologická časť: SO 420-04 Riadiaci systém dopravy</t>
  </si>
  <si>
    <t>Príloha č. 1: Cena za servis a údržbu technologickej časti tunela Považský Chlmec - 1.4</t>
  </si>
  <si>
    <t>Príloha č. 1: Cena za servis a údržbu technologickej časti tunela Považský Chlmec - 1.5</t>
  </si>
  <si>
    <t>pravidelná mesačná kontrolla</t>
  </si>
  <si>
    <t>Úradná skúška</t>
  </si>
  <si>
    <t>RST + EZS</t>
  </si>
  <si>
    <t>1AG-RST.01</t>
  </si>
  <si>
    <t>Rozvádzač RST- PTO ZP</t>
  </si>
  <si>
    <t>Server 1 - vizualizácia</t>
  </si>
  <si>
    <t>Kontrola záznamov (logov)  operačného systému (OS) - server vizualizácie</t>
  </si>
  <si>
    <t>Kontrola záznamov (logov) aplikačného programového vybavenia vizualizácie</t>
  </si>
  <si>
    <t>Kontrola obsadenosti hard diskov</t>
  </si>
  <si>
    <t>Kontrola komunikácie s PLC</t>
  </si>
  <si>
    <t>Kontrola komunikácie LAN</t>
  </si>
  <si>
    <t>Kontrola pripravenosti lokálnych záložných zdrojov napájania (UPS)</t>
  </si>
  <si>
    <t>Klient č.2 a č.3</t>
  </si>
  <si>
    <t>Vizuálna kontrola technického stavu</t>
  </si>
  <si>
    <t>Kontrola záznamov (logov) OS počítača</t>
  </si>
  <si>
    <t>Kontrola funkčnosti aplikačného programového vybavenie klientskej stanice</t>
  </si>
  <si>
    <t xml:space="preserve">Kontrola komunikačného rozhrania a prenosu signálu po LAN </t>
  </si>
  <si>
    <t>1AG-RST.02</t>
  </si>
  <si>
    <t>Rozvádzač RST - PTO ZP</t>
  </si>
  <si>
    <t>Diagnostika stavu opticko / metalických prevodníkov (Westermo)</t>
  </si>
  <si>
    <t>Centrálna procesorová jednotka  - CPU 1</t>
  </si>
  <si>
    <t>Analýza systémových chybových hlásení PLC</t>
  </si>
  <si>
    <t>Analýzu využitia systémových prostriedkov PLC – pamäť, zaťaženie CPU</t>
  </si>
  <si>
    <t>Kontrola záložných batérii PLC</t>
  </si>
  <si>
    <t>Kontrola systémovej komunikácie Profibus DP</t>
  </si>
  <si>
    <t>1AG-RST.03</t>
  </si>
  <si>
    <t>1AG-RST.04</t>
  </si>
  <si>
    <t>AG-RST.11</t>
  </si>
  <si>
    <t>Rozvádzač RST - 1 PP - CHT</t>
  </si>
  <si>
    <t>Kontrola napájacích zdrojov 24 VDC a modulov redundancie</t>
  </si>
  <si>
    <t>Vizuálna kontrola uloženia optických patch káblov</t>
  </si>
  <si>
    <t>AG-RST.21</t>
  </si>
  <si>
    <t>Rozvádzač RST - 2 PP - CHT</t>
  </si>
  <si>
    <t>AG-RST.41</t>
  </si>
  <si>
    <t>Rozvádzač RST - 4 PP - CHT</t>
  </si>
  <si>
    <t>AG-RST.51</t>
  </si>
  <si>
    <t>Rozvádzač RST - 5 PP - CHT</t>
  </si>
  <si>
    <t>AG-RST.71</t>
  </si>
  <si>
    <t>Rozvádzač RST - 7 PP - CHT</t>
  </si>
  <si>
    <t>AG-RST.81</t>
  </si>
  <si>
    <t>Rozvádzač RST - 8 PP - CHT</t>
  </si>
  <si>
    <t>2AG-RST.01</t>
  </si>
  <si>
    <t>Rozvádzač RST- PTO VP</t>
  </si>
  <si>
    <t>Server 2 - vizualizácia</t>
  </si>
  <si>
    <t>2AG-RST.02</t>
  </si>
  <si>
    <t>Rozvádzač RST - PTO VP</t>
  </si>
  <si>
    <t>Centrálna procesorová jednotka  - CPU 2</t>
  </si>
  <si>
    <t>2AG-RST.03</t>
  </si>
  <si>
    <t>2AG-RST.04</t>
  </si>
  <si>
    <t>Klient č.1</t>
  </si>
  <si>
    <t>Operátorská PC stanica - PTO ZP</t>
  </si>
  <si>
    <t>EZS - PTO ZP</t>
  </si>
  <si>
    <t>Ústredňa EZS</t>
  </si>
  <si>
    <t xml:space="preserve">Ústredňa EZS </t>
  </si>
  <si>
    <t>Kontrola funkčnosti - provedenie zastráženie/odstráženie</t>
  </si>
  <si>
    <t xml:space="preserve">Kontrola funkčnosti komunikačného rozhrania C4 na SSÚD </t>
  </si>
  <si>
    <t>Kontrola napatie akumulátora</t>
  </si>
  <si>
    <t>LCD klávesnica MK7</t>
  </si>
  <si>
    <t xml:space="preserve">PIR snímače </t>
  </si>
  <si>
    <t>Magnety dverí</t>
  </si>
  <si>
    <t>Vonkajša siréna</t>
  </si>
  <si>
    <t xml:space="preserve">Vonkajša siréna </t>
  </si>
  <si>
    <t>Umytie od prachu</t>
  </si>
  <si>
    <t>EZS - PTO VP</t>
  </si>
  <si>
    <t xml:space="preserve">Tunel Považský Chlmec - technologická časť: SO 420-06 Elektrická  požiarna signalizacia </t>
  </si>
  <si>
    <t>ročná kontrola</t>
  </si>
  <si>
    <t>Odborná prehliadka, Odborná skúška, Revízna správa.</t>
  </si>
  <si>
    <t>EPS (ústredne FC2040-AA)</t>
  </si>
  <si>
    <t>PTO ZP, PTO VP (ústredne EPS)</t>
  </si>
  <si>
    <t xml:space="preserve">Pravidelná denná kontrola  kontrola systému EPS / v zmysle vyhlášky MV SR č. 726/2002 Z.z. </t>
  </si>
  <si>
    <t>PTO ZP, PTO VP, Tunel, Priečne prepojenia, Trafostanice</t>
  </si>
  <si>
    <t xml:space="preserve">Pravidelná mesačná kontrola  kontrola systému EPS / v zmysle vyhlášky MV SR č. 726/2002 Z.z. </t>
  </si>
  <si>
    <t>Pravidelná štvrť ročná kontrola systému EPS  /  v zmysle vyhlášky MV SR č. 726/2002 Z.z.</t>
  </si>
  <si>
    <t>Napájací zdroj EN54-4</t>
  </si>
  <si>
    <t>Tlačidlový hlásič</t>
  </si>
  <si>
    <t>FDOOT241-A9</t>
  </si>
  <si>
    <t>FDAI91</t>
  </si>
  <si>
    <t xml:space="preserve"> Optický indikátor na stenu</t>
  </si>
  <si>
    <t>ROLP/R/S</t>
  </si>
  <si>
    <t>Akustická signalizácia</t>
  </si>
  <si>
    <t xml:space="preserve">OTS3004-SC  </t>
  </si>
  <si>
    <t>Tep. hlásič líniového typu /vyhodnocovacia jednotka - OTS</t>
  </si>
  <si>
    <t xml:space="preserve">MFLT 4 FRNC </t>
  </si>
  <si>
    <t xml:space="preserve">Tep. hlásič líniového typu /senzorový kábel </t>
  </si>
  <si>
    <t>FDCIO 222</t>
  </si>
  <si>
    <t>1AX-EPS 01, 2AX-EPS 01</t>
  </si>
  <si>
    <t>Technologický rozvádzač</t>
  </si>
  <si>
    <t>1AX-EPS 02</t>
  </si>
  <si>
    <t>2AX-EPS 02</t>
  </si>
  <si>
    <t>Pravidelná ročná kontrola systému EPS /  v zmysle vyhlášky MV SR č.726/2002 Z.z.</t>
  </si>
  <si>
    <t>Tunel Považský Chlmec - technologická časť: SO 420-07 Systém núdzového volania SOS</t>
  </si>
  <si>
    <t>Príloha č. 1: Cena za servis a údržbu technologickej časti tunela Považský Chlmec - 1.7</t>
  </si>
  <si>
    <t>Príloha č. 1: Cena za servis a údržbu technologickej časti tunela Považský Chlmec - 1.6</t>
  </si>
  <si>
    <t>štvrť ročná kontrola</t>
  </si>
  <si>
    <t>Zariadenia SOS</t>
  </si>
  <si>
    <t>LTR, PTR, VP, ZP,
SOS výklenky zvonka</t>
  </si>
  <si>
    <t xml:space="preserve">Vizuálna kontrola technického stavu a funkčnosti zariadení </t>
  </si>
  <si>
    <t>PP</t>
  </si>
  <si>
    <t>Terminál AFS80</t>
  </si>
  <si>
    <t>Vizuálna kontrola výklenku (kabíny) SOS</t>
  </si>
  <si>
    <t>Kontrola funkcie jedného blikača</t>
  </si>
  <si>
    <t>SOS slúchadlo</t>
  </si>
  <si>
    <t>Vnútorné vyčistenie výklenku (kabíny) SOS a skiel na dopravnej značke a blikači</t>
  </si>
  <si>
    <t>Kontrola funkčnosti dvier výklenku (kabíny) SOS</t>
  </si>
  <si>
    <t>Operátorský telefón SOS</t>
  </si>
  <si>
    <t xml:space="preserve">Kontrola vybavenia výklenku (kabíny) SOS </t>
  </si>
  <si>
    <t>Kontrola komunikácie jedného telefónu SOS v jednej tunelovej rúre</t>
  </si>
  <si>
    <t>Kontrola komunikácie všetkých telefónov SOS v tunelových rúrach</t>
  </si>
  <si>
    <t>Kontrola nastavenia kamier pri aktivácii SOS výklenku (kabíny)</t>
  </si>
  <si>
    <t>Funkčná skúška a kontrola terminálov, sluchátok, telefónov SOS - profilaxia</t>
  </si>
  <si>
    <t>Označenie SOS výklenku, dopravná značka II1a, LED podsvietená</t>
  </si>
  <si>
    <t>Vizuálna kontrola mechanického stavu</t>
  </si>
  <si>
    <t>Vizuálna kontrola zobrazenia DZ</t>
  </si>
  <si>
    <t>Čistenie optiky DZ</t>
  </si>
  <si>
    <t>LED svetelný maják</t>
  </si>
  <si>
    <t>Vizuálna kontrola zobrazenia blikača</t>
  </si>
  <si>
    <t>Čistenie optiky blikača</t>
  </si>
  <si>
    <t>Kontrola fukčnosti blikača</t>
  </si>
  <si>
    <t>Hasiaci prístroj/SOS výklenky</t>
  </si>
  <si>
    <t>Vizuálna kontrola hasiacich prístrojov</t>
  </si>
  <si>
    <t>Kontrola hasiacich prístrojov</t>
  </si>
  <si>
    <t>Kontrola signalizácie odobratia hasiceho prístroja</t>
  </si>
  <si>
    <t>Kontakt otvorenia dverí/SOS výklenky</t>
  </si>
  <si>
    <t>Kontrola signalizácie otvorenia dverí</t>
  </si>
  <si>
    <t>Technológia Commend/</t>
  </si>
  <si>
    <t>Kontrola a čistenie technologických a prenosových zariadení SOS systému</t>
  </si>
  <si>
    <t>PTO-ZP, PTO-VP</t>
  </si>
  <si>
    <t>Technologický rozvádzač/SOS výklenky</t>
  </si>
  <si>
    <t xml:space="preserve">X </t>
  </si>
  <si>
    <t>čistenie filtrov ventilátorov</t>
  </si>
  <si>
    <t>Kontrola dotiahnutie spojov</t>
  </si>
  <si>
    <t>Kontrola funkčnosti elektrických obvodov a uzemnenia rozvádzača</t>
  </si>
  <si>
    <t>Kontrola uzemnenia -  korodovanie, očistenie a ošetrenie</t>
  </si>
  <si>
    <t xml:space="preserve">Kontrola a meranie  uzemnenia </t>
  </si>
  <si>
    <t>Kontrola, odstránenie nečistôt,kontrola optických konektorov, kontrola polomerov prepojovacích káblov</t>
  </si>
  <si>
    <t>Skúška komunikačného rozhrania a prenosu po LAN do  SSUD</t>
  </si>
  <si>
    <t>NN káblové rozvody - napájanie, riadenie</t>
  </si>
  <si>
    <t>SOS výklenky
LTR,PTR</t>
  </si>
  <si>
    <t>Vizuálna kontrola káblových trás - uloženie káblov, rošty, žľaby, prepážky</t>
  </si>
  <si>
    <t>VP,ZP</t>
  </si>
  <si>
    <t>Poznámka: Hasiaci prístroj/ SOS výklenok - servis sa vykonáva 1x12 mesiacov</t>
  </si>
  <si>
    <t>Príloha č. 1: Cena za servis a údržbu technologickej časti tunela Považský Chlmec - 1.8</t>
  </si>
  <si>
    <t>Tunel Považský Chlmec - technologická časť: SO 420-08 Uzatvorený televízný okruh, vrátane videodetekcie</t>
  </si>
  <si>
    <t>Uzatvorený televízny okruh, vrátane videodetekcie</t>
  </si>
  <si>
    <t>PTO ZP, PTO VP
Razený tunel
Západný portál
Východný portál
VN rozvodňa ZP
VN rozvodňa VP
NZ</t>
  </si>
  <si>
    <t>Priečne prepojenia</t>
  </si>
  <si>
    <t>Kontrola funkcie všetkých kamier, prenosu a zobrazenia</t>
  </si>
  <si>
    <t>Statická kamera na videodohľad a AID</t>
  </si>
  <si>
    <t>Vizuálna kontrola kamier</t>
  </si>
  <si>
    <t>Vyčistenie kamerového krytu kamery zvonku</t>
  </si>
  <si>
    <t>Kontrola kvality signálov v káblovej skrinke/rozvádzači</t>
  </si>
  <si>
    <t>Kontrola stavu napájacej sústavy pre zabezpečenie predpísaného napájania kamery</t>
  </si>
  <si>
    <t>Kontrola tesnosti káblových priechodiek, konektorov, prepojov a na ostatných  montážnych spojovacích častiach (vekách a pod.), kontrola skrutkových spojov</t>
  </si>
  <si>
    <t>Kontrola komunikácie so samotnou kamerou</t>
  </si>
  <si>
    <t>Nastavenie polohovania a zaostrenia objektívu</t>
  </si>
  <si>
    <t>Nastavenie a kontrola funkčnosti videodetekcie</t>
  </si>
  <si>
    <t xml:space="preserve">Kontrola funkčnosti vyhrievacích telies a termostatov v kamerovom kryte </t>
  </si>
  <si>
    <t xml:space="preserve">Vyčistenie objektívu </t>
  </si>
  <si>
    <t>Nastavenie polohovania a ostrenia</t>
  </si>
  <si>
    <t>Kontrola plynulosti pohybu otočného statívu</t>
  </si>
  <si>
    <t>Kontrola plynulosti pohybu zoom objektívu</t>
  </si>
  <si>
    <t>Kontrola funkčnosti infračervených reflektorov</t>
  </si>
  <si>
    <t xml:space="preserve">Premazanie a vyčistenie pohyblivých časti otočného statívu </t>
  </si>
  <si>
    <t>Premazanie a vyčistenie pohyblivých časti objektívu</t>
  </si>
  <si>
    <t>Nastavenie a kontrola funkčnosti detekcie pohybu</t>
  </si>
  <si>
    <t>Kontrola funkčnosti elektrických obvodov a uzemnenia</t>
  </si>
  <si>
    <t>Skúška komunikačného rozhrania a prenosu signálu po LAN</t>
  </si>
  <si>
    <t>Skúška komunikačného rozhrania a prenosu signálu do SSUD</t>
  </si>
  <si>
    <t>Kontrola, odstránenie nečistôt ODF modul, kontrola optických konektorov, kontrola polomerov prepojovacích káblov</t>
  </si>
  <si>
    <t>Kontrola a čistenie technologických a prenosových zariadení UTO a ADR</t>
  </si>
  <si>
    <t>Kontrola a čistenie technologických a prenosových zariadení UTO</t>
  </si>
  <si>
    <t>Kontrola, odstránenie nečistôt,kontr.optických konektorov, kontrola polomerov prepojovacích káblov</t>
  </si>
  <si>
    <t>Výstupná správa a protokol</t>
  </si>
  <si>
    <t>Server UTO01</t>
  </si>
  <si>
    <t>Server UTO01 - SENSE</t>
  </si>
  <si>
    <t>Kontrola záznamov (logov) operačného systému (OS)</t>
  </si>
  <si>
    <t>Server UTO02</t>
  </si>
  <si>
    <t>Server UTO02 - SENSE</t>
  </si>
  <si>
    <t>Kontrola záznamov (logov) aplikačného programového vybavenia</t>
  </si>
  <si>
    <t>Server UTO03</t>
  </si>
  <si>
    <t>Server UTO03 - SENSE</t>
  </si>
  <si>
    <t>Kontrola celistvosti databáz</t>
  </si>
  <si>
    <t>Server UTO04</t>
  </si>
  <si>
    <t>Server UTO04 - SENSE</t>
  </si>
  <si>
    <t>Kontrola zaplnenia hard diskov</t>
  </si>
  <si>
    <t>Server FLUX</t>
  </si>
  <si>
    <t>Server FLUX - videodetekcia</t>
  </si>
  <si>
    <t>Kontrola pripravenosti záložných zdrojov napájania</t>
  </si>
  <si>
    <t>Server ADR</t>
  </si>
  <si>
    <t>ADR server</t>
  </si>
  <si>
    <t>Kontrola fixácie prepojovacích káblov</t>
  </si>
  <si>
    <t>Kontrola funkčnosti a diagnostika UTO PC serverov</t>
  </si>
  <si>
    <t>Profylaktická prehliadka UTO PC serverov</t>
  </si>
  <si>
    <t>Kontrola funkcie videodetekcie a archivovania videozáznamu</t>
  </si>
  <si>
    <t>Kontrola funkcie detekcie vozidiel ADR</t>
  </si>
  <si>
    <t>ADR  klient</t>
  </si>
  <si>
    <t>Operátorská PC stanica</t>
  </si>
  <si>
    <t>Kontrola funkčnosti a diagnostika ADR PC stanice - profylaxia</t>
  </si>
  <si>
    <t xml:space="preserve">Skúška komunikačného rozhrania a prenosu signálu po LAN </t>
  </si>
  <si>
    <t>Kontrola zobrazenia informácií na monitore</t>
  </si>
  <si>
    <t>Kontrola kvality signálov v rozvádzači ADR</t>
  </si>
  <si>
    <t>Kontrola tesnosti všetkých káblových priechodiek, konektorov v statíve, prepojov ochranný kryt - statív, ostatných  montážnych spojovacích častiach (vekách a pod.) kontrola pevnosti skrutkových spojov</t>
  </si>
  <si>
    <t>Nastavenie a kontrola funkčnosti videodetekcie ADR</t>
  </si>
  <si>
    <t>Kontrola funkcie indukčných slučiek a prenosu do ADR a CRS</t>
  </si>
  <si>
    <t>Kontrola dotiahnutie spojov a stavu prepojov v káblových šachtách</t>
  </si>
  <si>
    <t>Kontrola funkcie sčítania dopravy a prenosu údajov do ADR a CRS</t>
  </si>
  <si>
    <t>PTO ZP, PTO VP
VN rozvodňa na ZP a VP
Priečne prepojenia
Zariadenia UTO v rozv. SOS</t>
  </si>
  <si>
    <t>Razený tunel
Západný portál
Východný portál
Kolektory, kábelovody</t>
  </si>
  <si>
    <t>Optické káblové rozvody - komunikácia</t>
  </si>
  <si>
    <t>PTO ZP, PTO VP
Razený tunel
Priečne prepojenia
Západný portál
Východný portál</t>
  </si>
  <si>
    <t>Kontrolné meranie prenosových vlastností a útlmu OK  - metóda OTDR</t>
  </si>
  <si>
    <t>Kontrola funkčnosti a diagnostika UTO PC stanice -profylaxia</t>
  </si>
  <si>
    <t>Kontrola funkčnosti a diagnostika UTO PC stanice - profylaxia</t>
  </si>
  <si>
    <t>Kontrola zobrazenia informácií na veľkoplošnom paneli</t>
  </si>
  <si>
    <t>FLUX/ADR PC</t>
  </si>
  <si>
    <t>Komunikačné  PC 2100/ 1AY-UTO.01 vrýtane MEM karty</t>
  </si>
  <si>
    <t>ZD_FLUX/ADR-PC</t>
  </si>
  <si>
    <t>Zdroj MEAN WELL /1AY-UTO.01</t>
  </si>
  <si>
    <t>Kontrola zaplnenia MEM karty</t>
  </si>
  <si>
    <t xml:space="preserve">Profylaktická prehliadka komunikačného PC </t>
  </si>
  <si>
    <t>Kontrola pripravenosti  zdroja napájania</t>
  </si>
  <si>
    <t>Príloha č. 1: Cena za servis a údržbu technologickej časti tunela Považský Chlmec - 1.9</t>
  </si>
  <si>
    <t>Technológia RS</t>
  </si>
  <si>
    <t>Vizuálna kontrola technického stavu a funkčnosti zariadení RS</t>
  </si>
  <si>
    <t xml:space="preserve">PP
</t>
  </si>
  <si>
    <t>Vizuálna kontrola zariadení v tunelovej rúre -vyžarovacie káble</t>
  </si>
  <si>
    <t>Vizuálna kontrola zariadení v tunelovej rúre - rozvádzače</t>
  </si>
  <si>
    <t>Skúška funkčnosti riadiacej jednotky na operátorskom pracovisku PTO ZP</t>
  </si>
  <si>
    <t>Skúška funkčnosti riadiacej jednotky na operátorskom pracovisku -SSUD</t>
  </si>
  <si>
    <t>Kontrola dostupnosti mobilných sieti v tunelovej rúre</t>
  </si>
  <si>
    <t>Kontrola útlmových parametrov konektorových spojov DIN  vyžarovacieho kábla v tuneli a únikových chodbách</t>
  </si>
  <si>
    <t>Kontrola spojenia rádiostanicou v tuneli s velínom</t>
  </si>
  <si>
    <t>Kontrola vysielania do SRO 1 + 1 ďalšia FM stanica</t>
  </si>
  <si>
    <t>Kontrola vysielania frekvencie do tunela</t>
  </si>
  <si>
    <t>Kontrola stavu celého rádiového systému PTO ZP, PTO VP, SSÚD</t>
  </si>
  <si>
    <t>Kontrola počuteľnosti a zrozumiteľnosti</t>
  </si>
  <si>
    <t>Profylaktická prehliadka systému rádiového spojenia - ovládacie pulty</t>
  </si>
  <si>
    <t>Skúška komunikačného rozhrania a prenosu po LAN do riadiacej jednotky v SSUD PB</t>
  </si>
  <si>
    <t>Technológia FM a LTE</t>
  </si>
  <si>
    <t>PTO ZP, PTO VP, LTR, PTR, PP</t>
  </si>
  <si>
    <t>vizuálna kontrola technického stavu a funkčnosti zariadení FM a LTE</t>
  </si>
  <si>
    <t>Vizuálna kontrola vyžarovacieho kábla LTE v tuneli vrátane konektorov</t>
  </si>
  <si>
    <t>Zmeranie útlmových parametrov FM Rozbočovačov</t>
  </si>
  <si>
    <t>Kontrola chybových hlásení do systému CRS</t>
  </si>
  <si>
    <t>Funkčná skúška a nastavenie FM zariadení</t>
  </si>
  <si>
    <t>Funkčná skúška GSM LTE zariadení</t>
  </si>
  <si>
    <t>Zmeranie útlmových parametrov optickej trasy GSM LTE  VP - PP1-8, merací protokol</t>
  </si>
  <si>
    <t>Kontrola parametrov GSM LTE Remote unit</t>
  </si>
  <si>
    <t>Kontrola parametrov GSM LTE Master unit</t>
  </si>
  <si>
    <t>Kontrola parametrov združovacích obvodov GSM LTE</t>
  </si>
  <si>
    <t>Anténny stožiar, Antény</t>
  </si>
  <si>
    <t>Vizuálna kontrola stožiarov a antén</t>
  </si>
  <si>
    <t>Kontrola technického stavu a funkčnosti stožiarov a antén</t>
  </si>
  <si>
    <t>Kontrola zbernej sústavy bleskozvodu -  korodovanie, očistenie a ošetrenie</t>
  </si>
  <si>
    <t>Kontrola vyžarovacích parametrov antén</t>
  </si>
  <si>
    <t>Kontrola upevnenia antén a technického stavu stožiaru</t>
  </si>
  <si>
    <t>Kontrola a meranie  uzemnenia stožiaru</t>
  </si>
  <si>
    <t>Čistenie filtrov ventilátorov</t>
  </si>
  <si>
    <t>Profylaktická prehliadka systému rádiového spojenia -  Aktívne prvky, združovacie a filtračné obvody, riadiace obvody...</t>
  </si>
  <si>
    <t>Tunel Považský Chlmec - technologická časť: SO 420-09 Rádiové spojenie</t>
  </si>
  <si>
    <t>Tunel Považský Chlmec - technologická časť: SO 420-10 Tunelový rozhlas</t>
  </si>
  <si>
    <t>Príloha č. 1: Cena za servis a údržbu technologickej časti tunela Považský Chlmec - 1.10</t>
  </si>
  <si>
    <t>TR - Tunelový rozhlas - technológia</t>
  </si>
  <si>
    <t>Skúška funkčnosti riadiacej jednotky a systému na operátorskom pracovisku</t>
  </si>
  <si>
    <t xml:space="preserve">Skúška funkčnosti riadiacej jednotky a systému - ovládanie SSUD </t>
  </si>
  <si>
    <t>Tlakový reproduktor/TR, portály</t>
  </si>
  <si>
    <t>Čistenie, ošetrenie, komplexná kontrola reproduktorov</t>
  </si>
  <si>
    <t>Mikrofónny ovládací pult/PTO ZP, SSÚD</t>
  </si>
  <si>
    <t>Kontrola jednotlivých výkonov vetiev rozhlasu</t>
  </si>
  <si>
    <t>Akustická skúška, kontrola dohľadu nad linkami polohy</t>
  </si>
  <si>
    <t>Technológia RS/technologické rozvádzače</t>
  </si>
  <si>
    <t>Overenie funkcie riadiacej jednotky a reproduktorov, profilaxia</t>
  </si>
  <si>
    <t>Kontrola funkčnosti zosilňovačov</t>
  </si>
  <si>
    <t>Hĺbkové čistenie zosilňovačov</t>
  </si>
  <si>
    <t>Kontrola funkčnosti riadiacej jednotky</t>
  </si>
  <si>
    <t>Hĺbkové čistenie riadiacej jednotky</t>
  </si>
  <si>
    <t>Test kapacity akumulátorov a dobíjača batérii</t>
  </si>
  <si>
    <t>PTO ZP, PTO VP
LTR, PTR, PP
VP, ZP</t>
  </si>
  <si>
    <t>Príloha č. 1: Cena za servis a údržbu technologickej časti tunela Považský Chlmec - 1.11</t>
  </si>
  <si>
    <t>Tunel Považský Chlmec - technologická časť: SO 420-11 Dispečerský telefón</t>
  </si>
  <si>
    <t>DT - Dispečérsky telefón - technológia</t>
  </si>
  <si>
    <t xml:space="preserve">PTO VP, PTO ZP
</t>
  </si>
  <si>
    <t>Skúška funkčnosti systému na operátorskom pracovisku</t>
  </si>
  <si>
    <t xml:space="preserve">Skúška funkčnosti systému - ovládanie SSUD </t>
  </si>
  <si>
    <t>201, 202</t>
  </si>
  <si>
    <t>Čistenie telefónnych prístrojov</t>
  </si>
  <si>
    <t>Kontrola kapacity akumulátorov prenosných telefónov</t>
  </si>
  <si>
    <t>Kontrola nastavenia parametrov systému a zariadení dispečerského telefónu</t>
  </si>
  <si>
    <t>Výmena akumulátorov v prenosných telefónoch</t>
  </si>
  <si>
    <t>301, 302</t>
  </si>
  <si>
    <t>NN káblové rozvody - komunikácia</t>
  </si>
  <si>
    <t>Vizuálna kontrola - uloženie a ukončenie káblov</t>
  </si>
  <si>
    <t xml:space="preserve"> v zmysle vyhlášky MV SR č. 726/2002 Z.Z., ktorou sa ustanovujú vlastnosti elektrickej požiarnej signalizácie, podmienky jej prevádzkovania a zabezpečenia jej pravidelnej kontroly</t>
  </si>
  <si>
    <t>Príloha č. 1: Cena za servis a údržbu technologickej časti tunela Považský Chlmec - 1.12</t>
  </si>
  <si>
    <t>pol ročný servis</t>
  </si>
  <si>
    <t>štvrť ročný servis</t>
  </si>
  <si>
    <t>mesačný servis</t>
  </si>
  <si>
    <t>SO</t>
  </si>
  <si>
    <t>ročný sevis</t>
  </si>
  <si>
    <t>420-12.B,C</t>
  </si>
  <si>
    <t>Trafostanica ZP - bleskozvod a uzemnenie</t>
  </si>
  <si>
    <t>Trafostanica VP - bleskozvod a uzemnenie</t>
  </si>
  <si>
    <t>Trafostanica ZP</t>
  </si>
  <si>
    <t>Trafostanica VP</t>
  </si>
  <si>
    <t>420-12.D</t>
  </si>
  <si>
    <t>PTO ZP, PP 1 - 4
 (po doplnenéí výzbroje pre ii20c)</t>
  </si>
  <si>
    <t>PTO VP, PP 5 - 8
 (po doplnenéí výzbroje pre ii20c)</t>
  </si>
  <si>
    <t>420-02</t>
  </si>
  <si>
    <t>Prúdové ventilátory APWR 1250</t>
  </si>
  <si>
    <t>420-05</t>
  </si>
  <si>
    <t>Riadiaci systém technológie</t>
  </si>
  <si>
    <t>420-15</t>
  </si>
  <si>
    <t>Vetranie v PP</t>
  </si>
  <si>
    <t>Priečné prepojenia (PP)</t>
  </si>
  <si>
    <t>420-12</t>
  </si>
  <si>
    <t>Klimatizácia Panasonic U-71P2H2E5, U-71PK2E5B</t>
  </si>
  <si>
    <t>TR1, TR2</t>
  </si>
  <si>
    <t>Výstupná sprava a protokol</t>
  </si>
  <si>
    <t>1AN10,  2AN10</t>
  </si>
  <si>
    <t>Rozvádzač/ Trafostanica ZP, VP</t>
  </si>
  <si>
    <t>Kontrola dotiahnutia spojov</t>
  </si>
  <si>
    <t>Kontrola rozvádzača termovíziou</t>
  </si>
  <si>
    <t>1AJ, 2AJ</t>
  </si>
  <si>
    <t>Rozvádzač VN/ Trafostanica ZP, VP</t>
  </si>
  <si>
    <t>1AXF1, 2AXF1</t>
  </si>
  <si>
    <t>1AN11,  1AN12</t>
  </si>
  <si>
    <t>Rozvádzač/ PTO - ZP</t>
  </si>
  <si>
    <t>2AN11,  2AN12</t>
  </si>
  <si>
    <t>Rozvádzač/ PTO - VP</t>
  </si>
  <si>
    <t>1AN20, 1AN30</t>
  </si>
  <si>
    <t>2AN20, 2AN30</t>
  </si>
  <si>
    <t>AN31, AN310</t>
  </si>
  <si>
    <t>Rozvádzač/PP1
 (po doplnenéí výzbroje pre ii20c)</t>
  </si>
  <si>
    <t>AN32, AN320</t>
  </si>
  <si>
    <t>Rozvádzač/PP2
 (po doplnenéí výzbroje pre ii20c)</t>
  </si>
  <si>
    <t>AN33, AN330, AX330</t>
  </si>
  <si>
    <t>Rozvádzač/PP3
 (po doplnenéí výzbroje pre ii20c)</t>
  </si>
  <si>
    <t>AN34, AN340</t>
  </si>
  <si>
    <t>Rozvádzač/PP4
 (po doplnenéí výzbroje pre ii20c)</t>
  </si>
  <si>
    <t>AN35, AN350</t>
  </si>
  <si>
    <t>Rozvádzač/PP5
 (po doplnenéí výzbroje pre ii20c)</t>
  </si>
  <si>
    <t>AN36, AN360, AX360</t>
  </si>
  <si>
    <t>Rozvádzač/PP6
 (po doplnenéí výzbroje pre ii20c)</t>
  </si>
  <si>
    <t>AN37, AN370</t>
  </si>
  <si>
    <t>Rozvádzač/PP7
 (po doplnenéí výzbroje pre ii20c)</t>
  </si>
  <si>
    <t>AN38, AN380</t>
  </si>
  <si>
    <t>Rozvádzač/PP8
 (po doplnenéí výzbroje pre ii20c)</t>
  </si>
  <si>
    <t>AN21 - AN28</t>
  </si>
  <si>
    <t>Rozdvádzač/PP1 - Rozdvádzač/PP8</t>
  </si>
  <si>
    <t>XD21-XD28</t>
  </si>
  <si>
    <t>Zásuvková skrinka/PP1-Zásuvková skrinka/PP8</t>
  </si>
  <si>
    <t>Kontrola napätí a káblových prepojení</t>
  </si>
  <si>
    <t>1XD206 - 2XD206</t>
  </si>
  <si>
    <t>Zásuvková skrinka/pred ZP portálom - Zásuvková skrinka/pred VP portálom</t>
  </si>
  <si>
    <t>XD-SOS.L1 - XD-SOS.P17</t>
  </si>
  <si>
    <t>Zásuvkova skrinka/SOS L1 - Zásuvkova skrinka/SOS P17</t>
  </si>
  <si>
    <t>1RB - 2RB</t>
  </si>
  <si>
    <t>Záložný zdroj UPS/PTO ZP - Záložný zdroj UPS/PTO VP</t>
  </si>
  <si>
    <t>Kontrola prevádzkovej teploty v rozmedzí od 20° do 25 °C</t>
  </si>
  <si>
    <t>Vykonať dva vybíjacie cykly</t>
  </si>
  <si>
    <t>Ročná prehliadka zdroja UPS</t>
  </si>
  <si>
    <t>Ročná prehliadka batérie</t>
  </si>
  <si>
    <t>1T11, 2T11</t>
  </si>
  <si>
    <t>Transformátor/Trafostanica ZP, Transformátor/Trafostanica VP</t>
  </si>
  <si>
    <t>Kontrola uzemnenia - korodovanie, očistenie a ošetrenie</t>
  </si>
  <si>
    <t>Čistenie transformátora</t>
  </si>
  <si>
    <t>Kontrola transformátora a prídružných prídavných zariadení</t>
  </si>
  <si>
    <t>Vizuálna kontrola- cievky, káble, vedenia, jednotka monitorovania teploty</t>
  </si>
  <si>
    <t>Meranie izolačného odporu a kontrola funkčnosti jednotky monitorovania</t>
  </si>
  <si>
    <t>Mechanická kontrola - dotiahnutie skrutkových spojov, napäťové odstupy</t>
  </si>
  <si>
    <t>1T12, 2T12</t>
  </si>
  <si>
    <t>Káblové rozvody, napájanie, riadenie</t>
  </si>
  <si>
    <t>Vizuálna kontrola káblových trás - uloženie káblov, roštov , žľaby, prepážky</t>
  </si>
  <si>
    <t>Kontrola napájacích napätí a prepojení</t>
  </si>
  <si>
    <t>420-01</t>
  </si>
  <si>
    <t>Kontrola a meranie uzemnenia stĺpu osvetlenia</t>
  </si>
  <si>
    <t>420 -12 ZP</t>
  </si>
  <si>
    <t>RÚ 8</t>
  </si>
  <si>
    <t>Ústredňa SHZ 8010</t>
  </si>
  <si>
    <t>kontrola zobrazovania stavu pokoja, stavu signalizovania požiaru, stavu signalizovania poruchy a stavu skúšania</t>
  </si>
  <si>
    <t>kontrola stavu spojov akumulátorových batérií a ich upevnenia na riadiacej ústredni SHZ a kontrola napätia ústrední.</t>
  </si>
  <si>
    <t>kontrola výstupov na ovládanie požiarnotechnických zariadení a zariadení zobrazujúcich jednotlivé stavy</t>
  </si>
  <si>
    <t>aktivácia linky na prenos signálu do miesta s trvalou obsluhou</t>
  </si>
  <si>
    <t xml:space="preserve">kontrola stavu SHZ na riadiacej ústredni pomocou zatlačenia testovacieho tlačidla. </t>
  </si>
  <si>
    <t>vizuálna kontrola technického stavu a funkčnosti zariadení SHZ</t>
  </si>
  <si>
    <t>kontrola náhradného napájacieho zdroja</t>
  </si>
  <si>
    <t>funkčná skúška výstupov</t>
  </si>
  <si>
    <t xml:space="preserve">podrobná kontrola monitorovacej ústredne, príslušnej riadiacej požiarnej ústredne SHZ a k nej pripojených skupín automatických a neautomatických hlásičov, monitorovacích a riadiacich prvkov. </t>
  </si>
  <si>
    <t xml:space="preserve">vyčistenie monitorovacej a riadiacej ústredne stlačeným vzduchom. </t>
  </si>
  <si>
    <t xml:space="preserve">preskúšanie sieťového napájania núdzových zdrojov monitorovacej ústredne a príslušnej riadiacej ústredne SHZ, odpojením príslušného ističa s premeraním výstupného napätia z batériía, kontrolou napätia v ústredniach. </t>
  </si>
  <si>
    <t>premeranie kapacity odpojených batérií núdzového zásobovania elektrickou energiou na monitorovacej ústredni a na príslušnej riadiacej ústredni SHZ – (každý štvrťrok z iného chráneneho úseku, raz ročne všetky požiarne úseky)</t>
  </si>
  <si>
    <t>test reléových výstupov z príslušnej riadiacej ústredne SHZ pre ovládanie riadiacich, sig-nalizačných a požiarno-technických zariadení (každý štvrťrok z iného chráneneho úseku, raz ročne všetky požiarne úseky)</t>
  </si>
  <si>
    <t>kontrola signalizácie napájania z hlavného alebo náhradného napájacieho zdroja</t>
  </si>
  <si>
    <t xml:space="preserve">kontrola na celistvosť a bezporuchovosť systému:
- na displeji monitorovacej ústredni nie je žiadne hlásenie o SHZ
- neporušiteľnosť ochranného skla tlačidlových hlásičov „HASENIE“                 </t>
  </si>
  <si>
    <t>kontrola funkčnosti náhradného napájacieho zdroja, vrátane skúšobnej prevádzky elektrickej požiarnej signalizácie, na náhradný napájací zdroj</t>
  </si>
  <si>
    <t xml:space="preserve">kontrola záložných akumulátorov </t>
  </si>
  <si>
    <t>kontrola záložných akumulátorov pre signalizáciu mimo prevádzky, prepojenia jednotlivých zariadení</t>
  </si>
  <si>
    <t>kontrola jednotlivých funkcií zariadení ,vrátane dobíjania akumulátora</t>
  </si>
  <si>
    <t>08.01/01-02</t>
  </si>
  <si>
    <t>Hlásiče</t>
  </si>
  <si>
    <t>kontrola stavu hlásičov požiaru</t>
  </si>
  <si>
    <t>kontrola čistoty hlásičov a ich neporušenosti vrátane výmeny poškodených hlásičov a odstránenia povrchovej nečistoty</t>
  </si>
  <si>
    <t>funkčná kontrola hlásičov požiaru, (raz ročne všetkých)</t>
  </si>
  <si>
    <t>kontrola napätia dodávaného jednotlivými napájacími zariadeniami ovládacích zariadení a zariadení zobrazujúcich jednotlivé stavy a vstupného napätia hlásičových liniek pri pokojovom prúde</t>
  </si>
  <si>
    <t>kontrola funkčných parametrov hlásičov</t>
  </si>
  <si>
    <t>vizuálna a mechanická kontrola pätice vrátane vyčistenia</t>
  </si>
  <si>
    <t>vizuálna a mechanická kontrola senzoru hlásiča vrátane vyčistenia</t>
  </si>
  <si>
    <t xml:space="preserve">v prípade hlásenia poruchy na skupine hlásičov, tieto postupne demontovať zo sokla a cez interface prekontrolovať pomocou programov 92 TOOL, resp. 91GRAF, 91SERV. Výsledok tejto kontroly dokumentovať výstupom z PC. </t>
  </si>
  <si>
    <t xml:space="preserve">prečistene a demontované hlásiče opäť prekontrolovať cez hlásičový interface s porovna-ním diagnostických hodnôt pomocou PC, ak nie sú v prípustných toleranciách, nahradiť ich novými po dohode s majiteľom zariadenia. </t>
  </si>
  <si>
    <t xml:space="preserve">kontrola povrchovej čistoty automatických a neautomatických hlásičov a ich neporu-šenosti, v prípade potreby ich očistenie a prefúknutie v rámci chránených úsekov. </t>
  </si>
  <si>
    <t>kontrola funkčnosti ovládacích zariadení</t>
  </si>
  <si>
    <t>kontrola zariadení zobrazujúcich jednotlivé stavy</t>
  </si>
  <si>
    <t xml:space="preserve">kontrola prenosu signalizácie úbytku hasiaceho plynu v zásobných tlakových flašiach do miesta so stálou obsluhou (ak je zabudovaný) z kontrolovaných chránených úsekov.  </t>
  </si>
  <si>
    <t xml:space="preserve">aktivácia SHZ vo všetkých chránených úsekoch pomocou dvojhlásičovej závislosti na jednotlivých skupinách automatických a neautomatických hlásičov -  aktivácia liniek na prenos signálu do miesta s trvalou obsluhou. </t>
  </si>
  <si>
    <t>Fľaša 40 L + potrubný rozvod + trysky</t>
  </si>
  <si>
    <t xml:space="preserve">ASHZ </t>
  </si>
  <si>
    <t>kontrola všetkých tlakových zostáv fľaší na úniku F- plynov pomocou detekčného prístroja v kontrolovaných chránených úsekoch  (na základe výsledkov raz do ročne vypracovať systémové záznamy jednotlivých tlakových flaší a vyznačiť na flašiach dátum nasledujúcej kontroly)</t>
  </si>
  <si>
    <t>kontrola tlakových fliaš a ich celkového vybavenia (ventil, zaslepovacie kryty otvorov ven-tila, tlakomer, snímač tlaku vo flaši, blokovacie zariadenie, elektricky a tlakovo ovládaná riadiaca hlavica, spúšťacie tlakové flexibilné hadičky, flexibilná vypúšťacia hadica spojená s pevným potrubným rozvodom, ukotvenie fliaše) z hľadiska poškodenia, korózie alebo uvoľnených závitových spojov a kotvenia častí SHZ v kontrolovaných chránených úsekoch. Výmena prípadne poškodených častí SHZ po odsúhlasení s jeho majiteľom.</t>
  </si>
  <si>
    <t>kontrola výstupných trysiek potrubného rozvodu hasiaceho plynu na znečistenie, zafarbenie, mechanické poškodenie, upchatie výstupných otvorov a umiestnenie prípadných prekážok, ktoré bránia rovnomernej distribúcii hasiaceho plynu oproti projektu skutočného vyhotovenia. V prípade nedostatkov demontovať, očistiť a spätne namontovať.</t>
  </si>
  <si>
    <t>kontrola chránených priestorov z hľadiska prístupu k zariadeniam SHZ, konfigurácie chrá-neného priestoru a systému SHZ z hľadiska prípadnej zmeny oproti projektu skutočného vyhotovenia.</t>
  </si>
  <si>
    <t>kontrola stavu automatických a neautomatických hlásičov ich aktiváciou podľa skupín pripojených na príslušnu riadiacu ústredňu (každý štvrťrok z iného chráneneho úseku, raz ročne všetky požiarne úseky)</t>
  </si>
  <si>
    <t xml:space="preserve">kontrola prepojovacieho káblového vedenia riadiacich hlavíc, tlakových snímačov, blokovacieho zariadenia a hlásičov požiaru na pnutie a poškodenie izolácie a kompletnosť prechodiek. </t>
  </si>
  <si>
    <t xml:space="preserve">kontrola elektrických riadiacich hlavíc tlakových fliaš na mechanické poškodenie, koróziu a znečistenie. </t>
  </si>
  <si>
    <t xml:space="preserve">kontrola stavu náplne hasiacej látky v tlakovej nádobe - kontrolný tlakomer má ukazovateľ zelenom políčku. </t>
  </si>
  <si>
    <t xml:space="preserve">prekontrolovať tlakové zostavy flaší s FM-200 a ich celkové vybavenie (ventil, kryty závitov, vypúšťacie hadice, elektricky a tlakovo ovládané riadiace hlavice, riadiace tlakové flexibilné hadice, pevné potrubie a ich kotvenie, ukotvenie fliaš, výpustné trysky) z hľadiska poškodenia alebo chýbajúcich dielov v zmysle projektovej dokumentácie. </t>
  </si>
  <si>
    <t>Kabeláž</t>
  </si>
  <si>
    <t>kontrola poistkových vložiek, svorkovníc</t>
  </si>
  <si>
    <t>kontrola utesnenia vodičov</t>
  </si>
  <si>
    <t>kontrola dotiahnutia spojov</t>
  </si>
  <si>
    <t>HU 8</t>
  </si>
  <si>
    <t>hasebné úseky</t>
  </si>
  <si>
    <t>kontrola povrchu a vnútorného priestoru, vrátane jeho očistenia</t>
  </si>
  <si>
    <t>TA 8</t>
  </si>
  <si>
    <t>hasebné tablo</t>
  </si>
  <si>
    <t>kontrola činnosti signálneho svietidla pripojeného na hlásič požiaru</t>
  </si>
  <si>
    <t xml:space="preserve">O 8, A 8, </t>
  </si>
  <si>
    <t>Hlásič,Maják, Siréna, CRS</t>
  </si>
  <si>
    <t xml:space="preserve">kontrola automatických a neautomatických hlásičov, výstražných svetelných a akus-tických a blokovacích zariadení SHZ na celistvosť v zmysle PD. </t>
  </si>
  <si>
    <t>08.03/01</t>
  </si>
  <si>
    <t>Tlačidlový hlásič, CRS</t>
  </si>
  <si>
    <t xml:space="preserve">aktivácia SHZ pomocou tlačidlového hlásiča (každý mesiac z iného priestoru) - aktivácia linky na prenos signálu do miesta s trvalou obsluhou. </t>
  </si>
  <si>
    <t>O 8, A 8, TA 8</t>
  </si>
  <si>
    <t>Maják, siréna, hasebné tablo</t>
  </si>
  <si>
    <t xml:space="preserve">funkčné preskúšanie všetkých prvkov optickej, zvukovej a blokovacej signalizácie v kontroovaných chránených úsekoch. </t>
  </si>
  <si>
    <t>420-12 VP</t>
  </si>
  <si>
    <t>RÚ 10</t>
  </si>
  <si>
    <t>010.01/01-02</t>
  </si>
  <si>
    <t>HU 10</t>
  </si>
  <si>
    <t xml:space="preserve">O 10, A 10, </t>
  </si>
  <si>
    <t>010.03/01</t>
  </si>
  <si>
    <t>O 10, A 10, TA 10</t>
  </si>
  <si>
    <t>Silnoprúdové rozvody - Technológia</t>
  </si>
  <si>
    <t>PTO VP, PTO ZP
LTR, PTR, PP
VP, ZP, Trafostanica ZP VP</t>
  </si>
  <si>
    <t>Tunel Považský Chlmec - technologická časť: SO 420-12 Silnoprúdové rozvody</t>
  </si>
  <si>
    <t>Vizuálna kontrola technického stavu a funkčnosti zariadení DT</t>
  </si>
  <si>
    <t xml:space="preserve">Tunel Považský Chlmec - technologická časť: SO 420-13 Systém uzemnenia v tuneli </t>
  </si>
  <si>
    <t>Príloha č. 1: Cena za servis a údržbu technologickej časti tunela Považský Chlmec - 1.13</t>
  </si>
  <si>
    <t>Odborná prehliadka, Odborná skúška, Revízia</t>
  </si>
  <si>
    <t>PTO - VP</t>
  </si>
  <si>
    <t>Kontrolné meranie</t>
  </si>
  <si>
    <t>PTO - ZP</t>
  </si>
  <si>
    <t>PP1</t>
  </si>
  <si>
    <t>PP2</t>
  </si>
  <si>
    <t>PP3</t>
  </si>
  <si>
    <t>PP4</t>
  </si>
  <si>
    <t>PP5</t>
  </si>
  <si>
    <t>PP6</t>
  </si>
  <si>
    <t>PP7</t>
  </si>
  <si>
    <t>PP8</t>
  </si>
  <si>
    <t>Príloha č. 1: Cena za servis a údržbu technologickej časti tunela Považský Chlmec - 1.14</t>
  </si>
  <si>
    <t>Tunel Považský Chlmec - technologická časť: SO 420-14 Dopravné značenie, trvalé a premenné</t>
  </si>
  <si>
    <t xml:space="preserve">PTR, LTR
</t>
  </si>
  <si>
    <t>vizuálna kontrola technického stavu a funkčnosti zariadení DOP</t>
  </si>
  <si>
    <t>Vizuálna kontrola, Premenné dopravné značky – LED PDZ + semafory</t>
  </si>
  <si>
    <t>Vizuálna kontrola, Značka II19a/II19b únikový východ - presvetlená</t>
  </si>
  <si>
    <t>Vizuálna kontrola, Značka IP11 núdzový záliv - presvetlená</t>
  </si>
  <si>
    <t>Vizuálna kontrola, Združená značka II20c - presvetlená s požiarnym svietidlom</t>
  </si>
  <si>
    <t>Rozvádzač návestného rezu, R - NRPC1a - 4a</t>
  </si>
  <si>
    <t>PTR</t>
  </si>
  <si>
    <t>Test komunikácie s operátorským pracoviskom - CRS</t>
  </si>
  <si>
    <t>Test komunikácie TCP/IP</t>
  </si>
  <si>
    <t>Kontrola izolačných stavov a prechodových odporov</t>
  </si>
  <si>
    <t>Rozvádzač návestného rezu, R - NRTB1b - 4b</t>
  </si>
  <si>
    <t>LTR</t>
  </si>
  <si>
    <t>Kontrola skrine LED PDZ zvonku a z vnútra, očistenie</t>
  </si>
  <si>
    <t>Kontrola a lokálny test komunikácie PDZ z CRS</t>
  </si>
  <si>
    <t>Diagnostika PDZ</t>
  </si>
  <si>
    <t>Kontrola značky II19a/II19b zvonku a z vnútra, očistenie</t>
  </si>
  <si>
    <t>Kontrola značky IP11 zvonku a z vnútra, očistenie</t>
  </si>
  <si>
    <t>Kontrola zvonku a z vnútra, očistenie</t>
  </si>
  <si>
    <t>Kontrola skrutkových spojov a konštrukcie uchytenia DZ</t>
  </si>
  <si>
    <t>LTR, PTR</t>
  </si>
  <si>
    <t>Vizuálna kontrola káblových trás - uloženie káblov, rošty, žľaby</t>
  </si>
  <si>
    <t>Príloha č. 1: Cena za servis a údržbu technologickej časti tunela Považský Chlmec - 1.15</t>
  </si>
  <si>
    <t>Tunel Považský Chlmec - technologická časť: SO 420-15 Vetranie tunelových prechodových chodieb</t>
  </si>
  <si>
    <t>Vizuálna kontrola stavu a funkčnosti zariadení komponent VZD</t>
  </si>
  <si>
    <t>Vetranie PP</t>
  </si>
  <si>
    <t>Priečne prepojenie - elektrorozvodňa</t>
  </si>
  <si>
    <t xml:space="preserve">Vizuálna kontrola technického stavu zariadení  </t>
  </si>
  <si>
    <t>Zapnutie, vypnutie pretlakových ventilátorov  (diaľkovo z CRS alebo manuálne z rozvádzača) - vizuálna kontrola chodu zariadenia</t>
  </si>
  <si>
    <t>Otvorenie a zatvorenie požiarnych klapiek  (diaľkovo z CRS alebo manuálne z rozvádzača) - vizuálna kontrola chodu zariadenia</t>
  </si>
  <si>
    <t>Otvorenie a zatvorenie regulačnej a uzatváracej klapky  (diaľkovo z CRS alebo manuálne z rozvádzača) - vizuálna kontrola chodu zariadenia</t>
  </si>
  <si>
    <t>Kontrola a skůška funkčnosti pretlakových ventilátorov - zapnutie, vypnutie (dialkovo z CRS/manuálně z rozvádzača)</t>
  </si>
  <si>
    <t>Kontrola a skúška funkčnosti požiarnych klapiek - otvorenie a zatvorenie (dialkovo z CRS/manuálně z rozvádzača). Vizuálna kontrola vonkajšieho povrchu, neporušenosti, označenia a tesnosti uzáverov požiarnej klapky s konštrukciou *)</t>
  </si>
  <si>
    <t>Kontrola a skúška funkčnosti klapiek - otvorenie a zatvorenie (dialkovo z CRS/manuálně z rozvádzača)</t>
  </si>
  <si>
    <t>Vizuálna kontrola</t>
  </si>
  <si>
    <t>Vizuálna kontrola, dotiahnutie rezonujúcich častí</t>
  </si>
  <si>
    <t>VZT potrubie a komponenty</t>
  </si>
  <si>
    <t>Vizuálna kontrola, dotiahnutie rezonujúcich častí, očistenie od prachu</t>
  </si>
  <si>
    <t>Priečne prepojenie - chodba</t>
  </si>
  <si>
    <t>Ventilátor ALMxxr 630-200-3/18°-2/4,0 VS (4 kW)</t>
  </si>
  <si>
    <t>Kontrola a skúška funkčnosti regulačných klapiek - otvorenie a zatvorenie (dialkovo z CRS/manuálně z rozvádzača)</t>
  </si>
  <si>
    <t xml:space="preserve">Tlmič hluku kruhový SDA 630/1260 </t>
  </si>
  <si>
    <t xml:space="preserve">Protidažďové  žaluzie PDZM 800 x 800 - nerezové vyhotovenie (AISI 316Ti - více než 2% molybdenu)  </t>
  </si>
  <si>
    <t>Krycia mriežka SG 700x700 (AISI 316Ti), voľná plocha ca 84%</t>
  </si>
  <si>
    <t>Pružná spojka (manžeta) FMA-630</t>
  </si>
  <si>
    <t>Čidlo diferenciálneho tlaku</t>
  </si>
  <si>
    <t>Vizuálna kontrola, očistenie, kontrola prechodnosti tlakových ciest (hadičiek)</t>
  </si>
  <si>
    <t>Prechodová chodba pre vozidlá a pre chodcov</t>
  </si>
  <si>
    <t>Ventilátor ALMxxr 560-200-3/18°-2/2,2 VS (2,2 kW)</t>
  </si>
  <si>
    <t xml:space="preserve">Požiarná klapka PKTM III-C - 1000x500 - .40 TPM 075/09-  spustenie ručné, teplotné, servopohonom BF 230 - T a s koncovým spínačom polohy </t>
  </si>
  <si>
    <t>Regulačná klapka RKM 1000 x 500- . 46 TPM 009/00 so signalizáciou otvorené, zatvorené, servopohon Belimo NM 230A-S (.46)</t>
  </si>
  <si>
    <t>Krycia mriežka SG 1000x500 (AISI 316Ti), voľná plocha ca 84%</t>
  </si>
  <si>
    <t xml:space="preserve">Protidažďové  žaluzie PDZM 1000 x500 - nerezové vyhotovenie (AISI 316Ti - více než 2% molybdenu)  </t>
  </si>
  <si>
    <t>Pružná spojka (manžeta) FMA-560</t>
  </si>
  <si>
    <t>Vzduchotechnická tvarovka - prechod 1000 x 500 - kruh Ø560, L=300mm</t>
  </si>
  <si>
    <t xml:space="preserve">Tlmič hluku kruhový SDA 560/1120 </t>
  </si>
  <si>
    <t>Káblové trasy</t>
  </si>
  <si>
    <t>Vizuálna kontrola káblových trás - uloženie káblov, rošty, žľaby, prepážky, prostupy</t>
  </si>
  <si>
    <t>Regulačna a uzatváracia klapka RKM 200 x 200 so signalizáciou otvorená, zatvorená, servopohon 230 TPM 009/00</t>
  </si>
  <si>
    <t>Požiarna klapka 250x200 EI-S 60 spustenie ručné, teplotné, zo servopohonom BF 230-T a s koncovým spínačom polohy</t>
  </si>
  <si>
    <t>Ventilátorový diel TERNO-S 200 K-15</t>
  </si>
  <si>
    <t>Kontrola a skúška funkčnosti pretlakových ventilátorov - zapnutie, vypnutie (dialkovo z CRS/manuálne z rozvádzača)</t>
  </si>
  <si>
    <t>Požiarna klapka 200x200 EI-S 60 spustenie ručné, teplotné, zo servopohonom BF 230-T a s koncovým spínačom polohy</t>
  </si>
  <si>
    <t>Regulačná a uzatváraia klapka RK 200 SP-LM230A so signalizáciou otvorená, zatvorená (servopohon Belimo; 230 V; 50 Hz)</t>
  </si>
  <si>
    <t>Filtrační diel TERNO-S 200 F-EU4-Z vrátane indikátora tlakovej diferencie, typ PS500</t>
  </si>
  <si>
    <t>Pružná vložka; rozmery PV 355x225-Z</t>
  </si>
  <si>
    <t>Krycí mriežka TERNO-S 200-Z (rozmery 355x225)</t>
  </si>
  <si>
    <t xml:space="preserve">Požiarna klapka PKTM III-C - 800x800 - .40 TPM 075/09-  spustenie ručné, teplotné, servopohonom BF 230 - T a s koncovým spínačom polohy </t>
  </si>
  <si>
    <t xml:space="preserve">Požiarna klapka PKTM III-C  700x700 -.40 TPM 075/09  spustenie ručné, teplotné, servopohonom BF 230 - T a s koncovým spínačom polohy </t>
  </si>
  <si>
    <t>Regulačná klapka RKM 700 x 700- . 46 TPM 009/00 so signalizáciou otvorená, zatvorená, servopohon Belimo NM 230A-S (.46)</t>
  </si>
  <si>
    <t>štvrťročne</t>
  </si>
  <si>
    <t xml:space="preserve">Požiarné dvere v miestnostiach </t>
  </si>
  <si>
    <t>Požiarné dvere v miestnostiach č. - 0.01; 0.02; 0.03; 0.05; 0.05; 0.06; 0.07; 0.08; 0.09; 0.10; 0.11; 0.12</t>
  </si>
  <si>
    <t>Hasiace prístroje</t>
  </si>
  <si>
    <t>Tlaková skúška, raz za 5 rokov (nov.2022)</t>
  </si>
  <si>
    <t>Poznámka: Hasiace prístroje - kontrola HP v zmysle vyhlášky MVSR č. 719/2002 Z. z. - kontrola HP 1x24 mesiacov</t>
  </si>
  <si>
    <t>Poznámka: Hasiace prístroje - tlaková skúška, raz za 5 rokov (november 2022)</t>
  </si>
  <si>
    <t>Príloha č. 1: Cena za servis a údržbu stavebnej časti tunela Považský Chlmec - 1.17</t>
  </si>
  <si>
    <t>Rozvodne - prívod 1.1</t>
  </si>
  <si>
    <t xml:space="preserve">Elektrodesign Duovent Compact DV 800 DI2 KL
</t>
  </si>
  <si>
    <t>kontrola a čistenie výmenníkov</t>
  </si>
  <si>
    <t>kontrola tlmiacich vložiek</t>
  </si>
  <si>
    <t>kontrola  a čistenia ventilátorov</t>
  </si>
  <si>
    <t>čistenie a výmena filtrov</t>
  </si>
  <si>
    <t>kontrola funkčnosti</t>
  </si>
  <si>
    <t>Vizuálna kontrola funkčnosti zariadení</t>
  </si>
  <si>
    <t>Technická miestnosť - chladenie 13.1.2001, 13.1.2002</t>
  </si>
  <si>
    <t>STULZ ASU 321 AS</t>
  </si>
  <si>
    <t>meranie prúdu klimatiz. pri max. výkone</t>
  </si>
  <si>
    <t>kontrola výparníka</t>
  </si>
  <si>
    <t>kontrola testnosti odtoku kondenzu</t>
  </si>
  <si>
    <t>čistenie výparníka antibakteriálnym roztokom</t>
  </si>
  <si>
    <t>kontrola pružného uloženia kompresora</t>
  </si>
  <si>
    <t>kontrola vstupnej teploty vzduchu z výparníka</t>
  </si>
  <si>
    <t>kontrola teploty kompresora</t>
  </si>
  <si>
    <t>kontrola teploty resp. tlaku chladiva vo výtlaku kompresora</t>
  </si>
  <si>
    <t>kontrola teploty resp. tlaku chladiva v saní kompresora</t>
  </si>
  <si>
    <t>demontáž a montáž krytu</t>
  </si>
  <si>
    <t>výmena filtrov</t>
  </si>
  <si>
    <t>testovanie diaľkového ovládača</t>
  </si>
  <si>
    <t>Odborná prehliadka únik F- plynov (kontrola testnosti chladiaceho okruhu)</t>
  </si>
  <si>
    <t>Technická miestnosť - chladenie 13.1.2002, 13.2.2002</t>
  </si>
  <si>
    <t>SULTZ KSV037A22p</t>
  </si>
  <si>
    <t>kontrola kondenzátora</t>
  </si>
  <si>
    <t xml:space="preserve">čistenie kondenzátora tlakom vzduchu </t>
  </si>
  <si>
    <t xml:space="preserve">Vizuálna kontrola funkčnosti </t>
  </si>
  <si>
    <t>Rozvodne - chladenie 10.1</t>
  </si>
  <si>
    <t>LG ARUN100LSS0</t>
  </si>
  <si>
    <t>Rozvodne - chladenie 11.1, 12.1</t>
  </si>
  <si>
    <t>LG ARUN80LSS0</t>
  </si>
  <si>
    <t xml:space="preserve">Rozvodne - chladenie 10.2, 10.2.1, 10.3, 10.3.1, 11.2, 11.3, 11.4, 11.5, 12.2, 12.3, 12.4, 12.5  </t>
  </si>
  <si>
    <t>kontrola výparníka + vstupnej teploty vzduchu</t>
  </si>
  <si>
    <t>čistenie filtrov</t>
  </si>
  <si>
    <t>Rozvodne - odvod 1A.6, 1A.7, 1A8, 1A.9</t>
  </si>
  <si>
    <t>Mandík PSUM-90/SK.40 - 200x315</t>
  </si>
  <si>
    <t>kontrola tepelnej poistky</t>
  </si>
  <si>
    <t>kontrola funkčnosti uzatváracieho mechanizmu</t>
  </si>
  <si>
    <t>Odborná prehliadka a odborná skúška elektroinštalácie</t>
  </si>
  <si>
    <t>Odborná prehliadka a odborná skúška EPS</t>
  </si>
  <si>
    <t xml:space="preserve">vizuálna kontrola funkčnosti </t>
  </si>
  <si>
    <t>vizuálna kontrola funkčnosti zariadení</t>
  </si>
  <si>
    <t>odborná prehliadka únik F- plynov (kontrola testnosti chladiaceho okruhu)</t>
  </si>
  <si>
    <t>odborná prehliadka a odborná skúška elektroinštalácie</t>
  </si>
  <si>
    <t>odborná prehliadka a odborná skúška EPS</t>
  </si>
  <si>
    <t>Príloha č. 1: Cena za servis a údržbu stavebnej časti tunela Považský Chlmec - 1.18</t>
  </si>
  <si>
    <t>Tunel Považský Chlmec - stavebná časť: SO 404-00.5 Portalová budova ZP, časť elektroinštalácia</t>
  </si>
  <si>
    <t>Portálová budova PTO ZP</t>
  </si>
  <si>
    <t>Osvetlenie potálovej budovy na ZP, rozvádzač RP 404, bleskozvod</t>
  </si>
  <si>
    <t xml:space="preserve">Vizuálna kontrola technického stavu osvetlenia portálovej budovy </t>
  </si>
  <si>
    <t>Vizuálna kontrola technického stavu rozvádzača RP404</t>
  </si>
  <si>
    <t>Vizuálna kontrola káblových trás a káblových nosných systémov</t>
  </si>
  <si>
    <t>Vizuálna kontrola stavu elektrických zásuviek a svetelných spínačov</t>
  </si>
  <si>
    <t>Kontrola čistoty a odstránenie prípadných nečistôt z rozvádzača  RP404</t>
  </si>
  <si>
    <t>Kontrola funkcie požiarneho núdzového osvetlenia – únikový východ a osvetlenie hasiacich prístrojov</t>
  </si>
  <si>
    <t>Kontrola zbernej sústavy bleskozvodu a uzemnenia  - korózia, nečistoty</t>
  </si>
  <si>
    <t>Rozvádzač NN RP404</t>
  </si>
  <si>
    <t>Termografické meranie</t>
  </si>
  <si>
    <t>Skúška komunikačného rozhrania a zasielania prevádzkového stavu do CRS</t>
  </si>
  <si>
    <t>Kontrola a meranie  uzemnenia</t>
  </si>
  <si>
    <t>Káble a nosné káblové systémy</t>
  </si>
  <si>
    <t>Kontrola mechanického stavu, dotiahnutie spojov, kontrola napätí napájacích káblov</t>
  </si>
  <si>
    <t>Tunel Považský Chlmec - stavebná časť: SO 404-00.8 Portalová budova ZP, časť EPS</t>
  </si>
  <si>
    <t>Príloha č. 1: Cena za servis a údržbu stavebnej časti tunela Považský Chlmec - 1.19</t>
  </si>
  <si>
    <t>Príloha č. 1: Cena za servis a údržbu stavebnej časti tunela Považský Chlmec - 1.20</t>
  </si>
  <si>
    <t>mesačná kontrola</t>
  </si>
  <si>
    <t>pol ročná kontrola</t>
  </si>
  <si>
    <t>RÚ 7</t>
  </si>
  <si>
    <t>07.01/01-02
07.02/01-02</t>
  </si>
  <si>
    <t>TA 7</t>
  </si>
  <si>
    <t xml:space="preserve">O 7, A 7, </t>
  </si>
  <si>
    <t>07.03/01</t>
  </si>
  <si>
    <t>O 7, A 7, TA 7</t>
  </si>
  <si>
    <t>Odvoz prebytočného kalu</t>
  </si>
  <si>
    <t>Doplnenie mikroorganizmov - SEPTIFORTE</t>
  </si>
  <si>
    <t>ČOV-BIOZAN 2</t>
  </si>
  <si>
    <t>Anairobný filter- ČOV</t>
  </si>
  <si>
    <t>Vizuálna kontrola-prietok ČOV</t>
  </si>
  <si>
    <t>Regenerácia - Kontrola náplne filtra, prečistenie</t>
  </si>
  <si>
    <t>Terciálny filter- ČOV</t>
  </si>
  <si>
    <t>Vizuálna kontrola na odtoku odpadovej vody</t>
  </si>
  <si>
    <t>Regenerácia - Výmena filtra</t>
  </si>
  <si>
    <t>Odtoková šachta - ČOV</t>
  </si>
  <si>
    <t>Akreditovaný odber vzoriek, rozbory</t>
  </si>
  <si>
    <t>EPS - požiarne hlásiče a signalizačné zariadenia</t>
  </si>
  <si>
    <t xml:space="preserve">Vizuálna kontrola technického stavu a funkčnosti zariadení EPS </t>
  </si>
  <si>
    <t>Pravidelná denná kontrola  systému EPS / v zmysle vyhlášky MV SR č. 726/2002 Z.z.</t>
  </si>
  <si>
    <t>Pravidelná mesačná kontrola  systému EPS / v zmysle vyhlášky MV SR č. 726/2002 Z.z.</t>
  </si>
  <si>
    <t>FDM223</t>
  </si>
  <si>
    <t>FDA221</t>
  </si>
  <si>
    <t>Nasávací dymový detektor</t>
  </si>
  <si>
    <t>Vyčistenie nasávacích dymových hlásičov FDA221</t>
  </si>
  <si>
    <t>Funkčné preskúšanie nasávacích dymových hlásičov FDA221</t>
  </si>
  <si>
    <t>Prepätová ochrana</t>
  </si>
  <si>
    <t>Rozvádzač 1AX-EPS 01</t>
  </si>
  <si>
    <t>Rozvádzač 1AX-EPS 02</t>
  </si>
  <si>
    <t>Kontrola funkcie napájacieho zdroja PS150W</t>
  </si>
  <si>
    <t>Kontrola a ošetrenie záložných akumulátorov 17Ah v napájacom zdroji</t>
  </si>
  <si>
    <t>Poznámka: Odtoková šachta-ČOV - akreditovaný odber vzoriek, rozbory - Vykonávanie autorizovanou osobou</t>
  </si>
  <si>
    <t>Príloha č. 1: Cena za servis a údržbu stavebnej časti tunela Považský Chlmec - 1.22</t>
  </si>
  <si>
    <t>Príloha č. 1: Cena za servis a údržbu stavebnej časti tunela Považský Chlmec - 1.24</t>
  </si>
  <si>
    <t>Príloha č. 1: Cena za servis a údržbu stavebnej časti tunela Považský Chlmec - 1.23</t>
  </si>
  <si>
    <t>Príloha č. 1: Cena za servis a údržbu stavebnej časti tunela Považský Chlmec - 1.25</t>
  </si>
  <si>
    <t>Príloha č. 1: Cena za servis a údržbu stavebnej časti tunela Považský Chlmec - 1.26</t>
  </si>
  <si>
    <t>Príloha č. 1: Cena za servis a údržbu stavebnej časti tunela Považský Chlmec - 1.27</t>
  </si>
  <si>
    <t>Tunel Považský Chlmec - stavebná časť: SO 405-00.4 Vzduchotechnika a chladenie</t>
  </si>
  <si>
    <t>Príloha č. 1: Cena za servis a údržbu stavebnej časti tunela Považský Chlmec - 1.21</t>
  </si>
  <si>
    <t>Tunel Považský Chlmec - stavebná časť: SO 405-00.5 Portalová budova VP, časť elektroinštalácia</t>
  </si>
  <si>
    <t>Tunel Považský Chlmec - stavebná časť: SO 405-00.8 Portalová budova VP, časť EPS</t>
  </si>
  <si>
    <t>Portálová budova PTO VP</t>
  </si>
  <si>
    <t>Osvetlenie potálovej budovy na ZP, rozvádzač RP 405,</t>
  </si>
  <si>
    <t>Vizuálna kontrola technického stavu rozvádzača RP405</t>
  </si>
  <si>
    <t>Rozvádzač NN RP405</t>
  </si>
  <si>
    <t>RÚ 9</t>
  </si>
  <si>
    <t>09.01/01-02
09.02/01-02</t>
  </si>
  <si>
    <t>HU 9</t>
  </si>
  <si>
    <t>TA 9</t>
  </si>
  <si>
    <t xml:space="preserve">O 9, A 9, </t>
  </si>
  <si>
    <t>09.03/01</t>
  </si>
  <si>
    <t>O 9, A 9, TA 9</t>
  </si>
  <si>
    <t>Vizuálna kontrola - prítok odpadovej vody do primárnej zóny ČOV</t>
  </si>
  <si>
    <t>Odborná prehliadka</t>
  </si>
  <si>
    <t>Príloha č. 1: Cena za servis a údržbu stavebnej časti tunela Považský Chlmec - 1.28</t>
  </si>
  <si>
    <t xml:space="preserve">jarná odstávka </t>
  </si>
  <si>
    <t>R -413Z(1AX-HAV.001)</t>
  </si>
  <si>
    <t>Rozvázač  R413Z</t>
  </si>
  <si>
    <t>Vyčistenie dotiahnutie spojov káblových svoriek</t>
  </si>
  <si>
    <t>SŠ2</t>
  </si>
  <si>
    <t>Stavidlová šachta  / ZP</t>
  </si>
  <si>
    <t>Vizuálna kontrola technického stavu ,prípadné vyčistenie šachty</t>
  </si>
  <si>
    <t>1MA1( 1kW)</t>
  </si>
  <si>
    <t>Stavidlo / ZP</t>
  </si>
  <si>
    <t>Vizuálna kontrola technického stavu a funkčnosti zariadenia</t>
  </si>
  <si>
    <t>Premazanie mechanizmu</t>
  </si>
  <si>
    <t>Kontrola a nadstavenie koncových polôh stavítka</t>
  </si>
  <si>
    <t>1MA2( 1kW)</t>
  </si>
  <si>
    <t>Stavidlo  / ZP</t>
  </si>
  <si>
    <t>1BL-HAV.001</t>
  </si>
  <si>
    <t>Snímače hladiny HN / ZP</t>
  </si>
  <si>
    <t>Vizuálna kontrola technického stavu a funkčnosti zariadenia/nastavenie</t>
  </si>
  <si>
    <t>1BL-HAV.002</t>
  </si>
  <si>
    <t>Snímače maximálnej hladiny- plavák HN / ZP</t>
  </si>
  <si>
    <t>1BO-HAV.001</t>
  </si>
  <si>
    <t>Snímač ropných látok HN / ZP</t>
  </si>
  <si>
    <t>1BL-HAV.003</t>
  </si>
  <si>
    <t>Snímač poklopu HN / ZP</t>
  </si>
  <si>
    <t>1BL-HAV.004</t>
  </si>
  <si>
    <t>Snímač poklopu HN/ ZP</t>
  </si>
  <si>
    <t>1BL-HAV.005</t>
  </si>
  <si>
    <t>Snímač poklopu SŠ2 / ZP</t>
  </si>
  <si>
    <t>Rozvázač  R413V</t>
  </si>
  <si>
    <t>Stavidlová šachta  / VP</t>
  </si>
  <si>
    <t>Stavidlo / VP</t>
  </si>
  <si>
    <t>2BL-HAV.001</t>
  </si>
  <si>
    <t>Snímače hladiny HN / VP</t>
  </si>
  <si>
    <t>Vizuálna kontrola technického stavu a funkčnosti zariadenia,nastavenie</t>
  </si>
  <si>
    <t>2BL-HAV.002</t>
  </si>
  <si>
    <t>Snímače maximálnej hladiny- plavák HN / VP</t>
  </si>
  <si>
    <t>2BO-HAV.001</t>
  </si>
  <si>
    <t>Snímač ropných látok HN / VP</t>
  </si>
  <si>
    <t>2BL-HAV.003</t>
  </si>
  <si>
    <t>Snímač poklopu HN / VP</t>
  </si>
  <si>
    <t>2BL-HAV.004</t>
  </si>
  <si>
    <t>Snímač poklopu HN/ VP</t>
  </si>
  <si>
    <t>2BL-HAV.005</t>
  </si>
  <si>
    <t>Snímač poklopu SŠ2 / VP</t>
  </si>
  <si>
    <t>Tunel Považský Chlmec - stavebná časť: SO 413-00 Odvodnenie - vozovková voda</t>
  </si>
  <si>
    <t>Tunel Považský Chlmec - stavebná časť: SO 414-00 Požiarny vodovod</t>
  </si>
  <si>
    <t>Tunel Považský Chlmec - technologická časť: SO 415-00 Stavebné úpravy</t>
  </si>
  <si>
    <t>RÚ 1</t>
  </si>
  <si>
    <t>01.01/01-04
01.02/01-04</t>
  </si>
  <si>
    <t>Fľaša 140 L + potrubný rozvod + trysky</t>
  </si>
  <si>
    <t>HU 1</t>
  </si>
  <si>
    <t>TA 1</t>
  </si>
  <si>
    <t xml:space="preserve">O 1, A 1, </t>
  </si>
  <si>
    <t>01.03/01</t>
  </si>
  <si>
    <t>O 1, A 1, TA 1</t>
  </si>
  <si>
    <t>RÚ 2</t>
  </si>
  <si>
    <t>02.01/01-04
02.02/01-04</t>
  </si>
  <si>
    <t>HU 2</t>
  </si>
  <si>
    <t>TA 2</t>
  </si>
  <si>
    <t xml:space="preserve">O 2, A 2, </t>
  </si>
  <si>
    <t>02.03/01</t>
  </si>
  <si>
    <t>O 2, A 2, TA 2</t>
  </si>
  <si>
    <t>RÚ 3</t>
  </si>
  <si>
    <t>03.01/01-04
03.02/01-04</t>
  </si>
  <si>
    <t>HU 3</t>
  </si>
  <si>
    <t>TA 3</t>
  </si>
  <si>
    <t xml:space="preserve">O 3, A 3, </t>
  </si>
  <si>
    <t>03.03/01</t>
  </si>
  <si>
    <t>O 3, A 3, TA 3</t>
  </si>
  <si>
    <t>RÚ 4</t>
  </si>
  <si>
    <t>04.01/01-04
04.02/01-04</t>
  </si>
  <si>
    <t>HU 4</t>
  </si>
  <si>
    <t>TA 4</t>
  </si>
  <si>
    <t xml:space="preserve">O 4, A 4, </t>
  </si>
  <si>
    <t>04.03/01</t>
  </si>
  <si>
    <t>O 4, A 4, TA 4</t>
  </si>
  <si>
    <t>RÚ 5</t>
  </si>
  <si>
    <t>05.01/01-04
05.02/01-04</t>
  </si>
  <si>
    <t>HU 5</t>
  </si>
  <si>
    <t>TA 5</t>
  </si>
  <si>
    <t xml:space="preserve">O 5, A 5, </t>
  </si>
  <si>
    <t>05.03/01</t>
  </si>
  <si>
    <t>O 5, A 5, TA 5</t>
  </si>
  <si>
    <t>RÚ 6</t>
  </si>
  <si>
    <t>06.01/01-04
06.02/01-04</t>
  </si>
  <si>
    <t>HU 6</t>
  </si>
  <si>
    <t>TA 6</t>
  </si>
  <si>
    <t xml:space="preserve">O 6, A 6, </t>
  </si>
  <si>
    <t>06.03/01</t>
  </si>
  <si>
    <t>O 6, A 6, TA 6</t>
  </si>
  <si>
    <t>VIPAX</t>
  </si>
  <si>
    <t>TM-technolog. místn.  6ks</t>
  </si>
  <si>
    <t>Průchozí propojka 1,2,4,5,7,8</t>
  </si>
  <si>
    <t>kontrola stavu křídla požárního uzávěru/v případě poškození výměna/</t>
  </si>
  <si>
    <t>kontrola stavu spár mezi křídlem, stěnou a podlahou</t>
  </si>
  <si>
    <t>kontrola stavu zavěšení</t>
  </si>
  <si>
    <t>kontrola stavu zámků, zavíračů, koordinátorů a seřízení</t>
  </si>
  <si>
    <t>kontrola PBZ kvalifikovaným pracovníkem</t>
  </si>
  <si>
    <t>vystavení revizního protokolu o kontrole PBZ, dle platné legislativy</t>
  </si>
  <si>
    <t>SOS-kabinky  34ks</t>
  </si>
  <si>
    <t>Vrata HFR nad 2,5m  4ks</t>
  </si>
  <si>
    <t>test všech funkcí</t>
  </si>
  <si>
    <t>Posuvný uzávěr SGS  12ks</t>
  </si>
  <si>
    <t>Prechodná propojka 1,2,4,5,7,8</t>
  </si>
  <si>
    <t>Prechodná propojka 3,6</t>
  </si>
  <si>
    <t>kontrola stavu krídla požarneho uzáveru/v prípade poškodenia výmena/</t>
  </si>
  <si>
    <t>kontrola stavu zavesenia</t>
  </si>
  <si>
    <t>kontrola stavu špár medzi krídlem, stenou a podlahou</t>
  </si>
  <si>
    <t>kontrola všetkých hydraulických systémov/v prípade poškodenia výmena/</t>
  </si>
  <si>
    <t>kontrola stavu zamkou, zatvaračov, koordinátorov a zariadení</t>
  </si>
  <si>
    <t>kontrola stavu zámkou, zatváračov, zariadení</t>
  </si>
  <si>
    <t>kontrola stavu krídla požiarneho uzáveru/v prípade poškozenia výmena</t>
  </si>
  <si>
    <t>kontrola stavu špár medzi krídlom, stenou a podlahou</t>
  </si>
  <si>
    <t>S1, S3</t>
  </si>
  <si>
    <t>Ponorné čerpadlo v studni S1 a S3</t>
  </si>
  <si>
    <t>Kontrola čistoty a odstránenie nečistôt na sitách čerpadiel</t>
  </si>
  <si>
    <t>Kontrola izolačného stavu</t>
  </si>
  <si>
    <t>Funkčná skúška čerpadiel</t>
  </si>
  <si>
    <t>P1, P3</t>
  </si>
  <si>
    <t>Požiarne čerpadlo v miestnosti ATS</t>
  </si>
  <si>
    <t>Kontrola čistoty a odstránenie nečistôt</t>
  </si>
  <si>
    <t>Funkčná skúška - zapnutie čerpadiel na dobu 15 s</t>
  </si>
  <si>
    <t>O1, O3</t>
  </si>
  <si>
    <t>Obehové čerpadlo v miestnosti ATS</t>
  </si>
  <si>
    <t>Funkčná skúška - zapnutie čerpadiel na dobu 30 s</t>
  </si>
  <si>
    <t>P2</t>
  </si>
  <si>
    <t>Prevádzkové čerpadlo v miestnosti ATS</t>
  </si>
  <si>
    <t>TN</t>
  </si>
  <si>
    <t>Tlakové expanzné nádoby v miestnosti ATS</t>
  </si>
  <si>
    <t>Kontrola stavu vody a tlaku v nádobách</t>
  </si>
  <si>
    <t>Kontrola tlaku s meraním</t>
  </si>
  <si>
    <t>Prevádzková revízia, odborná skúška, revízna správa</t>
  </si>
  <si>
    <t>1AX-ATS.001</t>
  </si>
  <si>
    <t>Rozvádzač ATS</t>
  </si>
  <si>
    <t>Kontrola mechanických častí</t>
  </si>
  <si>
    <t>Meranie a nastavenie prúdového relé</t>
  </si>
  <si>
    <t>Kontrola a meranie uzemnenia</t>
  </si>
  <si>
    <t>Odborná prehliadka, Odborná skúška, Revízna správa</t>
  </si>
  <si>
    <t>P1 až P4</t>
  </si>
  <si>
    <t>Tlakový snímač</t>
  </si>
  <si>
    <t>TPV</t>
  </si>
  <si>
    <t>Prevodník prenosu do CRS</t>
  </si>
  <si>
    <t>H</t>
  </si>
  <si>
    <t>Nástenný hydrant na budove PTO ZP</t>
  </si>
  <si>
    <t>Meranie výdatnosti hydrantov</t>
  </si>
  <si>
    <t>Výstupná správa - výdatnosť hydrantov</t>
  </si>
  <si>
    <t>Vodomer</t>
  </si>
  <si>
    <t>Vodomer v studni S1 a S3</t>
  </si>
  <si>
    <t>Kontrola stavu hodnôt vodomeru a ich zaevidovanie</t>
  </si>
  <si>
    <t>Filter</t>
  </si>
  <si>
    <t>Filter DN80 v studni S1 a S3</t>
  </si>
  <si>
    <t>Uzávery a armatúry</t>
  </si>
  <si>
    <t>Uzávery a armatúry v budove ATS</t>
  </si>
  <si>
    <t>Funkčná skúška - otvorenie/zatvorenie uzáveru</t>
  </si>
  <si>
    <t>Uzávery a armatúry v studniach S1 a S3</t>
  </si>
  <si>
    <t>ZZ</t>
  </si>
  <si>
    <t>Zdvíhacie zariadenie - kladka+mačka</t>
  </si>
  <si>
    <t>Požiarna nádrž, PTO</t>
  </si>
  <si>
    <t>Snímač otvorenia poklopu</t>
  </si>
  <si>
    <t>416-00.3</t>
  </si>
  <si>
    <t>416-00.4</t>
  </si>
  <si>
    <t>Príloha č. 1: Cena za servis a údržbu stavebnej časti tunela Považský Chlmec - 1.31</t>
  </si>
  <si>
    <t>PV</t>
  </si>
  <si>
    <t>Požiarny vodovod</t>
  </si>
  <si>
    <t>Hydranty</t>
  </si>
  <si>
    <t>R.PTO-V.TK</t>
  </si>
  <si>
    <t>Rozvádzač TK VP</t>
  </si>
  <si>
    <t>R.PTO-Z.TK</t>
  </si>
  <si>
    <t>Rozvádzač TK ZP</t>
  </si>
  <si>
    <t>TA1 až TA4</t>
  </si>
  <si>
    <t>Teplotný snímač</t>
  </si>
  <si>
    <t>OPV</t>
  </si>
  <si>
    <t>Ohrev požiarneho vodovodu</t>
  </si>
  <si>
    <t>Kontrola správnej činnosti zariadení</t>
  </si>
  <si>
    <t>Meranie prevádzkových vyhrievacích okruhov potrubia tunelovej rúry</t>
  </si>
  <si>
    <t>Vyhodnotenie meraní a vystavenie protokolu o prehliadke</t>
  </si>
  <si>
    <t>415 -00.1</t>
  </si>
  <si>
    <t>415 -00.2</t>
  </si>
  <si>
    <t>415 -00.3</t>
  </si>
  <si>
    <t>415 -00.4</t>
  </si>
  <si>
    <t>415 -00.5</t>
  </si>
  <si>
    <t>415 -00.6</t>
  </si>
  <si>
    <t>Hlavné osvetlenie v tuneli a osvetlenie núdzových zálivov v tunelových rúrach
Osvetlenie vstupov do PP a osvetlenie núdzových zálivov v TR
Napájanie rozvádzačov AX-OSV.201 a AX-OSV.701
Napájanie vonkajších a vnútorných jasomerov
napájanie vonkajšieh osvetlenia</t>
  </si>
  <si>
    <t>Osvetlenie tunela vrátane tunelových prepojok</t>
  </si>
  <si>
    <t>Snímač opacity K a koncentrácie CO VICOTECH
Riadiaca jednotka SICK AWE 414
Pripojovacia jednotka k VICOTECH 414 SICK
Ultrazvukový snímač prúdenia vzduchu SICK Flowsick 200 HM
Riadiaca jednotka SICK MCU
Tunelový senzor dymu a Nox VISIC 100 SF
Detektor dymu SIGRIST FireGuard 2
Reléová pripojovacia jednotka Sigrist Siport 2
Odporový snímač teploty Pt100
Prístroj na meranie viditeľnosti SICK VISIC 620
NN káblové rozvody- napájanie vedenia</t>
  </si>
  <si>
    <t>Riadiaci systém technológie, časť EZS</t>
  </si>
  <si>
    <t>Odborná prehliadka, Odborná skúška</t>
  </si>
  <si>
    <t>Odborná prehliadka, odborná skúška</t>
  </si>
  <si>
    <t>Napájanie ústredne EZS 1AX-EZS.01 a 2AX-EZS.01</t>
  </si>
  <si>
    <t>EPS zariadenia</t>
  </si>
  <si>
    <t>Elektrická požiarna signalizácia</t>
  </si>
  <si>
    <t>Sytém tiesňového volania SOS</t>
  </si>
  <si>
    <t>Vývody rozvádzačov AY-SOS.XX</t>
  </si>
  <si>
    <t>Kamery Trafibot HD v kryte STATION
Kamery BC840-MC v kryte STATION
Kamery FD820M
Kamery DS-2DY9185-AL2
Rozvádzače AY-UTO xx, AY SOS xx
NN kábloví rozvody - napájanie, riadenie, zariadenia UTO</t>
  </si>
  <si>
    <t>Rozvádzač 1AY-UTO.10, 2AY-UTO.10
Srine CAMEA UC - CAB ADR Camery</t>
  </si>
  <si>
    <t>Rádiové spojenie</t>
  </si>
  <si>
    <t>Rozvádzače na PTO VP 2AY-RAD-01, 2AY-RAD-02, 2AY-RAD-03
Rozvádzače na PTO ZP 1AY-RAD-01, 1AY-RAD-02, 1AY-RAD-03
NN káblové rozvody - napájanie rozvádzačov</t>
  </si>
  <si>
    <t>Tunelový rozhlas</t>
  </si>
  <si>
    <t>Dátové rozvádzače 1AY-ROZ.01, 2AY-ROZ.01, AY-ROZ.41
NN káblové rozvody - napájanie, riadenie</t>
  </si>
  <si>
    <t>Silnoprúdové rozvody</t>
  </si>
  <si>
    <t>1TS - transformátor ZP
2TS - transformátor VP</t>
  </si>
  <si>
    <t>Uzemnenie 1TS
Uzemnenie 2TS</t>
  </si>
  <si>
    <t>Elektrická inštalácia časti pre VP
Elektrická inštalácia časti pre ZP</t>
  </si>
  <si>
    <t>Pripojenie UPS na VP
Pripojenie UPS na ZP</t>
  </si>
  <si>
    <t>Klimatizácia v 1TS
Klimatizácia v 2TS</t>
  </si>
  <si>
    <t>Systém uzemnenia v tuneli</t>
  </si>
  <si>
    <t>HUP v PTO ZP a VP končiac podružnými HUP v PP a miestnostiach SOS</t>
  </si>
  <si>
    <t>Trvalé a premenné dopravné značenie</t>
  </si>
  <si>
    <t>Tunel Považský Chlmec - stavebná časť: SO 404-00.4 Portálová budova ZP - Vzduchotechnika a chladenie</t>
  </si>
  <si>
    <t>Tunel Považský Chlmec - stavebná časť: SO 404-00.1 Portálová budova ZP - Požiarne uzávery + hasiace prístroje</t>
  </si>
  <si>
    <t>Budova PTO ZP Elektroinštalácia</t>
  </si>
  <si>
    <t>Osvetlenie
Rozvádzač RP 404
Ochrana pred napätím
NN káblové rozvody a napájanie osvetlenia a silnoprúdových obvodov</t>
  </si>
  <si>
    <t>Uzemnenie budovy</t>
  </si>
  <si>
    <t>Kontrola únik F- plynov (kontrola tesnosti chliadiaceo okruhu</t>
  </si>
  <si>
    <t>Budova PTO ZP EPS</t>
  </si>
  <si>
    <t>EPS zariadnia</t>
  </si>
  <si>
    <t>Tunel Považský Chlmec - stavebná časť: SO 405-00.1 Budova PTO VP - Požiarne uzávery + hasiace prístroje</t>
  </si>
  <si>
    <t xml:space="preserve">Tunel Považský Chlmec - stavebná časť: SO 404-00.7 Portálová budova ZP - ČOV </t>
  </si>
  <si>
    <t>Tunel Považský Chlmec - stavebná časť: SO 404-00.6 Portálová budova ZP - SHZ</t>
  </si>
  <si>
    <t>Tunel Považský Chlmec - stavebná časť: SO 405-00.6 Portálová budova VP - SHZ</t>
  </si>
  <si>
    <t xml:space="preserve">Tunel Považský Chlmec - stavebná časť: SO 405-00.7 Portálová budova VP - ČOV </t>
  </si>
  <si>
    <t>Budova PTO VP EPS</t>
  </si>
  <si>
    <t>Elektrická inštalácia odvodnenia - nádrž (aj rozvádzače)
Uzemňovacie body vozidla HN(havarijné nádrže) na bleskozvode(Západ zvod č.7, východ)</t>
  </si>
  <si>
    <t>Odvodnenie - vozovková voda, časť Meranie a regulácia</t>
  </si>
  <si>
    <t>Vizuálna kontrola technického stavu a funkčnosti podľa manuálu užívania</t>
  </si>
  <si>
    <t>Požiarný vodovod</t>
  </si>
  <si>
    <t>Elektroinštalácia - Rozvádzače pre ohrev potrubí pož. Vody R.PTO-V TK1 a R.PTO-Z TK1</t>
  </si>
  <si>
    <t>Stavebné úpravy</t>
  </si>
  <si>
    <t>415-00</t>
  </si>
  <si>
    <t>Požiarne uzávery v PP</t>
  </si>
  <si>
    <t>funkčná kontrola hlásičov požiaru</t>
  </si>
  <si>
    <t>416-00</t>
  </si>
  <si>
    <t>Studne a čerpacia stanica požiarnej vody</t>
  </si>
  <si>
    <t>Kompresor CPM 210-10-3W</t>
  </si>
  <si>
    <t>Tlaková exp. Nádoba č. B18725257
Tlaková exp. Nádoba č. B18725256
Tlaková exp. Nádoba č. B18728064</t>
  </si>
  <si>
    <t>Signalizácia otvorenia poklopov
Rozvádzač  1AX-ATS.001 čerpadiel požiarnej vody</t>
  </si>
  <si>
    <t>Hydrant na PTO ZP</t>
  </si>
  <si>
    <t>Ručný kladkostroj s pojazdovým vozíkom</t>
  </si>
  <si>
    <t>SO 420-01 Osvetlenie tunela vrátane tunelových prepojok</t>
  </si>
  <si>
    <t>SO 420-02 Vzduchotechnika</t>
  </si>
  <si>
    <t>Príloha č. 1: Cena za servis a údržbu stavebnej časti tunela Považský Chlmec - 1.29</t>
  </si>
  <si>
    <t>Príloha č. 1: Cena za servis a údržbu stavebnej časti tunela Považský Chlmec - 1.32</t>
  </si>
  <si>
    <t>Príloha č. 1: Cena za servis a údržbu stavebnej časti tunela Považský Chlmec - 1.33</t>
  </si>
  <si>
    <t>Príloha č. 1: Cena za servis a údržbu stavebnej časti tunela Považský Chlmec - 1.30</t>
  </si>
  <si>
    <t>Objekt</t>
  </si>
  <si>
    <t>792-00.1_1.2</t>
  </si>
  <si>
    <t>Elektroinštalácia - osvetľovacia sústava</t>
  </si>
  <si>
    <t>Vizuálna kontrola technického stavu osvetľovacích telies</t>
  </si>
  <si>
    <t>Skúška funkčnosti - náhodná (občasná) kontrola</t>
  </si>
  <si>
    <t>Elektrické zariadenia vybavenia :
- svetelné vypínače</t>
  </si>
  <si>
    <t xml:space="preserve">Vizuálna kontrola technického stavu </t>
  </si>
  <si>
    <t>IOP, Technologická miestnosť
Káblové trasy</t>
  </si>
  <si>
    <t>Elektrické zariadenia vybavenia :
- el. zásuvky</t>
  </si>
  <si>
    <t>R-UPS2.1
R-UPS2.2</t>
  </si>
  <si>
    <t>Náhradný zdroj a napájanie technológie</t>
  </si>
  <si>
    <t>Skúška komunikačného rozhrania a prenosu stavov do CRS</t>
  </si>
  <si>
    <t>UPS-DR2,3,4,5,6, UPS-R-CRS, 
UPS-R-Trenazer</t>
  </si>
  <si>
    <t>Rozvádzač DR2, DR3, DR4, DR5, DR6, R-CRS, R-TRENAZER</t>
  </si>
  <si>
    <t>Kontrola lokálneho záložného zdroja UPS</t>
  </si>
  <si>
    <t>KR EZA/CRS</t>
  </si>
  <si>
    <t xml:space="preserve">Neprerušiteľný zdroj elektrickej energie </t>
  </si>
  <si>
    <t>Vizuálna kontrola UPS náhradný batériový zdroj</t>
  </si>
  <si>
    <t>Kontrola teploty v miestnosti UPS ( 19 až 20°C)</t>
  </si>
  <si>
    <t>Kontrola stavu zariadenia bežnou prehliadkou:
Kontrola otvorov na prívodu vzduchu - čistenie
Výkon procedúry testu  batérii</t>
  </si>
  <si>
    <t>Profylaktická prehliadka UPS
 - Odstránenie prachu pre zlepšenie chladiacich pomerov vo výkonových prvkoch
 - Kontrola mechanickej funkčnosti ventilátorov
 - Vypracovanie protokolu o profylaktickej prehliadke</t>
  </si>
  <si>
    <t>Komplexná kontrola stavu elektrického zariadenia UPS
- Kontrola záložného zdroja (kabeláž, svorky, ventilátory, batérie)
- Overenie základných funkcií záložného zdroja (zapnutie a vypnutie, normálne prevádzkové podmienky, zálohovanie, pripojenie a odpojenie batérie, manuálny obtok, komunikácia, prechod do režimu interného obtoku, koniec vybíjania)
- premanipulovanie záťaže na verejnú elektrickú sieť mechanickým obtokom, tzn. do nezálohového stavu
- kompletná prehliadka a premeranie usmerňovača, striedača a statického obtoku bežným meracím prístrojom
- skontrolovať činnosť ochrán zariadenia
- kontrola funkcie UPS vo všetkých prevádzkových stavoch
- premanipulovanie záťaže na zálohovú elektrickú sieť
- vykonať výpadok elektrickej energie a kontrolovať chod UPS, odoberaný výkon a autonómiu. Výpadok el. energie sa nevykoná, ak z prevádzkových dôvodov takého vypnutie nie je možné, alebo na výslovné želanie užívateľa, čo sa uvedie do zápisu.
- Kontrola funkčnosti pri prevádzkovej alebo aspoň 30% menovitej záťaži
- Kontrola stavu batérií
- Kontrola funkcie batériového teplotného snímača (ak je súčasťou zariadenia) 
- Meranie menovitého napätia, prúdu a frekvencie na výstupných svorkách
- Mechanická kontrola obvodov
- Kontrola dotiahnutia svoriek
- Vyhodnotenie aktuálneho stavu UPS a batérií 
- Vyhotovenie zápisu o vykonaní profylaktickej prehliadky a kontroly funkčnosti UPS, prípadne zistených a odstránených závad</t>
  </si>
  <si>
    <t>792-00.1_1.3</t>
  </si>
  <si>
    <t>VZT 1.1.1
VZT 1.1.2</t>
  </si>
  <si>
    <t>Vnútorná nástenná klimatizačná jednotka PKA-RP100KAL</t>
  </si>
  <si>
    <t>Vizuálna kontrola  technického stavu</t>
  </si>
  <si>
    <t>Čistenie vnútorných jednotiek vrátane filtrov a ich dezinfekcia</t>
  </si>
  <si>
    <t>VZT 1.2.1
VZT 1.2.2</t>
  </si>
  <si>
    <t>Vonkajšia kondenzačná jednotka PUHZ-P100YHA</t>
  </si>
  <si>
    <t>Odstránenie nečistôt (v prípade potreby)</t>
  </si>
  <si>
    <t>Kontrola funkčnosti jednotiek - zapnutie, vypnutie</t>
  </si>
  <si>
    <t>Servisná prehliadka: 
Čistenie vnútorných jednotiek vrátane filtrov a ich dezinfekcia
Čistenie vonkajších jednotiek - najmä kondenzátora pre lepší odvod tepla.
Meranie tlaku a odparovacej teploty v chladiacom okruhu.
Meranie prúdu kompresorov, sledovanie hlučnosti.
Kontrola stavu izolácie - vizuálna + drobné opravy.
Zisťovanie únikov chladiva (UV detekcia, plynový detektor), podľa zákona č.286/2009 Z.z.
Doplnenie chladiva - podľa potreby.
Kontrola odvodu kondenzu, vrátane čerpadiel + funkčná skúška.
Kontrola a dotiahnutie mechanických spojov, elektrických spojov a svoriek.
Operatívne odstránenie závad - podľa možností.
Kontrola plnej funkčnosti zariadenia.</t>
  </si>
  <si>
    <t>VZT 2.1.1
VZT 2.1.2</t>
  </si>
  <si>
    <t>Vnútorná nástenná klimatizačná jednotka MSZ-SF42VE</t>
  </si>
  <si>
    <t>VZT 2.2.1
VZT 2.2.2</t>
  </si>
  <si>
    <t>Vonkajšia kondenzačná jednotka MUZ-SF42VE</t>
  </si>
  <si>
    <t>VZT 3.1</t>
  </si>
  <si>
    <t>Vnútorná nástenná klimatizačná jednotka MUZ-GF71VE</t>
  </si>
  <si>
    <t>VZT 3.2</t>
  </si>
  <si>
    <t>Vonkajšia kondenzačná jednotka MSZ-GF71VE</t>
  </si>
  <si>
    <t>VZT 1, VZT 2, VZT 3</t>
  </si>
  <si>
    <t xml:space="preserve">Vnútorné a vonkajšie jednotky </t>
  </si>
  <si>
    <t>792-00.1_1.4</t>
  </si>
  <si>
    <t>SKV</t>
  </si>
  <si>
    <t>Kontrola plynulosti čítania ID</t>
  </si>
  <si>
    <t>Kontrola záznamov (logov)</t>
  </si>
  <si>
    <t>Kontrola vyzvonenia a komunikácie vstupných jednotiek</t>
  </si>
  <si>
    <t>Kontrola uvoľnenia elektrozámku a dostavenie</t>
  </si>
  <si>
    <t>UTO K1-K4</t>
  </si>
  <si>
    <t>Vnútorné kamery</t>
  </si>
  <si>
    <t>UTO-NVR</t>
  </si>
  <si>
    <t>Záznamové zariadenia</t>
  </si>
  <si>
    <t>Kontrola logov aplikačného programového vybavenia</t>
  </si>
  <si>
    <t xml:space="preserve">Profylaktická prehliadka </t>
  </si>
  <si>
    <t xml:space="preserve">Odborné prehliadky, Odborné skúšky Vyhláška č. 508/2009 Z.z. </t>
  </si>
  <si>
    <t>Príloha č. 1: Cena za servis a údržbu technologickej časti tunela Považský Chlmec - 1.16</t>
  </si>
  <si>
    <t>DR4</t>
  </si>
  <si>
    <t>Dátový rozvádzač DR4</t>
  </si>
  <si>
    <t>R-CRS</t>
  </si>
  <si>
    <t>Dátový rozvádzač R-CRS</t>
  </si>
  <si>
    <t>R-TRENAŽÉR</t>
  </si>
  <si>
    <t>Dátový rozvádzač R-TRENAŽÉR</t>
  </si>
  <si>
    <t>Server trenažér</t>
  </si>
  <si>
    <t xml:space="preserve">Operátorská PC stanica 1 </t>
  </si>
  <si>
    <t xml:space="preserve">Operátorská PC stanica 2 </t>
  </si>
  <si>
    <t xml:space="preserve">PC stanica video stena </t>
  </si>
  <si>
    <t>Servisná PC stanica</t>
  </si>
  <si>
    <t>Trenažér</t>
  </si>
  <si>
    <t>PC trenažér</t>
  </si>
  <si>
    <t>Kontrola funkčnosti aplikačného programového vybavenie trenažéra</t>
  </si>
  <si>
    <t>DR1</t>
  </si>
  <si>
    <t xml:space="preserve">Komunikačný rozvádzač </t>
  </si>
  <si>
    <t>Kontrola káblových prepojení</t>
  </si>
  <si>
    <t xml:space="preserve">Kontrola a čistenie technologických zariadení </t>
  </si>
  <si>
    <t>DR2</t>
  </si>
  <si>
    <t>Dátový rozvádzač DR2</t>
  </si>
  <si>
    <t>Skúška komunikačného rozhrania a prenosu prevádzkových stavov do CRS IOP</t>
  </si>
  <si>
    <t>Skúška komunikačného rozhrania a prenosu signálu z tunela</t>
  </si>
  <si>
    <t>DR3</t>
  </si>
  <si>
    <t>Dátový rozvádzač DR3</t>
  </si>
  <si>
    <t>DR5</t>
  </si>
  <si>
    <t>Dátový rozvádzač DR5</t>
  </si>
  <si>
    <t xml:space="preserve">Kontrola a čistenie technologických  zariadení UTO </t>
  </si>
  <si>
    <t>Server UTO - SENSE</t>
  </si>
  <si>
    <t>Kontrola záznamov (logov) aplikačného programového vybavenia (SENSE)</t>
  </si>
  <si>
    <t>Server C4</t>
  </si>
  <si>
    <t>Server DELL - C4</t>
  </si>
  <si>
    <t>Kontrola záznamov (logov) aplikačného programového vybavenia C4</t>
  </si>
  <si>
    <t>DR6</t>
  </si>
  <si>
    <t>Dátový rozvádzač DR6</t>
  </si>
  <si>
    <t>Profylaktická kontrola riadiacej jednotky tunelového rozhlasu</t>
  </si>
  <si>
    <t>Profylaktická prehliadka systému rádiového spojenia -  Aktívne prvky, združovacie a filtračné obvody, riadiace obvody</t>
  </si>
  <si>
    <t>Kontrola a čistenie technologických zariadení SOS systému</t>
  </si>
  <si>
    <t>Skúška komunikačného rozhrania a prenosu po LAN z/do tunela</t>
  </si>
  <si>
    <t>DT1</t>
  </si>
  <si>
    <t>Dátový rozvádzač DT1</t>
  </si>
  <si>
    <t>Profylaktická kontrola grafického kontrolera videosteny</t>
  </si>
  <si>
    <t>Operátorská PC UTO stanica</t>
  </si>
  <si>
    <t>Servisná PC UTO stanica</t>
  </si>
  <si>
    <t>PC manažment video steny</t>
  </si>
  <si>
    <t>UPS-UTO 1,2</t>
  </si>
  <si>
    <t>UPS-VMW</t>
  </si>
  <si>
    <t>PC-WALL 1-10</t>
  </si>
  <si>
    <t>PC UTO stanica pre videostenu</t>
  </si>
  <si>
    <t>Videostena</t>
  </si>
  <si>
    <t>Monitor 1-12</t>
  </si>
  <si>
    <t>UPS WALL 1-4</t>
  </si>
  <si>
    <t>Komplexné prečistenie projekčného modulu</t>
  </si>
  <si>
    <t>PC-C4</t>
  </si>
  <si>
    <t>UPS-C4</t>
  </si>
  <si>
    <t>Kontrola funkčnosti a diagnostika PC stanice -profylaxia</t>
  </si>
  <si>
    <t>Konzola SOS</t>
  </si>
  <si>
    <t>Kontrola a čistenie konzoly SOS systému</t>
  </si>
  <si>
    <t>Konzola Tunelový rozhlas</t>
  </si>
  <si>
    <t>Kontrola a čistenie konzoly tunelového rozhlasu</t>
  </si>
  <si>
    <t>Konzola Rádio</t>
  </si>
  <si>
    <t>Kontrola a čistenie konzoly Rádio</t>
  </si>
  <si>
    <t>Kontrola funkčnosti konzoly</t>
  </si>
  <si>
    <t>Technológia rádia</t>
  </si>
  <si>
    <t>Kontrola jednotlivých hlásení FM - 12x -LTR/PTR</t>
  </si>
  <si>
    <t>Kontrola hlásení operátora do FM</t>
  </si>
  <si>
    <t>Kontrola komunikácie Siete VHF HLTR/UC</t>
  </si>
  <si>
    <t>Kontrola komunikácie siete UHF HLTR/UC</t>
  </si>
  <si>
    <t>Kontrola prepínania servisných hlásení LTR a PTR</t>
  </si>
  <si>
    <t>Kontrola funkčnosti Master controler touch</t>
  </si>
  <si>
    <t>Metalické vedenia</t>
  </si>
  <si>
    <t>Meranie izolačných stavov metalických káblov</t>
  </si>
  <si>
    <t>Vypracovanie správy o odbornej prehliadke</t>
  </si>
  <si>
    <t>KD 1-4</t>
  </si>
  <si>
    <t>Rozvádzač kamerový</t>
  </si>
  <si>
    <t>Betónový stožiar</t>
  </si>
  <si>
    <t>Kontrola dotiahnutia skrutkových spojov v stave bez napätia</t>
  </si>
  <si>
    <t>Čistenie skrine</t>
  </si>
  <si>
    <t>Kontrola prúdového chrániča</t>
  </si>
  <si>
    <t>Kontrola funkčnosti istiacich prvkov</t>
  </si>
  <si>
    <t>Kontrola uzemnenia rozvádzačov</t>
  </si>
  <si>
    <t>Odborná prehliadka a odborná skúška</t>
  </si>
  <si>
    <t xml:space="preserve">Rozvádzač </t>
  </si>
  <si>
    <t>Diaľnica</t>
  </si>
  <si>
    <t>Optické vedenie</t>
  </si>
  <si>
    <t>Meranie optickej trasy OTDR prístrojom</t>
  </si>
  <si>
    <t>Vypracovanie správy o pravidelnom servise v digitálnej forme</t>
  </si>
  <si>
    <t>Vystavenie meracích protokolov v digitálnej forme</t>
  </si>
  <si>
    <t>RK5</t>
  </si>
  <si>
    <t>RN9, RN10</t>
  </si>
  <si>
    <t xml:space="preserve">KD1 až KD4, 
KD1a, KD1b </t>
  </si>
  <si>
    <t>Kamera kamerového dohľadu - otočná</t>
  </si>
  <si>
    <t>Kontrola kvality videosignálu streamu na výstupe z kamery v kamerovej skrinke</t>
  </si>
  <si>
    <t>Kontrola stavu napájacej sústavy kamery</t>
  </si>
  <si>
    <t>Kontrola tesnosti všetkých káblových priechodiek, konektorov v statíve, prepojov ochranný kryt – statív, ostatných montážnych spojovacích častí (kryty),</t>
  </si>
  <si>
    <t>Kontrola pevnosti skrutkových spojov</t>
  </si>
  <si>
    <t>Nastavenie polohovania a ostrenia, kontrola pohybu do presetu</t>
  </si>
  <si>
    <t>Kontrola plynulosti zoom objektívu, kontrola funkcie SCS obvodu kamery postupom určeným výrobcom</t>
  </si>
  <si>
    <t>Premazanie a vyčistenie pohyblivých častí otočného statívu</t>
  </si>
  <si>
    <t>Kontrola funkčnosti vyhrievacích telies a termostatov v kamerovom kryte</t>
  </si>
  <si>
    <t>Vyčistenie objektívu</t>
  </si>
  <si>
    <t>Vyčistenie IR reflektorov od nečistôt</t>
  </si>
  <si>
    <t>Kontrola funkčnosti IR prisvietenia - zapnutie IR prisvietenia</t>
  </si>
  <si>
    <t>Kontrola spolupráce IR prisvietenie kamera ( pri zapnutí IR prisvitenia sa prepne kamera do Č/B režimu)</t>
  </si>
  <si>
    <t>Kontrola a čistenie technologických a prenosových zariadení KD</t>
  </si>
  <si>
    <t>Výstupná správa a protokol o ÚaTP</t>
  </si>
  <si>
    <t>Zariadenia kamerového dohľadu</t>
  </si>
  <si>
    <t>Vyčistenie servera SENSE</t>
  </si>
  <si>
    <t>Kompletná kontrola servera SENSE – kontrola databáz, logov, plynulosti záznamu, kontrola komunikácie v sieti na MASTER server</t>
  </si>
  <si>
    <t>kontrolovať funkčnosť RAID poľa - vrátane HDD, v prípade výmeny HDD môžu byť použité len HDD ktoré pre uvedený komponent špecifikuje výrobca!</t>
  </si>
  <si>
    <t>kontrolovať teplotu redundantného zdroja servera</t>
  </si>
  <si>
    <t>Kontrola kapacity úložiska</t>
  </si>
  <si>
    <t>Kontrola funkcie ventilátorov v skrini v ktorej je umiestnený server</t>
  </si>
  <si>
    <t>zálohovať pracovné súbory a kontrolovať funkčnosť servera</t>
  </si>
  <si>
    <t>KS-x</t>
  </si>
  <si>
    <t>Kamerová skrinka</t>
  </si>
  <si>
    <t>Kontrola switcha - kontrola komunikácie</t>
  </si>
  <si>
    <t>kontrola izolačných stavov metalických káblov</t>
  </si>
  <si>
    <t xml:space="preserve">CSS1aL, CSS1aP,
CSS1bL, CSS1bP </t>
  </si>
  <si>
    <t>CSS</t>
  </si>
  <si>
    <t>Kontrola výstražného návestidla zvonka a z vnútra, očistenie</t>
  </si>
  <si>
    <t>Kontrola LED, prepojovacích vodičov a svorkovníc</t>
  </si>
  <si>
    <t>Kontrola signalizácie na serveri CRS</t>
  </si>
  <si>
    <t>Kontrola správneho zobrazenia vo vizualizácii, vyhodnotenie alarmov</t>
  </si>
  <si>
    <t>Kontrola klávesníc, správnej funkcie, signalizácie</t>
  </si>
  <si>
    <t>Revízia EZS</t>
  </si>
  <si>
    <t>MET1, MET2</t>
  </si>
  <si>
    <t>Meteozariadenia</t>
  </si>
  <si>
    <t>Vizuálna kontrola meracej stanice, vyčistenie konštrukcie meracej stanice od nánosov špiny a ošetrenie zámku na dvierkach</t>
  </si>
  <si>
    <t>Dotiahnutie svoriek na svorkovniciach, kontrola a vyčistenie kontaktov konektorov meteorologickej stanice</t>
  </si>
  <si>
    <t>Vyčistenie povrchu cestného senzora a následné ošetrenie BOPAS/BOSO/ARCTIS</t>
  </si>
  <si>
    <t>Test funkčnosti cestného senzora BOPAS/BOSO/ARCTIS</t>
  </si>
  <si>
    <t>Vyčistenie senzora teploty a vlhkosti vzduchu RF/TL a ochranných štítov od nánosov špiny</t>
  </si>
  <si>
    <t>Test funkčnosti senzora RF/TL</t>
  </si>
  <si>
    <t>Mechanická a elektronická kontrola funkčnosti ložísk a rotačných častí snímača rýchlosti a smeru vetra WG/WR</t>
  </si>
  <si>
    <t>Vyčistenie snímača viditeľnosti a zrážok PWS od nánosov špiny</t>
  </si>
  <si>
    <t>Premeranie urovne žiarenia leasovej diody PWS</t>
  </si>
  <si>
    <t>Kontrola a nastavenie konfiguračných parametrov meteostanice, celkové preverenie jej funkčnosti</t>
  </si>
  <si>
    <t>Kontrola funkčnosti dátových a prenosových jednotiek</t>
  </si>
  <si>
    <t>Dispečing</t>
  </si>
  <si>
    <t>Kontrola a údržba zobrazovacej stanice - PC</t>
  </si>
  <si>
    <t xml:space="preserve">Preverenie funkčnosti systému BORRMA 7 </t>
  </si>
  <si>
    <t>Kontrola prenosu dát medzi systémom BORRMA 7 a meteostanicami, kontrola chybových hlásení</t>
  </si>
  <si>
    <t>Kontrola kontinuity dát</t>
  </si>
  <si>
    <t xml:space="preserve"> TUT1, TUT2</t>
  </si>
  <si>
    <t>Kontrola skrine TU zvonku a zvnútra</t>
  </si>
  <si>
    <t>Kontrola napájacieho zdroja PLC</t>
  </si>
  <si>
    <t>Meranie izolačných stavov, prechodových odporov a uzemnenia</t>
  </si>
  <si>
    <t>Odborná prehliadka a odborná skúška rozvádzača podľa vyhl. č.508/2009</t>
  </si>
  <si>
    <t>RNR1-RNR13</t>
  </si>
  <si>
    <t>Kontrola skrine RNR zvonku a zvnútra</t>
  </si>
  <si>
    <t>Kontrola osvetlenia v skrini, kontrola funkčnosti dverného snímača</t>
  </si>
  <si>
    <t>Kontrola napájacieho zdroja a UPS</t>
  </si>
  <si>
    <t>Testovanie parametrov komunikačnej linky Profibus</t>
  </si>
  <si>
    <t>Kompletná funkčná skúška riadiaceho systému PDZ</t>
  </si>
  <si>
    <t>Kontrola funkčnosti prúdového chrániča FI</t>
  </si>
  <si>
    <t>NRPCZ9a,7a,6a,4a,3a,2a,1a
NRPCV1b,2b,3b</t>
  </si>
  <si>
    <t>Lamelové PDZ</t>
  </si>
  <si>
    <t>Kontrola funkčnosti prepäťových ochrán</t>
  </si>
  <si>
    <t>Testovanie chýb a spätné hlásenia</t>
  </si>
  <si>
    <t>Funkčná skúška a kontrola nastavenia symbolov</t>
  </si>
  <si>
    <t>Očistenie a ošetrenie jednotlivých fólií na lamelách</t>
  </si>
  <si>
    <t>Mazanie hnacích elementov, špirály a šp. kolieska viacúčelovým mazadlom</t>
  </si>
  <si>
    <t>Kontrola a testy LED blikačov</t>
  </si>
  <si>
    <t>Kontrola uzemnenia/pospojovania</t>
  </si>
  <si>
    <t>NRPCZ9a,8a,7a,6a,3a,2a,1a
NRPCV1b,2b,3b</t>
  </si>
  <si>
    <t>LED PDZ</t>
  </si>
  <si>
    <t>Kontrola a lokálny test PDZ z CRS</t>
  </si>
  <si>
    <t>MOR1, MOR2</t>
  </si>
  <si>
    <t>Meranie okamžitej
rýchlosti</t>
  </si>
  <si>
    <t>Kontrola značky zvonka a z vnútra, očistenie</t>
  </si>
  <si>
    <t>Meranie výšky vozidiel</t>
  </si>
  <si>
    <t>Kontrola snímača narušenia výškovej zábrany</t>
  </si>
  <si>
    <t>CADO1, CADO2</t>
  </si>
  <si>
    <t>CADO</t>
  </si>
  <si>
    <t>Kontrola komunikácie CRS so systémom CADO</t>
  </si>
  <si>
    <t>Kontrola mechanických spojov komunikačných a napájacích káblov, dotiahnutie skrutkových spojov</t>
  </si>
  <si>
    <t>KD5</t>
  </si>
  <si>
    <t>KS-5</t>
  </si>
  <si>
    <t xml:space="preserve">Kontrola izolačných stavov, prechodových odporov </t>
  </si>
  <si>
    <t>RNR14-RNR17</t>
  </si>
  <si>
    <t>NRPCV4b</t>
  </si>
  <si>
    <t>Výmena filtračnej vložky ventilátora</t>
  </si>
  <si>
    <t>Čistenie filtračnej vložky ventilátora</t>
  </si>
  <si>
    <t>SC1</t>
  </si>
  <si>
    <t>Kontrola tesnosti a neporušenosti skrine technológie, čistenie interiéru, ošetrenie zámku</t>
  </si>
  <si>
    <t>Kontrola neporušenosti zariadení v skrini technológie, dotiahnutie skrutkových spojov mechanických častí</t>
  </si>
  <si>
    <t>Kontrola napájacieho zdroja a batérií</t>
  </si>
  <si>
    <t>Kontrola nastavenia parametrov riadiacej jednotky</t>
  </si>
  <si>
    <t>Kontrola stavu indukčných slučiek vo vozovke</t>
  </si>
  <si>
    <t>Kontrola stavu váhových senzorov vo vozovke</t>
  </si>
  <si>
    <t>Kontrola prenosu údajov na lokálny dispečing</t>
  </si>
  <si>
    <t>Kontrola kópií dát za účelom preverenia funkčnosti sčítača</t>
  </si>
  <si>
    <t>SILO</t>
  </si>
  <si>
    <t>Kontrola údajov zo snímača hladiny soli</t>
  </si>
  <si>
    <t>Odborná prehliadka a odborná skúška rozvádzača, revízna správa</t>
  </si>
  <si>
    <t>Odborná prehliadka a odborná skúška, revízna správa</t>
  </si>
  <si>
    <t>Osvetlenie komory mosta</t>
  </si>
  <si>
    <t>Elektrické a geofyzikálne meranie DEMZ</t>
  </si>
  <si>
    <t>Centrálna uzemňovacia sústava</t>
  </si>
  <si>
    <t>Prekážkové osvetlenie pre vtáctvo</t>
  </si>
  <si>
    <t>Svietidlá LED reflektorové/Stĺpy PHS</t>
  </si>
  <si>
    <t>Vizuálna kontrola stavu a funkčnosti  svietidla</t>
  </si>
  <si>
    <t>Kontrola upevnenia svietidiel na stĺpoch PHS</t>
  </si>
  <si>
    <t>Čistenie optických plôch svietidiel</t>
  </si>
  <si>
    <t>Kontrola elektrovýzbroje svietidiel</t>
  </si>
  <si>
    <t>Rozvádzače  ISVO IP44/Stĺpy PHS</t>
  </si>
  <si>
    <t xml:space="preserve">Vizuálna kontrola káblových trás </t>
  </si>
  <si>
    <t>Kontrola upevnenia káblov v skrinkách ISVO a rozvádzačoch 1AN11 a 2AN11</t>
  </si>
  <si>
    <t>Elektroinštalácia v komore mosta</t>
  </si>
  <si>
    <t>Poznámka:  Elektroinštalácia v komore mosta - OP, OS sa vykonáva v 5 r. perióde. Posledná bola jeseň 2022</t>
  </si>
  <si>
    <t>Rozvádzače RN9 a RN10</t>
  </si>
  <si>
    <t>Uzemnenie</t>
  </si>
  <si>
    <t>Odborná prehliadka, odborná skúška, revízna správa *</t>
  </si>
  <si>
    <t>* OP, OS sa bude vykonávať na jeseň 2026, perióda 4 roky (posledná 2022)</t>
  </si>
  <si>
    <t>Centrálna uzemňovacia sústava na mostoch</t>
  </si>
  <si>
    <t>Diaľnica D3 Žilina Strážov - Žilina Brodno</t>
  </si>
  <si>
    <t>NN rozvádzač</t>
  </si>
  <si>
    <t>pR1</t>
  </si>
  <si>
    <t>Kontrola rozvádzača rozvodu NN zvonku a zvnútra</t>
  </si>
  <si>
    <t>pR2</t>
  </si>
  <si>
    <t>Kontrola vnútorného výstroja rozvádzača NN</t>
  </si>
  <si>
    <t>pR3</t>
  </si>
  <si>
    <t>pR4</t>
  </si>
  <si>
    <t>Kontrola uzemnenia rozvádzača</t>
  </si>
  <si>
    <t>pR5</t>
  </si>
  <si>
    <t>Kontrola prúdových chráničov - tlačidlom test</t>
  </si>
  <si>
    <t>pR6</t>
  </si>
  <si>
    <t>Kontrola prúdových chráničov - meranie parametrov</t>
  </si>
  <si>
    <t>pR7</t>
  </si>
  <si>
    <t>Meracie protokoly</t>
  </si>
  <si>
    <t>pR8</t>
  </si>
  <si>
    <t>Kontrola prepäťovej ochrany</t>
  </si>
  <si>
    <t>pR9</t>
  </si>
  <si>
    <t>pR10</t>
  </si>
  <si>
    <t>Metalické vedenie - napájacie káble</t>
  </si>
  <si>
    <t>pMV1</t>
  </si>
  <si>
    <t>všetky káble</t>
  </si>
  <si>
    <t>Kontrola izolačných stavov káblov - hlavné napájacie vedenia</t>
  </si>
  <si>
    <t>pMV2</t>
  </si>
  <si>
    <t>Kontrola izolačných stavov káblov - odbočky k napájaniu technológií</t>
  </si>
  <si>
    <t>pMV3</t>
  </si>
  <si>
    <t>pOV1</t>
  </si>
  <si>
    <t>EZS1,3-8, RNR1-8, RCSS2, MET3,KD1-3,5,6,7a,8,9, TU1-3,TU-DS,
SČ1,1a,2,2a, ČS2a,5,6,9,ČS,
TNV1,3,5,7,9,11,13,15, MPZ1, MPZ2</t>
  </si>
  <si>
    <t>* Vizuálna kontrola rozvádzačov</t>
  </si>
  <si>
    <t>pOV2</t>
  </si>
  <si>
    <t>EZS1,3-8, RNR1-8, RCSS2,MET3,KD1-3,5,6,7a,8,9, TU1-3,TU-DS,
SČ1,1a,2,2a, ČS2a,5,6,9,ČS,
TNV1,3,5,7,9,11,13,15, MPZ1, MPZ2</t>
  </si>
  <si>
    <t>* Kontrola stavu zariadení - vizuálna kontrola</t>
  </si>
  <si>
    <t>pOV3</t>
  </si>
  <si>
    <t>* Očistenie zariadení od prachu a nečistôt - povrchové</t>
  </si>
  <si>
    <t>pOV4</t>
  </si>
  <si>
    <t>pOV5</t>
  </si>
  <si>
    <t>pOV6</t>
  </si>
  <si>
    <t>pOV7</t>
  </si>
  <si>
    <t>Všetky optické káble</t>
  </si>
  <si>
    <t>Diaľnica D1 Dubná Skala - Turany</t>
  </si>
  <si>
    <t>13</t>
  </si>
  <si>
    <t>14</t>
  </si>
  <si>
    <t>15</t>
  </si>
  <si>
    <t>16</t>
  </si>
  <si>
    <t>17</t>
  </si>
  <si>
    <t>18</t>
  </si>
  <si>
    <t>19</t>
  </si>
  <si>
    <t>20</t>
  </si>
  <si>
    <t>TNV301 až 316</t>
  </si>
  <si>
    <t>Vizuálna kontrola stojana TNV</t>
  </si>
  <si>
    <t xml:space="preserve">Kontrola mechanických častí, spojov a zámkov stojana TNV </t>
  </si>
  <si>
    <t xml:space="preserve">Kontrola napájania stojana TNV </t>
  </si>
  <si>
    <t xml:space="preserve">Kontrola uzemnenia stojana TNV </t>
  </si>
  <si>
    <t>Kontrola hlasového spojenia stojana TNV</t>
  </si>
  <si>
    <t>Kontrola funkčnosti optickej signalizácie</t>
  </si>
  <si>
    <t>Kontrola diagnostických funkcií stojana TNV</t>
  </si>
  <si>
    <t>TNV301,303,305,307,309,311,313,315</t>
  </si>
  <si>
    <t>pTNV11</t>
  </si>
  <si>
    <t>Odborná prehliadka a odborná skúška podľa vyhl. č.508/2009</t>
  </si>
  <si>
    <t>pTNV12</t>
  </si>
  <si>
    <t>pTNV13</t>
  </si>
  <si>
    <t>SOS ústredňa</t>
  </si>
  <si>
    <t>Vizuálna kontrola ústredne</t>
  </si>
  <si>
    <t>pTNV14</t>
  </si>
  <si>
    <t>Vyčistenie ústredne</t>
  </si>
  <si>
    <t>pTNV15</t>
  </si>
  <si>
    <t>Kontrola napájania</t>
  </si>
  <si>
    <t>pTNV16</t>
  </si>
  <si>
    <t xml:space="preserve">Kontrola káblových a zástrčkových spojov </t>
  </si>
  <si>
    <t>pTNV17</t>
  </si>
  <si>
    <t>Kontrola programovania a komunikácie s ústredňou</t>
  </si>
  <si>
    <t>pTNV18</t>
  </si>
  <si>
    <t>Kontrola databázy udalostí ComReporter</t>
  </si>
  <si>
    <t>pTNV19</t>
  </si>
  <si>
    <t>Kontrola nahrávania (záznamu) hlasových spojení</t>
  </si>
  <si>
    <t>pTNV20</t>
  </si>
  <si>
    <t>Vytvorenie aktuálnej zálohy databázy ústredne</t>
  </si>
  <si>
    <t>pTNV21</t>
  </si>
  <si>
    <t xml:space="preserve">Kontrola stavu riadiacich modulov ústredne </t>
  </si>
  <si>
    <t>pTNV22</t>
  </si>
  <si>
    <t>Kontrola stavu interfejsových modulov ústredne</t>
  </si>
  <si>
    <t>pTNV23</t>
  </si>
  <si>
    <t>pTNV24</t>
  </si>
  <si>
    <t>SSÚD MT, SSÚD BA</t>
  </si>
  <si>
    <t>Vizuálna kontrola dispečerského pracoviska CD800</t>
  </si>
  <si>
    <t>pTNV25</t>
  </si>
  <si>
    <t>SSÚD MT</t>
  </si>
  <si>
    <t>Kontrola funkčnosti súmrakového senzora</t>
  </si>
  <si>
    <t>pTNV26</t>
  </si>
  <si>
    <t>Vyčistenie zariadenia od prachu a nečistôt</t>
  </si>
  <si>
    <t>pTNV27</t>
  </si>
  <si>
    <t xml:space="preserve">Kontrola pripojenia dispečerského pracoviska </t>
  </si>
  <si>
    <t>pTNV28</t>
  </si>
  <si>
    <t>Kontrola hlasového spojenia so stojanom TNV</t>
  </si>
  <si>
    <t>pTNV29</t>
  </si>
  <si>
    <t>Kontrola hlasového spojenia s nadriadeným dispečerským pracoviskom</t>
  </si>
  <si>
    <t>pTNV30</t>
  </si>
  <si>
    <t>Kontrola ovládania optickej signalizácie</t>
  </si>
  <si>
    <t>pTNV31</t>
  </si>
  <si>
    <t>1</t>
  </si>
  <si>
    <t>RCSS1,2</t>
  </si>
  <si>
    <t>Kontrola skrine RCSS zvonku a zvnútra</t>
  </si>
  <si>
    <t>RCSS2</t>
  </si>
  <si>
    <t>pCSS18</t>
  </si>
  <si>
    <t>pCSS19</t>
  </si>
  <si>
    <t>pCSS20</t>
  </si>
  <si>
    <t>VN1.1,1.2,2.1,2.2</t>
  </si>
  <si>
    <t>Kontrola uzemnenia výstražného návestidla</t>
  </si>
  <si>
    <t>pCSS21</t>
  </si>
  <si>
    <t>pCSS22</t>
  </si>
  <si>
    <t>pCSS23</t>
  </si>
  <si>
    <t>BLL5.1.1 - 5.1.5
BLL5.2.1 - 5.2.5
BLL5.3.1 - 5.3.5</t>
  </si>
  <si>
    <t>Kontrola funkčnosti LED blikačov</t>
  </si>
  <si>
    <t>pCSS24</t>
  </si>
  <si>
    <t>Kontrola kabeláže LED blikačov</t>
  </si>
  <si>
    <t>pCSS25</t>
  </si>
  <si>
    <t>Kontrola natočenia a uchytenia LED blikačov</t>
  </si>
  <si>
    <t>pCSS26</t>
  </si>
  <si>
    <t>RN24a, RN24b</t>
  </si>
  <si>
    <t>Kontrola napájacích zdrojov pre LED blikače</t>
  </si>
  <si>
    <t>pCSS27</t>
  </si>
  <si>
    <t>pEZS1</t>
  </si>
  <si>
    <t>EZS1 až 8</t>
  </si>
  <si>
    <t>pEZS2</t>
  </si>
  <si>
    <t>pEZS3</t>
  </si>
  <si>
    <t>pEZS4</t>
  </si>
  <si>
    <t>pEZS5</t>
  </si>
  <si>
    <t>pEZS6</t>
  </si>
  <si>
    <t>pEZS7</t>
  </si>
  <si>
    <t>pEZS8</t>
  </si>
  <si>
    <t>pEZS9</t>
  </si>
  <si>
    <t>pEZS10</t>
  </si>
  <si>
    <t>pEZS11</t>
  </si>
  <si>
    <t>pEZS12</t>
  </si>
  <si>
    <t xml:space="preserve">Test komunikačného switcha  </t>
  </si>
  <si>
    <t>pEZS13</t>
  </si>
  <si>
    <t>pEZS14</t>
  </si>
  <si>
    <t>SW údržba EZS servera SGII</t>
  </si>
  <si>
    <t>pEZS15</t>
  </si>
  <si>
    <t>EZS1 až 8, SSÚD</t>
  </si>
  <si>
    <t>3,6,9,11</t>
  </si>
  <si>
    <t>pKD1</t>
  </si>
  <si>
    <t>KD1 až 9, KD7a</t>
  </si>
  <si>
    <t>pKD2</t>
  </si>
  <si>
    <t>pKD3</t>
  </si>
  <si>
    <t>pKD4</t>
  </si>
  <si>
    <t>pKD5</t>
  </si>
  <si>
    <t>pKD6</t>
  </si>
  <si>
    <t>pKD7</t>
  </si>
  <si>
    <t>pKD8</t>
  </si>
  <si>
    <t>pKD9</t>
  </si>
  <si>
    <t>pKD10</t>
  </si>
  <si>
    <t>pKD11</t>
  </si>
  <si>
    <t>pKD12</t>
  </si>
  <si>
    <t>Kontrola nastavenia zárážiek koncových polôh statívu</t>
  </si>
  <si>
    <t>pKD13</t>
  </si>
  <si>
    <t>pKD14</t>
  </si>
  <si>
    <t>pKD15</t>
  </si>
  <si>
    <t>pKD16</t>
  </si>
  <si>
    <t>pKD17</t>
  </si>
  <si>
    <t>pKD18</t>
  </si>
  <si>
    <t>pKD19</t>
  </si>
  <si>
    <t>pKD20</t>
  </si>
  <si>
    <t xml:space="preserve">pRK1 </t>
  </si>
  <si>
    <t>RK1 až 9, RK7a</t>
  </si>
  <si>
    <t>Kontrola digitalizéra videosignálu encoder, komunikačnej vrstvy</t>
  </si>
  <si>
    <t xml:space="preserve">pRK2 </t>
  </si>
  <si>
    <t>Test optickej trasy - podružný technologický uzol ľavý pravý / technologický uzol kamery, kamery</t>
  </si>
  <si>
    <t xml:space="preserve">pRK3 </t>
  </si>
  <si>
    <t xml:space="preserve">pRK4 </t>
  </si>
  <si>
    <t xml:space="preserve">pRK5 </t>
  </si>
  <si>
    <t>Načítanie stavu kamier prostredníctvom servisného pultu</t>
  </si>
  <si>
    <t xml:space="preserve">pRK6 </t>
  </si>
  <si>
    <t xml:space="preserve">pRK7 </t>
  </si>
  <si>
    <t xml:space="preserve">pRK8 </t>
  </si>
  <si>
    <t xml:space="preserve">pRK9 </t>
  </si>
  <si>
    <t xml:space="preserve">pRK10 </t>
  </si>
  <si>
    <t>pRK11</t>
  </si>
  <si>
    <t>RK1-3, 5-9, 7a</t>
  </si>
  <si>
    <t>pRK12</t>
  </si>
  <si>
    <t>pRK13</t>
  </si>
  <si>
    <t>RK1-3, 5-9</t>
  </si>
  <si>
    <t>Kontrola správnej funkcie ECView</t>
  </si>
  <si>
    <t>pRK14</t>
  </si>
  <si>
    <t>pRK15</t>
  </si>
  <si>
    <t>Kamerové rozvádzače</t>
  </si>
  <si>
    <t>21</t>
  </si>
  <si>
    <t>22</t>
  </si>
  <si>
    <t>27</t>
  </si>
  <si>
    <t>28</t>
  </si>
  <si>
    <t>30</t>
  </si>
  <si>
    <t>31</t>
  </si>
  <si>
    <t>32</t>
  </si>
  <si>
    <t>33</t>
  </si>
  <si>
    <t>34</t>
  </si>
  <si>
    <t>35</t>
  </si>
  <si>
    <t>Test optickej trasy - technologický uzol - podružný uzol</t>
  </si>
  <si>
    <t>pTU22</t>
  </si>
  <si>
    <t>pPS1</t>
  </si>
  <si>
    <t>R-UPS, DR1 - 4</t>
  </si>
  <si>
    <t>Kontrola skrine zvonku a zvnútra</t>
  </si>
  <si>
    <t>pPS2</t>
  </si>
  <si>
    <t>pPS3</t>
  </si>
  <si>
    <t>pPS4</t>
  </si>
  <si>
    <t>R-UPS, DR2 - 4</t>
  </si>
  <si>
    <t>pPS5</t>
  </si>
  <si>
    <t>pPS6</t>
  </si>
  <si>
    <t>R-UPS</t>
  </si>
  <si>
    <t>pPS7</t>
  </si>
  <si>
    <t>Kontrola činnosti UPS</t>
  </si>
  <si>
    <t>pPS8</t>
  </si>
  <si>
    <t>Kapacitná skúška UPS</t>
  </si>
  <si>
    <t>Rozvádzače, UPS</t>
  </si>
  <si>
    <t>pPS9</t>
  </si>
  <si>
    <t>Firewall</t>
  </si>
  <si>
    <t>Kontrola stavu zariadenia - software kontrola, správa, údržba</t>
  </si>
  <si>
    <t>pPS10</t>
  </si>
  <si>
    <t>Údržba a kontrola systémových databáz</t>
  </si>
  <si>
    <t>pPS11</t>
  </si>
  <si>
    <t>Kontrola archívov</t>
  </si>
  <si>
    <t>pPS12</t>
  </si>
  <si>
    <t>pPS13</t>
  </si>
  <si>
    <t>Analýza možných chýb</t>
  </si>
  <si>
    <t>pPS14</t>
  </si>
  <si>
    <t>Doplnenie firewall UTM funkcie, ročná podpora</t>
  </si>
  <si>
    <t>pPS15</t>
  </si>
  <si>
    <t>Analýza využitia systémových prostriedkov - pamäť, zaťaženie CPU</t>
  </si>
  <si>
    <t>pPS16</t>
  </si>
  <si>
    <t>PC Video</t>
  </si>
  <si>
    <t>Očistenie zariadení od prachu a nečistôt - vnútorné</t>
  </si>
  <si>
    <t>pPS17</t>
  </si>
  <si>
    <t>pPS18</t>
  </si>
  <si>
    <t>Kontrola OS a klienta videosystému</t>
  </si>
  <si>
    <t>pPS19</t>
  </si>
  <si>
    <t>Kontrola dát</t>
  </si>
  <si>
    <t>pPS20</t>
  </si>
  <si>
    <t>pPS21</t>
  </si>
  <si>
    <t>Kontrola systémovej komunikácie - LAN</t>
  </si>
  <si>
    <t>pPS22</t>
  </si>
  <si>
    <t>pPS23</t>
  </si>
  <si>
    <t>Analýzy systémových chybových hlásení</t>
  </si>
  <si>
    <t>pPS24</t>
  </si>
  <si>
    <t>Analýza využitia systémových prostriedkov – pamäť, zaťaženie CPU</t>
  </si>
  <si>
    <t>pPS25</t>
  </si>
  <si>
    <t>Kontrola funkčnosti a diagnostika klávesnice s joyistickom</t>
  </si>
  <si>
    <t>pPS26</t>
  </si>
  <si>
    <t>Videoserver</t>
  </si>
  <si>
    <t xml:space="preserve">Kontrola funkčnosti vykonávania záznamov z kamier </t>
  </si>
  <si>
    <t>pPS27</t>
  </si>
  <si>
    <t>Kontrola databáz - verzie OS</t>
  </si>
  <si>
    <t>pPS28</t>
  </si>
  <si>
    <t xml:space="preserve">Kontrola SW verzií </t>
  </si>
  <si>
    <t>pPS29</t>
  </si>
  <si>
    <t>Switch</t>
  </si>
  <si>
    <t>pPS30</t>
  </si>
  <si>
    <t>pPS31</t>
  </si>
  <si>
    <t>Kontrola správnej funkcie v EcView</t>
  </si>
  <si>
    <t>pPS32</t>
  </si>
  <si>
    <t>Kontrola systémovej komunikácie - diagnostika switchov</t>
  </si>
  <si>
    <t>pPS33</t>
  </si>
  <si>
    <t>pPS34</t>
  </si>
  <si>
    <t>Všetky</t>
  </si>
  <si>
    <t>Záverečné overenie systému SSÚD</t>
  </si>
  <si>
    <t>pPS35</t>
  </si>
  <si>
    <t>SSÚD - vizualizácia</t>
  </si>
  <si>
    <t>pPS36</t>
  </si>
  <si>
    <t>pPS37</t>
  </si>
  <si>
    <t>pPS38</t>
  </si>
  <si>
    <t>Vykonanie testov funkčnosti redundancie WinCC</t>
  </si>
  <si>
    <t>pPS39</t>
  </si>
  <si>
    <t>pPS40</t>
  </si>
  <si>
    <t>SSÚD - tlačiarne</t>
  </si>
  <si>
    <t>Kontrola technických prostriedkov - tlačiarne</t>
  </si>
  <si>
    <t>pPS41</t>
  </si>
  <si>
    <t>SSÚD - monitory</t>
  </si>
  <si>
    <t>Kontrola technických prostriedkov - LCD</t>
  </si>
  <si>
    <t>pPS42</t>
  </si>
  <si>
    <t>SSÚD - pracovné stanice</t>
  </si>
  <si>
    <t>Kontrola systémových prostriedkov - PC</t>
  </si>
  <si>
    <t>pPS43</t>
  </si>
  <si>
    <t>SSÚD - servre</t>
  </si>
  <si>
    <t>Kontrola systémových prostriedkov - Server</t>
  </si>
  <si>
    <t>pPS44</t>
  </si>
  <si>
    <t>SSÚD - vizualizácia, PC, servre, monitory, tlačiarne</t>
  </si>
  <si>
    <t>SSÚD - Firewall, ethernet, video systém</t>
  </si>
  <si>
    <t>pMPZ1</t>
  </si>
  <si>
    <t>Kontrola skrine z vonku a z vnútra, očistenie</t>
  </si>
  <si>
    <t>pMPZ2</t>
  </si>
  <si>
    <t>pMPZ3</t>
  </si>
  <si>
    <t>Kontrola ODU jednotky</t>
  </si>
  <si>
    <t>pMPZ4</t>
  </si>
  <si>
    <t>Očistenie antén od prachu a nečistôt</t>
  </si>
  <si>
    <t>pMPZ5</t>
  </si>
  <si>
    <t>Kontrola prepoja koaxiálnych vedení</t>
  </si>
  <si>
    <t>pMPZ6</t>
  </si>
  <si>
    <t>Kontrola signalizačných stavov LED</t>
  </si>
  <si>
    <t>pMPZ7</t>
  </si>
  <si>
    <t>Kontrola komunikačného zariadenia siete ODU</t>
  </si>
  <si>
    <t>pMPZ8</t>
  </si>
  <si>
    <t>Kontrola systémovej komunikácie Ethernet</t>
  </si>
  <si>
    <t>pMPZ9</t>
  </si>
  <si>
    <t>Kontrola priepustnosti IP siete a prenosovej rýchlosti</t>
  </si>
  <si>
    <t>pMPZ10</t>
  </si>
  <si>
    <t>Mechanická kontrola vysielacej (prijímacej) antény</t>
  </si>
  <si>
    <t>pMPZ11</t>
  </si>
  <si>
    <t>Kontrola smerovania antény a jej dotiahnutie</t>
  </si>
  <si>
    <t>pMPZ12</t>
  </si>
  <si>
    <t>Kontrola mechanických častí uchytenia antény</t>
  </si>
  <si>
    <t>pMPZ13</t>
  </si>
  <si>
    <t>pMPZ14</t>
  </si>
  <si>
    <t>pMPZ15</t>
  </si>
  <si>
    <t>pMPZ16</t>
  </si>
  <si>
    <t>MPZ3</t>
  </si>
  <si>
    <t>pMPZ17</t>
  </si>
  <si>
    <t>pMPZ18</t>
  </si>
  <si>
    <t>pMPZ19</t>
  </si>
  <si>
    <t>pRNR1</t>
  </si>
  <si>
    <t>RNR1-8</t>
  </si>
  <si>
    <t>pRNR2</t>
  </si>
  <si>
    <t>RNR6</t>
  </si>
  <si>
    <t>pRNR3</t>
  </si>
  <si>
    <t>pRNR4</t>
  </si>
  <si>
    <t>pRNR5</t>
  </si>
  <si>
    <t>pRNR6</t>
  </si>
  <si>
    <t>pRNR7</t>
  </si>
  <si>
    <t>pRNR8</t>
  </si>
  <si>
    <t xml:space="preserve">Test optickej trasy - technologický uzol </t>
  </si>
  <si>
    <t>pRNR9</t>
  </si>
  <si>
    <t>pRNR10</t>
  </si>
  <si>
    <t>pCS1</t>
  </si>
  <si>
    <t>všetky ČS</t>
  </si>
  <si>
    <t>pCS2</t>
  </si>
  <si>
    <t>pCS3</t>
  </si>
  <si>
    <t>pCS4</t>
  </si>
  <si>
    <t>pCS5</t>
  </si>
  <si>
    <t>Test optickej trasy</t>
  </si>
  <si>
    <t>pCS6</t>
  </si>
  <si>
    <t>SO 420-03 Meranie fyzikálnych veličín v tuneli</t>
  </si>
  <si>
    <t>SO 420-04 Riadiaci systém dopravy</t>
  </si>
  <si>
    <t>SO 420-05 Riadiaci systém technológie</t>
  </si>
  <si>
    <t>SO 420-06 Elektrická požiarna signalizácia</t>
  </si>
  <si>
    <t>SO 420-07 Systém núdzového volania SOS</t>
  </si>
  <si>
    <t>SO 420-08 Uzatvorený televízny okruh, vrátane videodetekcie</t>
  </si>
  <si>
    <t>SO 420-09 Rádiové spojenie</t>
  </si>
  <si>
    <t>SO 420-10 Tunelový rozhlas</t>
  </si>
  <si>
    <t>SO 420-11 Dispečerský telefón</t>
  </si>
  <si>
    <t>SO 420-12 Silnoprúdové rozvody</t>
  </si>
  <si>
    <t>SO 420-13 Systém uzemnenia v tuneli</t>
  </si>
  <si>
    <t>SO 420-14 Dopravné značenie</t>
  </si>
  <si>
    <t>SO 420-15 Vetranie tunelových prechodových chodieb</t>
  </si>
  <si>
    <t>SO 792-11.1 IOP technologická časť</t>
  </si>
  <si>
    <t>Tunel Považský Chlmec - stavebná časť: SO 792-00.1 IOP stavebná časť</t>
  </si>
  <si>
    <t>Tunel Považský Chlmec - technologická časť: SO 792-11.1 IOP technologická časť</t>
  </si>
  <si>
    <t>SO 404-00.1 Požiarne uzávery + hasiace prístroje</t>
  </si>
  <si>
    <t>SO 404-00.4 Vzduchotechnika a chladenie</t>
  </si>
  <si>
    <t>SO 404-00.5 Portálova budova ZP, časť elektorinštalácia</t>
  </si>
  <si>
    <t>SO 404-00.6 Portálová budova ZP -SHZ</t>
  </si>
  <si>
    <t>SO 404-00.7 Portálová budova ZP - ČOV</t>
  </si>
  <si>
    <t>SO 404-00.8 Portálová budova ZP, časť EPS</t>
  </si>
  <si>
    <t>SO 405-00.1 Požiarne uzávery + hasiace prístroje</t>
  </si>
  <si>
    <t>SO 405-00.4 Vzduchotechnika a chladenie</t>
  </si>
  <si>
    <t>SO 405-00.5 Portálová budova VP, časť elektroinštalácia</t>
  </si>
  <si>
    <t>SO 405-00.6 Portálová budova VP - SHZ</t>
  </si>
  <si>
    <t>SO 405-00.7 Portálová budova VP - ČOV</t>
  </si>
  <si>
    <t>SO 405-00.8 Portálová budova VP, časť EPS</t>
  </si>
  <si>
    <t>SO 413-00 Odvodnenie vozovková voda</t>
  </si>
  <si>
    <t>SO 414-00 Požiarny vodovod</t>
  </si>
  <si>
    <t xml:space="preserve">SO 415-00 Stavebné úravy, požiarne uzávery + SOS kabínky </t>
  </si>
  <si>
    <t>SO 792-00.1 IOP stavebná časť</t>
  </si>
  <si>
    <t>SO 416-00.2 Studne a čerpacia stanica požiarnej vody – technologická časť
SO 416-00.3 Studne a čerpacia stanica požiarnej vody – požiarna nádrž – snímanie otvorenia poklopov
SO 416-00.4 Studne a čerpacia stanica požiarnej vody – snímanie otvorenia poklopov na studniach</t>
  </si>
  <si>
    <t>Tunel Považský Chlmec</t>
  </si>
  <si>
    <t>SO 629-00 Prípojky NN pre ISD</t>
  </si>
  <si>
    <t xml:space="preserve">SO 792-00 Informačný systém diaľnice </t>
  </si>
  <si>
    <t>N792 Informačný systém diaľnice</t>
  </si>
  <si>
    <t>SO 223-00 Estakáda ponad VN Hričov</t>
  </si>
  <si>
    <t>SO 224-00 Most na D3 v km 10,800 na preložkou cesty I/11 a Kysucou</t>
  </si>
  <si>
    <t>SO 629-01 Prípojky NN pre ISD</t>
  </si>
  <si>
    <t xml:space="preserve">SO 792-11 Informačný systém diaľnice </t>
  </si>
  <si>
    <t xml:space="preserve">N792-01 Informačný systém diaľnice </t>
  </si>
  <si>
    <t>Celková cena bez DPH v € za 1 kalendárny rok:</t>
  </si>
  <si>
    <t>Informačný systém diaľnice D3</t>
  </si>
  <si>
    <t>NN rozvádzače
Metalické vedenia – napájacie káble 
Optické vedenia</t>
  </si>
  <si>
    <t xml:space="preserve">Telefóny núdzového volania – TNV </t>
  </si>
  <si>
    <t xml:space="preserve">Kamerový dohľad </t>
  </si>
  <si>
    <t>Technologický úzol – TU</t>
  </si>
  <si>
    <t xml:space="preserve">Počítačový systém </t>
  </si>
  <si>
    <t>Mikrovlnné prenosové zariadenia</t>
  </si>
  <si>
    <t>Radiče návestných rezov – RNR</t>
  </si>
  <si>
    <t>Čerpacie stanice</t>
  </si>
  <si>
    <t>Diaľnica D1 Dubná Skala - Turany, Diaľnica D3 Žilina Strážov - Žilina Brodno</t>
  </si>
  <si>
    <t>Diaľnica D1 Dubná Skala - Turany, D3 Žilina Strážov - Žilina Brodno</t>
  </si>
  <si>
    <t>Tunel Považský Chlmec - technologická časť: SO 420-01 Osvetlenie tunela vrátane portálových objektov</t>
  </si>
  <si>
    <t>Tunel Považský Chlmec - technologická časť: SO 420-06 Elektrická požiarna signalizácia</t>
  </si>
  <si>
    <t>Tunel Považský Chlmec - technologická časť: SO 420-08 Uzatvorený televízny okruh, vrátane videodetekcie</t>
  </si>
  <si>
    <t xml:space="preserve">Tunel Považský Chlmec - technologická časť: SO 420-03 Meranie fyzikálnych veličín </t>
  </si>
  <si>
    <t>Tunel Považský Chlmec - technologická časť: SO 420-05 Riadiaci systém technológie vrátane EZS</t>
  </si>
  <si>
    <t>Výbojkové svietidlo kompletné pre sodíkovú výbojku 400W, el. trieda 1, IP66, IK08, AISI 316L, asymetrické vyžarovanie, priechodky, svorkovnica, výbojka</t>
  </si>
  <si>
    <t>Gotthard RS</t>
  </si>
  <si>
    <t>Zumtobel group</t>
  </si>
  <si>
    <t>Výbojkové svietidlo kompletné pre sodíkovú výbojku 250W, el. trieda 1, IP66, IK08, AISI 316L, asymetrické vyžarovanie, priechodky, svorkovnica, výbojka</t>
  </si>
  <si>
    <t>Výbojkové svietidlo kompletné pre sodíkovú výbojku 150W, el. trieda 1, IP66, IK08, AISI 316L,asymetrické vyžarovanie, priechodky, svorkovnica, výbojka</t>
  </si>
  <si>
    <t>Výbojkové svietidlo kompletné pre sodíkovú výbojku 150W, el. trieda 1, IP66, IK08, AISI 316L,symetrické vyžarovanie, priechodky, svorkovnica, výbojka</t>
  </si>
  <si>
    <t>Výbojkové svietidlo kompletné pre bielu metalhagenidovou výbojku 250W, el. trieda 1, IP66, IK08, AISI 316L, symetrické vyžarovanie, priechodky, svorkovnica, výbojka</t>
  </si>
  <si>
    <t>Niedax</t>
  </si>
  <si>
    <t>Indukční napájecí bod vodiaceho osvetlenia, horizontalne vyžarovanie, montážná otvor 15x65</t>
  </si>
  <si>
    <t>SwaroControl IHP</t>
  </si>
  <si>
    <t>Indukčné LED svietidlo, IP68, komplet, vrátane úchytného materiálu, farba biela/oranžová, obojstrané LED</t>
  </si>
  <si>
    <t>SwaroLine Module 100 IHP</t>
  </si>
  <si>
    <t>LED svietidlo, osadenie do rámu, farba zelená, obojstranná LED 2x6 LED</t>
  </si>
  <si>
    <t>SwaroExit module 220</t>
  </si>
  <si>
    <t>Výbojkové svietidlo kompletné pre sodíkovú výbojku 250W, el. trieda 2, krytie IP66, priechodky, svorkovnica, výbojka</t>
  </si>
  <si>
    <t>SAFIR 2</t>
  </si>
  <si>
    <t>Schreder</t>
  </si>
  <si>
    <t>Súmrakový spínač, vrátane konštrukcie</t>
  </si>
  <si>
    <t>SOU-1</t>
  </si>
  <si>
    <t>ELKOEP.com</t>
  </si>
  <si>
    <t>Svietidlo LED, príkon 114W, IP65</t>
  </si>
  <si>
    <t>GTLED RS</t>
  </si>
  <si>
    <t>Ústredňa vodiaceho osvetlenia, vrátane ovládacieho interface, montáž na plech</t>
  </si>
  <si>
    <t>SwaroControl MINI</t>
  </si>
  <si>
    <t>Jasomer, napájanie 230V AC, prevádzková teplota -25°C až 50°C, merací rozsah 0 až 40000cd/m2, analógový výstup prúdová sľučka 4 až 20mA, možnosť RS485</t>
  </si>
  <si>
    <t>SFLINT</t>
  </si>
  <si>
    <t>DNA</t>
  </si>
  <si>
    <t>Výbojka, žltá, 150W</t>
  </si>
  <si>
    <t>150W, žltá</t>
  </si>
  <si>
    <t>Výbojka, žltá, 250W</t>
  </si>
  <si>
    <t>250W, žltá</t>
  </si>
  <si>
    <t>Výbojka, žltá, 400W</t>
  </si>
  <si>
    <t>400W, žltá</t>
  </si>
  <si>
    <t>Výbojka, biela, 250W</t>
  </si>
  <si>
    <t>250W, biela</t>
  </si>
  <si>
    <t>Tlmivka, 150W</t>
  </si>
  <si>
    <t>150W</t>
  </si>
  <si>
    <t>Pharmar</t>
  </si>
  <si>
    <t>Tlmivka, 250W</t>
  </si>
  <si>
    <t>250W</t>
  </si>
  <si>
    <t>Tlmivka, 400W</t>
  </si>
  <si>
    <t>400W</t>
  </si>
  <si>
    <t xml:space="preserve">Ventilátor axiálny, prúdový
Prúdový axiálny  nerezový reverzačný ventilátor </t>
  </si>
  <si>
    <t>APWR 1250-RAV045-9-23-4P</t>
  </si>
  <si>
    <t>ZVVZ Milevsko</t>
  </si>
  <si>
    <t>Zostava senzorov pre jeden ventilátor
- 1x prepojovací krabice diagnostiky
- 1x senzor vibracií
- 1x teplota vinutí ( 6 x PTC termistor v elektromotore) s prevodníkom
- 2x teplota ložísk ( termistory Pt 100) s prevodníkom) 
- 1x bezpečnostný spínač - signalizácia odtrhu ventilátora</t>
  </si>
  <si>
    <t>Diagnostika</t>
  </si>
  <si>
    <t>Detektor dymu FireGuard 2</t>
  </si>
  <si>
    <t>SIGRIST FireGuard 2</t>
  </si>
  <si>
    <t>SIGRIST</t>
  </si>
  <si>
    <t>Nastavitelná univerzálna montážna konzola 0 - 90° pre detektor</t>
  </si>
  <si>
    <t>SIGRIST FireGuard 3</t>
  </si>
  <si>
    <t>Kalibračná tyčka pre FireGuard 2</t>
  </si>
  <si>
    <t>Sada 2 výhrevných telies</t>
  </si>
  <si>
    <t>Vysokoteplotný kábel 4x2x0.5mm2, FE180, E30-E90, spoločné tienenie (1meter)</t>
  </si>
  <si>
    <t>SIGRIST FireGuard 4</t>
  </si>
  <si>
    <t>Meranie CO a opacity VICOTEC 414-22</t>
  </si>
  <si>
    <t>VICOTEC 414</t>
  </si>
  <si>
    <t xml:space="preserve">Motor kyvety </t>
  </si>
  <si>
    <t xml:space="preserve">VICOTEC 414-22 </t>
  </si>
  <si>
    <t>Meranie rýchlosti a smeru vetra FLOWSIC 200-HM</t>
  </si>
  <si>
    <t>FLOWSIC 200HM</t>
  </si>
  <si>
    <t>Snímač hmly VISIC 620</t>
  </si>
  <si>
    <t>VISIC 620</t>
  </si>
  <si>
    <t>Snímač dymu a koncentrácie oxidov VISIC 100SF</t>
  </si>
  <si>
    <t>VISIC 100SF</t>
  </si>
  <si>
    <t xml:space="preserve">NO SENSOR ELECTROCHEM </t>
  </si>
  <si>
    <t>SICK 2071007</t>
  </si>
  <si>
    <t xml:space="preserve">IR zdroj </t>
  </si>
  <si>
    <t>SICK 2 020 237 Beamer</t>
  </si>
  <si>
    <t>Odporový snímač teploty Pt100 s prevodníkom</t>
  </si>
  <si>
    <t>Pt 100</t>
  </si>
  <si>
    <t>JSP SLOVAKIA Bratislava</t>
  </si>
  <si>
    <t>Riadiacia jednotka SIPORT 2 pre SIGRIST FireGuard 2</t>
  </si>
  <si>
    <t>SIPORT 2</t>
  </si>
  <si>
    <t>Držiak UDF 12</t>
  </si>
  <si>
    <t xml:space="preserve">UDF 12 E </t>
  </si>
  <si>
    <t>Baks</t>
  </si>
  <si>
    <t xml:space="preserve">SIMATIC S7-300, DIGITAL INPUT SM 321, OPTICALLY ISOLATED, 16DI, 24 V DC, 1 X 20 PIN </t>
  </si>
  <si>
    <t>6ES7321-1BH02-0AA0</t>
  </si>
  <si>
    <t>Siemens</t>
  </si>
  <si>
    <t>SIMATIC S7-300, FRONT CONNECTOR FOR SIGNAL MODULES WITH SCREW CONTACTS, 20-PIN</t>
  </si>
  <si>
    <t>6ES7392-1AJ00-0AA0</t>
  </si>
  <si>
    <t xml:space="preserve">SIMATIC S7-300, DIGITAL INPUT SM 321, OPTICALLY ISOLATED 32DI, 24 V DC, 1 X 40 PIN </t>
  </si>
  <si>
    <t>6ES7321-1BL00-0AA0</t>
  </si>
  <si>
    <t>SIMATIC S7-300,FRONT CONNECTOR 392 WITH SCREW CONTACTS, 40-PIN</t>
  </si>
  <si>
    <t>6ES7392-1AM00-0AA0</t>
  </si>
  <si>
    <t xml:space="preserve">SIMATIC S7-300, DIGITAL OUTPUT SM 322, OPTICALLY ISOLATED, 16 DO, 24V DC, 0.5A, 1 X 20 PIN SUM OF OUTPUT CURRENTS 4A/GROUP (8A/MODULE) </t>
  </si>
  <si>
    <t>6ES7322-1BH01-0AA0</t>
  </si>
  <si>
    <t xml:space="preserve">SIMATIC S7-300, ANALOG INPUT SM 331, OPTICALLY ISOLATED, 8 AE; +/-5/10V, 1-5 V, +/-20MA, 0/4 TO 20MA, 16 BIT (55 MS), 1 COMMON POINT(50 V COM.), 1 X 40 PIN </t>
  </si>
  <si>
    <t>6ES7331-7NF00-0AB0</t>
  </si>
  <si>
    <t xml:space="preserve">SIMATIC DP, ET200M-RED.-BUNDLE CONSISTING OF: 2X IM153-2HF (6ES7153-2BA10-0XB0), 1X BUSMODULE IM/IM (6ES7195-7HD10-0XA0) </t>
  </si>
  <si>
    <t>6ES7153-2AR04-0XA0</t>
  </si>
  <si>
    <t xml:space="preserve">SIMATIC DP, RAIL FOR ET 200M 530 MM LONG F. MAX. 5 BUS MOD. FUNCTION: INSERT/REMOVE </t>
  </si>
  <si>
    <t>6ES7195-1GF30-0XA0</t>
  </si>
  <si>
    <t>SIMATIC DP, BUS UNIT FOR ET200M F. THE INTEGR.OF TWO 40 MM WIDE I/O SUBMODULES FOR INSERT/REMOVE</t>
  </si>
  <si>
    <t>6ES7195-7HB00-0XA0</t>
  </si>
  <si>
    <t>SIMATIC S7-400H, Y-LINK FOR CONNECTING SINGLE-CHANNEL DP SLAVES TO S7-400H AND AS 410H</t>
  </si>
  <si>
    <t>6ES7197-1LA12-0XA0</t>
  </si>
  <si>
    <t>SIMATIC DP, BUS CONNECTOR FOR PROFIBUS UP TO 12 MBIT/S 90 DEGREE ANGLE OUTGOING CABLE, (W X H X D): 15,8 X 54 X 34 MM TERMINAT. RESIST. WITH ISOLAT. FUNCTION, WITHOUT PG SOCKET</t>
  </si>
  <si>
    <t>6ES7972-0BA12-0XA0</t>
  </si>
  <si>
    <t>PB BUS CONNECTOR WITH AXIAL CABLE OUTLET F.INDUSTR. PC, SIMATIC OP, OLM; TRANSMISSION RATE 12 MBIT/S; TERMINATING RESISTOR WITH SEPARATING FUNCTION, METAL HOUSING</t>
  </si>
  <si>
    <t>6GK1500-0EA02</t>
  </si>
  <si>
    <t>Industrial Converter PROFIBUS DP to  Fibre Optic Link, 2x opticke rozhranie SLC20</t>
  </si>
  <si>
    <t>ODW-710-F2</t>
  </si>
  <si>
    <t>AnyBus-Communicator PROFIBUS-DP:
RS-232/422/485 based industrial devices (Modbus RTU Master) To PROFIBUS-DP</t>
  </si>
  <si>
    <t>AB7000-C</t>
  </si>
  <si>
    <t>HMS</t>
  </si>
  <si>
    <t>Istič PL7-C20/1
jednopólový, 20A, char. C</t>
  </si>
  <si>
    <t>5QB1</t>
  </si>
  <si>
    <t>Eaton</t>
  </si>
  <si>
    <t>Istič PL7-C6/1
jednopólový, 6A, char. C</t>
  </si>
  <si>
    <t>5FC1
5FC2</t>
  </si>
  <si>
    <t>Istič PL7-C10/1
jednopólový, 10A, char. C</t>
  </si>
  <si>
    <t>5FC3</t>
  </si>
  <si>
    <t>Prúdový chránič PF7-/2/003
25A, 30mA</t>
  </si>
  <si>
    <t>5FI1</t>
  </si>
  <si>
    <t>Istič PL7-C16/2-DC
dvojpólový, 16A, char. C, pre DC</t>
  </si>
  <si>
    <t>5FA24-R1
5FA24-R2
5FA24'-R1</t>
  </si>
  <si>
    <t>Istič PL7-C2/1-DC
jednopólový, 2A, char. C, pre DC</t>
  </si>
  <si>
    <t>N9xy0
N9xy1</t>
  </si>
  <si>
    <t>N9613
N9614</t>
  </si>
  <si>
    <t>Pomocný kontakt ZP-IHK
1 zap. + 1 vyp.</t>
  </si>
  <si>
    <t>Set PLC-RSC-24DC/21 - 2966171 (relé + pätica)</t>
  </si>
  <si>
    <t>KA95xy
KA96xy</t>
  </si>
  <si>
    <t>Phoenix contact</t>
  </si>
  <si>
    <t>Napájací zdroj
TRIO-PS-1AC/24DC/20
vstup 230V AC
výstup 24V DC/20A</t>
  </si>
  <si>
    <t>6161GU1
GU2</t>
  </si>
  <si>
    <t>Modul redundacie
TRIO-DIODE/12-24DC/2X10/1X20</t>
  </si>
  <si>
    <t>SIMATIC HMI TP1500 COMFORT, COMFORT PANEL, TOUCH OPERATION, 15" WIDESCREEN-TFT-DISPLAY, 16 MIL. COLORS, PROFINET INTERFACE, MPI/PROFIBUS DP INTERFACE, 24 MB USER MEMORY, WINDOWS CE 6.0, CONFIGURABLE FROM WINCC COMFORT V11 SP2</t>
  </si>
  <si>
    <t>6AV2124-0QC02-0AX0</t>
  </si>
  <si>
    <t>Monitor 21"</t>
  </si>
  <si>
    <t>Monitor</t>
  </si>
  <si>
    <t>Štandardná USB klávesnica + USB myš</t>
  </si>
  <si>
    <t>Klávesnica, Myš</t>
  </si>
  <si>
    <t>Processor(s): (1) Intel® Xeon® Processor
Memory: 16GB
Network Controller: 1Gb Ethernet 4-port  Adapter
Storage Controller: RAID:0, 1, 5
Hard Drive: 2 x 300GB 12G SAS 10K rpm Hot-plug HDD
Internal Storage: Standard: 8 SFF SAS/SATA HDD BaysOptical Drive Bay: HP 9.5mm SATA DVD-RW JackBlack G9 Optical Drive
PCI-Express Slots:  PCIe slots 
Power Supply:  500W redundant 
Form Factor: Rack (2U)</t>
  </si>
  <si>
    <t>Server</t>
  </si>
  <si>
    <t>Rack UPS</t>
  </si>
  <si>
    <t>SIMATIC S7-400, UR2 RACK, CENTRALIZED AND DISTRIBUTED WITH 9 SLOTS 2 REDUNDANT PS PLUGGABLE</t>
  </si>
  <si>
    <t>6ES7400-1JA01-0AA0</t>
  </si>
  <si>
    <t>SIMATIC S7-400, POWER SUPPLY PS407: 10A, WIDERANGE, 120/230V UC, 5V DC/10A</t>
  </si>
  <si>
    <t>6ES7407-0KA02-0AA0</t>
  </si>
  <si>
    <t>SIMATIC S7-400, BACK-UP BATTERY 3.6 V/2.3 AH FOR PS 405 4A/10A/20A AND PS 407 4A/10A/20A</t>
  </si>
  <si>
    <t>6ES7971-0BA00</t>
  </si>
  <si>
    <t xml:space="preserve">SIMATIC S7-400H, CPU 417-5H, CENTRAL UNIT FOR S7-400H AND S7-400F/FH, 5 INTERFACES: 1X MPI/DP, 1X DP, 1X PN AND 2 FOR SYNC MODULES 32 MB MEMORY (16 MB DATA/16 MB CODE) </t>
  </si>
  <si>
    <t>6ES7417-5HT06-0AB0</t>
  </si>
  <si>
    <t>SIMATIC S7-400H, SYNC SUBMODULE V6 FOR CABLES UP TO 10KM</t>
  </si>
  <si>
    <t>6ES7960-1AB06-0XA0</t>
  </si>
  <si>
    <t xml:space="preserve">SIMATIC S7, RAM MEMORY CARD FOR S7-400, LONG VERSION 16 MBYTES </t>
  </si>
  <si>
    <t>6ES7952-1AS00-0AA0</t>
  </si>
  <si>
    <t>SIMATIC NET CP 443-1 ADVANCED 1X 10/100/1000 MBIT/S; 4 X 10/100 MBIT/S (IE SWITCH); RJ 45 PORTS; ISO; TCP; UDP; PROFINET-IO CON- TROLLER; S7-COMMUNCATION; OPEN COMMUNICATION (SEND/RE- CEIVE); S7-ROUTING; IP-KONFIGU- RATION VIA DHCP/BLOCK; IP ACCESSS CONTROL LIST; TIME- SYNCHRONISATION; EXTENDED WEB-DIAGNOSIS; FAST STARTUP; PROFIENERGY SUPPORT; IP-ROUTING; FTP; WEB-SERVER; SEC. E-MAIL; PN CBA, SECURITY</t>
  </si>
  <si>
    <t xml:space="preserve">6GK7443-1GX30-0XE0 </t>
  </si>
  <si>
    <t>SIMATIC S7-300, CP341 COMMUNICATION PROCESSOR WITH RS232C INTERFACE (V.24) INCL. CONFIG. PACKAGE ON CD</t>
  </si>
  <si>
    <t>6ES7341-1AH02-0AE0</t>
  </si>
  <si>
    <t>Skriňa pre EZS kovová - skrinka na omietku pre rozširujúce moduly</t>
  </si>
  <si>
    <t>2AX-EZS.01
2AX-EZS.02</t>
  </si>
  <si>
    <t>Ústředna EZS GALAXY DIMENSION GD48,  integračný modul, komunikačný prevodník, prepojovacie káble, drobný elektroištalačný materiál</t>
  </si>
  <si>
    <t>1AX-EZS.01
1AX-EZS.02</t>
  </si>
  <si>
    <t>Priestorový pohybový detektor PIR - DT8016AF</t>
  </si>
  <si>
    <t>PIR</t>
  </si>
  <si>
    <t>Mg. kontakt hliník dverový PTO - 6RSL-GN</t>
  </si>
  <si>
    <t>MG</t>
  </si>
  <si>
    <t>Mg. kontakt armovaný bránový PP - 6RSL-GN</t>
  </si>
  <si>
    <t xml:space="preserve">Vonkajšia siréna s majákom </t>
  </si>
  <si>
    <t>Klávesnica MK7</t>
  </si>
  <si>
    <t>MK</t>
  </si>
  <si>
    <t>Vypínač 1P</t>
  </si>
  <si>
    <t>iSW, 32A</t>
  </si>
  <si>
    <t>Istič B6/1P</t>
  </si>
  <si>
    <t>TX3, 6A, B/1P</t>
  </si>
  <si>
    <t>Legrand</t>
  </si>
  <si>
    <t>Termostat</t>
  </si>
  <si>
    <t>SK3110</t>
  </si>
  <si>
    <t>Rittal</t>
  </si>
  <si>
    <t>Svietidlo</t>
  </si>
  <si>
    <t>RegLed 74041</t>
  </si>
  <si>
    <t>Elplast</t>
  </si>
  <si>
    <t>EDS-305-S-SC</t>
  </si>
  <si>
    <t xml:space="preserve">Optický patch kábel </t>
  </si>
  <si>
    <t>SC-SC, 9/125 SM, Duplex, 15m</t>
  </si>
  <si>
    <t>Optix</t>
  </si>
  <si>
    <t>Zdroj 150W - EN54-4</t>
  </si>
  <si>
    <t>V24230-Z5-A5</t>
  </si>
  <si>
    <t>I/O modul</t>
  </si>
  <si>
    <t>Zásuvka hlásiča požiaru (adres.)</t>
  </si>
  <si>
    <t>FDB221</t>
  </si>
  <si>
    <t>Podložka pod zásuvku hlásiča</t>
  </si>
  <si>
    <t>FDB295</t>
  </si>
  <si>
    <t>Vyhrievanie hlásiča</t>
  </si>
  <si>
    <t>FDBH291</t>
  </si>
  <si>
    <t>Optický indikátor</t>
  </si>
  <si>
    <t>Spínacia jednotka - nepriama prevádzka</t>
  </si>
  <si>
    <t>Tesnenie pre zvýšenie krytia tl.hlásiča</t>
  </si>
  <si>
    <t>DMZ1197-AD</t>
  </si>
  <si>
    <t>Sklíčko tlačidlového hlásiča</t>
  </si>
  <si>
    <t>DMZ1196-AC</t>
  </si>
  <si>
    <t>Siréna červená s nízkou zásuvkou - IP65</t>
  </si>
  <si>
    <t>Rozvádzače EPS, OTS, EPS tunel</t>
  </si>
  <si>
    <t>Y-10144-IP + C-UP030</t>
  </si>
  <si>
    <t xml:space="preserve">Commend Slovakia, s r.o. </t>
  </si>
  <si>
    <t>Prídavný I/O modul pre ET311A/ET312A/ET808/ET901HE</t>
  </si>
  <si>
    <t>C-ET808AME</t>
  </si>
  <si>
    <t xml:space="preserve">Commend Slovakia,  s r.o. </t>
  </si>
  <si>
    <t>Modul pre pripojenie 4 IP účastníkov</t>
  </si>
  <si>
    <t>G8-IP-4B</t>
  </si>
  <si>
    <t>Modul napäťového zdroja GE800</t>
  </si>
  <si>
    <t>C-G8-GEN</t>
  </si>
  <si>
    <t>Modul CPU servera GE800</t>
  </si>
  <si>
    <t>C-G8-GEP</t>
  </si>
  <si>
    <t>Modul komunikačného panela TNV , včít. mikrofónu, reproduktora a tlačidla, včítane konektorov a kábl., bez modulu elektroniky</t>
  </si>
  <si>
    <t>2534_2_008-10</t>
  </si>
  <si>
    <t>Modul IP prevodníka ET901 pre digitálne hlásky</t>
  </si>
  <si>
    <t>C-ET901-D</t>
  </si>
  <si>
    <t>Modul LED osvetlenia TNV, pripojovací kábel</t>
  </si>
  <si>
    <t>2634 2 020-00</t>
  </si>
  <si>
    <t>Zámok TNV, komplet včítane cylindrickej vložky a rozety</t>
  </si>
  <si>
    <t>6569 3 026-10</t>
  </si>
  <si>
    <t>Reflexná nálepka TNV  (symbol SOS)</t>
  </si>
  <si>
    <t>2534 3 900-10</t>
  </si>
  <si>
    <t>Príslušenstvo TNV - Priemyselný AC/DC zdroj, vstupné napätie 85-264 VAC/120-370 VDC, výstupné napätie 24VDC/0-3,2A, 75W,montáž na DIN lištu</t>
  </si>
  <si>
    <t>X-DR75-24</t>
  </si>
  <si>
    <t>Prídavné slúchadlo pre pult CD800, s magnetickou vidlicou a PTT tlačidlom</t>
  </si>
  <si>
    <t>C-CDHS50P</t>
  </si>
  <si>
    <t>Stojanový NC mikrofón pre pult CD800, konektor pre pripojenie náhlavnej súpravy</t>
  </si>
  <si>
    <t>C-CDMI50PHD</t>
  </si>
  <si>
    <t>Prenosný hasiaci prístroj CO, 5kg, 55B, Držiak na stenu</t>
  </si>
  <si>
    <t>Vitkovice HTV</t>
  </si>
  <si>
    <t xml:space="preserve">Prenosný hasiaci prístroj práškový ABC, 6kg, 21A a 113B </t>
  </si>
  <si>
    <t>Držiak na stenu</t>
  </si>
  <si>
    <t>Detekcia odobratia hasiaceho prístroja - kontakt</t>
  </si>
  <si>
    <t>XCKT2145P16</t>
  </si>
  <si>
    <t>Schneider-Electric</t>
  </si>
  <si>
    <t>Magnetický kontakt Cooper CSA 460 - SEC</t>
  </si>
  <si>
    <t>Cooper CSA 460 - SEC</t>
  </si>
  <si>
    <t>HDSECURITY, s.r.o.</t>
  </si>
  <si>
    <t>Priemyselné svietidlo Linda PC, G23 1x11W/840, IP65</t>
  </si>
  <si>
    <t>LI2J87111R</t>
  </si>
  <si>
    <t>Schrack, s.r.o.</t>
  </si>
  <si>
    <t>Priemyselné svietidlo Linda PC 2x11W, 840, IP65</t>
  </si>
  <si>
    <t>LI2JLI5262</t>
  </si>
  <si>
    <t>Priemyselný napájací zdroj 230VAC/24 VDC</t>
  </si>
  <si>
    <t>Proeko 72W</t>
  </si>
  <si>
    <t>Weidmulller</t>
  </si>
  <si>
    <t>B6, C1, C2, C4, C10, C16,</t>
  </si>
  <si>
    <t>ABB, s.r.o.</t>
  </si>
  <si>
    <t>Elektrické relé</t>
  </si>
  <si>
    <t>OBOA1000-230VAC</t>
  </si>
  <si>
    <t>SLP-275 V/2S</t>
  </si>
  <si>
    <t>FLP B+C MAXI VS/2</t>
  </si>
  <si>
    <t>Kamera Flir-Trafibot HD</t>
  </si>
  <si>
    <t>10-6113 TrafiBot HD</t>
  </si>
  <si>
    <t>FLIR</t>
  </si>
  <si>
    <t>Kamera Siqura-BC 840-MC</t>
  </si>
  <si>
    <t>BC840-MC</t>
  </si>
  <si>
    <t xml:space="preserve">Siqura </t>
  </si>
  <si>
    <t>Kamera Siqura-FD 820M1IR</t>
  </si>
  <si>
    <t>FD820M1IR</t>
  </si>
  <si>
    <t>Kamera PTZ DS-2DY9185-AY2</t>
  </si>
  <si>
    <t>DS-2DY9185-AY2</t>
  </si>
  <si>
    <t>HIKVISION</t>
  </si>
  <si>
    <t>DS-2DE3204W-DE</t>
  </si>
  <si>
    <t>Siqura-FD 820v2M1IR</t>
  </si>
  <si>
    <t>FD820v2M1IR</t>
  </si>
  <si>
    <t>Termovízna kamera ITS-series AID</t>
  </si>
  <si>
    <t xml:space="preserve">10-6500 ITS-644 AID              </t>
  </si>
  <si>
    <t>Flir</t>
  </si>
  <si>
    <t xml:space="preserve">10-6515 ITS-625 AID              </t>
  </si>
  <si>
    <t xml:space="preserve">ADR kamera </t>
  </si>
  <si>
    <t>UnicamD2-IR</t>
  </si>
  <si>
    <t>CAMEA</t>
  </si>
  <si>
    <t>ADR rozvádzač</t>
  </si>
  <si>
    <t>UniRP</t>
  </si>
  <si>
    <t>Server ADR UNICAM</t>
  </si>
  <si>
    <t>ADR UNICAM</t>
  </si>
  <si>
    <t xml:space="preserve">Kryty na kamery Staton </t>
  </si>
  <si>
    <t>GS24000</t>
  </si>
  <si>
    <t xml:space="preserve">Funkwerk </t>
  </si>
  <si>
    <t>Konzola pre kryt Staton</t>
  </si>
  <si>
    <t>GS25667</t>
  </si>
  <si>
    <t>Objektív na kameru BC840-MC</t>
  </si>
  <si>
    <t>VL33</t>
  </si>
  <si>
    <t xml:space="preserve">Objektív na kameru </t>
  </si>
  <si>
    <t xml:space="preserve">LENS 1/2.7i-3,7-12mm-DC-AutoIR-3MP </t>
  </si>
  <si>
    <t>Videoserver UTO NVH 2608XR</t>
  </si>
  <si>
    <t>NVH 2608XR</t>
  </si>
  <si>
    <t xml:space="preserve">Klientska stanica UTO NVH 1101 </t>
  </si>
  <si>
    <t xml:space="preserve">NVH 1101 </t>
  </si>
  <si>
    <t xml:space="preserve">Server power edge </t>
  </si>
  <si>
    <t>DELL R430</t>
  </si>
  <si>
    <t>DELL</t>
  </si>
  <si>
    <t>Modul pre zber dát</t>
  </si>
  <si>
    <t xml:space="preserve">IP relé ADAM6060 </t>
  </si>
  <si>
    <t>ADVANTECH</t>
  </si>
  <si>
    <t>IP relé E1212</t>
  </si>
  <si>
    <t xml:space="preserve">Switch WS </t>
  </si>
  <si>
    <t>C2960XR-24TS-I</t>
  </si>
  <si>
    <t>CISCO</t>
  </si>
  <si>
    <t>Router Mikrotik CCR1072-1G-8S+</t>
  </si>
  <si>
    <t>CCR1072-1G-8S+</t>
  </si>
  <si>
    <t>Mikrotik</t>
  </si>
  <si>
    <t>IE-4000-4TC4G-E</t>
  </si>
  <si>
    <t>IE-2000-4TS-G-B</t>
  </si>
  <si>
    <t>Transformátor</t>
  </si>
  <si>
    <t xml:space="preserve">TRL 009/ST41  230/24V  80VA </t>
  </si>
  <si>
    <t>TPC s.r.o.</t>
  </si>
  <si>
    <t>Priemyselný napájací zdroj</t>
  </si>
  <si>
    <t>PRO ECO 72W 24v 3A</t>
  </si>
  <si>
    <t>WEIDMULLER</t>
  </si>
  <si>
    <t>UPS 3000VA Online vrátane akumulátorov</t>
  </si>
  <si>
    <t>SDH 3000</t>
  </si>
  <si>
    <t>RIELLO UPS</t>
  </si>
  <si>
    <t>Kamerová skrinka – nerez 200x300x150mm, IP66</t>
  </si>
  <si>
    <t>Spacial S3X (200x300x150) nerez 1.4404 NSYS3X3215 S3X 304L 300X200X150 + NSYMM32</t>
  </si>
  <si>
    <t>Videoserver DIVA (Maste, Slave)</t>
  </si>
  <si>
    <t xml:space="preserve">NVH-2608XR </t>
  </si>
  <si>
    <t>Video Server Storage Disc</t>
  </si>
  <si>
    <t>NVH-93TB 3TB</t>
  </si>
  <si>
    <t xml:space="preserve">Klientska stanica </t>
  </si>
  <si>
    <t>NVH-1101</t>
  </si>
  <si>
    <t xml:space="preserve">DVI výstup pre štyri monitory </t>
  </si>
  <si>
    <t xml:space="preserve">NVH-QUAD  </t>
  </si>
  <si>
    <t>NVH-IO</t>
  </si>
  <si>
    <t>Pro license</t>
  </si>
  <si>
    <t>SP-BASE</t>
  </si>
  <si>
    <t>Pro video channel license</t>
  </si>
  <si>
    <t>SP-VCH</t>
  </si>
  <si>
    <t>IP, MPEG2/4, H.264 Video encoder</t>
  </si>
  <si>
    <t>C60</t>
  </si>
  <si>
    <t>media converter</t>
  </si>
  <si>
    <t xml:space="preserve">XSNet 3300MC </t>
  </si>
  <si>
    <t>Surveillance Controller  Desktop, USB, hall effect joystick</t>
  </si>
  <si>
    <t xml:space="preserve">TPLINK_TL-SG1008PE </t>
  </si>
  <si>
    <t>TP LINK</t>
  </si>
  <si>
    <t>Transformátor TRL012/ST44, 230VAC/24VAC</t>
  </si>
  <si>
    <t>TPC</t>
  </si>
  <si>
    <t>TRL 012/ST44 230/24  150W</t>
  </si>
  <si>
    <t xml:space="preserve">Prúdový chránič 25/2/01 </t>
  </si>
  <si>
    <t>Dopravné rádio
Zariadenie pre vstup do vysielania príslušných FM staníc so vzdialeným prístupom cez eternet, Možnosť vstupu do PS - textové správy</t>
  </si>
  <si>
    <t xml:space="preserve">RDS ENCODER (1U) - LC-RDS-31 </t>
  </si>
  <si>
    <t>LUCOM</t>
  </si>
  <si>
    <t>Zariadenie pre riadenie jednotlivých RDS encoderov a výber módu prevádzky, monitoring cez LCD</t>
  </si>
  <si>
    <t>RDS/MPX MONITOR (1U) - LC-FMM-15</t>
  </si>
  <si>
    <t>Zdroj pre napájanie prvkov rádiovej technológie, s diaľkovým dohľadom cez ETH, 4x alarmové výstupy do CRS</t>
  </si>
  <si>
    <t>Napájací zdroj (1U) - LC-Power-25</t>
  </si>
  <si>
    <t>Zariadenie pre priamu komunikáciu obsluhy a vstup do FM vysielania s automatickými správami, nahrávanie cez USB a SD-card, Touch ovládanie v slovenskom jazyku</t>
  </si>
  <si>
    <t xml:space="preserve">RADIO TOUCH CONTROLL LC-376-14 </t>
  </si>
  <si>
    <t>FM combiner naladený pre príslušné frekvencie podľa finálneho výberu šírených FM staníc zaradený za vysielačmi (výkonový), odstup kanálov viac ako 50dB</t>
  </si>
  <si>
    <t>FM combiner 4/1  -   LC-comb-4/1</t>
  </si>
  <si>
    <t>Súbor cobiner - FM,MB,VHF,UHF</t>
  </si>
  <si>
    <t>Combiner - LC-S-15 - 25</t>
  </si>
  <si>
    <t>Zariadenie so vzdialeným prístupom cez eternet, alarmové výstupy pre CRS, LCD monitoring</t>
  </si>
  <si>
    <t>Digitálny FM MPX prijímač 88,0-108,0 MHz (1U)  -  LC-FM-22</t>
  </si>
  <si>
    <t>Zariadenie so vzdialeným prístupom cez eternet, alarmové výstupy pre CRS,  LCD monitoring</t>
  </si>
  <si>
    <t>Digitálny FM vysielač 88,0-108,0 MHz (1U) -  LC-FM-12</t>
  </si>
  <si>
    <t>Zariadenie pre spracovanie alarmových hlásení technológie RDST, vzdialený prístup cez ETH, zasielanie alarmových SMS,  LCD monitoring</t>
  </si>
  <si>
    <t xml:space="preserve">alarmový router (1U) -  LC-A-204 </t>
  </si>
  <si>
    <t>Zariadenie so vzdialeným prístupom cez eternet, alarmové výstupy pre CRS, prevádzka tetrapol</t>
  </si>
  <si>
    <t>Pásmový obojsmerný zosilňovač  LC-RPT-125</t>
  </si>
  <si>
    <t>Zariadenie so vzdialeným prístupom cez eternet, alarmové výstupy pre CRS, zabezpečenie duplexnej a simplexnej rádiovej komunikácie, citlivosť -115dBm,  LCD monitoring</t>
  </si>
  <si>
    <t>Digital transceiver (2U) -  LC-RPT-1051MB</t>
  </si>
  <si>
    <t>Zariadenie so vzdialeným prístupom cez eternet, alarmové výstupy pre CRS, zabezpečenie duplexnej a simplexnej rádiovej komunikácie , citlivosť -115dBm,  citlivosť -115dBm,  LCD monitoring</t>
  </si>
  <si>
    <t>Digital transceiver (2U) -  LC-RPT-1052VHF</t>
  </si>
  <si>
    <t>Digital transceiver (2U) -  LC-RPT-1053UHF</t>
  </si>
  <si>
    <t>Optické rozhrania a prevodníky,Zariadenie so vzdialeným prístupom cez eternet, alarmové výstupy pre CRS</t>
  </si>
  <si>
    <t>RPT Controll Data (2U) -  LC-F-105</t>
  </si>
  <si>
    <t>Smerová / Všesmerová anténa s uchytením na konzolu</t>
  </si>
  <si>
    <t>Anténa VHF , UHF, Tetrapol</t>
  </si>
  <si>
    <t>Akumulátor 12V</t>
  </si>
  <si>
    <t>EXIDE Sprinter XP 12V 2500</t>
  </si>
  <si>
    <t>EXIDE Technologies</t>
  </si>
  <si>
    <t>Tlakový reproduktor</t>
  </si>
  <si>
    <t xml:space="preserve"> HD21EN 30W, IP66</t>
  </si>
  <si>
    <t>RCF</t>
  </si>
  <si>
    <t>Zakončovací odpor RCF EOL</t>
  </si>
  <si>
    <t>DXT9000</t>
  </si>
  <si>
    <t xml:space="preserve">ASL riadiaca jednotka systému tunelového rozhlasu s routrom </t>
  </si>
  <si>
    <t>Vipedia 12 NET</t>
  </si>
  <si>
    <t>ASL/Avalon</t>
  </si>
  <si>
    <t>ASL MPS10 - stanica hlásateľa s mikrofónnym pultom</t>
  </si>
  <si>
    <t>MPS10</t>
  </si>
  <si>
    <t>ASL MPX10 - prídavná klávesnica k MPS10</t>
  </si>
  <si>
    <t>MPX10</t>
  </si>
  <si>
    <t xml:space="preserve">Výkonový zosilňovač V2000 </t>
  </si>
  <si>
    <t xml:space="preserve">V2000 </t>
  </si>
  <si>
    <t>AVALON</t>
  </si>
  <si>
    <t>Modul výkonového zosilňovača 100VW, 15W do V2000</t>
  </si>
  <si>
    <t>D150</t>
  </si>
  <si>
    <t>Krabicová rozvodka so zachovaním funkčnosti s ohňuvzdornou keramickou svorkovnicou, IP65</t>
  </si>
  <si>
    <t>7205553 T 100 ED       10-6 F</t>
  </si>
  <si>
    <t>Telefónna VoIP ústredňa</t>
  </si>
  <si>
    <t>KX-HTS32CE</t>
  </si>
  <si>
    <t>Stolový VoIP telefón</t>
  </si>
  <si>
    <t>KX-HDV130NE</t>
  </si>
  <si>
    <t>Prenosný VoIP telefón</t>
  </si>
  <si>
    <t xml:space="preserve">KX-TGP600CEB </t>
  </si>
  <si>
    <t>Opakovač signálu</t>
  </si>
  <si>
    <t xml:space="preserve">KX-A406CE </t>
  </si>
  <si>
    <t xml:space="preserve">Ethernetový sieťový prepínač - switch </t>
  </si>
  <si>
    <t>Jetnet5310g</t>
  </si>
  <si>
    <t>Korenix</t>
  </si>
  <si>
    <t>SFP Singlemode</t>
  </si>
  <si>
    <t>SLC80-BiDi-A</t>
  </si>
  <si>
    <t>westermo</t>
  </si>
  <si>
    <t>SLC80-BiDi-B</t>
  </si>
  <si>
    <t>SLC20-BiDi-A</t>
  </si>
  <si>
    <t>SLC20-BiDi-B</t>
  </si>
  <si>
    <t>NDR-240-48</t>
  </si>
  <si>
    <t>Meanwell</t>
  </si>
  <si>
    <t xml:space="preserve">Napájací rozvodný panel 19" </t>
  </si>
  <si>
    <t xml:space="preserve">9x230V </t>
  </si>
  <si>
    <t xml:space="preserve">Nabíjacie akumulátory NiMH 1,2V 630 mAh, </t>
  </si>
  <si>
    <t>typ AAA</t>
  </si>
  <si>
    <t>Výzbroj rozvádzačov</t>
  </si>
  <si>
    <t xml:space="preserve">Blok kontaktov </t>
  </si>
  <si>
    <t>MCB ,MCBH</t>
  </si>
  <si>
    <t>ABB</t>
  </si>
  <si>
    <t xml:space="preserve">Blok pomocných kontaktov </t>
  </si>
  <si>
    <t>CA4</t>
  </si>
  <si>
    <t>CT</t>
  </si>
  <si>
    <t xml:space="preserve">Detektor dymu </t>
  </si>
  <si>
    <t>ZB</t>
  </si>
  <si>
    <t xml:space="preserve">Dverný spínač </t>
  </si>
  <si>
    <t>EV</t>
  </si>
  <si>
    <t xml:space="preserve">Elektromer </t>
  </si>
  <si>
    <t>B23 112-100</t>
  </si>
  <si>
    <t xml:space="preserve">Elektr. modul pre podpäťovú cievku, 220/250V </t>
  </si>
  <si>
    <t>1SDA038320R1</t>
  </si>
  <si>
    <t>Frekvenčný menič</t>
  </si>
  <si>
    <t>ACS310</t>
  </si>
  <si>
    <t>Istič B, 10kA</t>
  </si>
  <si>
    <t>S201M-B, S203M-B, S203P-B32</t>
  </si>
  <si>
    <t>Istič B, 15kA</t>
  </si>
  <si>
    <t>S203P-B</t>
  </si>
  <si>
    <t>Istič B, 25kA</t>
  </si>
  <si>
    <t>S201P-B, S203P-B</t>
  </si>
  <si>
    <t>Istič C, 10kA</t>
  </si>
  <si>
    <t>S201M-C, S203M-C</t>
  </si>
  <si>
    <t>Istič C, 25kA</t>
  </si>
  <si>
    <t>S201P-C,  S203P-C</t>
  </si>
  <si>
    <t xml:space="preserve">Istič výkonový B, 10kA, svorka, 3 pol </t>
  </si>
  <si>
    <t>S803B-B</t>
  </si>
  <si>
    <t xml:space="preserve">Istič výkonový C, 10kA, svorka, 3 pol </t>
  </si>
  <si>
    <t>S803B-C125</t>
  </si>
  <si>
    <t xml:space="preserve">Istič, T5N 630 PR221DS-LS/I In=630 3p F F </t>
  </si>
  <si>
    <t>1SDA054396R1</t>
  </si>
  <si>
    <t xml:space="preserve">Istič, T7S 1000 PR232/P LSI In=1000A 4p F F M </t>
  </si>
  <si>
    <t>1SDA062763R1</t>
  </si>
  <si>
    <t xml:space="preserve">Istič, T7S 1600 PR232/P LSI In=1600A 3p F F M </t>
  </si>
  <si>
    <t>1SDA063011R1</t>
  </si>
  <si>
    <t xml:space="preserve">Istič, XT2N 160 Ekip I In=160A 3p F F </t>
  </si>
  <si>
    <t>1SDA067063R1</t>
  </si>
  <si>
    <t xml:space="preserve">Istič, XT4N 250 Ekip LS/I In=250A 3p F F </t>
  </si>
  <si>
    <t>1SDA068126R1</t>
  </si>
  <si>
    <t>Kompenzačný kondenzátor  10kVAr, 400 V</t>
  </si>
  <si>
    <t>MKPg</t>
  </si>
  <si>
    <t xml:space="preserve">Koncový spínač </t>
  </si>
  <si>
    <t>EV1140</t>
  </si>
  <si>
    <t xml:space="preserve">Logický konektor </t>
  </si>
  <si>
    <t>CR-M4LS</t>
  </si>
  <si>
    <t xml:space="preserve">Merací transformátor prúdu </t>
  </si>
  <si>
    <t>CT3/600, CT8/1500</t>
  </si>
  <si>
    <t xml:space="preserve">Monitorovanie fáz </t>
  </si>
  <si>
    <t>CM-MPS</t>
  </si>
  <si>
    <t xml:space="preserve">Motorický pohon, T7M-X1 220..250V AC </t>
  </si>
  <si>
    <t>1SDA062116R1</t>
  </si>
  <si>
    <t xml:space="preserve">Motorický pohon,T4-T5 220...250 Vac/dc </t>
  </si>
  <si>
    <t>1SDA054897R1</t>
  </si>
  <si>
    <t xml:space="preserve">Motorový spúšťač </t>
  </si>
  <si>
    <t>MS116-10,0, MS116-6,3</t>
  </si>
  <si>
    <t xml:space="preserve">Multimeter, panel </t>
  </si>
  <si>
    <t>DMTME-I-485-96</t>
  </si>
  <si>
    <t xml:space="preserve">Napájanie, 230V/24V </t>
  </si>
  <si>
    <t>ZB904</t>
  </si>
  <si>
    <t xml:space="preserve">Nožová poistka </t>
  </si>
  <si>
    <t>OFAF000H</t>
  </si>
  <si>
    <t xml:space="preserve">Odpínač </t>
  </si>
  <si>
    <t>OT63F3</t>
  </si>
  <si>
    <t xml:space="preserve">Oneskorovací člen, T1...T6 220...250Va.c./d.c. </t>
  </si>
  <si>
    <t>1SDA051361R1</t>
  </si>
  <si>
    <t xml:space="preserve">Osvetlenie, 8W 220/240V, 342 mm </t>
  </si>
  <si>
    <t>EV1040</t>
  </si>
  <si>
    <t xml:space="preserve">Ovládacia páka, čierna </t>
  </si>
  <si>
    <t>OHBS2</t>
  </si>
  <si>
    <t xml:space="preserve">Ovládacia páka, XT1..XT4 F/P </t>
  </si>
  <si>
    <t>1SDA066475R1</t>
  </si>
  <si>
    <t xml:space="preserve">Páka na dvere, RHD XT2-XT4 F/P </t>
  </si>
  <si>
    <t>1SDA069053R1</t>
  </si>
  <si>
    <t xml:space="preserve">Päticové relé, miniatúrne </t>
  </si>
  <si>
    <t>CR</t>
  </si>
  <si>
    <t xml:space="preserve">Päticový modul </t>
  </si>
  <si>
    <t>CR-P/M</t>
  </si>
  <si>
    <t xml:space="preserve">Podpäťová cievka, T4-T5-T6 220...240 Vac - 220 </t>
  </si>
  <si>
    <t>1SDA054884R1</t>
  </si>
  <si>
    <t xml:space="preserve">Podpäťová cievka, T7-T7M-X1 220...240V AC/DC </t>
  </si>
  <si>
    <t>1SDA063552R1</t>
  </si>
  <si>
    <t xml:space="preserve">Poistkový odpínač 32A, poistka 10,3x38 </t>
  </si>
  <si>
    <t>E</t>
  </si>
  <si>
    <t xml:space="preserve">Poistkový odpínač </t>
  </si>
  <si>
    <t>OS160GD03K</t>
  </si>
  <si>
    <t xml:space="preserve">Poistkový odpínač so svorkami, stav poistiek </t>
  </si>
  <si>
    <t>XLP00-EFM-6BC</t>
  </si>
  <si>
    <t xml:space="preserve">Pomocný kontakt </t>
  </si>
  <si>
    <t>HK1-11, OA1G</t>
  </si>
  <si>
    <t>S2C, S800</t>
  </si>
  <si>
    <t>Pomocný stýkač AC/DC</t>
  </si>
  <si>
    <t>NF40E-13 100-250V</t>
  </si>
  <si>
    <t xml:space="preserve">Prepäťová ochrana T1+2 ( B+C ) </t>
  </si>
  <si>
    <t>OVR T1</t>
  </si>
  <si>
    <t xml:space="preserve">Prepäťová ochrana T2 ( C ) </t>
  </si>
  <si>
    <t xml:space="preserve">OVR T2 </t>
  </si>
  <si>
    <t xml:space="preserve">Prepínač </t>
  </si>
  <si>
    <t>OC25G04RNBN00NU2, NU</t>
  </si>
  <si>
    <t>Prepínač, dvojpolohový, nepodsvietený, aret.</t>
  </si>
  <si>
    <t>C2SS2-10B-11</t>
  </si>
  <si>
    <t xml:space="preserve">Prevodník prúdu </t>
  </si>
  <si>
    <t xml:space="preserve">CC-E </t>
  </si>
  <si>
    <t xml:space="preserve">Prevodník, standard </t>
  </si>
  <si>
    <t>CC-E I/I</t>
  </si>
  <si>
    <t>CC-U/STD</t>
  </si>
  <si>
    <t>FRBFM-C16</t>
  </si>
  <si>
    <t>EATON</t>
  </si>
  <si>
    <t xml:space="preserve">Rele pre osvet. techniku </t>
  </si>
  <si>
    <t>E256.2-230</t>
  </si>
  <si>
    <t xml:space="preserve">Reverzačný spínač </t>
  </si>
  <si>
    <t>OC10G04PNBN00NWS2</t>
  </si>
  <si>
    <t xml:space="preserve">Sada konektorov   </t>
  </si>
  <si>
    <t xml:space="preserve">Signálka s LED, 230V AC </t>
  </si>
  <si>
    <t>CL2-C, G, Y</t>
  </si>
  <si>
    <t xml:space="preserve">Signálny kontakt </t>
  </si>
  <si>
    <t>SK1</t>
  </si>
  <si>
    <t xml:space="preserve">Signálny/pomocný kontakt </t>
  </si>
  <si>
    <t>S2C</t>
  </si>
  <si>
    <t xml:space="preserve">Sledovač stavu poistiek </t>
  </si>
  <si>
    <t>OFS690</t>
  </si>
  <si>
    <t xml:space="preserve">Snímač tlaku </t>
  </si>
  <si>
    <t xml:space="preserve">Softštartér </t>
  </si>
  <si>
    <t>PSE, PSR</t>
  </si>
  <si>
    <t xml:space="preserve">Spínaný zdroj, Economy </t>
  </si>
  <si>
    <t>CP-E</t>
  </si>
  <si>
    <t xml:space="preserve">Termistorové relé </t>
  </si>
  <si>
    <t>CM-MSS</t>
  </si>
  <si>
    <t xml:space="preserve">Tlačítko, nepodsvietené, bez aretácie </t>
  </si>
  <si>
    <t>CP1, CP9</t>
  </si>
  <si>
    <t>Tlačítko, nepodsvietené, bez aretácie, piktog.</t>
  </si>
  <si>
    <t>MP1</t>
  </si>
  <si>
    <t>Trojpolový stýkač, AC/DC 250V</t>
  </si>
  <si>
    <t>AF</t>
  </si>
  <si>
    <t xml:space="preserve">Vačkový spínač 0-I </t>
  </si>
  <si>
    <t>OC25G02PNBN00NA2</t>
  </si>
  <si>
    <t xml:space="preserve">Valcová poistka, 10,3x38 </t>
  </si>
  <si>
    <t>E 9F10 GG</t>
  </si>
  <si>
    <t xml:space="preserve">Ventilačná jednotka </t>
  </si>
  <si>
    <t xml:space="preserve">Voltmeter analogový, panel </t>
  </si>
  <si>
    <t>VLM</t>
  </si>
  <si>
    <t xml:space="preserve">Voltmetrický spínač </t>
  </si>
  <si>
    <t>OC25G06RNBN00NV30</t>
  </si>
  <si>
    <t xml:space="preserve">Vypínacia cievka, T4-T5-T6 220...240 Vac - 220.. </t>
  </si>
  <si>
    <t>1SDA054866R1</t>
  </si>
  <si>
    <t xml:space="preserve">Vypínacia cievka, T7-T7M-X1 220...240V AC/DC </t>
  </si>
  <si>
    <t>1SDA063548R1</t>
  </si>
  <si>
    <t xml:space="preserve">Vypínač, T5D 400 3p F F </t>
  </si>
  <si>
    <t>1SDA054599R1</t>
  </si>
  <si>
    <t xml:space="preserve">Vypínač, T5D 630 3p F F </t>
  </si>
  <si>
    <t>1SDA054601R1</t>
  </si>
  <si>
    <t xml:space="preserve">Vypínač, T7D 1600 3p F F M </t>
  </si>
  <si>
    <t>1SDA062042R1</t>
  </si>
  <si>
    <t xml:space="preserve">Vypínač, XT1D 160 3p F F </t>
  </si>
  <si>
    <t>1SDA068208R1</t>
  </si>
  <si>
    <t xml:space="preserve">Vypínač, XT3D 250 3p F F </t>
  </si>
  <si>
    <t>1SDA068210R1</t>
  </si>
  <si>
    <t xml:space="preserve">Zapínacia cievka, T7M-X1 220...240V AC/DC </t>
  </si>
  <si>
    <t>1SDA063550R1</t>
  </si>
  <si>
    <t xml:space="preserve">Modul UPS </t>
  </si>
  <si>
    <t xml:space="preserve">MPVW42 </t>
  </si>
  <si>
    <t>RPS SpA</t>
  </si>
  <si>
    <t>Batériový modul</t>
  </si>
  <si>
    <t>EXIDE XP123000</t>
  </si>
  <si>
    <t>Skriňa UPS</t>
  </si>
  <si>
    <t>MPW Power</t>
  </si>
  <si>
    <t>VN časť</t>
  </si>
  <si>
    <t xml:space="preserve">Transformátor </t>
  </si>
  <si>
    <t>RESIBLOC 22/0,42</t>
  </si>
  <si>
    <t xml:space="preserve">Vykurovací kábel </t>
  </si>
  <si>
    <t>DEVI-Iceguard 18</t>
  </si>
  <si>
    <t>DEVI</t>
  </si>
  <si>
    <t>DEVIreg 330 III</t>
  </si>
  <si>
    <t>Tunel Považský Chlmec - technologická časť: SO 420-14 Dopravné značenie</t>
  </si>
  <si>
    <t>Rozvádzače návestných rezov</t>
  </si>
  <si>
    <t>Istič B20/1N</t>
  </si>
  <si>
    <t>BM018620</t>
  </si>
  <si>
    <t>Istič B10/1</t>
  </si>
  <si>
    <t>BM018110</t>
  </si>
  <si>
    <t>Istič B6/1</t>
  </si>
  <si>
    <t>Napájací zdroj UNO-PS/1AC/24DC/30W</t>
  </si>
  <si>
    <t>Poistka trubičková - 0,5  A/T</t>
  </si>
  <si>
    <t>PPA Inžiniering</t>
  </si>
  <si>
    <t>Switch 5xTCP/IP</t>
  </si>
  <si>
    <t>EKI-2525I</t>
  </si>
  <si>
    <t>Skrinka rozvádzača RNRT prázdna pre vonkajšie použitie s montážnou doskou, nerez AISI 316L</t>
  </si>
  <si>
    <t>Rozširovacia karta so štyrmi konektormi</t>
  </si>
  <si>
    <t>PCB2075-EXT-4K</t>
  </si>
  <si>
    <t>DMV / PPA Controll</t>
  </si>
  <si>
    <t>LED modul s jednym konektorom pre biely symbol - rozlišenie 12x12 pixelov (okrajová doska)</t>
  </si>
  <si>
    <t>PCB1857-WHITE-MAT-1K</t>
  </si>
  <si>
    <t>LED modul s jednym konektorom pre biely symbol - rozlišenie 12x12 pixelov (MASTER stredná doska)</t>
  </si>
  <si>
    <t>PCB1857-WHITE-MAT-MASTER-2K</t>
  </si>
  <si>
    <t>LED modul s jednym konektorom pre biely symbol - rozlišenie 12x12 pixelov (SLAVE stredná doska)</t>
  </si>
  <si>
    <t>PCB1857-WHITE-MAT-SLAVE-2K</t>
  </si>
  <si>
    <t>LED modul s jednym konektorom pre dvojfarebný symbol - rozlišenie 8x8 pixelov (MASTER doska)</t>
  </si>
  <si>
    <t>PCB2271-2C-MAT-MASTER</t>
  </si>
  <si>
    <t>LED modul s jednym konektorom pre dvojfarebný symbol - rozlišenie 8x8 pixelov (SLAVE doska)</t>
  </si>
  <si>
    <t>PCB2271-2C-MAT-SLAVE</t>
  </si>
  <si>
    <t>Karta CPU BT/CT</t>
  </si>
  <si>
    <t>PCB2419-CPU-BT_CT</t>
  </si>
  <si>
    <t>Skriňa pre dopravnú značku BT/CT</t>
  </si>
  <si>
    <t>Zdroj RS-150-5, 130W</t>
  </si>
  <si>
    <t>NAP-KUC-RS-150-5
(AC/DC, 5V/26A, 130W)</t>
  </si>
  <si>
    <t>Zdroj RS-150-3, 90W</t>
  </si>
  <si>
    <t>NAP-KUC-RS-150-3
(AC/DC,3.3V/30A, 90W)</t>
  </si>
  <si>
    <t>Zdroj RS-25-12, 25W</t>
  </si>
  <si>
    <t>NAP-KUC-RS-25-12
(AC/DC,12V/2.1A, 25W)</t>
  </si>
  <si>
    <t>LED modul pre krížik/šípku</t>
  </si>
  <si>
    <t>PCB1943-CAY30</t>
  </si>
  <si>
    <t>Karta CPU A1T/A2T</t>
  </si>
  <si>
    <t>PCB2419-CPU-A1T_A2T</t>
  </si>
  <si>
    <t>Skriňa pre dopravnú značku A1T/A2T</t>
  </si>
  <si>
    <t>Presvetlená DZ IP11, 500x500 značka únikový východ</t>
  </si>
  <si>
    <t>62-B-1</t>
  </si>
  <si>
    <t>LEVELUX</t>
  </si>
  <si>
    <t>Presvetlená DZ II19a/II19b, 500x500 značka úniková značka</t>
  </si>
  <si>
    <t>62-B-07</t>
  </si>
  <si>
    <t>osvetľovací panel LEVELUX-LED 252xLED</t>
  </si>
  <si>
    <t>SEC</t>
  </si>
  <si>
    <t>Presvetlená značka II20c s požiarnym svietidlom LED</t>
  </si>
  <si>
    <t>FWL-V4A / FWOL V4A</t>
  </si>
  <si>
    <t>BROLL</t>
  </si>
  <si>
    <t>LED nasvietene piktogranu</t>
  </si>
  <si>
    <t>LED požiarne osvetlenie - central</t>
  </si>
  <si>
    <t>LED požiarne osvetlenie - bočné</t>
  </si>
  <si>
    <t>elektronický predradník 75W LED</t>
  </si>
  <si>
    <t>IBRS 10461</t>
  </si>
  <si>
    <t>Ventilátor ALMxxr 630-200-3/18°-2/4,0 VS (4 kW)
Príslušenstvo:  ochranná mreža na výtlaku, konzola na záves, typ ochrany motoru (nadprúdová alebo tepelná) podľa konkrétneho el. zapojenia a rozbehu, riadenie frekvenčným meničom.</t>
  </si>
  <si>
    <t>VENTRA</t>
  </si>
  <si>
    <t xml:space="preserve">Požiarná klapka PKTM III-C - 800x800 - .40 TPM 075/09-  spustenie ručné, teplotné, servopohonom BF 230 - T a s koncovým spínačom polohy </t>
  </si>
  <si>
    <t>Požiarná klapka PKTM III-C - 800x800</t>
  </si>
  <si>
    <t>MANDÍK</t>
  </si>
  <si>
    <t xml:space="preserve">Požiarná klapka PKTM III-C  700x700 -.40 TPM 075/09  spustenie ručné, teplotné, servopohonom BF 230 - T a s koncovým spínačom polohy </t>
  </si>
  <si>
    <t>Požiarná klapka PKTM III-C  700x700</t>
  </si>
  <si>
    <t>Regulačná klapka RKM 700 x 700- . 46 TPM 009/00 so signalizáciou otvorené, zatvorené, servopohon Belimo NM 230A-S (.46)</t>
  </si>
  <si>
    <t>Regulačná klapka RKM 700 x 700</t>
  </si>
  <si>
    <t>SDA 630/1260</t>
  </si>
  <si>
    <t>Ventilátor ALMxxr 560-200-3/18°-2/2,2 VS (2,2 kW)
Príslušenstvo:  ochranná mreža na výtlaku, konzola na záves, typ ochrany motoru (nadprúdová alebo tepelná) podľa konkrétneho el. zapojenia a rozbehu, riadenie frekvenčným meničom</t>
  </si>
  <si>
    <t>Požiarná klapka PKTM III-C - 1000x500</t>
  </si>
  <si>
    <t>Regulačná klapka RKM 1000 x 500</t>
  </si>
  <si>
    <t>PDZM 1000 x500</t>
  </si>
  <si>
    <t xml:space="preserve"> Pružná spojka (manžeta) FMA-560</t>
  </si>
  <si>
    <t>FMA-560</t>
  </si>
  <si>
    <t>SDA 560/1120</t>
  </si>
  <si>
    <t xml:space="preserve">Vzduchotechnické potrubie  1000 x 500, nerezové vyhotovenie (AISI 316Ti - viac ako 2% molybdenu)  </t>
  </si>
  <si>
    <t>Ventilátorový diel TERNO-S 200 K-15; V=300 m3/h; 180W; 230V; 50Hz; 1.57A; IP55</t>
  </si>
  <si>
    <t>TERNO-S 200</t>
  </si>
  <si>
    <t>ALTEKO</t>
  </si>
  <si>
    <t>Požiarná klapka 250x200 EI-S 60 spustenie ručné, teplotné , servopohonom BF 230-T a s koncovým spínačom polohy</t>
  </si>
  <si>
    <t>Požiarná klapka 250x200 EI-S 60</t>
  </si>
  <si>
    <t>Požiarná klapka 200x200 EI-S 60 spustenie ručné, teplotné , servopohonom BF 230-T a s koncovým spínačom polohy</t>
  </si>
  <si>
    <t>Požiarná klapka 200x200 EI-S 60</t>
  </si>
  <si>
    <t>Regulačná a uzatváracia klapka RK 200 SP-LM230A so signalizaciou otvorené, zavorené (servopohon Belimo; 230 V; 50 Hz)</t>
  </si>
  <si>
    <t xml:space="preserve">Regulačná a uzatváracia klapka RK 200 </t>
  </si>
  <si>
    <t>Regulačná a uzatváracia klapka RKM 200 x 200 so signalizaciou otvorené, zavorené, servopohon 230 TPM 009/00</t>
  </si>
  <si>
    <t>Regulačná a uzatváracia klapka RKM 200 x 200</t>
  </si>
  <si>
    <t>Filtračný diel TERNO-S 200 F-EU4-Z vrátane indikátoru tlakovej diference typ PS500</t>
  </si>
  <si>
    <t>TERNO-S 200 F-EU4-Z</t>
  </si>
  <si>
    <t>pružná vložka; rozmery PV 355x225-Z</t>
  </si>
  <si>
    <t>PV 355x225-Z</t>
  </si>
  <si>
    <t>Krycia mriežka veľkosť 250x200</t>
  </si>
  <si>
    <t>Krycí mřížka velikost 250x200</t>
  </si>
  <si>
    <t>Krycia mriežka  TERNO-S 200-Z (rozměry 355x225)</t>
  </si>
  <si>
    <t xml:space="preserve"> TERNO-S 200-Z</t>
  </si>
  <si>
    <t>Krycia mriežka  veľkosť 200x200</t>
  </si>
  <si>
    <t>Krycia mriežka  velikosť 200x200</t>
  </si>
  <si>
    <t>Čidlo diferenciálneho tlaku  S+S Regeltechnik PREMASGARD 1141, merací rozsah 0 až 100Pa, vrátane navádzacích trubičiek</t>
  </si>
  <si>
    <t>BF-MFV</t>
  </si>
  <si>
    <t>S+S Regeltechnik</t>
  </si>
  <si>
    <t>Tunel Považský Chlmec - stavebná časť: 404-00 Potrálová budova ZP, 405-00 Portálová budova VP</t>
  </si>
  <si>
    <t>EPS</t>
  </si>
  <si>
    <t>Vstupno-výstupný modul 4in/4out</t>
  </si>
  <si>
    <t>Nasávací dymový detektor s adaptérom FDCC221S</t>
  </si>
  <si>
    <t>Tlačidlový hlásič, s tesnením DMZ1197-AD, IP65</t>
  </si>
  <si>
    <t>FDM223, DMZ1197-AD</t>
  </si>
  <si>
    <t>Opticko-dymový hlásič požiaru + pätica FDB221 a základňa FDB293, IP55</t>
  </si>
  <si>
    <t>FDO241, FDB221,FDB293</t>
  </si>
  <si>
    <t>FDAI92 + AI330 Paralelný indikátor</t>
  </si>
  <si>
    <t>FDAI92</t>
  </si>
  <si>
    <t>Napájací zdroj EPS, 2 x akumulátory</t>
  </si>
  <si>
    <t>PS150W</t>
  </si>
  <si>
    <t>Prepäťová ochrana DataPro 2x1-36V/36VTr</t>
  </si>
  <si>
    <t>DataPro 2x1-36V/36V-Tr</t>
  </si>
  <si>
    <t>Leutron</t>
  </si>
  <si>
    <t>Vzduchotechnika</t>
  </si>
  <si>
    <t>Ventilátor</t>
  </si>
  <si>
    <t xml:space="preserve"> DV 800 DI2 G4+F7/M5 DVAV AH</t>
  </si>
  <si>
    <t>Duovent Compact</t>
  </si>
  <si>
    <t>Sacia dýza s meracou tryskou</t>
  </si>
  <si>
    <t>Ohrievač</t>
  </si>
  <si>
    <t>regulátor</t>
  </si>
  <si>
    <t>Regulácia</t>
  </si>
  <si>
    <t>Mandík PSUM-90/SK.40-200x315  - ND servopohon</t>
  </si>
  <si>
    <t>Mandík PSUM-90/SK.40-200x315  - ND čidlo</t>
  </si>
  <si>
    <t>čidlo 1</t>
  </si>
  <si>
    <t>100LSS0 / 80LSS0 vonkajšia KJ</t>
  </si>
  <si>
    <t>LG ARUN</t>
  </si>
  <si>
    <t>čidlo 2</t>
  </si>
  <si>
    <t>čidlo 3</t>
  </si>
  <si>
    <t>riadiaca doska 1</t>
  </si>
  <si>
    <t>riadiaca doska 2</t>
  </si>
  <si>
    <t>motor ventillátora</t>
  </si>
  <si>
    <t>kompresor</t>
  </si>
  <si>
    <t>09GSBL4 / 12GSVA4 / 15GSVA4  nástenná KJ vrátane čerpadla kondenzátu</t>
  </si>
  <si>
    <t>expanzný ventil</t>
  </si>
  <si>
    <t xml:space="preserve">36GSVA4 </t>
  </si>
  <si>
    <t>Hlavná PCB doska</t>
  </si>
  <si>
    <t>KSV037A22p vzduchom chladený kondenzátor</t>
  </si>
  <si>
    <t>Stulz ASU 321 AS</t>
  </si>
  <si>
    <t>Kopresor</t>
  </si>
  <si>
    <t>Inverter kompresora</t>
  </si>
  <si>
    <t>Tunel Považský Chlmec - stavebná časť: 413-00 Odvodnenie vozovková voda</t>
  </si>
  <si>
    <t>Rozvádzače R-413-Z a R-413-V</t>
  </si>
  <si>
    <t>Podľa projektu</t>
  </si>
  <si>
    <t>Regotrans</t>
  </si>
  <si>
    <t>Snímač hladiny</t>
  </si>
  <si>
    <t>SPA-390-4</t>
  </si>
  <si>
    <t>Microwell</t>
  </si>
  <si>
    <t>Snímač max. hladiny</t>
  </si>
  <si>
    <t>NLP-110</t>
  </si>
  <si>
    <t>Snímač ropných látok s vyhodnocovačom</t>
  </si>
  <si>
    <t>NAR300-A5AB2C + NRR262-AA</t>
  </si>
  <si>
    <t>Endress+Hauser Czech</t>
  </si>
  <si>
    <t>Snímač poklopov</t>
  </si>
  <si>
    <t>E2B-M12KN08-WP-B1 2M</t>
  </si>
  <si>
    <t>Omron</t>
  </si>
  <si>
    <t>Riadiaca ústredňa  SHZ 8010 Série 4</t>
  </si>
  <si>
    <t>ESSER 8010</t>
  </si>
  <si>
    <t>Honeywell</t>
  </si>
  <si>
    <t>Ovládací a zobrazovací panel ústredne</t>
  </si>
  <si>
    <t>Počítadlo poplachov s indikáciou riadiacich skupín</t>
  </si>
  <si>
    <t>Batéria 12V / 24,0 Ah VdS</t>
  </si>
  <si>
    <t>Skriňa tlačítkového hlásiča IQ8 žltá</t>
  </si>
  <si>
    <t>IQ8 Quad</t>
  </si>
  <si>
    <t>Kombinovaný hlásič požiaru IQ8 quad</t>
  </si>
  <si>
    <t>Výstražné svetelné tablo HASENIE-NEVSTUPOVAT</t>
  </si>
  <si>
    <t>30x30 cm</t>
  </si>
  <si>
    <t>Verex</t>
  </si>
  <si>
    <t>Svetelný maják červený CWST-RR-S5</t>
  </si>
  <si>
    <t>CWST-RR-S5</t>
  </si>
  <si>
    <t>Akustická signalizácia CWSO-RR-S1</t>
  </si>
  <si>
    <t>CWSS-RR-S1</t>
  </si>
  <si>
    <t>Hasiaca látka HFC-227ea (FM 200)</t>
  </si>
  <si>
    <t>FM 200</t>
  </si>
  <si>
    <t>KIDDE</t>
  </si>
  <si>
    <t>Elektrické spúšťacie zariadenie (Vds)</t>
  </si>
  <si>
    <t>22-37880-508</t>
  </si>
  <si>
    <t>Kontaktný tlakomer kontrolovaný, 42 bar systém</t>
  </si>
  <si>
    <t>37880-443</t>
  </si>
  <si>
    <t>Flexibilná vypúšťacia hadica 2" DIN</t>
  </si>
  <si>
    <t>22-37870-652</t>
  </si>
  <si>
    <t>Elektronika tlačítka standard ESSER</t>
  </si>
  <si>
    <t xml:space="preserve">ESSER </t>
  </si>
  <si>
    <t>Opticko-dymový hlásič IQ8Quad</t>
  </si>
  <si>
    <t>ISD stavebná časť</t>
  </si>
  <si>
    <t>Skriňa R-ISD - Polyesterová skriňa IP55, 500x750x300, uzavretá</t>
  </si>
  <si>
    <t>SCHRACK</t>
  </si>
  <si>
    <t>POCC2330</t>
  </si>
  <si>
    <t>Skriňa R-ISD - Polyesterový podstavec do zeme, 750x300x1000mm</t>
  </si>
  <si>
    <t>POSG0750</t>
  </si>
  <si>
    <t>Skriňa R-ISD - Montážna doska 750x500mm, kovová</t>
  </si>
  <si>
    <t>POMF5075</t>
  </si>
  <si>
    <t>Skriňa R-ISD - Vložka polcylindrického zámku 333, s jed.kľúčom</t>
  </si>
  <si>
    <t>DV900333</t>
  </si>
  <si>
    <t>Skriňa RN - Polyesterová skriňa IP55 500x500x300, uzavretá</t>
  </si>
  <si>
    <t>POCC2230</t>
  </si>
  <si>
    <t>Skriňa RN - Polyesterový podstavec do zeme, 500x300x1000mm</t>
  </si>
  <si>
    <t>POSG0500</t>
  </si>
  <si>
    <t>Skriňa RN - Montážna doska 500x500mm, kovová</t>
  </si>
  <si>
    <t>POMF5050</t>
  </si>
  <si>
    <t>Kovový vnútorný výstužný rám pre plastovú skriňu</t>
  </si>
  <si>
    <t>Chemická kotva</t>
  </si>
  <si>
    <t>Nerezová závitová tyč</t>
  </si>
  <si>
    <t>Sieťotlač pre NN rozvádzač</t>
  </si>
  <si>
    <t>Prepäťová ochrana FLT-SEC-T1+T2-3C-350/25-FM</t>
  </si>
  <si>
    <t>PHOENIX CONTACT</t>
  </si>
  <si>
    <t>Prepäťová ochrana FLT-SEC-T1+T2-3S-350/25-FM</t>
  </si>
  <si>
    <t>Modul do prepäťovej ochrany FLT-SEC-T1-350/25-P</t>
  </si>
  <si>
    <t>Modul do prepäťovej ochrany VAL-SEC-T2-350-P</t>
  </si>
  <si>
    <t>Modul do prepäťovej ochrany FLT-SEC-P-T1-N/PE-350/100-P</t>
  </si>
  <si>
    <t xml:space="preserve">Istič, charakteristika B, 50A, 3-pólový, 10kA </t>
  </si>
  <si>
    <t>OEZ</t>
  </si>
  <si>
    <t xml:space="preserve">Istič, charakteristika B, 40A, 3-pólový, 10kA </t>
  </si>
  <si>
    <t xml:space="preserve">Istič, charakteristika B, 32A, 3-pólový, 10kA </t>
  </si>
  <si>
    <t xml:space="preserve">Istič, charakteristika B, 25A, 3-pólový, 10kA </t>
  </si>
  <si>
    <t xml:space="preserve">Istič, charakteristika B, 20A, 3-pólový, 10kA </t>
  </si>
  <si>
    <t xml:space="preserve">Istič, charakteristika B, 20A, 3-pólový, 6kA </t>
  </si>
  <si>
    <t>BM618320</t>
  </si>
  <si>
    <t xml:space="preserve">Istič, charakteristika B, 16A, 3-pólový, 10kA </t>
  </si>
  <si>
    <t xml:space="preserve">Istič, charakteristika B, 16A, 1-pólový, 10kA </t>
  </si>
  <si>
    <t xml:space="preserve">Istič, charakteristika B, 10A, 1-pólový, 10kA </t>
  </si>
  <si>
    <t xml:space="preserve">Prúdový chránič, 40A, 4-pólový, 30mA </t>
  </si>
  <si>
    <t>Prúdový chránič, 40A, 4-pólový, 100mA , typ AC, 6kA</t>
  </si>
  <si>
    <t>BC604110</t>
  </si>
  <si>
    <t>Prúdový chránič, 40A, 4-pólový, 500mA , typ F204 A S-40/0,5</t>
  </si>
  <si>
    <t>2CSF204201R4400</t>
  </si>
  <si>
    <t>Radová svorka, 4mm, šedá</t>
  </si>
  <si>
    <t>Radová svorka, 4mm, modrá</t>
  </si>
  <si>
    <t>Radová svorka, 4mm, žltozelená</t>
  </si>
  <si>
    <t>Radová svorka, 35mm, šedá</t>
  </si>
  <si>
    <t>Radová svorka, 35mm, modrá</t>
  </si>
  <si>
    <t>Radová svorka, 35mm, žltozelená</t>
  </si>
  <si>
    <t>Radová svorka, 70mm, šedá</t>
  </si>
  <si>
    <t>Radová svorka, 70mm, modrá</t>
  </si>
  <si>
    <t>Radová svorka, 70mm, žltozelená</t>
  </si>
  <si>
    <t>Radová svorka, 120mm, šedá</t>
  </si>
  <si>
    <t>Radová svorka, 120mm, modrá</t>
  </si>
  <si>
    <t>Radová svorka, 120mm, žltozelená</t>
  </si>
  <si>
    <t>Kábel CYKY-J 5x120</t>
  </si>
  <si>
    <t>Kábel CYKY-O 4x120</t>
  </si>
  <si>
    <t>Kábel CYKY-O 4x70</t>
  </si>
  <si>
    <t>Kábel CYKY-J 5x35</t>
  </si>
  <si>
    <t>Kábel NAYY-O 4x240</t>
  </si>
  <si>
    <t>Kábel NAYY-O 4x150</t>
  </si>
  <si>
    <t>Kábel CYKY-J 5x10</t>
  </si>
  <si>
    <t>Kábel CYKY-J 5x4</t>
  </si>
  <si>
    <t>Kábel CYKY-J 5x1,5</t>
  </si>
  <si>
    <t>Kábel CYKY-J 3x6</t>
  </si>
  <si>
    <t>Kábel CYKY-J 3x4</t>
  </si>
  <si>
    <t>Kábel CYKY-O 2x2,5</t>
  </si>
  <si>
    <t>Spojka pre kábel 5x120, komplet</t>
  </si>
  <si>
    <t>Spojka pre kábel 4x120, komplet</t>
  </si>
  <si>
    <t>Spojka pre kábel 4x70, komplet</t>
  </si>
  <si>
    <t>Spojka pre kábel 5x35, komplet</t>
  </si>
  <si>
    <t>Spojka pre kábel 4x240, komplet</t>
  </si>
  <si>
    <t>Spojka pre kábel 4x150, komplet</t>
  </si>
  <si>
    <t>Spojka pre kábel 5x10, komplet</t>
  </si>
  <si>
    <t>Spojka pre kábel 5x4, komplet</t>
  </si>
  <si>
    <t>Spojka pre kábel 3x6, komplet</t>
  </si>
  <si>
    <t>Spojka pre kábel 3x4, komplet</t>
  </si>
  <si>
    <t>Telefony núzdového volania</t>
  </si>
  <si>
    <t>Modul napäťového zdroja GE800, C-G8-GEN</t>
  </si>
  <si>
    <t>COMMEND</t>
  </si>
  <si>
    <t>Modul CPU servera GE800, C-G8-GEP</t>
  </si>
  <si>
    <t>Modul sieťovej karty GE800, C-G8-NET</t>
  </si>
  <si>
    <t>C-G8-NET</t>
  </si>
  <si>
    <t>g8-ip-4b</t>
  </si>
  <si>
    <t>Prídavné slúchadlo pre pult CD800, s magnetickou vidlicou a PTT tlačidlom, CDHS50P</t>
  </si>
  <si>
    <t>CDHS50P</t>
  </si>
  <si>
    <t>Stojanový NC mikrofón pre pult CD800, konektor pre pripojenie náhlavnej súpravy, CDMI50PHD</t>
  </si>
  <si>
    <t>CDMI50PHD</t>
  </si>
  <si>
    <t>Hláskový IP modul ET908A, integrovaný LAN switch 2xEthernet 10/100BaseT,
optická signalizácia hovoru, 2 spínané výstupy/3 vstupy bezpotenciálových kontaktov možnosť pripojenia externého mikrofónu, reproduktora tlačidlového modulu, napájanie externé 12-24Vac, resp. PoE , C-ET908A</t>
  </si>
  <si>
    <t>C-ET908A</t>
  </si>
  <si>
    <t>Modul komunikačného panela, vrátane mikrofónu, reproduktora a tlačidla, vrátane konektorov
a káblov, bez modulu elektroniky, 2534_2_008-10</t>
  </si>
  <si>
    <t>DIN napájací zdroj Vin: 85-264 VAC/120-370VDC, Vout: 24VDC (0-2,5A), P:60W</t>
  </si>
  <si>
    <t>DR-60-24</t>
  </si>
  <si>
    <t>Switch commnet  4x10/100/1000BaseTx,4xFO100/1000Fx</t>
  </si>
  <si>
    <t>COMNET</t>
  </si>
  <si>
    <t>CNGE8MS</t>
  </si>
  <si>
    <t>FO SFP, 100Mb, Fx,</t>
  </si>
  <si>
    <t>DR-120-12</t>
  </si>
  <si>
    <t>Označenie TNV - nálepka</t>
  </si>
  <si>
    <t>Reproduktorový modul pre TNV</t>
  </si>
  <si>
    <t xml:space="preserve">Výstražné návestidlo STANDARD (LED) 300mm </t>
  </si>
  <si>
    <t>STANDARD</t>
  </si>
  <si>
    <t>RCSS - Skriňa IP55 750x500x300, uzavretá</t>
  </si>
  <si>
    <t>POCC3230</t>
  </si>
  <si>
    <t>RCSS - Montážna doska 750x500mm, kovová</t>
  </si>
  <si>
    <t>POMF7550</t>
  </si>
  <si>
    <t>RCSS - Polyesterový podstavec do zeme, 500x300x1000mm</t>
  </si>
  <si>
    <t>RCSS - Vložka polcylindrického zámku 333, s jed.kľúčom</t>
  </si>
  <si>
    <t>CPU 1211C</t>
  </si>
  <si>
    <t>SIEMENS</t>
  </si>
  <si>
    <t>6ES7211-1BE40-0XB0</t>
  </si>
  <si>
    <t>DIGITAL OUTPUT MODULE SB 1222</t>
  </si>
  <si>
    <t>6ES7222-1BD30-0XB0</t>
  </si>
  <si>
    <t xml:space="preserve">Napájací zdroj 230VAC/24VDC/30W </t>
  </si>
  <si>
    <t>Switch 4x10/100/1000BaseTx,4xFO100/1000Fx</t>
  </si>
  <si>
    <t>FO SFP, 100Mb, Fx</t>
  </si>
  <si>
    <t>Prepäťová ochrana FLP-B+C MAXI VS/2</t>
  </si>
  <si>
    <t>8595090537847</t>
  </si>
  <si>
    <t>Modul do prepäťovej ochrany FLP-B+C MAXI V/0</t>
  </si>
  <si>
    <t>8595090535355</t>
  </si>
  <si>
    <t>Prepäťová ochrana DPA M CLE RJ45B 48</t>
  </si>
  <si>
    <t>DEHN+SOHNE</t>
  </si>
  <si>
    <t>929 121</t>
  </si>
  <si>
    <t>Výhrevné teleso, FLH250</t>
  </si>
  <si>
    <t>IUK08250</t>
  </si>
  <si>
    <t>Istič, charakteristika C, 16A/1N, 2-pólový, 10kA</t>
  </si>
  <si>
    <t>BM017616</t>
  </si>
  <si>
    <t>Istič, charakteristika C, 4A, 1-pólový, 10kA</t>
  </si>
  <si>
    <t>BM017104</t>
  </si>
  <si>
    <t>Istič, charakteristika C, 6A, 1-pólový, 10kA</t>
  </si>
  <si>
    <t>BM017106</t>
  </si>
  <si>
    <t>Poistková svorka SFR.4</t>
  </si>
  <si>
    <t>IK141004</t>
  </si>
  <si>
    <t>Termostat kúrenia 1 rozpínací kontakt, červený</t>
  </si>
  <si>
    <t>IUK08565</t>
  </si>
  <si>
    <t>Zásuvka STN, 16A, 250V, na DIN lištu</t>
  </si>
  <si>
    <t>BZ325001-A</t>
  </si>
  <si>
    <t>Dverný spínač 230VAC/6A</t>
  </si>
  <si>
    <t>ASDSW010</t>
  </si>
  <si>
    <t>Trubičková sklenená poistka 250mA/F</t>
  </si>
  <si>
    <t>Sada BLL5 (5ks výstražných svetiel a 1ks riadiaca jednotka)</t>
  </si>
  <si>
    <t>BLL5</t>
  </si>
  <si>
    <t>Schránka pre dokumentáciu</t>
  </si>
  <si>
    <t>Sieťotlač pre skriňu RCSS</t>
  </si>
  <si>
    <t>Prúdový komparátor</t>
  </si>
  <si>
    <t>PPA INŽINIERING</t>
  </si>
  <si>
    <t>Ústredňa DSC PC 1864</t>
  </si>
  <si>
    <t>DSC</t>
  </si>
  <si>
    <t>Klávesnica EZS -PK5500</t>
  </si>
  <si>
    <t>TCPIP komunikátor EZS</t>
  </si>
  <si>
    <t>Transformátor EZS TR-3</t>
  </si>
  <si>
    <t>Dverný kontakt EZS - 3G-SM</t>
  </si>
  <si>
    <t>Infrazávora EZS - SBT 30</t>
  </si>
  <si>
    <t>EZS server EGII</t>
  </si>
  <si>
    <t>Batéria 12V/7Ah</t>
  </si>
  <si>
    <t xml:space="preserve">Rozvádzač EZS </t>
  </si>
  <si>
    <t>siqura</t>
  </si>
  <si>
    <t>Skriňa RK - Polyesterová skriňa IP66, 600x400x230, plné dvere</t>
  </si>
  <si>
    <t>Skriňa RK - Montážna doska 600x400mm, kovová</t>
  </si>
  <si>
    <t>Nerezový C- uholník zosilnený CWD30H30/02E</t>
  </si>
  <si>
    <t>Pásovina na uchytenie na stĺp</t>
  </si>
  <si>
    <t>Fe s PU</t>
  </si>
  <si>
    <t xml:space="preserve">C60 encoder </t>
  </si>
  <si>
    <t>SIQURA</t>
  </si>
  <si>
    <t>C-60 E-MC/SA</t>
  </si>
  <si>
    <t>Prepäťová ochrana FV2</t>
  </si>
  <si>
    <t>DP-024-25</t>
  </si>
  <si>
    <t>Prepäťová ochrana FV1 FLT-SEC-T1+T2-1S-350/25-FM</t>
  </si>
  <si>
    <t>Prepäťová ochrana PP-RJ-IDC-F</t>
  </si>
  <si>
    <t>Napájací zdroj 230VAC/24VDC/60W</t>
  </si>
  <si>
    <t xml:space="preserve">Istič, charakteristika B, 6A, 1-pólový, 10kA </t>
  </si>
  <si>
    <t>BM018106</t>
  </si>
  <si>
    <t xml:space="preserve">Istič, charakteristika B, 2A, 1-pólový, 10kA </t>
  </si>
  <si>
    <t>BM018102</t>
  </si>
  <si>
    <t>Prúdový chránič 2pólový, 25A/100mA</t>
  </si>
  <si>
    <t>BC602210</t>
  </si>
  <si>
    <t>Servisná zásuvka 230VAC</t>
  </si>
  <si>
    <t>Poistkový odpínač FU1, 2-pólový</t>
  </si>
  <si>
    <t>IS506102</t>
  </si>
  <si>
    <t>Valcové poistky C6A</t>
  </si>
  <si>
    <t>Napájací transformátor T1</t>
  </si>
  <si>
    <t>Vinuta Rajec</t>
  </si>
  <si>
    <t>T1N-160-230/24</t>
  </si>
  <si>
    <t>DIN lišta, 1m, perforovaná</t>
  </si>
  <si>
    <t>DIN35/1P TS35</t>
  </si>
  <si>
    <t>Nulovací mostík PE12, zelený</t>
  </si>
  <si>
    <t>Dverný kontakt</t>
  </si>
  <si>
    <t>Emas</t>
  </si>
  <si>
    <t>L5K13MUM331</t>
  </si>
  <si>
    <t>CPU 1211C DC/DC/DC</t>
  </si>
  <si>
    <t>6ES7211-1AE40-0XB0</t>
  </si>
  <si>
    <t>CNGE20MS</t>
  </si>
  <si>
    <t>Metalický prepojovací kábel RJ45-RJ454, 1m</t>
  </si>
  <si>
    <t>Radová svorka, 2,5mm, šedá</t>
  </si>
  <si>
    <t>Sieťotlač pre skriňu RK</t>
  </si>
  <si>
    <t>Kamera - TPU Traffic PTZv2 CAM</t>
  </si>
  <si>
    <t>Rozvádzač, BASIC OUTDOR s príslušenstvom</t>
  </si>
  <si>
    <t>Optiswitch OS912, 12xcombo 10/100/1000Base Fx</t>
  </si>
  <si>
    <t>MRV Communications</t>
  </si>
  <si>
    <t>OS912-AC-2</t>
  </si>
  <si>
    <t>FO SFP, 1000Mb, Fx</t>
  </si>
  <si>
    <t>ANALOG INPUTS SB 1231</t>
  </si>
  <si>
    <t>6ES7231-4HA30-0XB0</t>
  </si>
  <si>
    <t>Rozvodný panel 19" 7x230V</t>
  </si>
  <si>
    <t>KRUGEL</t>
  </si>
  <si>
    <t>Relé 230VAC, 4 prepínacie kontakty 6A</t>
  </si>
  <si>
    <t>RS410730</t>
  </si>
  <si>
    <t>Pätica, na DIN lištu pre relé RS4</t>
  </si>
  <si>
    <t>YRS78704</t>
  </si>
  <si>
    <t>Relé RT 2P/8A,24VDC, pinning 5.0mm</t>
  </si>
  <si>
    <t>RT424024</t>
  </si>
  <si>
    <t xml:space="preserve">Pätica k relé RT, na DIN lištu, </t>
  </si>
  <si>
    <t>YRT78626</t>
  </si>
  <si>
    <t xml:space="preserve">Istič, charakteristika C, 20A/1N, 2-pólový, 10kA </t>
  </si>
  <si>
    <t>BM017620</t>
  </si>
  <si>
    <t>Prúdový chránič, 25A, 2-pólový, 30mA , typ AC, 10kA</t>
  </si>
  <si>
    <t>BC002203</t>
  </si>
  <si>
    <t xml:space="preserve">Pomocný kontakt, 1 zapínací+1 rozpínací , 5-250V/4A, upínací, </t>
  </si>
  <si>
    <t>BM900001</t>
  </si>
  <si>
    <t>Termostat vetrania, 1 zapínací kontakt, modrý</t>
  </si>
  <si>
    <t>IUK08566</t>
  </si>
  <si>
    <t>Hydrostat 40-90%, 1 prepínací kontakt</t>
  </si>
  <si>
    <t>IUK08562</t>
  </si>
  <si>
    <t>Svietidlo LED, magnetické 230VAC, IP20</t>
  </si>
  <si>
    <t>IU008523</t>
  </si>
  <si>
    <t>Externý ventilátor EV1</t>
  </si>
  <si>
    <t>Ochrana proti striekajúcej vode</t>
  </si>
  <si>
    <t>Pánt pre skriňu TU</t>
  </si>
  <si>
    <t>Odporový snímač teploty BT</t>
  </si>
  <si>
    <t>JSP</t>
  </si>
  <si>
    <t>Optický distribučný box 4port na DIN lištu</t>
  </si>
  <si>
    <t>Optický distribučný box 24port do 19" rámu</t>
  </si>
  <si>
    <t>Sieťotlač pre skriňu TU</t>
  </si>
  <si>
    <t>Počítačový systém</t>
  </si>
  <si>
    <t>Videoserver VDG NVH -1004XR</t>
  </si>
  <si>
    <t>Diva NVH-1004XR</t>
  </si>
  <si>
    <t>PC zostava videoklient</t>
  </si>
  <si>
    <t>HEWLETT-PACKARD</t>
  </si>
  <si>
    <t>HP 280 G1 MT</t>
  </si>
  <si>
    <t>SAT HD prijímač</t>
  </si>
  <si>
    <t>TOPFIELD</t>
  </si>
  <si>
    <t>TF-S3000RHD</t>
  </si>
  <si>
    <t>LCD MONITOR 40"</t>
  </si>
  <si>
    <t>SAMSUNG</t>
  </si>
  <si>
    <t>UE40H65**</t>
  </si>
  <si>
    <t>gatePROTECT AG</t>
  </si>
  <si>
    <t>GPA-300</t>
  </si>
  <si>
    <t>Switch 24 port</t>
  </si>
  <si>
    <t>EDGECORE</t>
  </si>
  <si>
    <t>ECS4510</t>
  </si>
  <si>
    <t>Klávesnica yoistick</t>
  </si>
  <si>
    <t>MESSOA TECHN.</t>
  </si>
  <si>
    <t>SAC762</t>
  </si>
  <si>
    <t>Update videosystému 1 rok</t>
  </si>
  <si>
    <t>Update OS videoserver 1 rok</t>
  </si>
  <si>
    <t>Update OS EZS server 1 rok</t>
  </si>
  <si>
    <t>Update gateprotect  firewall UTM 1 rok</t>
  </si>
  <si>
    <t>Monitor 23" LCD</t>
  </si>
  <si>
    <t>EIZO</t>
  </si>
  <si>
    <t>EV2336WFS3-BK</t>
  </si>
  <si>
    <t>PC zostava</t>
  </si>
  <si>
    <t>HP Z230 Tower Workstation</t>
  </si>
  <si>
    <t>ProLiant DL320e Gen8</t>
  </si>
  <si>
    <t>Tlačiareň</t>
  </si>
  <si>
    <t>EPSON</t>
  </si>
  <si>
    <t>PA71A (LX-350)</t>
  </si>
  <si>
    <t>LaserJet Pro CP1025nw Color</t>
  </si>
  <si>
    <t>UPS - akumulátor AKU VISION HF 12-370 W-X, 12V/80Ah</t>
  </si>
  <si>
    <t>UPS - SNMP adaptér NetMan 102 Plus (Slot), ET000569</t>
  </si>
  <si>
    <t>UPS - poistka 2A</t>
  </si>
  <si>
    <t>UPS - poistka 10A</t>
  </si>
  <si>
    <t>UPS - poistka 20A</t>
  </si>
  <si>
    <t>UPS - poistka 25A</t>
  </si>
  <si>
    <t>UPS - poistka 32A</t>
  </si>
  <si>
    <t>UPS - Signal control card MST10-20</t>
  </si>
  <si>
    <t>6R_SU0051X010</t>
  </si>
  <si>
    <t>UPS - Power Assembly MST12</t>
  </si>
  <si>
    <t>6R_SU0053-02EM</t>
  </si>
  <si>
    <t>UPS - Output inverter MST10-12</t>
  </si>
  <si>
    <t>6R_SU0054-05A</t>
  </si>
  <si>
    <t>UPS - Terminal and filter card MST10-20</t>
  </si>
  <si>
    <t>6R_SU0055-03A</t>
  </si>
  <si>
    <t>UPS - Interface card MST</t>
  </si>
  <si>
    <t>6R_SU0056-02C</t>
  </si>
  <si>
    <t>UPS - Display card MST</t>
  </si>
  <si>
    <t>6R_SU0057-01E</t>
  </si>
  <si>
    <t>UPS - Aux power supplay card MST10-40</t>
  </si>
  <si>
    <t>6R_SU0059-01F</t>
  </si>
  <si>
    <t>UPS - Battery charger card 6A MST10-20</t>
  </si>
  <si>
    <t>6R_SU0060-01D</t>
  </si>
  <si>
    <t>UPS - DSP+UC control card MST12k</t>
  </si>
  <si>
    <t>6R_SU0067X01GMA</t>
  </si>
  <si>
    <t>UPS - Filter CY card MST10-20</t>
  </si>
  <si>
    <t>6R_SU0098X010</t>
  </si>
  <si>
    <t>UPS - Filter CY Batt card MST10-20 only in MST from 2013</t>
  </si>
  <si>
    <t>6R_SU0098-02A</t>
  </si>
  <si>
    <t>UPS - Filter card MST10-20</t>
  </si>
  <si>
    <t>6R_SU0186-01A</t>
  </si>
  <si>
    <t>UPS - Fan 12V</t>
  </si>
  <si>
    <t>6R_0606020032</t>
  </si>
  <si>
    <t>UPS - Fan 24V</t>
  </si>
  <si>
    <t>6R_606020145</t>
  </si>
  <si>
    <t>UPS - Display Kit Included the B0057-01</t>
  </si>
  <si>
    <t>6R_MSTXXD0-00</t>
  </si>
  <si>
    <t>UPS - Fuseholder Switch</t>
  </si>
  <si>
    <t>UPS - Switch breaker 63A 415V 4P</t>
  </si>
  <si>
    <t>UPS - Switch Aux Contact</t>
  </si>
  <si>
    <t>UPS - Pushbutton Switch Cold Start</t>
  </si>
  <si>
    <t>UPS - Grid for Fan 120x120</t>
  </si>
  <si>
    <t>UPS - Grid for Fan 92x92</t>
  </si>
  <si>
    <t>Mikrovlnné prenosové zariadenie</t>
  </si>
  <si>
    <t>ODU jednotka</t>
  </si>
  <si>
    <t>WAVWFORM</t>
  </si>
  <si>
    <t>WAVEFORM-HS</t>
  </si>
  <si>
    <t>Anténa, 26GHz</t>
  </si>
  <si>
    <t xml:space="preserve">Rozvádzač na stĺp </t>
  </si>
  <si>
    <t>Montážna doska</t>
  </si>
  <si>
    <t>Zámok s kľúčom</t>
  </si>
  <si>
    <t>Sieťotlač pre skriňu MPZ</t>
  </si>
  <si>
    <t>Zdroj 230VAC/48VDC/3,5A</t>
  </si>
  <si>
    <t>Zdroj 230VAC/24VDC/5A</t>
  </si>
  <si>
    <t>DR-120-24</t>
  </si>
  <si>
    <t>Záložný zdroj UPS</t>
  </si>
  <si>
    <t>APC</t>
  </si>
  <si>
    <t>Back-UPS 650</t>
  </si>
  <si>
    <t>Baterka do UPS</t>
  </si>
  <si>
    <t>Istič 1f, 0,75A/C</t>
  </si>
  <si>
    <t>Rozvádzač CM 600x1000x400mm,  s príslušenstvom</t>
  </si>
  <si>
    <t xml:space="preserve">Istič, charakteristika C, 2A, 1-pólový, 10kA </t>
  </si>
  <si>
    <t xml:space="preserve">Napájací zdroj </t>
  </si>
  <si>
    <t>Video management server VDG NVH-2608XR</t>
  </si>
  <si>
    <t>NVH-2608XR</t>
  </si>
  <si>
    <t>Hard disk - NVH-86TB Basic video server storage 6TB</t>
  </si>
  <si>
    <t>NVH-86TB</t>
  </si>
  <si>
    <t>PC klinet - NVH-2004XTR Extreme viewer hardware, 19"" ,i7, 2u, SSD, DDR4, NVS</t>
  </si>
  <si>
    <t>NVH-2004XTR</t>
  </si>
  <si>
    <t>Videoklient - NVH-1101 Viewer hardware, i7, 512 SSD (desktop/tower)</t>
  </si>
  <si>
    <t>Joystick - NVH-KEY1003 PTZ joystick for use with Sense Client, USB 2.</t>
  </si>
  <si>
    <t>NVH-KEY1003</t>
  </si>
  <si>
    <t>Firewall - SG-6000-E1606 Hardware and software platforms firewall</t>
  </si>
  <si>
    <t>Hillstone</t>
  </si>
  <si>
    <t xml:space="preserve">SG-6000-E1606 </t>
  </si>
  <si>
    <t>Zobrazovací panel - 55VM5E  FHD, 0.9mm bezel, 500nit, WebOS 4.0, HDMI(2)/ DP/ DVI-D/ monitor</t>
  </si>
  <si>
    <t>LG</t>
  </si>
  <si>
    <t>55VM5E  FHD</t>
  </si>
  <si>
    <t xml:space="preserve">Samonosná konštrukcia pre videostenu - VWSA2257-L Video wall stand, modular 2x2, for screens 5057", landscape </t>
  </si>
  <si>
    <t xml:space="preserve">VWSA2257-L </t>
  </si>
  <si>
    <t>ADVA</t>
  </si>
  <si>
    <t>FSP 150-XG312/F</t>
  </si>
  <si>
    <t>FSP 150-XG480/XG312 750Watt AC power supply</t>
  </si>
  <si>
    <t xml:space="preserve">ADVA </t>
  </si>
  <si>
    <t>FSP 150-XG480/XG312</t>
  </si>
  <si>
    <t>Časový server - LANTIME M200/GPS  NTP Time Server in compact slimline housing (1 x RJ45 - 10/100Mbit) GPS receiver, incl. GPSANT and 20m cable RG58</t>
  </si>
  <si>
    <t>Meinberg</t>
  </si>
  <si>
    <t>M200/GPS</t>
  </si>
  <si>
    <t>Plynová širokopásmová bleskojistka</t>
  </si>
  <si>
    <t>BROK 1KoAx-N-75V-B F-F</t>
  </si>
  <si>
    <t xml:space="preserve">Server - DELL PowerEdge R340 </t>
  </si>
  <si>
    <t>R340-3901</t>
  </si>
  <si>
    <t>PC stanica - operátor</t>
  </si>
  <si>
    <t>HP</t>
  </si>
  <si>
    <t>Z4 G4</t>
  </si>
  <si>
    <t>KVM prepínač PC - 19"LCD</t>
  </si>
  <si>
    <t>ATEN</t>
  </si>
  <si>
    <t xml:space="preserve">CL1308N-ATA-AG </t>
  </si>
  <si>
    <t>Kábel KVM-PC</t>
  </si>
  <si>
    <t>2L-5202UP</t>
  </si>
  <si>
    <t>Monitor 24" LCD</t>
  </si>
  <si>
    <t>EV2456-BK</t>
  </si>
  <si>
    <t>Myš</t>
  </si>
  <si>
    <t>UDC9106H-RT</t>
  </si>
  <si>
    <t>Akumulátor pre UPS, 12V, 33Ah</t>
  </si>
  <si>
    <t>Genesis</t>
  </si>
  <si>
    <t>NP33-12R</t>
  </si>
  <si>
    <t>Vypínač QM1 - 63A, 1-pólový</t>
  </si>
  <si>
    <t>BZ900261</t>
  </si>
  <si>
    <t>Istič FA01 - 10A, 1-pólový, B-charakteristika</t>
  </si>
  <si>
    <t>BM618110</t>
  </si>
  <si>
    <t>Istič FA02 - 50A, 1-pólový, C-charakteristika</t>
  </si>
  <si>
    <t>BM617150</t>
  </si>
  <si>
    <t>Istič FA03 - 40A, 2-pólový, B-charakteristika</t>
  </si>
  <si>
    <t>BM618240</t>
  </si>
  <si>
    <t>Istič FA04 - 40A, 1-pólový, B-charakteristika</t>
  </si>
  <si>
    <t>BM618140</t>
  </si>
  <si>
    <t>Istič  - 16A, 1-pólový, B-charakteristika</t>
  </si>
  <si>
    <t>BM618116</t>
  </si>
  <si>
    <t>Poistkový odpínač, 3-pólový, 100A</t>
  </si>
  <si>
    <t>IS506223</t>
  </si>
  <si>
    <t>Napájací panel do 19"racku, 8x230VAC</t>
  </si>
  <si>
    <t>Polica do 19"racku</t>
  </si>
  <si>
    <t>Napájací panel do 19"racku, 7x230VAC</t>
  </si>
  <si>
    <t>7240.510</t>
  </si>
  <si>
    <t>VZT a chladenie</t>
  </si>
  <si>
    <t>Vnútorná nástenná jednotka PAC PKA-RP100KAL</t>
  </si>
  <si>
    <t>PAC PKA-RP100KAL</t>
  </si>
  <si>
    <t>Mitsubishi Electric EU</t>
  </si>
  <si>
    <t>Vonkajšia kondenzačná jednotka inverter PUHZ-P100YHA</t>
  </si>
  <si>
    <t>PUHZ-P100YHA</t>
  </si>
  <si>
    <t xml:space="preserve">Vnútorná nástenná jednotka </t>
  </si>
  <si>
    <t>MSZ-AP42VGK-E2</t>
  </si>
  <si>
    <t>Vonkajšia kondenzačná jednotka inverter MUZ-SF42VE</t>
  </si>
  <si>
    <t>MUZ-SF42VE</t>
  </si>
  <si>
    <t>Vnútorná nástenná jednotka MSZGF71VE</t>
  </si>
  <si>
    <t>MSZ-GF71VE</t>
  </si>
  <si>
    <t>Vonkajšia kondenzačná jednotka inverter MUZ-GF71VE</t>
  </si>
  <si>
    <t>MUZ-GF71VE</t>
  </si>
  <si>
    <t>Čerpadlo kondenzátu pre nástenné klimatizačné jednotky</t>
  </si>
  <si>
    <t>MiniBlue s plavákom</t>
  </si>
  <si>
    <t>EZS, SKV, EPS v IOP v PB</t>
  </si>
  <si>
    <t>Infačervený pohybový snímač PIR s detektorom rozbitia skla</t>
  </si>
  <si>
    <t>DSC LC-102-PIGBSS</t>
  </si>
  <si>
    <t>Opticko-dymový hlásič</t>
  </si>
  <si>
    <t>DP 2061N</t>
  </si>
  <si>
    <t>UTC Fire &amp; Security</t>
  </si>
  <si>
    <t>Základňa s izolátorom</t>
  </si>
  <si>
    <t>DB2016</t>
  </si>
  <si>
    <t>Optický a akustický signalizator</t>
  </si>
  <si>
    <t>AI673</t>
  </si>
  <si>
    <t>Viac-tónová adresovateľná siréna</t>
  </si>
  <si>
    <t>AS2363</t>
  </si>
  <si>
    <t>Kompletná zostava s jedným tlačítkom pre
VoIP + kamera</t>
  </si>
  <si>
    <t>Helios IP VARIO</t>
  </si>
  <si>
    <t>2NTtelekomunikace</t>
  </si>
  <si>
    <t>Čitačka Určená k IP Heliosom</t>
  </si>
  <si>
    <t>vnútorná jednotka VoIP</t>
  </si>
  <si>
    <t>GRANDSTREAM
GXP2170 HD</t>
  </si>
  <si>
    <t>eD systém</t>
  </si>
  <si>
    <t>Elektrický zámok s nízkym odberom,
napájanie 12VAC/230mA</t>
  </si>
  <si>
    <t>eEFP 511 zámok</t>
  </si>
  <si>
    <t>Simple</t>
  </si>
  <si>
    <t>7" farebný dotykový LCD displej</t>
  </si>
  <si>
    <t>VTH1560B</t>
  </si>
  <si>
    <t xml:space="preserve">Dahua </t>
  </si>
  <si>
    <t>UniFiSwitch 16 por POE48V</t>
  </si>
  <si>
    <t>US-16-150W</t>
  </si>
  <si>
    <t>Ubiquiti</t>
  </si>
  <si>
    <t>Rozvodný panel 2U s prepäťovou ochranou</t>
  </si>
  <si>
    <t>ACAR 501</t>
  </si>
  <si>
    <t>AXON</t>
  </si>
  <si>
    <t>Vstupné napätie 230VAC/12VDC 2A</t>
  </si>
  <si>
    <t xml:space="preserve">PFM320D-EN  </t>
  </si>
  <si>
    <t>Istič B6ú1 10kA, charakteristika B, 6A</t>
  </si>
  <si>
    <t>Day/Night IP kamera značky Dahua s Full
HD rozlíšením.</t>
  </si>
  <si>
    <t>IPC-HDBW2220RP-ZS 2
MPX IP DOME</t>
  </si>
  <si>
    <t>Hikvision</t>
  </si>
  <si>
    <t>Videorekordér IP sieťový 8-kanálový</t>
  </si>
  <si>
    <t>Dahua NVR 4208 NVR
8 kanálový</t>
  </si>
  <si>
    <t>NZ a mapájanie</t>
  </si>
  <si>
    <t>UPS 60KVA MAS4BC360T-00 s  pre zálohovanie &gt;30min.</t>
  </si>
  <si>
    <t>MAS4BC360T-00</t>
  </si>
  <si>
    <t>SOCOMEC Mastreys</t>
  </si>
  <si>
    <t xml:space="preserve">Batériovým modulom </t>
  </si>
  <si>
    <t>2MBF40-040L4F-K</t>
  </si>
  <si>
    <t>Externý údržbový bypass</t>
  </si>
  <si>
    <t>SNMP adaptér</t>
  </si>
  <si>
    <t>NET-Vision</t>
  </si>
  <si>
    <t>Komunikačná karta 3vtupy/4výstupy</t>
  </si>
  <si>
    <t>MAS-OP-</t>
  </si>
  <si>
    <t>Dvojzásuvka 230VAC/16A s prepäťovou
ochranou</t>
  </si>
  <si>
    <t>Nožová poistka PNA2 160AgG</t>
  </si>
  <si>
    <t>RJ monitorovej steny - DXN5412RH12V16 DXWall controller</t>
  </si>
  <si>
    <t>DXN5412RH12V16</t>
  </si>
  <si>
    <t>DEXON</t>
  </si>
  <si>
    <t>LED Displey Cube ( monitorová kocka) 60"</t>
  </si>
  <si>
    <t>60WE120</t>
  </si>
  <si>
    <t>Switch CISCO 2960XR-24TS</t>
  </si>
  <si>
    <t>2960XR-24TS</t>
  </si>
  <si>
    <t>Cisco</t>
  </si>
  <si>
    <t>Switch CISCO 2960XR-48TS</t>
  </si>
  <si>
    <t>2960XR-48TS</t>
  </si>
  <si>
    <t>KVM: konzola KVM do 19" rámu, LCD, klávesnica, touch pad, USB</t>
  </si>
  <si>
    <t xml:space="preserve">RPT CONTROLL DATA </t>
  </si>
  <si>
    <t>LC-F-105</t>
  </si>
  <si>
    <t>Lucom</t>
  </si>
  <si>
    <t>RPT CONTROLL DATA - NAPÁJACIA JEDNOTKA (rádiový systém)</t>
  </si>
  <si>
    <t>LC-Power-25</t>
  </si>
  <si>
    <t>Ovládací panel pre priamu komunikáciu obsluhy do 3 tunelov, vstup do FM vysielania s automatickými správami, nahrávanie cez USB a SD-card, Touch ovládanie v slovenskom jazyku</t>
  </si>
  <si>
    <t xml:space="preserve">LC-376-14 </t>
  </si>
  <si>
    <t>Zariadenie ktoré umožňuje pripojiť 4ks pultov do jednotlivých tunelov a ovládať ich separátne.</t>
  </si>
  <si>
    <t>RADIO TOUCH CONTROLLER  (1U)</t>
  </si>
  <si>
    <t>Tunelový rozhlas - ovládací panel - PC s dotykovou obrazovkou, nerez rám</t>
  </si>
  <si>
    <t xml:space="preserve"> TOUCH CONTROLLER</t>
  </si>
  <si>
    <t>R44</t>
  </si>
  <si>
    <t>Dispečerské zariadenie SOS (PTO-VP) - Ústredňa tiesňového volania SOS typ Commend GE800</t>
  </si>
  <si>
    <t>GE800</t>
  </si>
  <si>
    <t>Modul servera záznamového zariadenia pre disp. ústredňu SOS GE800 4-kanálový SW licencia pre 4 súčasné kanály, kapacita záznamu 880 hodín kont. Záznamu</t>
  </si>
  <si>
    <t>Pracovisko operátora SOS PTO-VP a PTO-ZP -   SOS pult operátora Commend CD800 - komunikačný modul s LCD displejom, mikrofón, integrovaný zosilňovač 2,5W, vstavaný reproduktor, plná číselnica, modul slúchadla s magn.vidlicou a PTT tlačidlom; 8 progr. tlačidiel s multifunkčnou optickou LED signalizáciou, farba strieborná, montáž na stôl alebo do pultu; včítane nap.zdroja</t>
  </si>
  <si>
    <t>CD800 - C-CD800PI +C-CDHS50P + C-CDHS50P + C-CDMI50PHD + C-CDDK + X-PA30W24V-EU</t>
  </si>
  <si>
    <t>Zariadenie velínu SSÚD  -   SOS pult operátora Commend CD800 - komunikačný modul s LCD displejom, mikrofón, integrovaný zosilňovač 2,5W, vstavaný reproduktor, plná číselnica, modul slúchadla s magn.vidlicou a PTT tlačidlom; tlačidlový modul 32 tlačidiel s multifunkčnou optickou LED signalizáciou, včítane nap.zdroja</t>
  </si>
  <si>
    <t>CD800 - C-CD800PI + C-CDDD32P + C-CDHS50P + C-CDMI50PHD + C-CDDK + X-PA30W24V-EU</t>
  </si>
  <si>
    <t>Zásuvková lišta do racku 1U RACK-PROTECTOR VF7</t>
  </si>
  <si>
    <t xml:space="preserve">ZSE-03 Zásuvka soklová na DIN lištu 230V/16A </t>
  </si>
  <si>
    <t>UPS pre klientské stanice + monitor, zdroj neprerušiteľného napájania NRT2- U1100 + bat. modul 2 x NRT-B1100</t>
  </si>
  <si>
    <t>NRT2-U1100</t>
  </si>
  <si>
    <t>Socomec</t>
  </si>
  <si>
    <t xml:space="preserve">UPS pre Rack - zdroj neprerušiteľného napájania </t>
  </si>
  <si>
    <t>NRT2-
U3300 + bat. modul 2 x NRT-B3300</t>
  </si>
  <si>
    <t>Zdroj neprerušiteľného napájania</t>
  </si>
  <si>
    <t xml:space="preserve"> NRT2-
9000K + bat. modul 1 x NRT-B11000</t>
  </si>
  <si>
    <t>Router, firewall MikroTic CCR1072</t>
  </si>
  <si>
    <t>CCR1072</t>
  </si>
  <si>
    <t>MikroTic</t>
  </si>
  <si>
    <t xml:space="preserve">Optický distribučný box pre 24xST,24xSC,16xSC dupl.neos </t>
  </si>
  <si>
    <t>RAC-FO-A07-X1 0</t>
  </si>
  <si>
    <t>KELine</t>
  </si>
  <si>
    <t>Integrovaný riadiaci systém tunela</t>
  </si>
  <si>
    <t>Operátorské pracovisko počítač</t>
  </si>
  <si>
    <t>Z440, 16 GB RAM, 2x256 GB HDD</t>
  </si>
  <si>
    <t>Operátorské pracovisko grafická karta nVidia</t>
  </si>
  <si>
    <t xml:space="preserve"> M2000  M2000, 4GB VRAM, 4x DP</t>
  </si>
  <si>
    <t>nVidia</t>
  </si>
  <si>
    <t>Operátorské pracovisko monitor</t>
  </si>
  <si>
    <t>24" EV2456-BK, 1920 x 1200, IPS,16:10</t>
  </si>
  <si>
    <t>Operátorské pracovisko klávesnica, myš</t>
  </si>
  <si>
    <t>Server počítač</t>
  </si>
  <si>
    <t>PY RX1330M3, 16GB RAM, 4xTB HDD</t>
  </si>
  <si>
    <t>Fujitsu</t>
  </si>
  <si>
    <t>Server monitor</t>
  </si>
  <si>
    <t>17 ", ACER V176LB</t>
  </si>
  <si>
    <t>Acer</t>
  </si>
  <si>
    <t>Server klávesnica,myš</t>
  </si>
  <si>
    <t>Riadiaci systém  IOP PLC  DR4</t>
  </si>
  <si>
    <t>SIMATIC S7-400H</t>
  </si>
  <si>
    <t>SIMATIC DP, ET200M-RED</t>
  </si>
  <si>
    <t>Riadiaci systém  IOP PLC  DR4 ET</t>
  </si>
  <si>
    <t>SIMATIC DP, BUS UNIT FOR ET200M</t>
  </si>
  <si>
    <t>Riadiaci systém  IOP PLC  DR4 DO</t>
  </si>
  <si>
    <t>SIMATIC S7-300, DIGITAL OUTPUT SM 322</t>
  </si>
  <si>
    <t>Riadiaci systém  IOP PLC  DR4 16DI</t>
  </si>
  <si>
    <t>SIMATIC S7-300, DIGITAL INPUT SM 321,OPTICALLY ISOLATED, 16DI</t>
  </si>
  <si>
    <t>Riadiaci systém  IOP PLC  DR4 32DI</t>
  </si>
  <si>
    <t>SIMATIC S7-300, DIGITAL INPUT SM 321,OPTICALLY ISOLATED, 32DI</t>
  </si>
  <si>
    <t>Riadiaci systém  IOP PLC  DR4  Connector</t>
  </si>
  <si>
    <t>SIMATIC S7-300, FRONT CONNECTOR 20 pin</t>
  </si>
  <si>
    <t>SIMATIC S7-300, FRONT CONNECTOR 40 pin</t>
  </si>
  <si>
    <t>Riadiaci systém  IOP PLC  DR4 Power Suply</t>
  </si>
  <si>
    <t>SITOP PSU100S 24 V/10 A</t>
  </si>
  <si>
    <t>Riadiaci systém  IOP PLC  DR4 Communication module</t>
  </si>
  <si>
    <t>SIMATIC S7-1200, CPU 1214C</t>
  </si>
  <si>
    <t>SIMATIC S7-1200,MODULE CM 1241
COMMUNICATION</t>
  </si>
  <si>
    <t>COMMUNICATION  MODULE CM 1243-5</t>
  </si>
  <si>
    <t>SIMATIC S7-1200 Digital Input module SM1221</t>
  </si>
  <si>
    <t>SIMATIC S7-1200 Digital Output module SM1222</t>
  </si>
  <si>
    <t>SIMATIC S7-1200 Analog Input module SM1231</t>
  </si>
  <si>
    <t>Riadiaci systém  IOP PLC  DR4 HMI modul</t>
  </si>
  <si>
    <t>SIMATIC HMI TP1500 COMFORT,
COMFORT PANEL, TOUCH OPERATION,
15\" WIDESCREEN-TFT-DISPLAY,PROFINET INTERFACE</t>
  </si>
  <si>
    <t>PF7-25/2/003</t>
  </si>
  <si>
    <t>Zvodič bleskových prúdov</t>
  </si>
  <si>
    <t>FLP-12,5 V/2</t>
  </si>
  <si>
    <t>Saltek</t>
  </si>
  <si>
    <t>Ističe</t>
  </si>
  <si>
    <t>PL7-C10/1</t>
  </si>
  <si>
    <t>RT NRT2-U2200</t>
  </si>
  <si>
    <t>Zdroj power supply</t>
  </si>
  <si>
    <t>RIO-PS/1AC/24DC/20, 24 V/DC, 20 A</t>
  </si>
  <si>
    <t>Phoenix Contact</t>
  </si>
  <si>
    <t>Zdroj redundantny modul</t>
  </si>
  <si>
    <t>QUINT-DIODE/12-24DC/2X20/1X40</t>
  </si>
  <si>
    <t>R44 Dante interface (rozhraní pro přenos protokolu) 3 1,0</t>
  </si>
  <si>
    <t xml:space="preserve">typ </t>
  </si>
  <si>
    <t>LED 1-komorové návestidlo 300mm 230V/12W, žlté</t>
  </si>
  <si>
    <t>ALL-SIG</t>
  </si>
  <si>
    <t>LED 2-komorové návestidlo 230V/127, červené+červené</t>
  </si>
  <si>
    <t>LED 3-komorové návestidlo 300mm 230V</t>
  </si>
  <si>
    <t xml:space="preserve">1-kom náv. bez vložiek FUTURA 300mm </t>
  </si>
  <si>
    <t>Rozvádzač 600x600x300mm</t>
  </si>
  <si>
    <t>EZS ústredňa s komunikátorom</t>
  </si>
  <si>
    <t>GALAXYGD-48</t>
  </si>
  <si>
    <t>HONEYWELL</t>
  </si>
  <si>
    <t>LCD klávesnica</t>
  </si>
  <si>
    <t>MK7</t>
  </si>
  <si>
    <t>Magnetický kontakt</t>
  </si>
  <si>
    <t>6RSL-GN</t>
  </si>
  <si>
    <t>Integračný modul</t>
  </si>
  <si>
    <t>GXYSMART</t>
  </si>
  <si>
    <t>Voliteľný TCPIP modul</t>
  </si>
  <si>
    <t>GXYSMART TCPIP</t>
  </si>
  <si>
    <t>Akumulátor 12V/18Ah, ohňuodolné prevedenie</t>
  </si>
  <si>
    <t>PS12180 VdSV0</t>
  </si>
  <si>
    <t>Reléový modul</t>
  </si>
  <si>
    <t>RMM</t>
  </si>
  <si>
    <t>4-paprsková IR závora</t>
  </si>
  <si>
    <t>SL-200QDM</t>
  </si>
  <si>
    <t>Distančný segment pre montáž závor</t>
  </si>
  <si>
    <t>CBR-4</t>
  </si>
  <si>
    <t>Sieťová verzia programu pre diaľkový servis Inst</t>
  </si>
  <si>
    <t>R057-CD-DG</t>
  </si>
  <si>
    <t>Progam pre správcu ústrední Galaxy GD</t>
  </si>
  <si>
    <t>SPRAVCE GALAXY</t>
  </si>
  <si>
    <t>Program Dálková Servis Instalací v. 3.X</t>
  </si>
  <si>
    <t>DSI GALAXY 3.</t>
  </si>
  <si>
    <t>Kábel RS232 pre priame programovanie G3</t>
  </si>
  <si>
    <t>A234</t>
  </si>
  <si>
    <t>SPI pamäťový kľúč pre Galaxy</t>
  </si>
  <si>
    <t>SPIKEYG3-P</t>
  </si>
  <si>
    <t>FLP MAXI VS/2</t>
  </si>
  <si>
    <t>Vyhrievacie teleso 50W</t>
  </si>
  <si>
    <t>1 KRONECTION Box I pre max. 30 párov</t>
  </si>
  <si>
    <t>64361001-20</t>
  </si>
  <si>
    <t>ARETA PRO</t>
  </si>
  <si>
    <t>Montážny držiak LSA PLUS</t>
  </si>
  <si>
    <t>60203122-03</t>
  </si>
  <si>
    <t>LSA PLUS rozpojovacia lišta</t>
  </si>
  <si>
    <t>60891102-02</t>
  </si>
  <si>
    <t>Cylindrický zámok</t>
  </si>
  <si>
    <t>64372010-00</t>
  </si>
  <si>
    <t>LSA PLUS - nástroj senzorový</t>
  </si>
  <si>
    <t>64172055-01</t>
  </si>
  <si>
    <t>Magazín pre 20ks 8x6 MK bleskoistiek</t>
  </si>
  <si>
    <t>60892024-01</t>
  </si>
  <si>
    <t>Bleskoistka 8x6, MK, 230V, 10kA/10A</t>
  </si>
  <si>
    <t>67173343-01</t>
  </si>
  <si>
    <t>LSA PLUS uzemňovacia lišta - červená</t>
  </si>
  <si>
    <t>60892017-00</t>
  </si>
  <si>
    <t>Nadstavec ma Box I</t>
  </si>
  <si>
    <t>64363003-20</t>
  </si>
  <si>
    <t>Technologická skriňa   meteostanice GFS 3000 s riadiacou  jednotkou , vrátane plastovej skrine a elektrických rozvodov</t>
  </si>
  <si>
    <t>BOSCHUNG</t>
  </si>
  <si>
    <t xml:space="preserve">Plastová skriňa pre GFS 3000 </t>
  </si>
  <si>
    <t>Aktívna cestná sonda BOSO 20m</t>
  </si>
  <si>
    <t>Aktívna cestná sonda BOSO 50m</t>
  </si>
  <si>
    <t>Aktívna cestná sonda BOSO 100m</t>
  </si>
  <si>
    <t>Aktívna cestná sonda ARCTIS 20m</t>
  </si>
  <si>
    <t>Aktívna cestná sonda ARCTIS 50m</t>
  </si>
  <si>
    <t>Aktívna cestná sonda ARCTIS 100m</t>
  </si>
  <si>
    <t>Zálievková hmota pre cestnú sondu PRODOFIX 1 kg</t>
  </si>
  <si>
    <t>Senzor teploty a vlhkosti vzduchu RF/TL pre GFS 3000</t>
  </si>
  <si>
    <t>Senzor rýchlosti a smeru vetra WG/WR pre GFS 3000</t>
  </si>
  <si>
    <t>Senzor viditeľnosti,  zrážok a WMO kódov  pre GFS 3000</t>
  </si>
  <si>
    <t>Komunikačná karta  LON GATEWAY PLUG-IN</t>
  </si>
  <si>
    <t>Karta SWM</t>
  </si>
  <si>
    <t>Karta CPU</t>
  </si>
  <si>
    <t>Karta XCOM</t>
  </si>
  <si>
    <t>Karta EMV</t>
  </si>
  <si>
    <t>Karta napájania MPX</t>
  </si>
  <si>
    <t>GPRS router</t>
  </si>
  <si>
    <t>Prevodník RS 485/232</t>
  </si>
  <si>
    <t>Prevodník RS 485/TCP/IP</t>
  </si>
  <si>
    <t>Stožiar pre GFS 3000</t>
  </si>
  <si>
    <t>Ochranná klietka pre GFS 3000</t>
  </si>
  <si>
    <t>TU/RNR-Rozvádzač Basic Outoor</t>
  </si>
  <si>
    <t>TU/RNR-Montážna doska pre CS skriňu</t>
  </si>
  <si>
    <t>TU/RNR-19" profilové lišty chrómované 24U</t>
  </si>
  <si>
    <t>TU/RNR-Uholník na vstavanie 19" profilu</t>
  </si>
  <si>
    <t>TU/RNR-Vyhrievacie teleso 250W</t>
  </si>
  <si>
    <t>TUT-Rozvádzač TS 600x2000x800</t>
  </si>
  <si>
    <t>TUT-Bočnice TS 2000x800 RAL 7035 sada</t>
  </si>
  <si>
    <t xml:space="preserve">TUT-TS sokel predný a zadný diel </t>
  </si>
  <si>
    <t>TUT-TS soklové záslepky</t>
  </si>
  <si>
    <t>TUT-DKTS profilová lišta tvar L 42U pár</t>
  </si>
  <si>
    <t>TUT-TS systémové šasi 23x73mm pre 800mm, balenie</t>
  </si>
  <si>
    <t>RNR - Radiče návestných rezov</t>
  </si>
  <si>
    <t>CPU 1214C - DC/DC/DC (-40 ... +70°C)</t>
  </si>
  <si>
    <t>6AG1214-1AG40-2XB0</t>
  </si>
  <si>
    <t>CPU 1214C COMPACT - DC/DC/DC</t>
  </si>
  <si>
    <t>6ES7214-1AG40-0XB0</t>
  </si>
  <si>
    <t>Komunikačný modul CM 1243-5</t>
  </si>
  <si>
    <t>6AG1243-5DX30-2XE0</t>
  </si>
  <si>
    <t>Karta digitálnych vstupov SM 1221 8DI</t>
  </si>
  <si>
    <t>6AG1221-1BF32-2XB0</t>
  </si>
  <si>
    <t>Karta digitálnych výstupov SM 1222 8DQ</t>
  </si>
  <si>
    <t>6AG1222-1BF32-2XB0</t>
  </si>
  <si>
    <t>Hlavný vypínač</t>
  </si>
  <si>
    <t>BMS0 C20/3P+N</t>
  </si>
  <si>
    <t>BMS0 C20/1P+N</t>
  </si>
  <si>
    <t>Istič 1f 4A</t>
  </si>
  <si>
    <t>BMSO C4/1</t>
  </si>
  <si>
    <t>Istič 1f 6A</t>
  </si>
  <si>
    <t>BMSO C6/1</t>
  </si>
  <si>
    <t>Istič 1f 10A</t>
  </si>
  <si>
    <t>BMSO B10/1</t>
  </si>
  <si>
    <t>BCFO 25/2/003</t>
  </si>
  <si>
    <t>Termostat kúrenia</t>
  </si>
  <si>
    <t>Pomocný kontakt ističa</t>
  </si>
  <si>
    <t>B-HSI</t>
  </si>
  <si>
    <t>Svetelná jednotka</t>
  </si>
  <si>
    <t>Zásuvka 230V AC</t>
  </si>
  <si>
    <t>Relé</t>
  </si>
  <si>
    <t>PLC-RSC-230UC/21</t>
  </si>
  <si>
    <t>PR1-RSC3-LDP-24DC/2X21</t>
  </si>
  <si>
    <t>PLC-RSC-24DC/21</t>
  </si>
  <si>
    <t>Zdroj 24V DC 30W</t>
  </si>
  <si>
    <t>UNO-PS/1AC/24DC/30W</t>
  </si>
  <si>
    <t>Zdroj 24V DC 60W</t>
  </si>
  <si>
    <t>UNO-PS/1AC/24DC/60W</t>
  </si>
  <si>
    <t>Zdroj 24V DC 100W</t>
  </si>
  <si>
    <t>UNO-PS/1AC/24DC/100W</t>
  </si>
  <si>
    <t>Jednotlivé relé</t>
  </si>
  <si>
    <t>REL-MR-24DC/21-21</t>
  </si>
  <si>
    <t>UPS 24V DC</t>
  </si>
  <si>
    <t>UNO-UPS/24DC/24DC/60W</t>
  </si>
  <si>
    <t>DPA M CLE RJ45B 48</t>
  </si>
  <si>
    <t>BXT ML4 BE 24</t>
  </si>
  <si>
    <t>BXT ML2 BE HFS 5</t>
  </si>
  <si>
    <t>BXT BAS</t>
  </si>
  <si>
    <t>Rozvodný panel 19", 5x230V</t>
  </si>
  <si>
    <t>ACAR-504</t>
  </si>
  <si>
    <t>Krugel</t>
  </si>
  <si>
    <t>Teplotný snímač, Pt10000/3850, 0-10V, -30 až 60°C</t>
  </si>
  <si>
    <t>NS700</t>
  </si>
  <si>
    <t>Sensit</t>
  </si>
  <si>
    <t>Sklenená trubičková poistka 2A/F</t>
  </si>
  <si>
    <t>Sklenená trubičková poistka 0,5A/T</t>
  </si>
  <si>
    <t>Sklenená trubičková poistka 0,25A/T</t>
  </si>
  <si>
    <t>Sklenená trubičková poistka 0,1A/T</t>
  </si>
  <si>
    <t>Radová svorka 2,5mm</t>
  </si>
  <si>
    <t>N mostík - modrá</t>
  </si>
  <si>
    <t>MAD007N21</t>
  </si>
  <si>
    <t>MOREK</t>
  </si>
  <si>
    <t>PE mostík - zelená</t>
  </si>
  <si>
    <t>MAD007G21</t>
  </si>
  <si>
    <t>Mostík - čeirny</t>
  </si>
  <si>
    <t>MAD0015B21</t>
  </si>
  <si>
    <t xml:space="preserve">Prechodka </t>
  </si>
  <si>
    <t>PG9</t>
  </si>
  <si>
    <t>PG11</t>
  </si>
  <si>
    <t>PG13,5</t>
  </si>
  <si>
    <t>PG16</t>
  </si>
  <si>
    <t>Konektor Profibus</t>
  </si>
  <si>
    <t>Optický switch</t>
  </si>
  <si>
    <t>IE 2000</t>
  </si>
  <si>
    <t>Optický distribučný box 24portový</t>
  </si>
  <si>
    <t>Optický distribučný box 48portový</t>
  </si>
  <si>
    <t>Optický prepojovací kábel, duplex SM, 2m</t>
  </si>
  <si>
    <t>Metalický prep. kábel K-Giga Patchcord S-FTP, Cat.5e-1m, PVC</t>
  </si>
  <si>
    <t>Koncový spínač orezávatka</t>
  </si>
  <si>
    <t>E2A-M30KN20-WP-D1 2M</t>
  </si>
  <si>
    <t>TME</t>
  </si>
  <si>
    <t>Kábel UNITRONIC BUS PB 1x2x0,64</t>
  </si>
  <si>
    <t>2170220</t>
  </si>
  <si>
    <t>LAPP KABEL</t>
  </si>
  <si>
    <t>Kábel UNITRONIC BUS PB ROBUST 1x2x0,64</t>
  </si>
  <si>
    <t>2170620</t>
  </si>
  <si>
    <t>Kábel FTP 4x2xAWG24, Cat5e, out</t>
  </si>
  <si>
    <t>KE300S24OUT</t>
  </si>
  <si>
    <t>Ukončovací konektor FM45/s</t>
  </si>
  <si>
    <t>KE312231</t>
  </si>
  <si>
    <t>Kábel TCEKFY D 1x2x1,0 E</t>
  </si>
  <si>
    <t>Kábel TCEKFY D 6x2x1,0 E</t>
  </si>
  <si>
    <t>Kábel CYKY-J 3x2,5</t>
  </si>
  <si>
    <t>Kábel CYKY-J 5x6</t>
  </si>
  <si>
    <t>Kábel TCEPKPFLE 3XN0,8</t>
  </si>
  <si>
    <t>PDZ - Premenné dopravné značky</t>
  </si>
  <si>
    <t>Procesorová karta pre BT/CT</t>
  </si>
  <si>
    <t>PCB2419- 5610</t>
  </si>
  <si>
    <t>Procesorová karta pre B/C</t>
  </si>
  <si>
    <t>PCB2418- 5630</t>
  </si>
  <si>
    <t>Konektorová karta 6-konektorov</t>
  </si>
  <si>
    <t>PCB-1963-Rgb-EXT-6K</t>
  </si>
  <si>
    <t>Konektorová karta 4-konektory</t>
  </si>
  <si>
    <t>PCB-2075-EXT-4K</t>
  </si>
  <si>
    <t>Procesorová karta pre A1/B1</t>
  </si>
  <si>
    <t>PCB2418-CPU 5629</t>
  </si>
  <si>
    <t>Procesorová karta pre A1/A2</t>
  </si>
  <si>
    <t>PCB2418-CPU 5627</t>
  </si>
  <si>
    <t>Procesorová karta pre A1T/A2T</t>
  </si>
  <si>
    <t>PCB2419-CPU 5611</t>
  </si>
  <si>
    <t>Zdroj RS-150-5</t>
  </si>
  <si>
    <t>Mean Well</t>
  </si>
  <si>
    <t>Zdroj RS-150-12</t>
  </si>
  <si>
    <t>Lamelová PDZ - CPU</t>
  </si>
  <si>
    <t>Forster</t>
  </si>
  <si>
    <t>Lamelová PDZ - Zdroj</t>
  </si>
  <si>
    <t>Lamelová PDZ - Motor</t>
  </si>
  <si>
    <t>Meranie výšky vozidiel a meranie okamžitej rýchlosti</t>
  </si>
  <si>
    <t>Meranie výšky vozidiel - výkyvná zábrana</t>
  </si>
  <si>
    <t>CIPI</t>
  </si>
  <si>
    <t>Meranie výšky vozidiel - snímač polohy</t>
  </si>
  <si>
    <t>Značka merania okamžitej rýchlosti</t>
  </si>
  <si>
    <t>EMPEMONT Slovakia</t>
  </si>
  <si>
    <t>SO 420-01 Osvetlenie tunela vrátane portálových objektov</t>
  </si>
  <si>
    <t xml:space="preserve">SO 420-03 Meranie fyzikálnych veličín </t>
  </si>
  <si>
    <t>SO 420-05 Riadiaci systém technológie vrátane EZS</t>
  </si>
  <si>
    <t>404-00 Potrálová budova ZP, 405-00 Portálová budova VP</t>
  </si>
  <si>
    <t>413-00 Odvodnenie vozovková voda</t>
  </si>
  <si>
    <t>Tunel Považský Chlmec - technologická časť: SO 404-00.6 Portálová budova ZP, časť SHZ
SO 405-00.6 Portálová budova VP, časť SHZ
SO 415-00.3 Stavebné úpravy, časť SHZ
SO 420-12 Silnoprúdové rozvody, trafostanice, časť SHZ</t>
  </si>
  <si>
    <t>SO 404-00.6, SO 405-00.6, SO 415-00.3, SO 420-12</t>
  </si>
  <si>
    <t>vystavenie revízneho protokolu o kontrole PBZ, podla platnej legislativy</t>
  </si>
  <si>
    <t>Elektrická inštalácia otváracieho priechodu CADO VP aj ZP</t>
  </si>
  <si>
    <t>Bežná prehliadka</t>
  </si>
  <si>
    <t>Bežná prehliadka v zimnom odbobí</t>
  </si>
  <si>
    <t>Opakovaná revízia CADO</t>
  </si>
  <si>
    <t>Kontrola prepätových ochrán CADO</t>
  </si>
  <si>
    <t>Kontrola káblových trás CADO v káblovodoch</t>
  </si>
  <si>
    <t>Kontrola upevnenia káblov v Localcabinete</t>
  </si>
  <si>
    <t>Ochranná povrchová úprava</t>
  </si>
  <si>
    <t>Mazanie upínacieho oka vretenového mechanizmu</t>
  </si>
  <si>
    <t>Vyčistenie CADA a jeho okolia, očistenie šošoviek, kontrola snímacích schopností</t>
  </si>
  <si>
    <t>1x5 rokov</t>
  </si>
  <si>
    <t>Očistenie krytov a vetracích otvorov</t>
  </si>
  <si>
    <t>Test prepätovej ochrany sieťového napájania</t>
  </si>
  <si>
    <t>Výmena konektorov prvkov prepätovej ochrany</t>
  </si>
  <si>
    <t>Overenie riadneho fungovania</t>
  </si>
  <si>
    <t>Funkčnosť optickej a zvukovej signalizácie</t>
  </si>
  <si>
    <t xml:space="preserve">Skúška fungovania detekcie prekážok </t>
  </si>
  <si>
    <t>Test svetiel</t>
  </si>
  <si>
    <t>Skúška fungovania obvodu núdzového zastavenia</t>
  </si>
  <si>
    <t xml:space="preserve">Skúška fungovania vyhrievania zaisťovaciaho kompontentu </t>
  </si>
  <si>
    <t>Kontrola prvkov prepäťovej ocrhany</t>
  </si>
  <si>
    <t>Príloha č. 1: Cena za servis a údržbu tunela Považský Chlmec - 1.34</t>
  </si>
  <si>
    <t>Odborná prehliadka, Odborná skúška, Revízna správa*</t>
  </si>
  <si>
    <t>* OP, OS sa bude vykonávať na jeseň 2027, perióda 5 rokov (posledná 2022)</t>
  </si>
  <si>
    <t>Ochranná povrchová úprava pohonu**</t>
  </si>
  <si>
    <t>Výmena oleja vo vretenovom mechanizme, kompletné vyčistenie**</t>
  </si>
  <si>
    <t>Kontrola brzdy motora zdvíhacieho mechanizmu, úprava vdzuchovej medzery**</t>
  </si>
  <si>
    <t>** Kontrola zariadení bude vykonávaná na jeseň 2026, perióda 5 rokov (posledná 2021)</t>
  </si>
  <si>
    <t>Kábel SHKFH-R 10x2x0,8 B2ca,s1,d0,a1</t>
  </si>
  <si>
    <t>TJC</t>
  </si>
  <si>
    <t>Merací transformátor napätia</t>
  </si>
  <si>
    <t>TPU</t>
  </si>
  <si>
    <t xml:space="preserve">Ochrany </t>
  </si>
  <si>
    <t>REF</t>
  </si>
  <si>
    <t>Nosná konštrukcia svetla v zálive (2xzávitová tyč, U profil, spojovací materiál, chemické kotvy, izolačné podložky)</t>
  </si>
  <si>
    <t>Bezpečnostné systémy tunela</t>
  </si>
  <si>
    <t>Príloha č. 1 k časti A.2 : Návrh na plnenie kritéria</t>
  </si>
  <si>
    <t>Technologický rozvádzač - zdieľaný v TM PP,
AWE414 / Vyhodnocovacia jednotka opacity a CO, 
MCU / Vyhodnocovacia jednotka prúdenia vzduchu,
Detekcia hmly,
Pripojovacia jednotka VISIC100SF,
SIPORT 2 /pripojovacia jednotka detektorov dymu,
Snímanie teploty</t>
  </si>
  <si>
    <t>Kontrola a čistenie technologických a prenosových zariadení MFV,
Skúška komunikačného rozhrania a prenosu prevádzkových stavov do CRS tunela, 
Skúška komunikačného rozhrania a prenosu po LAN do  SSUD,
Kalibrácia a nastavenie zariadení MFV</t>
  </si>
  <si>
    <t>Príloha č. 7: Zoznam náhradných dielov - 7.1</t>
  </si>
  <si>
    <t>Príloha č. 7: Zoznam náhradných dielov - 7.2</t>
  </si>
  <si>
    <t>Príloha č. 7: Zoznam náhradných dielov - 7.3</t>
  </si>
  <si>
    <t>Príloha č. 7: Zoznam náhradných dielov - 7.4</t>
  </si>
  <si>
    <t>Príloha č. 7: Zoznam náhradných dielov - 7.5</t>
  </si>
  <si>
    <t>Príloha č. 7: Zoznam náhradných dielov -7.6</t>
  </si>
  <si>
    <t>Príloha č. 7: Zoznam náhradných dielov - 7.7</t>
  </si>
  <si>
    <t>Príloha č. 7: Zoznam náhradných dielov - 7.8</t>
  </si>
  <si>
    <t>Príloha č. 7: Zoznam náhradných dielov - 7.9</t>
  </si>
  <si>
    <t>Príloha č. 7: Zoznam náhradných dielov - 7.10</t>
  </si>
  <si>
    <t>Príloha č. 7: Zoznam náhradných dielov - 7.11</t>
  </si>
  <si>
    <t>Príloha č. 7: Zoznam náhradných dielov - 7.12</t>
  </si>
  <si>
    <t>Príloha č. 7: Zoznam náhradných dielov - 7.13</t>
  </si>
  <si>
    <t>Príloha č. 7: Zoznam náhradných dielov - 7.14</t>
  </si>
  <si>
    <t>Príloha č. 7: Zoznam náhradných dielov - 7.15</t>
  </si>
  <si>
    <t>Príloha č. 7: Zoznam náhradných dielov - 7.16</t>
  </si>
  <si>
    <t>Príloha č. 7: Zoznam náhradných dielov - 7.17</t>
  </si>
  <si>
    <t>Príloha č. 7: Zoznam náhradných dielov - 7.18</t>
  </si>
  <si>
    <t>Príloha č. 7: Zoznam náhradných dielov - 7.19</t>
  </si>
  <si>
    <t>Príloha č. 7: Zoznam náhradných dielov - 7.20</t>
  </si>
  <si>
    <t xml:space="preserve">Príloha č. 8:  Sumár k Prílohe č. 7 - Cena za náhradné diely </t>
  </si>
  <si>
    <t>Vizuálna kontrola technického stavu a funkčnosti zariadení TR</t>
  </si>
  <si>
    <t>Kontrola technického stavu</t>
  </si>
  <si>
    <t>Kontrola zobrazovania stavu pokoja, stavu signalizovania požiaru, stavu signalizovania poruchy a stavu skúšania</t>
  </si>
  <si>
    <t>Kontrola stavu spojov akumulátorových batérií a ich upevnenia na riadiacej ústredni SHZ a kontrola napätia ústrední.</t>
  </si>
  <si>
    <t>Kontrola výstupov na ovládanie požiarnotechnických zariadení a zariadení zobrazujúcich jednotlivé stavy</t>
  </si>
  <si>
    <t>Aktivácia linky na prenos signálu do miesta s trvalou obsluhou</t>
  </si>
  <si>
    <t xml:space="preserve">Kontrola stavu SHZ na riadiacej ústredni pomocou zatlačenia testovacieho tlačidla. </t>
  </si>
  <si>
    <t>Vizuálna kontrola technického stavu a funkčnosti zariadení SHZ</t>
  </si>
  <si>
    <t>Kontrola náhradného napájacieho zdroja</t>
  </si>
  <si>
    <t>Funkčná skúška výstupov</t>
  </si>
  <si>
    <t xml:space="preserve">Podrobná kontrola monitorovacej ústredne, príslušnej riadiacej požiarnej ústredne SHZ a k nej pripojených skupín automatických a neautomatických hlásičov, monitorovacích a riadiacich prvkov. </t>
  </si>
  <si>
    <t xml:space="preserve">Vyčistenie monitorovacej a riadiacej ústredne stlačeným vzduchom. </t>
  </si>
  <si>
    <t xml:space="preserve">Preskúšanie sieťového napájania núdzových zdrojov monitorovacej ústredne a príslušnej riadiacej ústredne SHZ, odpojením príslušného ističa s premeraním výstupného napätia z batériía, kontrolou napätia v ústredniach. </t>
  </si>
  <si>
    <t>Premeranie kapacity odpojených batérií núdzového zásobovania elektrickou energiou na monitorovacej ústredni a na príslušnej riadiacej ústredni SHZ – (každý štvrťrok z iného chráneneho úseku, raz ročne všetky požiarne úseky)</t>
  </si>
  <si>
    <t>Test reléových výstupov z príslušnej riadiacej ústredne SHZ pre ovládanie riadiacich, sig-nalizačných a požiarno-technických zariadení (každý štvrťrok z iného chráneneho úseku, raz ročne všetky požiarne úseky)</t>
  </si>
  <si>
    <t>Kontrola signalizácie napájania z hlavného alebo náhradného napájacieho zdroja</t>
  </si>
  <si>
    <t xml:space="preserve">Kontrola na celistvosť a bezporuchovosť systému:
- na displeji monitorovacej ústredni nie je žiadne hlásenie o SHZ
- neporušiteľnosť ochranného skla tlačidlových hlásičov „HASENIE“                 </t>
  </si>
  <si>
    <t>Kontrola funkčnosti náhradného napájacieho zdroja, vrátane skúšobnej prevádzky elektrickej požiarnej signalizácie, na náhradný napájací zdroj</t>
  </si>
  <si>
    <t xml:space="preserve">Kontrola záložných akumulátorov </t>
  </si>
  <si>
    <t>Kontrola záložných akumulátorov pre signalizáciu mimo prevádzky, prepojenia jednotlivých zariadení</t>
  </si>
  <si>
    <t>Kontrola jednotlivých funkcií zariadení ,vrátane dobíjania akumulátora</t>
  </si>
  <si>
    <t>Kontrola stavu hlásičov požiaru</t>
  </si>
  <si>
    <t>Kontrola čistoty hlásičov a ich neporušenosti vrátane výmeny poškodených hlásičov a odstránenia povrchovej nečistoty</t>
  </si>
  <si>
    <t>Funkčná kontrola hlásičov požiaru, (raz ročne všetkých)</t>
  </si>
  <si>
    <t>Kontrola napätia dodávaného jednotlivými napájacími zariadeniami ovládacích zariadení a zariadení zobrazujúcich jednotlivé stavy a vstupného napätia hlásičových liniek pri pokojovom prúde</t>
  </si>
  <si>
    <t>Kontrola funkčných parametrov hlásičov</t>
  </si>
  <si>
    <t>Vizuálna a mechanická kontrola pätice vrátane vyčistenia</t>
  </si>
  <si>
    <t>Vizuálna a mechanická kontrola senzoru hlásiča vrátane vyčistenia</t>
  </si>
  <si>
    <t xml:space="preserve">V prípade hlásenia poruchy na skupine hlásičov, tieto postupne demontovať zo sokla a cez interface prekontrolovať pomocou programov 92 TOOL, resp. 91GRAF, 91SERV. Výsledok tejto kontroly dokumentovať výstupom z PC. </t>
  </si>
  <si>
    <t xml:space="preserve">Prečistene a demontované hlásiče opäť prekontrolovať cez hlásičový interface s porovna-ním diagnostických hodnôt pomocou PC, ak nie sú v prípustných toleranciách, nahradiť ich novými po dohode s majiteľom zariadenia. </t>
  </si>
  <si>
    <t xml:space="preserve">Kontrola povrchovej čistoty automatických a neautomatických hlásičov a ich neporu-šenosti, v prípade potreby ich očistenie a prefúknutie v rámci chránených úsekov. </t>
  </si>
  <si>
    <t>Kontrola funkčnosti ovládacích zariadení</t>
  </si>
  <si>
    <t>Kontrola zariadení zobrazujúcich jednotlivé stavy</t>
  </si>
  <si>
    <t xml:space="preserve">Kontrola prenosu signalizácie úbytku hasiaceho plynu v zásobných tlakových flašiach do miesta so stálou obsluhou (ak je zabudovaný) z kontrolovaných chránených úsekov.  </t>
  </si>
  <si>
    <t xml:space="preserve">Aktivácia SHZ vo všetkých chránených úsekoch pomocou dvojhlásičovej závislosti na jednotlivých skupinách automatických a neautomatických hlásičov -  aktivácia liniek na prenos signálu do miesta s trvalou obsluhou. </t>
  </si>
  <si>
    <t>Kontrola všetkých tlakových zostáv fľaší na úniku F- plynov pomocou detekčného prístroja v kontrolovaných chránených úsekoch  (na základe výsledkov raz do ročne vypracovať systémové záznamy jednotlivých tlakových flaší a vyznačiť na flašiach dátum nasledujúcej kontroly)</t>
  </si>
  <si>
    <t>Kontrola tlakových fliaš a ich celkového vybavenia (ventil, zaslepovacie kryty otvorov ven-tila, tlakomer, snímač tlaku vo flaši, blokovacie zariadenie, elektricky a tlakovo ovládaná riadiaca hlavica, spúšťacie tlakové flexibilné hadičky, flexibilná vypúšťacia hadica spojená s pevným potrubným rozvodom, ukotvenie fliaše) z hľadiska poškodenia, korózie alebo uvoľnených závitových spojov a kotvenia častí SHZ v kontrolovaných chránených úsekoch. Výmena prípadne poškodených častí SHZ po odsúhlasení s jeho majiteľom.</t>
  </si>
  <si>
    <t>Kontrola výstupných trysiek potrubného rozvodu hasiaceho plynu na znečistenie, zafarbenie, mechanické poškodenie, upchatie výstupných otvorov a umiestnenie prípadných prekážok, ktoré bránia rovnomernej distribúcii hasiaceho plynu oproti projektu skutočného vyhotovenia. V prípade nedostatkov demontovať, očistiť a spätne namontovať.</t>
  </si>
  <si>
    <t>Kontrola chránených priestorov z hľadiska prístupu k zariadeniam SHZ, konfigurácie chrá-neného priestoru a systému SHZ z hľadiska prípadnej zmeny oproti projektu skutočného vyhotovenia.</t>
  </si>
  <si>
    <t>Kontrola stavu automatických a neautomatických hlásičov ich aktiváciou podľa skupín pripojených na príslušnu riadiacu ústredňu (každý štvrťrok z iného chráneneho úseku, raz ročne všetky požiarne úseky)</t>
  </si>
  <si>
    <t xml:space="preserve">Kontrola prepojovacieho káblového vedenia riadiacich hlavíc, tlakových snímačov, blokovacieho zariadenia a hlásičov požiaru na pnutie a poškodenie izolácie a kompletnosť prechodiek. </t>
  </si>
  <si>
    <t xml:space="preserve">Kontrola elektrických riadiacich hlavíc tlakových fliaš na mechanické poškodenie, koróziu a znečistenie. </t>
  </si>
  <si>
    <t xml:space="preserve">Kontrola stavu náplne hasiacej látky v tlakovej nádobe - kontrolný tlakomer má ukazovateľ zelenom políčku. </t>
  </si>
  <si>
    <t xml:space="preserve">Prekontrolovať tlakové zostavy flaší s FM-200 a ich celkové vybavenie (ventil, kryty závitov, vypúšťacie hadice, elektricky a tlakovo ovládané riadiace hlavice, riadiace tlakové flexibilné hadice, pevné potrubie a ich kotvenie, ukotvenie fliaš, výpustné trysky) z hľadiska poškodenia alebo chýbajúcich dielov v zmysle projektovej dokumentácie. </t>
  </si>
  <si>
    <t>Kontrola poistkových vložiek, svorkovníc</t>
  </si>
  <si>
    <t>Kontrola utesnenia vodičov</t>
  </si>
  <si>
    <t>Kontrola povrchu a vnútorného priestoru, vrátane jeho očistenia</t>
  </si>
  <si>
    <t>Kontrola činnosti signálneho svietidla pripojeného na hlásič požiaru</t>
  </si>
  <si>
    <t xml:space="preserve">Kontrola automatických a neautomatických hlásičov, výstražných svetelných a akus-tických a blokovacích zariadení SHZ na celistvosť v zmysle PD. </t>
  </si>
  <si>
    <t xml:space="preserve">Aktivácia SHZ pomocou tlačidlového hlásiča (každý mesiac z iného priestoru) - aktivácia linky na prenos signálu do miesta s trvalou obsluhou. </t>
  </si>
  <si>
    <t xml:space="preserve">Funkčné preskúšanie všetkých prvkov optickej, zvukovej a blokovacej signalizácie v kontroovaných chránených úsekoch. </t>
  </si>
  <si>
    <t>Tlaková skúška PHP  v zmysle § 21 vyhlášky 719 a  § 5 písm. a) zákona č. 314/2001 Z. z. o ochrane pred požiarmi (posledná 2022)</t>
  </si>
  <si>
    <t>TU1,2,3, TU-OP</t>
  </si>
  <si>
    <t>Technologické vybavenie diaľnice D1</t>
  </si>
  <si>
    <t>Technologické vybavenie diaľnice - technologická časť</t>
  </si>
  <si>
    <t xml:space="preserve">Technologické vybavenie diaľnice - stavebná časť </t>
  </si>
  <si>
    <t>Technologické vybavenie diaľnice D3 stavebná časť</t>
  </si>
  <si>
    <t>Technologické vybavenie diaľnice D3 technologická časť</t>
  </si>
  <si>
    <t>Technologické vybavenie diaľnice D1 Dubná Skala - Turany</t>
  </si>
  <si>
    <t>Technologické vybavenie diaľnice</t>
  </si>
  <si>
    <t>Technologické vybavenie diaľnice - technologická časť: Čerpacie stanice</t>
  </si>
  <si>
    <t>Technologické vybavenie diaľnice - technologická časť: Radiče návestných rezov</t>
  </si>
  <si>
    <t>Príloha č. 5: Cena za servis a údržbu technologického vybavenia diaľnice - 5.9</t>
  </si>
  <si>
    <t>Technologické vybavenie diaľnice - technologická časť:  Mikrovlnné prenosové zariadnia</t>
  </si>
  <si>
    <t>Technologické vybavenie diaľnice - technologická časť: Počítačový systém</t>
  </si>
  <si>
    <t>Technologické vybavenie diaľnice - technologická časť: Technologické uzly</t>
  </si>
  <si>
    <t>Technologické vybavenie diaľnice - technologická časť: Kamerový dohľad</t>
  </si>
  <si>
    <t>Technologické vybavenie diaľnice - technologická časť: Elektrická zabezpečovacia signalizácia</t>
  </si>
  <si>
    <t>Technologické vybavenie diaľnice - technologická časť: Cestná svetelná signalizácia</t>
  </si>
  <si>
    <t>Technologické vybavenie diaľnice - technologická časť: Telefóny núdzového volania</t>
  </si>
  <si>
    <t>Technologické vybavenie diaľnice - technologická časť: SO N792-01 Informačný systém diaľnice</t>
  </si>
  <si>
    <t>Technologické vybavenie diaľnice - technologická časť: SO 792-11 Informačný systém diaľnice</t>
  </si>
  <si>
    <t>Technologické vybavenie diaľnice - technologická časť: SO 629-01 Prípojky NN pre ISD</t>
  </si>
  <si>
    <t>Technologické vybavenie diaľnice - SO 224-00 Most na D3 v km 10,800 na preložkou cesty I/11 a Kysucou</t>
  </si>
  <si>
    <t>Technologické vybavenie diaľnice - SO 223-00 Estakáda ponad VN Hričov</t>
  </si>
  <si>
    <t>Technologické vybavenie diaľnice - stavebná časť: N792-00 Informačný systém diaľnice</t>
  </si>
  <si>
    <t>Technologické vybavenie diaľnice - stavebná časť: SO 792-00 Informačný systém diaľnice</t>
  </si>
  <si>
    <t xml:space="preserve">Technologické vybavenie diaľnice - stavebná časť: SO 629-00.2 Prípojky NN pre ISD </t>
  </si>
  <si>
    <t>Príloha č. 3: Cena za servis a údržbu technologického vybavenia diaľnice - 3.1</t>
  </si>
  <si>
    <t>Príloha č. 3: Cena za servis a údržbu technologického vybavenia diaľnice - 3.2</t>
  </si>
  <si>
    <t>Príloha č. 3: Cena za servis a údržbu technologického vybavenia diaľnice - 3.4</t>
  </si>
  <si>
    <t>Príloha č. 3: Cena za servis a údržbu technologického vybavenia diaľnice - 3.5</t>
  </si>
  <si>
    <t>Príloha č. 3: Cena za servis a údržbu technologického vybavenia diaľnice - 3.6</t>
  </si>
  <si>
    <t>Príloha č. 3: Cena za servis a údržbu technologického vybavenia diaľnice - 3.7</t>
  </si>
  <si>
    <t>Príloha č. 3: Cena za servis a údržbu technologického vybavenia diaľnice - 3.8</t>
  </si>
  <si>
    <t>Príloha č. 3: Cena za servis a údržbu technologického vybavenia diaľnice - 3.9</t>
  </si>
  <si>
    <t>Príloha č. 5: Cena za servis a údržbu technologického vybavenia diaľnice - 5.1</t>
  </si>
  <si>
    <t>Príloha č. 5: Cena za servis a údržbu technologického vybavenia diaľnice - 5.10</t>
  </si>
  <si>
    <t>Príloha č. 5: Cena za servis a údržbu technologického vybavenia diaľnice - 5.8</t>
  </si>
  <si>
    <t>Príloha č. 5: Cena za servis a údržbu technologického vybavenia diaľnice - 5.7</t>
  </si>
  <si>
    <t>Príloha č. 5: Cena za servis a údržbu technologického vybavenia diaľnice - 5.6</t>
  </si>
  <si>
    <t>Príloha č. 5: Cena za servis a údržbu technologického vybavenia diaľnice - 5.5</t>
  </si>
  <si>
    <t>Príloha č. 5: Cena za servis a údržbu technologického vybavenia diaľnice - 5.4</t>
  </si>
  <si>
    <t>Príloha č. 5: Cena za servis a údržbu technologického vybavenia diaľnice - 5.3</t>
  </si>
  <si>
    <t>Príloha č. 5: Cena za servis a údržbu technologického vybavenia diaľnice - 5.2</t>
  </si>
  <si>
    <t>Vláknový zväzok optický 12vl SMF D</t>
  </si>
  <si>
    <t>Vláknový zväzok optický 8vl SMF D</t>
  </si>
  <si>
    <t>Vláknový zväzok optický 4vl SMF D</t>
  </si>
  <si>
    <t>optická spojka zemna</t>
  </si>
  <si>
    <t>Marker 2500</t>
  </si>
  <si>
    <t>Optický distribučný box 19" 2U 48 port</t>
  </si>
  <si>
    <t>Optický distribučný box DRB-08-SC-23 komplet</t>
  </si>
  <si>
    <t>Pigtail SMF SC/APC 2m</t>
  </si>
  <si>
    <t>Adaptér SC-SC</t>
  </si>
  <si>
    <t>Ochrana zvaru - teplom zmrštiteľná 45 mm</t>
  </si>
  <si>
    <t>Páska NITTO-51 0,4x50x10m</t>
  </si>
  <si>
    <t>Príloha č. 3: Cena za servis a údržbu technologického vybavenia diaľnice - 3.10</t>
  </si>
  <si>
    <t>počet objektov</t>
  </si>
  <si>
    <t>Silo - Bleskozvod</t>
  </si>
  <si>
    <t xml:space="preserve">Odborná prehliadka a odborná skúška </t>
  </si>
  <si>
    <t xml:space="preserve">Silo- NN prípojka a elektrické zariadenia </t>
  </si>
  <si>
    <t>Automatická závora na vstup k silu</t>
  </si>
  <si>
    <t>Premazanie mechanických častí</t>
  </si>
  <si>
    <t>Kontrola a dotiahnutie spojov</t>
  </si>
  <si>
    <t>Osvetlenie sila</t>
  </si>
  <si>
    <t>Stĺp osvetlenia a svietidlo</t>
  </si>
  <si>
    <t>Vizuálna kontrola neporušenosti krytia, upevnenia a čistoty skiel svietidiela</t>
  </si>
  <si>
    <t>Kontrola upevnenia svietidla na stĺpe osvetlenia</t>
  </si>
  <si>
    <t>Dotiahnutie svoriek pripojenej kabeláže v stĺpe</t>
  </si>
  <si>
    <t>Očistenie optických plôch a tela  svietidla</t>
  </si>
  <si>
    <t xml:space="preserve">1.0 SR, RE.SILO, 1.1 SR, 1.2 SR, RZS, R-IDS </t>
  </si>
  <si>
    <t>Rozvádzače</t>
  </si>
  <si>
    <t>Odborná prehliadka a odborná skúška je v intervale každe 2 roky. Posledná bola jar 2022</t>
  </si>
  <si>
    <t>Prúdový chránič 25A/400V/0,03mA</t>
  </si>
  <si>
    <t>25A/400V/0,03mA</t>
  </si>
  <si>
    <t xml:space="preserve">EATON </t>
  </si>
  <si>
    <t>Prúdový chránič PFIM-40/4/003-G 4P 40A 0,03A typ G - 235453 235453</t>
  </si>
  <si>
    <t>PFIM-40/4/003-G 4P 40A 0,03A</t>
  </si>
  <si>
    <t>Istič B16/1 10kA, charakteristika B, 16A, 1-pólový</t>
  </si>
  <si>
    <t>B16/1 10kA</t>
  </si>
  <si>
    <t>Istič B10/1 6kA, charakteristika B, 10A, 1-pólový</t>
  </si>
  <si>
    <t>B10/1 6kA</t>
  </si>
  <si>
    <t>Istič PL6-B16/1</t>
  </si>
  <si>
    <t>PL6-B16/1</t>
  </si>
  <si>
    <t>Istič PL6-C16/3</t>
  </si>
  <si>
    <t>PL6-C16/3</t>
  </si>
  <si>
    <t>Istič 63A/3P B 6kA PE63 B63 SEZ</t>
  </si>
  <si>
    <t>63A/3P B 6kA PE63 B63</t>
  </si>
  <si>
    <t>SEZ</t>
  </si>
  <si>
    <t>Spínacie hodiny, časove R10a – 30T</t>
  </si>
  <si>
    <t>R10a – 30T</t>
  </si>
  <si>
    <t>Impulzný zálohovaný napájací zdroj MEAN WELL na DIN lištu DRC - 60 A</t>
  </si>
  <si>
    <t>DRC - 60 A</t>
  </si>
  <si>
    <t xml:space="preserve">MEAN WELL </t>
  </si>
  <si>
    <t>Zásuvka na DIN lištu 230 V</t>
  </si>
  <si>
    <t>Scame</t>
  </si>
  <si>
    <t>Zvodič prepätia Vartec TT-Set 3+1, T2 (C) 255V, 20kA +pk  </t>
  </si>
  <si>
    <t>TT-Set 3+1, T2 (C) 255V, 20kA</t>
  </si>
  <si>
    <t>Svorka VK 35-240 mm2 sm</t>
  </si>
  <si>
    <t>VK 35</t>
  </si>
  <si>
    <t xml:space="preserve">V-svorka pre V-práporce VK160 </t>
  </si>
  <si>
    <t xml:space="preserve">VK160 </t>
  </si>
  <si>
    <t xml:space="preserve">Nožová poistka NV/NH 1C 40A gL/gG 500V KOMBI (ETI) </t>
  </si>
  <si>
    <t xml:space="preserve">NV/NH 1C 40A gL/gG 500V </t>
  </si>
  <si>
    <t>Klin pre núdzové odblokovanie závory RB30</t>
  </si>
  <si>
    <t>RB30</t>
  </si>
  <si>
    <t>AS parking, s.r.o.</t>
  </si>
  <si>
    <t>Riadiaca jednotka závory RB30</t>
  </si>
  <si>
    <t>Motor závory RB30</t>
  </si>
  <si>
    <t>Prevodovka závory RB30</t>
  </si>
  <si>
    <t>SO 629-00 Prípojky NN pre ISD - stavebná časť, SO 629-01 Prípojky NN pre ISD - technologická časť, SO 792-00 ISD - stavebná časť
SO 792-11 ISD - technologická časť, N 792 ISD - stavebná časť, N792-01 ISD - technologická časť, N103-04 Silo pre posypovú soľ</t>
  </si>
  <si>
    <t>Silo na posypovú soľ D3 km 11,100 - 22,300</t>
  </si>
  <si>
    <t>7.1</t>
  </si>
  <si>
    <t>7.2</t>
  </si>
  <si>
    <t>7.3</t>
  </si>
  <si>
    <t>7.4</t>
  </si>
  <si>
    <t>7.5</t>
  </si>
  <si>
    <t>7.6</t>
  </si>
  <si>
    <t>7.7</t>
  </si>
  <si>
    <t>7.8</t>
  </si>
  <si>
    <t>7.9</t>
  </si>
  <si>
    <t>7.10</t>
  </si>
  <si>
    <t>7.11</t>
  </si>
  <si>
    <t>7.12</t>
  </si>
  <si>
    <t>7.13</t>
  </si>
  <si>
    <t>7.14</t>
  </si>
  <si>
    <t>7.15</t>
  </si>
  <si>
    <t>7.16</t>
  </si>
  <si>
    <t>7.17</t>
  </si>
  <si>
    <t>7.18</t>
  </si>
  <si>
    <t>7.19</t>
  </si>
  <si>
    <t>7.20</t>
  </si>
  <si>
    <t>Revízia SHZ rozvodní v tuneli, TS a UPS - hasiaci úsek 1 - 10 (PP 1-6, Trafostanice ZP,PTO ZP</t>
  </si>
  <si>
    <t>Odborná prehliadka a skúška tlakovej nádoby KD-200 1-10</t>
  </si>
  <si>
    <t>400_00.3</t>
  </si>
  <si>
    <t>SHZ</t>
  </si>
  <si>
    <t>Skúška odolnosti a tesnosti: SHZ rozvodní v tuneli, TS a UPS - hasiaci úsek 1-10(PP-1-6,Trafostanice ZP, PTO ZP) *</t>
  </si>
  <si>
    <t>Revízia SHZ rozvodní v tuneli, TS a UPS - hasiaci úsek 1 - 10 (PP 1-6, Trafostanice VP,PTO VP)</t>
  </si>
  <si>
    <t>2022</t>
  </si>
  <si>
    <t>Skúška odolnosti a tesnosti: SHZ rozvodní v tuneli, TS a UPS - hasiaci úsek 1-10(PP-1-6,Trafostanice VP, PTO VP)*</t>
  </si>
  <si>
    <t>Príloha č. 1: Cena za servis a údržbu tunela Považský Chlmec - 1.35</t>
  </si>
  <si>
    <t>Odstránenie nečistôt</t>
  </si>
  <si>
    <t>Kontrola spojov - dotiahnutie</t>
  </si>
  <si>
    <t>Kontrola rozvádzača VN termovíziou vrátane vyhotovenia záznamu</t>
  </si>
  <si>
    <t>** Úradná skúška sa vykonáva v perióde 10 rokov (posledná 2017)</t>
  </si>
  <si>
    <t>SO 692-00 Prípojka VN k ZP (západný portál)
SO 694-00 Prípojka VN k VP (východný portál)</t>
  </si>
  <si>
    <t>* Skúška odolnosti a tesnosti: SHZ rozvodní v tuneli, TS a UPS - hasiaci úsek 1-10 (PP-1-6,Trafostanice ZP, PTO ZP) - perióda OP, OS  je každé 4 roky. Posledná OP, OS bola jeseň 2022.</t>
  </si>
  <si>
    <t>Názov zákazky: Výkon servisnej činnosti a opráv technologického vybavenia diaľnic v úsekoch D1 Dubná Skala – Turany a D3 Žilina, Strážov – Žilina, Brodno, vrátane technológií tunela Považský Chlmec</t>
  </si>
  <si>
    <r>
      <t>Cena za opravy technologického vybavenia tunela Považský Chlmec a technologického vybavenia diaľnice</t>
    </r>
    <r>
      <rPr>
        <b/>
        <sz val="11"/>
        <color indexed="8"/>
        <rFont val="Calibri"/>
        <family val="2"/>
        <charset val="238"/>
      </rPr>
      <t xml:space="preserve"> D3 a D1 za 4 roky</t>
    </r>
  </si>
  <si>
    <r>
      <t xml:space="preserve">Predpokladaný počet hodín opráv </t>
    </r>
    <r>
      <rPr>
        <b/>
        <sz val="11"/>
        <color theme="1"/>
        <rFont val="Calibri"/>
        <family val="2"/>
        <charset val="238"/>
        <scheme val="minor"/>
      </rPr>
      <t>za 4 roky</t>
    </r>
  </si>
  <si>
    <t>Celková cena bez DPH v € za 4 kalendárne roky:</t>
  </si>
  <si>
    <r>
      <t xml:space="preserve">Celková cena </t>
    </r>
    <r>
      <rPr>
        <b/>
        <sz val="11"/>
        <color indexed="8"/>
        <rFont val="Calibri"/>
        <family val="2"/>
        <charset val="238"/>
      </rPr>
      <t>s DPH v €</t>
    </r>
    <r>
      <rPr>
        <sz val="11"/>
        <color theme="1"/>
        <rFont val="Calibri"/>
        <family val="2"/>
        <charset val="238"/>
        <scheme val="minor"/>
      </rPr>
      <t xml:space="preserve"> za 4</t>
    </r>
    <r>
      <rPr>
        <b/>
        <sz val="11"/>
        <color indexed="8"/>
        <rFont val="Calibri"/>
        <family val="2"/>
        <charset val="238"/>
      </rPr>
      <t xml:space="preserve"> kalendárne roky</t>
    </r>
    <r>
      <rPr>
        <sz val="11"/>
        <color theme="1"/>
        <rFont val="Calibri"/>
        <family val="2"/>
        <charset val="238"/>
        <scheme val="minor"/>
      </rPr>
      <t>:</t>
    </r>
  </si>
  <si>
    <t>(v € bez DPH) za 4 roky</t>
  </si>
  <si>
    <t>CENA za 4 kalendárne roky
(v € bez DPH)</t>
  </si>
  <si>
    <r>
      <t xml:space="preserve">Celková cena </t>
    </r>
    <r>
      <rPr>
        <b/>
        <sz val="11"/>
        <color indexed="8"/>
        <rFont val="Calibri"/>
        <family val="2"/>
        <charset val="238"/>
      </rPr>
      <t>s DPH v €</t>
    </r>
    <r>
      <rPr>
        <b/>
        <sz val="11"/>
        <color theme="1"/>
        <rFont val="Calibri"/>
        <family val="2"/>
        <charset val="238"/>
        <scheme val="minor"/>
      </rPr>
      <t xml:space="preserve"> za 4</t>
    </r>
    <r>
      <rPr>
        <b/>
        <sz val="11"/>
        <color indexed="8"/>
        <rFont val="Calibri"/>
        <family val="2"/>
        <charset val="238"/>
      </rPr>
      <t xml:space="preserve"> kalendárne roky</t>
    </r>
    <r>
      <rPr>
        <b/>
        <sz val="11"/>
        <color theme="1"/>
        <rFont val="Calibri"/>
        <family val="2"/>
        <charset val="238"/>
        <scheme val="minor"/>
      </rPr>
      <t>:</t>
    </r>
  </si>
  <si>
    <r>
      <t xml:space="preserve">celková suma
</t>
    </r>
    <r>
      <rPr>
        <b/>
        <sz val="10"/>
        <color indexed="10"/>
        <rFont val="Calibri"/>
        <family val="2"/>
        <charset val="238"/>
      </rPr>
      <t xml:space="preserve">za náhradný diel pre obdobie 4 roky
</t>
    </r>
    <r>
      <rPr>
        <b/>
        <sz val="10"/>
        <color indexed="8"/>
        <rFont val="Calibri"/>
        <family val="2"/>
        <charset val="238"/>
      </rPr>
      <t>(€ bez DPH)</t>
    </r>
  </si>
  <si>
    <t>predpokladané množstvo na 4 roky</t>
  </si>
  <si>
    <r>
      <t xml:space="preserve">Celková cena </t>
    </r>
    <r>
      <rPr>
        <b/>
        <sz val="12"/>
        <color indexed="8"/>
        <rFont val="Calibri"/>
        <family val="2"/>
        <charset val="238"/>
      </rPr>
      <t>bez DPH v €</t>
    </r>
    <r>
      <rPr>
        <b/>
        <sz val="12"/>
        <color theme="1"/>
        <rFont val="Calibri"/>
        <family val="2"/>
        <charset val="238"/>
        <scheme val="minor"/>
      </rPr>
      <t xml:space="preserve"> za 4</t>
    </r>
    <r>
      <rPr>
        <b/>
        <sz val="12"/>
        <rFont val="Calibri"/>
        <family val="2"/>
        <charset val="238"/>
      </rPr>
      <t xml:space="preserve"> kalendárne roky</t>
    </r>
    <r>
      <rPr>
        <b/>
        <sz val="12"/>
        <color indexed="8"/>
        <rFont val="Calibri"/>
        <family val="2"/>
        <charset val="238"/>
      </rPr>
      <t>:</t>
    </r>
  </si>
  <si>
    <r>
      <t xml:space="preserve">Celková cena </t>
    </r>
    <r>
      <rPr>
        <b/>
        <sz val="11"/>
        <color indexed="8"/>
        <rFont val="Calibri"/>
        <family val="2"/>
        <charset val="238"/>
      </rPr>
      <t>s DPH v € za 4 kalendárne roky</t>
    </r>
    <r>
      <rPr>
        <b/>
        <sz val="11"/>
        <color theme="1"/>
        <rFont val="Calibri"/>
        <family val="2"/>
        <charset val="238"/>
        <scheme val="minor"/>
      </rPr>
      <t>:</t>
    </r>
  </si>
  <si>
    <t>Technologické vybavenie diaľnice - SO N103-04 Silo na posypovú soľ (D3 km 11,100 - 22,300)</t>
  </si>
  <si>
    <t>Technologické vybavenie diaľnice - SO 278-00.1 Prekážkové osvelenie pre vtáctvo, SO 280-00.1 Prekážkové osvetlenie pre vtáctvo</t>
  </si>
  <si>
    <t>Všeobecné</t>
  </si>
  <si>
    <t>Systémy, licencie a certifikáty</t>
  </si>
  <si>
    <t>Kontrola dostupnosti aktualizácií softvérov a inštalácia dostupných aktualizácií, kontrola platnosti licencií a prípadná obnova licencií, kontrola a aktualizácia bezpečnostných certifikátov</t>
  </si>
  <si>
    <t>Cena za ročné správy o zhodnotení technologického vybavenia a správy o stave kybernetickej bezpečnosti</t>
  </si>
  <si>
    <t>počet 
zariadení</t>
  </si>
  <si>
    <t>harmonogram</t>
  </si>
  <si>
    <r>
      <t xml:space="preserve">jednotková cena </t>
    </r>
    <r>
      <rPr>
        <b/>
        <sz val="10"/>
        <color indexed="10"/>
        <rFont val="Calibri"/>
        <family val="2"/>
        <charset val="238"/>
      </rPr>
      <t xml:space="preserve">za 1 úkon
</t>
    </r>
    <r>
      <rPr>
        <b/>
        <sz val="10"/>
        <color indexed="8"/>
        <rFont val="Calibri"/>
        <family val="2"/>
        <charset val="238"/>
      </rPr>
      <t>(€ bez DPH)</t>
    </r>
  </si>
  <si>
    <r>
      <t xml:space="preserve">cena </t>
    </r>
    <r>
      <rPr>
        <b/>
        <sz val="10"/>
        <color indexed="10"/>
        <rFont val="Calibri"/>
        <family val="2"/>
        <charset val="238"/>
      </rPr>
      <t xml:space="preserve">za rok
</t>
    </r>
    <r>
      <rPr>
        <b/>
        <sz val="10"/>
        <color indexed="8"/>
        <rFont val="Calibri"/>
        <family val="2"/>
        <charset val="238"/>
      </rPr>
      <t>(€ bez DPH)</t>
    </r>
  </si>
  <si>
    <t>mesačne
(najneskôr do 10 kal. dní)</t>
  </si>
  <si>
    <t>1 x ročne
(najneskôr do 28.02.)</t>
  </si>
  <si>
    <t>Hodnotiace správy</t>
  </si>
  <si>
    <t>správy o vykonávaní činnosti za príslušný kalendárny mesiac v elektronickej forme</t>
  </si>
  <si>
    <t>Kybernetická bezpečnosť</t>
  </si>
  <si>
    <t xml:space="preserve">podrobná správa o stave kybernetickej bezpečnosti </t>
  </si>
  <si>
    <t>spolu € (bez DPH)</t>
  </si>
  <si>
    <r>
      <t xml:space="preserve">Celková cena </t>
    </r>
    <r>
      <rPr>
        <b/>
        <sz val="11"/>
        <color indexed="8"/>
        <rFont val="Calibri"/>
        <family val="2"/>
        <charset val="238"/>
      </rPr>
      <t>bez DPH v €</t>
    </r>
    <r>
      <rPr>
        <b/>
        <sz val="11"/>
        <color theme="1"/>
        <rFont val="Calibri"/>
        <family val="2"/>
        <charset val="238"/>
        <scheme val="minor"/>
      </rPr>
      <t xml:space="preserve"> za 4</t>
    </r>
    <r>
      <rPr>
        <b/>
        <sz val="11"/>
        <rFont val="Calibri"/>
        <family val="2"/>
        <charset val="238"/>
      </rPr>
      <t xml:space="preserve"> kalendárne roky</t>
    </r>
    <r>
      <rPr>
        <b/>
        <sz val="11"/>
        <color indexed="8"/>
        <rFont val="Calibri"/>
        <family val="2"/>
        <charset val="238"/>
      </rPr>
      <t>:</t>
    </r>
  </si>
  <si>
    <t>Príloha č. 10: Hodnotiace správy</t>
  </si>
  <si>
    <t>Technologické vybavenie tunela Považský Chlmec</t>
  </si>
  <si>
    <t>Technologické vybavenie diaľnice D3</t>
  </si>
  <si>
    <t>podrobná správa o zhodnotení stavu technologického vybavenia diaľnice D3</t>
  </si>
  <si>
    <t>podrobná správa o zhodnotení stavu technologického vybavenia tunela Považský Chlmec</t>
  </si>
  <si>
    <t>Meranie izolačných odporov káblov NN, meranie prechodových odporov vodičov PE</t>
  </si>
  <si>
    <t>Elektrodesign Duovent Compact DV 800 DI2 KL</t>
  </si>
  <si>
    <t>Tunel Považský Chlmec - stavebná časť:
SO 416-00.2 Studne a čerpacia stanica požiarnej vody - technologická časť
SO 416-00.3 Studne a čerpacia stanica požiarnej vody – požiarna nádrž – snímanie otvorenia poklopov
SO 416-00.4 Studne a čerpacia stanica požiarnej vody – snímanie otvorenia poklopov na studniach</t>
  </si>
  <si>
    <t>Tunel Považský Chlmec:
SO 692-00 Prípojka VN k ZP (západný portál)
SO 694-00 Prípojka VN k VP (východný portál)</t>
  </si>
  <si>
    <t>Príloha č. 3: Cena za servis a údržbu technologického vybavenia diaľnice - 3.3</t>
  </si>
  <si>
    <t>1x celok</t>
  </si>
  <si>
    <t>23</t>
  </si>
  <si>
    <t>24</t>
  </si>
  <si>
    <t>25</t>
  </si>
  <si>
    <t>26</t>
  </si>
  <si>
    <t>29</t>
  </si>
  <si>
    <t>Riadiaca jednotka pre napájanie vstupov do PP, výstupné napätie 24V, max. zaťaženie 5A, vrátane ovládacieho interface</t>
  </si>
  <si>
    <t>Modul tunelovej tiesňovej hlásky so slúchadlom Commend; priemyselné slúchadlo s automat. magn.vidlicou, pancierová pripojovacia šnúra; predný panel nerez oceľ 1.4571 (V4A);  včítane pripojovacej krabice a nap.zdroja</t>
  </si>
  <si>
    <t>Kamera DS-2DE3204W-DE</t>
  </si>
  <si>
    <t xml:space="preserve">Cena za celý predmet zákazky </t>
  </si>
  <si>
    <t>Špecifikácia ceny za plnenie povinností vyplývajúcich zo Zmluvy KB</t>
  </si>
  <si>
    <t>číslo 
položky</t>
  </si>
  <si>
    <t>merná
jednotka</t>
  </si>
  <si>
    <r>
      <t xml:space="preserve">predpokladaný
počet hodín
za </t>
    </r>
    <r>
      <rPr>
        <b/>
        <sz val="10"/>
        <color rgb="FFFF0000"/>
        <rFont val="Calibri"/>
        <family val="2"/>
        <charset val="238"/>
        <scheme val="minor"/>
      </rPr>
      <t>1 rok</t>
    </r>
  </si>
  <si>
    <t>hodinová zúčtovacia
sadzba</t>
  </si>
  <si>
    <r>
      <t xml:space="preserve">cena </t>
    </r>
    <r>
      <rPr>
        <b/>
        <sz val="10"/>
        <color indexed="10"/>
        <rFont val="Calibri"/>
        <family val="2"/>
        <charset val="238"/>
      </rPr>
      <t xml:space="preserve">za 1 rok
</t>
    </r>
    <r>
      <rPr>
        <b/>
        <sz val="10"/>
        <color indexed="8"/>
        <rFont val="Calibri"/>
        <family val="2"/>
        <charset val="238"/>
      </rPr>
      <t>(€ bez DPH)</t>
    </r>
  </si>
  <si>
    <t>denne
(24x7)</t>
  </si>
  <si>
    <t>každé 3
mesiace</t>
  </si>
  <si>
    <t>jarná
uzávera</t>
  </si>
  <si>
    <t>jesenná
uzávera</t>
  </si>
  <si>
    <t>poznámka</t>
  </si>
  <si>
    <t>Plnenie podmienok odseku 1 čl.  V Zmuvy KB</t>
  </si>
  <si>
    <t>1.1</t>
  </si>
  <si>
    <t>zabezpečiť bezpečnostné povedomie svojich zamestnancov</t>
  </si>
  <si>
    <t>hod</t>
  </si>
  <si>
    <t>1.2</t>
  </si>
  <si>
    <t>sledovať výstrahy a varovania (od overených odborných zdrojov SKCERT, NBU, výrobcov, ...)</t>
  </si>
  <si>
    <t>1.3</t>
  </si>
  <si>
    <t>sledovať hrozby a zraniteľnosti</t>
  </si>
  <si>
    <t>1.4</t>
  </si>
  <si>
    <t>predchádzať vzniku incidentov (aplikovanie nápravných opatrení, ak je potrtebné)</t>
  </si>
  <si>
    <t>1.5</t>
  </si>
  <si>
    <t>analyzovať  a vyhodnocovať informácie o incidentoch (iba v prípade vzniku závažného incidentu)</t>
  </si>
  <si>
    <t>v prípade vzniku závažných incidentov</t>
  </si>
  <si>
    <t>1.6</t>
  </si>
  <si>
    <t>prijímať varovania, zasielať včasné varovania (v prípade vzniku incidentu)</t>
  </si>
  <si>
    <t>v prípade vzniku incidentu</t>
  </si>
  <si>
    <t>1.7</t>
  </si>
  <si>
    <t>spolupracovať pri zabezpečení bezpečnosti sietí a IS (preveriť opatrenia a súčinnosť pri implementácii opatrení)</t>
  </si>
  <si>
    <t>Plnenie podmienok odseku 2, 3 čl.  V Zmuvy KB</t>
  </si>
  <si>
    <t>2.1</t>
  </si>
  <si>
    <t>vytvorenie správy ohľadom plnenia a sledovania zmien legislatívy, noriem a TP (sumar zmien a opatrení) (je súčasťou zmluvy)</t>
  </si>
  <si>
    <t>Plnenie podmienok odseku 4, 5, 6, 7 čl.  V Zmuvy KB</t>
  </si>
  <si>
    <r>
      <rPr>
        <b/>
        <sz val="10"/>
        <color rgb="FF000000"/>
        <rFont val="Calibri"/>
        <family val="2"/>
        <charset val="238"/>
      </rPr>
      <t>Odsek 4</t>
    </r>
    <r>
      <rPr>
        <sz val="10"/>
        <color rgb="FF000000"/>
        <rFont val="Calibri"/>
        <family val="2"/>
        <charset val="238"/>
      </rPr>
      <t xml:space="preserve">
Poskytovateľ/Zhotoviteľ je povinný prijať a dodržiavať bezpečnostné opatrenia najmenej v oblastiach podľa </t>
    </r>
    <r>
      <rPr>
        <b/>
        <sz val="10"/>
        <color rgb="FF000000"/>
        <rFont val="Calibri"/>
        <family val="2"/>
        <charset val="238"/>
      </rPr>
      <t>§20 ods. 3 písm. d), g), h), i), k) a m)</t>
    </r>
    <r>
      <rPr>
        <sz val="10"/>
        <color rgb="FF000000"/>
        <rFont val="Calibri"/>
        <family val="2"/>
        <charset val="238"/>
      </rPr>
      <t xml:space="preserve"> ZoKB v rozsahu podľa</t>
    </r>
    <r>
      <rPr>
        <b/>
        <sz val="10"/>
        <color rgb="FF000000"/>
        <rFont val="Calibri"/>
        <family val="2"/>
        <charset val="238"/>
      </rPr>
      <t xml:space="preserve"> §8, §11 až §13, §15 a §17</t>
    </r>
    <r>
      <rPr>
        <sz val="10"/>
        <color rgb="FF000000"/>
        <rFont val="Calibri"/>
        <family val="2"/>
        <charset val="238"/>
      </rPr>
      <t xml:space="preserve"> Vyhlášky NBÚ, špecifikovanom v bezpečnostných politikách Prevádzkovateľa základnej služby.</t>
    </r>
  </si>
  <si>
    <t>3.1</t>
  </si>
  <si>
    <r>
      <rPr>
        <b/>
        <sz val="10"/>
        <color rgb="FF000000"/>
        <rFont val="Calibri"/>
        <family val="2"/>
        <charset val="238"/>
      </rPr>
      <t xml:space="preserve">d) §8 </t>
    </r>
    <r>
      <rPr>
        <sz val="10"/>
        <color rgb="FF000000"/>
        <rFont val="Calibri"/>
        <family val="2"/>
        <charset val="238"/>
      </rPr>
      <t xml:space="preserve">
viesť zoznamy prístupových práv a privilégií všetkých používateľov spravovaných IS s pravidelnou aktualizáciou zoznamu</t>
    </r>
  </si>
  <si>
    <t>3.2</t>
  </si>
  <si>
    <r>
      <rPr>
        <b/>
        <sz val="10"/>
        <color rgb="FF000000"/>
        <rFont val="Calibri"/>
        <family val="2"/>
        <charset val="238"/>
      </rPr>
      <t>g) §11</t>
    </r>
    <r>
      <rPr>
        <sz val="10"/>
        <color rgb="FF000000"/>
        <rFont val="Calibri"/>
        <family val="2"/>
        <charset val="238"/>
      </rPr>
      <t xml:space="preserve">
vykonávanie hodnotenia zraniteľností nad sledovanými aktívami a prvkami IS</t>
    </r>
  </si>
  <si>
    <t>3.3</t>
  </si>
  <si>
    <t>overovanie (testovanie) aktualizácií (záplat) pred nasadením, vytvorenie správy o výsledku testov</t>
  </si>
  <si>
    <t>3.4</t>
  </si>
  <si>
    <t>viesť evidenciu záplat vykonaných Poskytovateľom</t>
  </si>
  <si>
    <t>3.5</t>
  </si>
  <si>
    <r>
      <rPr>
        <b/>
        <sz val="10"/>
        <color rgb="FF000000"/>
        <rFont val="Calibri"/>
        <family val="2"/>
        <charset val="238"/>
      </rPr>
      <t>h) §12)</t>
    </r>
    <r>
      <rPr>
        <sz val="10"/>
        <color rgb="FF000000"/>
        <rFont val="Calibri"/>
        <family val="2"/>
        <charset val="238"/>
      </rPr>
      <t xml:space="preserve">
zabezpečenie monitorovania prieniku škodlivého kódu do prostredia sietí ba IS v správe Poskytovateľa. Poskytovanie reportu o takýchto kódoch a navrnutých nápravných opatreniach</t>
    </r>
  </si>
  <si>
    <t>3.6</t>
  </si>
  <si>
    <r>
      <rPr>
        <b/>
        <sz val="10"/>
        <color rgb="FF000000"/>
        <rFont val="Calibri"/>
        <family val="2"/>
        <charset val="238"/>
      </rPr>
      <t>i) §13</t>
    </r>
    <r>
      <rPr>
        <sz val="10"/>
        <color rgb="FF000000"/>
        <rFont val="Calibri"/>
        <family val="2"/>
        <charset val="238"/>
      </rPr>
      <t xml:space="preserve">
udržovanie evidencie a jej aktuálnosti vstupno-výstupných bodov na rozhraní siete</t>
    </r>
  </si>
  <si>
    <t>3.7</t>
  </si>
  <si>
    <t>identifikovanie neoprávnených sieťových spojení na rozhraní s vonkajšou sieťou</t>
  </si>
  <si>
    <t>3.8</t>
  </si>
  <si>
    <t>monitorovanie bezpečnosti, záznam a vyhodnocovanie paketov na rozhraní siete v správe Poskytovateľa</t>
  </si>
  <si>
    <t>3.9</t>
  </si>
  <si>
    <t>24 hod. x 365 dní</t>
  </si>
  <si>
    <t>3.10</t>
  </si>
  <si>
    <t>monitorovanie udalosti v sieťach a informačných systémoch (nástroj na detekciu kybernetických bezpečnostných incidentov)</t>
  </si>
  <si>
    <t>3.11</t>
  </si>
  <si>
    <t>3.12</t>
  </si>
  <si>
    <r>
      <rPr>
        <b/>
        <sz val="10"/>
        <color rgb="FF000000"/>
        <rFont val="Calibri"/>
        <family val="2"/>
        <charset val="238"/>
      </rPr>
      <t>m) §17</t>
    </r>
    <r>
      <rPr>
        <sz val="10"/>
        <color rgb="FF000000"/>
        <rFont val="Calibri"/>
        <family val="2"/>
        <charset val="238"/>
      </rPr>
      <t xml:space="preserve">
monitorovanie a analyzovanie udalostí v sieťach a informačných systémoch v správe Poskytovateľa (nástroj na detekciu kybernetických bezpečnostných incidentov)</t>
    </r>
  </si>
  <si>
    <t>3.13</t>
  </si>
  <si>
    <t xml:space="preserve">analyzovanie a vyhodnocovanie záznamov z centrálneho nástroja na zaznamenávanie činností sietí a informačných IS </t>
  </si>
  <si>
    <t>3.14</t>
  </si>
  <si>
    <r>
      <rPr>
        <b/>
        <sz val="10"/>
        <color rgb="FF000000"/>
        <rFont val="Calibri"/>
        <family val="2"/>
        <charset val="238"/>
      </rPr>
      <t>Odsek 5</t>
    </r>
    <r>
      <rPr>
        <sz val="10"/>
        <color rgb="FF000000"/>
        <rFont val="Calibri"/>
        <family val="2"/>
        <charset val="238"/>
      </rPr>
      <t xml:space="preserve">
dodržiavať sektorové bezpečnostné opatrenia v rozsahu špecifikovanom v bezpečnostných politikách Prevádzkovateľa a Prílohe č. 2 Zmluvy KB.</t>
    </r>
  </si>
  <si>
    <r>
      <rPr>
        <b/>
        <sz val="10"/>
        <color rgb="FF000000"/>
        <rFont val="Calibri"/>
        <family val="2"/>
        <charset val="238"/>
      </rPr>
      <t>Odsek 6</t>
    </r>
    <r>
      <rPr>
        <sz val="10"/>
        <color rgb="FF000000"/>
        <rFont val="Calibri"/>
        <family val="2"/>
        <charset val="238"/>
      </rPr>
      <t xml:space="preserve">
vytvorenie správy o každej preukázateľne známej zmene, ktorá má významný vplyv na bezp. opatrenia alebo o všetkých preukázateľne známych skutočnostiach, majúcich vplyv na zabezpečovanie KB za sledované obdobie</t>
    </r>
  </si>
  <si>
    <t>Plnenie podmienok čl.  VI Zmuvy KB</t>
  </si>
  <si>
    <t>4.1</t>
  </si>
  <si>
    <t>riešiť bezpečnostné incidenty v súčinnosti s Objednávateľom (na základe akceptácie Objednávateľom) v systémoch, správe a prevádzke Poskytovateľa</t>
  </si>
  <si>
    <t>Ostatné plnenia vyplývajúce z prílohy č.2 zmluvy o KB</t>
  </si>
  <si>
    <t>5.1</t>
  </si>
  <si>
    <t>pasívna pohotovosť pracovníka na telefóne/e-maile (bezpečnosti/prevádzkový) (čas do reaktivity na bezpečnostnostný incident)</t>
  </si>
  <si>
    <t>5.2</t>
  </si>
  <si>
    <t>aktívna pohotovosť pracovníka pracovníka na telefóne/e-maile (bezpečnosti/prevádzkový) (v rámci výkonu servisných činností)</t>
  </si>
  <si>
    <t>5.3</t>
  </si>
  <si>
    <t>5.4</t>
  </si>
  <si>
    <t>5.5</t>
  </si>
  <si>
    <t>detegovanie existujúcich zraniteľností programových prostriedkov a technických prostriedkov</t>
  </si>
  <si>
    <t>5.6</t>
  </si>
  <si>
    <t>analýza rizík v IT/OT</t>
  </si>
  <si>
    <t>5.7</t>
  </si>
  <si>
    <t>mimoriadny bezpečnostný patch manažment, testovanie patchov a update</t>
  </si>
  <si>
    <t>5.8</t>
  </si>
  <si>
    <t>súčinnosť pri audite bezpečnosti Poskytovateľa/Zhotoviteľa a subdodávateľov v zmysle ZoKB a Zmluvy o KB</t>
  </si>
  <si>
    <t>5.9</t>
  </si>
  <si>
    <t>penetračné testy CRS (odsek a, čl.  P.  Audit a kontrolné činnosti vyhlášky č. 179/2020 Z. z.)</t>
  </si>
  <si>
    <t>5.10</t>
  </si>
  <si>
    <t>zabezpečenie súčinnosti pri vypracovaní aktuálnych BCM plánov (plány obnovy) systémov v správe a prevádzke Poskytovateľa</t>
  </si>
  <si>
    <r>
      <t xml:space="preserve">Celková cena </t>
    </r>
    <r>
      <rPr>
        <b/>
        <sz val="11"/>
        <color indexed="8"/>
        <rFont val="Calibri"/>
        <family val="2"/>
        <charset val="238"/>
      </rPr>
      <t>bez DPH v €</t>
    </r>
    <r>
      <rPr>
        <sz val="11"/>
        <color theme="1"/>
        <rFont val="Calibri"/>
        <family val="2"/>
        <charset val="238"/>
        <scheme val="minor"/>
      </rPr>
      <t xml:space="preserve"> za 4</t>
    </r>
    <r>
      <rPr>
        <b/>
        <sz val="11"/>
        <rFont val="Calibri"/>
        <family val="2"/>
        <charset val="238"/>
      </rPr>
      <t xml:space="preserve"> kalendárne roky</t>
    </r>
    <r>
      <rPr>
        <sz val="11"/>
        <color indexed="8"/>
        <rFont val="Calibri"/>
        <family val="2"/>
        <charset val="238"/>
      </rPr>
      <t>:</t>
    </r>
  </si>
  <si>
    <t>Príloha č. 11 - Cena za plnenie povinností Zmluvy KB</t>
  </si>
  <si>
    <t>harmonogram činností vyplývajúcich zo Zmluvy KB</t>
  </si>
  <si>
    <r>
      <t xml:space="preserve">Cena za plnenie povinností Zmluvy KB
</t>
    </r>
    <r>
      <rPr>
        <sz val="11"/>
        <color theme="1"/>
        <rFont val="Calibri"/>
        <family val="2"/>
        <charset val="238"/>
        <scheme val="minor"/>
      </rPr>
      <t>(z Prílohy č. 11)</t>
    </r>
  </si>
  <si>
    <r>
      <t xml:space="preserve">Cena za opravy
</t>
    </r>
    <r>
      <rPr>
        <sz val="11"/>
        <color theme="1"/>
        <rFont val="Calibri"/>
        <family val="2"/>
        <charset val="238"/>
        <scheme val="minor"/>
      </rPr>
      <t>(z Prílohy č. 9)</t>
    </r>
  </si>
  <si>
    <r>
      <t xml:space="preserve">Cena za ročné správy o zhodnotení technologického vybavenia a správy o stave kybernetickej bezpečnosti
</t>
    </r>
    <r>
      <rPr>
        <sz val="11"/>
        <color theme="1"/>
        <rFont val="Calibri"/>
        <family val="2"/>
        <charset val="238"/>
        <scheme val="minor"/>
      </rPr>
      <t>(z Prílohy č. 10)</t>
    </r>
  </si>
  <si>
    <r>
      <t xml:space="preserve">Cena za náhradné diely
</t>
    </r>
    <r>
      <rPr>
        <sz val="11"/>
        <color theme="1"/>
        <rFont val="Calibri"/>
        <family val="2"/>
        <charset val="238"/>
        <scheme val="minor"/>
      </rPr>
      <t>(z Prílohy č. 8)</t>
    </r>
  </si>
  <si>
    <t>elektro a montážne práce</t>
  </si>
  <si>
    <t>softvérové a programátorské práce</t>
  </si>
  <si>
    <t>stavebné práce</t>
  </si>
  <si>
    <t>projekčné práce</t>
  </si>
  <si>
    <t>projektový manažment</t>
  </si>
  <si>
    <t>funkčné skúšky, testy a zaškolenie obsluhy</t>
  </si>
  <si>
    <t>Stroj</t>
  </si>
  <si>
    <r>
      <rPr>
        <b/>
        <sz val="11"/>
        <color theme="1"/>
        <rFont val="Calibri"/>
        <family val="2"/>
        <charset val="238"/>
        <scheme val="minor"/>
      </rPr>
      <t>Hodinová sadzba</t>
    </r>
    <r>
      <rPr>
        <sz val="11"/>
        <color theme="1"/>
        <rFont val="Calibri"/>
        <family val="2"/>
        <charset val="238"/>
        <scheme val="minor"/>
      </rPr>
      <t xml:space="preserve"> za prenájom v EUR/hod</t>
    </r>
  </si>
  <si>
    <t>Cena za prenájom</t>
  </si>
  <si>
    <t>plošina</t>
  </si>
  <si>
    <r>
      <t xml:space="preserve">Predpokladaný počet hodín prenájmu </t>
    </r>
    <r>
      <rPr>
        <b/>
        <sz val="11"/>
        <color theme="1"/>
        <rFont val="Calibri"/>
        <family val="2"/>
        <charset val="238"/>
        <scheme val="minor"/>
      </rPr>
      <t>za 4 roky</t>
    </r>
  </si>
  <si>
    <r>
      <t xml:space="preserve">Cena za prenájom strojov s obsluhou </t>
    </r>
    <r>
      <rPr>
        <b/>
        <u/>
        <sz val="11"/>
        <color rgb="FFFF0000"/>
        <rFont val="Calibri"/>
        <family val="2"/>
        <charset val="238"/>
        <scheme val="minor"/>
      </rPr>
      <t>(neposkytované objednávateľom)</t>
    </r>
    <r>
      <rPr>
        <b/>
        <sz val="11"/>
        <color theme="1"/>
        <rFont val="Calibri"/>
        <family val="2"/>
        <charset val="238"/>
        <scheme val="minor"/>
      </rPr>
      <t xml:space="preserve"> pre opravy technologického vybavenia tunela Považský Chlmec a technologického vybavenia diaľnice D3 a D1</t>
    </r>
    <r>
      <rPr>
        <b/>
        <sz val="11"/>
        <color indexed="8"/>
        <rFont val="Calibri"/>
        <family val="2"/>
        <charset val="238"/>
      </rPr>
      <t xml:space="preserve"> za 4 roky</t>
    </r>
  </si>
  <si>
    <t>N103-04 Silo na posypovú soľ (D3 km 11,100 - 22,300)</t>
  </si>
  <si>
    <t>Príloha č. 5: Cena za servis a údržbu technologického vybavenia diaľnice - 5.11</t>
  </si>
  <si>
    <t>Technologické vybavenie diaľnice - technologická časť: Vysunuté pracovisko SSÚD Žilina</t>
  </si>
  <si>
    <t>Počítačový systém - rozvádzače a rozvody NN, SLP a optika</t>
  </si>
  <si>
    <t>R-UPS, DR1</t>
  </si>
  <si>
    <t>NN rozvody</t>
  </si>
  <si>
    <t>Kontrola mechanických častí a spojov, ich dotiahnutie a ošetrenie</t>
  </si>
  <si>
    <t>SLP rozvody</t>
  </si>
  <si>
    <t>Optika</t>
  </si>
  <si>
    <t>5, 9</t>
  </si>
  <si>
    <t>Kontrola funkčnosti a diagnostika klávesnice s joystickom</t>
  </si>
  <si>
    <t>SSUD - videowall</t>
  </si>
  <si>
    <t>Kontrola videosteny - LCD monitor</t>
  </si>
  <si>
    <t>Kontrola držiaka videosteny</t>
  </si>
  <si>
    <t>Kontrola videokontrolera IP wall</t>
  </si>
  <si>
    <t>Kontrola zobrazenia videoscén</t>
  </si>
  <si>
    <t>pPS45</t>
  </si>
  <si>
    <t>pPS46</t>
  </si>
  <si>
    <t>pPS47</t>
  </si>
  <si>
    <t>pPS48</t>
  </si>
  <si>
    <t>pPS49</t>
  </si>
  <si>
    <t>pPS50</t>
  </si>
  <si>
    <t>pPS51</t>
  </si>
  <si>
    <t>pPS52</t>
  </si>
  <si>
    <t>pPS53</t>
  </si>
  <si>
    <t>pPS54</t>
  </si>
  <si>
    <t>PC Vizualizácia</t>
  </si>
  <si>
    <t>pPS55</t>
  </si>
  <si>
    <t>pPS56</t>
  </si>
  <si>
    <t>Kontrola OS</t>
  </si>
  <si>
    <t>pPS57</t>
  </si>
  <si>
    <t>pPS58</t>
  </si>
  <si>
    <t>pPS59</t>
  </si>
  <si>
    <t>pPS60</t>
  </si>
  <si>
    <t>pPS61</t>
  </si>
  <si>
    <t>pPS62</t>
  </si>
  <si>
    <t>pPS63</t>
  </si>
  <si>
    <t>Server - vizualizácia</t>
  </si>
  <si>
    <t>pPS64</t>
  </si>
  <si>
    <t>pPS65</t>
  </si>
  <si>
    <t>pPS66</t>
  </si>
  <si>
    <t>pPS67</t>
  </si>
  <si>
    <t>pPS68</t>
  </si>
  <si>
    <t>pPS69</t>
  </si>
  <si>
    <t>pPS70</t>
  </si>
  <si>
    <t>pPS71</t>
  </si>
  <si>
    <t>pPS72</t>
  </si>
  <si>
    <t>Vysunuté pracovisko SSÚD Žilina</t>
  </si>
  <si>
    <t>Modul pre pripojenie 4 IP účastníkov, využíva fyzické rozhranie Ethernet 100BaseT systému GE800 , SW licencia typ B, g8-ip-4b</t>
  </si>
  <si>
    <t>FSP 150-XG312/F - Extended temperature, Ethernet Services aggregation device: 40x ports of 1G and 12 ports of 1/10G - 2U 19'' switch with 10G license and OAM module. Includes basic chassis, one PSU filler and 19"" brackets</t>
  </si>
  <si>
    <t>3x R-ISD (1,2,3)
10x RK (1-10)
32x RN (1.3, 1.2, 1.1, 1-15, 15a, 16, 16A, 17-25, 24a, 24b, 25a)
3xMPZ (1,2,3)
RK</t>
  </si>
  <si>
    <t>Tlaková skúška požiarnych hadíc</t>
  </si>
  <si>
    <t>BQ-MFV.LL01
BQ-MFV.PP01</t>
  </si>
  <si>
    <t>BQ-MFV.LL1x, 2x, 3x
BQ-MFV.PP1x, 2x, 3x</t>
  </si>
  <si>
    <t>BF-MFV.LPxx, LLxx
BF-MFV.PPxx, PLxx</t>
  </si>
  <si>
    <t>BR-MFV.Lxx
BR-MFV-Pxx</t>
  </si>
  <si>
    <t>Operátorská PC stanica - SSÚD Považská Bystrica</t>
  </si>
  <si>
    <t>Vizuálna kontrola zobrazovania stavu na EPS ústredni</t>
  </si>
  <si>
    <t>Vizuálna kontrola signalizácie napájania z hlavného, alebo náhradného zdroja</t>
  </si>
  <si>
    <t>Kontrola stavu počítadla poplachov podľa záznamov v prevádzkovej knihe</t>
  </si>
  <si>
    <t>Kontrola stavu spojov batérie a jej upevnenia</t>
  </si>
  <si>
    <t>Kontrola výstupov na ovládanie požiarnotechnických zariadení</t>
  </si>
  <si>
    <t>Aktivácia jedného hlásiča (každý mesiac z inej zóny)</t>
  </si>
  <si>
    <t>Funkčné preskúšanie, kontrola signalizácie  - tlačidlové hlásiče</t>
  </si>
  <si>
    <t>Kontrola náhradného zdroja</t>
  </si>
  <si>
    <t>Kontrola čistoty, neporušenosti, vyčistenie - tlačidlové hlásiče</t>
  </si>
  <si>
    <t>Kontrola čistoty, neporušenosti, vyčistenie - opticko/dymový hlásič požiaru</t>
  </si>
  <si>
    <t>Funkčné preskúšanie, kontrola signalizácie  - opticko/dymový hlásič požiaru</t>
  </si>
  <si>
    <t>Vyčistenie - optický indikátor na stenu</t>
  </si>
  <si>
    <t>Funkčné preskúšanie  - optický indikátor na stenu</t>
  </si>
  <si>
    <t>Vyčistenie - sierény</t>
  </si>
  <si>
    <t>Funkčné preskúšanie  signalizácie</t>
  </si>
  <si>
    <t>Kontrola, prehliadka - tep. hlásič líniového typu /vyhodnocovacia jednotka OTS</t>
  </si>
  <si>
    <t>Funkčné preskúšanie - tep. hlásič líniového typu /senzorový kábel - testovacia zóna</t>
  </si>
  <si>
    <t>Funkčná skúška výstupov do RST</t>
  </si>
  <si>
    <t>AY-SOS.L1-L17
AZ-SOS.P1-P17</t>
  </si>
  <si>
    <t>BX-UTO.L01 až BX-UTO.L28
BX-UTO.P01 až BX-UTO.P29</t>
  </si>
  <si>
    <t>Statická kamera na videodohľad a AID - Razený tunel</t>
  </si>
  <si>
    <t>Kamera otočná na videodohľad - západný, východný portál</t>
  </si>
  <si>
    <t>1BX-UTO.L03
1BX-UTO.P01
2BX-UTO.L03
2BX-UTO.P01</t>
  </si>
  <si>
    <t>Statická kamera na videodohľad - Priečne prepojenia, ÚC a NZ</t>
  </si>
  <si>
    <t>BX-UTO.101, .102
BX-UTO.201, .202
BX-UTO.301, .302
BX-UTO.401, .402
BX-UTO.501, .502
BX-UTO.601, .602
BX-UTO.701, .702
BX-UTO.801, .802
BX-UTO.LL01, .LL02
BX-UTO.PP01, .PP02</t>
  </si>
  <si>
    <t>KDL129, KDL130, KDP030, KDP031, KV309, KV301, KV311, KV312</t>
  </si>
  <si>
    <t>BX-UTO.111,.211, .411,.511,.711,.811
1BX-UTO.001 až .004
1BX-UTO.020 až .022
2BX-UTO.001 až .004
2BX-UTO.020 až .022</t>
  </si>
  <si>
    <t>1AY-UTO.01, .02
2AY-UTO.01, .02</t>
  </si>
  <si>
    <t>Rozvádzač videodohľadu - PTO ZP, PTO VP</t>
  </si>
  <si>
    <t>Rozvádzač videodohľadu - Priečne prepojenia</t>
  </si>
  <si>
    <t>1AY-UTO.11
1AY-UTO.21
1AY-UTO.31
1AY-UTO.41
1AY-UTO.51
1AY-UTO.61
1AY-UTO.71
1AY-UTO.81</t>
  </si>
  <si>
    <t>1AY-SOS.L1 až .L17
1AY-SOS.P1 až .P17</t>
  </si>
  <si>
    <t>Rozvádzač SOS - Zariadenia pre UTO - Razený tunel</t>
  </si>
  <si>
    <t>Kamera statická ADR - západný, východný portál</t>
  </si>
  <si>
    <t>1BX-UTO.L01
1BX-UTO.L02
1BX-UTO.P02
1BX-UTO.P03
2BX-UTO.L01
2BX-UTO.L02
2BX-UTO.P02
2BX-UTO.P03</t>
  </si>
  <si>
    <t>1BZ-UTO.LL01,2
1BZ-UTO.LP01,2
1BZ-UTO.PL01,2
1BZ-UTO.PP01,2
2BZ-UTO.LL01,2
2BZ-UTO.LP01,2
2BZ-UTO.PL01,2
2BZ-UTO.PP01,2</t>
  </si>
  <si>
    <t>Snímacie indukčné slučky - západný, východný portál</t>
  </si>
  <si>
    <t>Operátorská PC stanica - PTO ZP, PTO VP</t>
  </si>
  <si>
    <t>Klient 1
Klient 2</t>
  </si>
  <si>
    <t>Klient 3
Klient 4</t>
  </si>
  <si>
    <t>Operátorská PC stanica - SSÚD</t>
  </si>
  <si>
    <t>Statická dome kamera na videodohľad - Technologické priestory, PTO ZP, PTO VP, VN rozvodňa ZP, VN rozvodňa VP</t>
  </si>
  <si>
    <t>PTO ZP, PTO VP
LTR, PTR
VP, ZP</t>
  </si>
  <si>
    <t>Anténny stožiar - VP
Anténny stožiar - ZP</t>
  </si>
  <si>
    <t>Kontrola uzemnenia  stožiaru - korodovanie, očistenie a ošetrenie</t>
  </si>
  <si>
    <t>1AY-RAD.01 (PTO ZP)
1AY-RAD.02 (PTO ZP)
1AY-RAD.03 (PTO ZP)
2AY-RAD.01 (PTO VP)
2AY-RAD.02 (PTO VP)
3AY-RAD.03 (PTO VP)</t>
  </si>
  <si>
    <t>Technologický rozvádzač - PTO ZP, PTO VP, 4PP-CHT</t>
  </si>
  <si>
    <t>1AY-ROZ.01
2AY-ROZ.01
AY-ROZ.41</t>
  </si>
  <si>
    <t>Premenné dopravné značky – LED PDZ + semafory, konštrukcie, všetky PDZ</t>
  </si>
  <si>
    <t>Značka II19a/II19b únikový východ - presvetlená 
PP1 - PP8</t>
  </si>
  <si>
    <t>Značka IP11 núdzový záliv - presvetlená
NZ1, NZ2</t>
  </si>
  <si>
    <t>Združená značka II20c - presvetlená s požiarnym svietidlom
EA-DOP.PL1 až 87</t>
  </si>
  <si>
    <t>Združená značka II20c - presvetlená s požiarnym svietidlom
EA-DOP.LP1 až 89</t>
  </si>
  <si>
    <t>Klient č.1, 2, 3
Servisný klient</t>
  </si>
  <si>
    <t>PC-UTO.1, PC-UTO.2, PC-VMW, PC-US</t>
  </si>
  <si>
    <t>Preventívna údržba, ktorou sa zabezpečuje udržanie požadovaného stavu alebo bezporuchového stavu a schopnosť spĺňať stanovené požiadavky a vykonávať požadované funkcie v potrebnom rozsahu</t>
  </si>
  <si>
    <t>Oprava, ktorou sa zabezpečuje obnovenie požadovaného stavu alebo bezporuchového stavu a schopnosť spĺňať stanovené požiadavky a vykonávať požadované funkcie v potrebnom rozsahu</t>
  </si>
  <si>
    <t>Prehliadka, ktorou sa overuje vybavenosť požiarneho uzáveru</t>
  </si>
  <si>
    <t>Vizuálna kontzrola dverí, funkčnosť</t>
  </si>
  <si>
    <t>Kontrola vizuálna</t>
  </si>
  <si>
    <t>Kontrola HP v zmysle vyhlášky MVSR č. 719/2002 Z.z.</t>
  </si>
  <si>
    <t>LG ARNU09GSBL4,
LG ARNU12GSBL4,
LG ARNU15GSBL4,
LG ARNU36GSVL4</t>
  </si>
  <si>
    <t>vizuálna kontrola</t>
  </si>
  <si>
    <t>0,25</t>
  </si>
  <si>
    <t>Studne a čerpacia stanica požiarnej vody - požiarna nádrž- snímanie otvorenia poklopov
Poklop 1 a Poklop 2</t>
  </si>
  <si>
    <t>Studne a čerpacia stanica požiarnej vody - snímanie otvorenia poklopov na studniach
Poklop 1 a Poklop 2</t>
  </si>
  <si>
    <t>RN1, RN2, RN3, RN4, RN5, RN6, RN7, RN8, RN10, RN11, RN12, RN13</t>
  </si>
  <si>
    <t>RN14, RN15, RN16, RN17, RN18, RN19</t>
  </si>
  <si>
    <t>NRPCV4b, 5b, 6b, 7b, 8b, 9b</t>
  </si>
  <si>
    <t>Celková cena za opravy (prlč.9) bez DPH v € za 4 kalendárne roky:</t>
  </si>
  <si>
    <t>Bežná údržba
(vykonáva NDS)</t>
  </si>
  <si>
    <t>-</t>
  </si>
  <si>
    <t>PTO VP, PTO ZP
LTR, PTR
VP, ZP</t>
  </si>
  <si>
    <t>Vizuálna kontrola dverí, funkčnosť</t>
  </si>
  <si>
    <t>CSS - Cestná svetelná signalizácia</t>
  </si>
  <si>
    <t>EZS - Elektrický zabezpečovací systém</t>
  </si>
  <si>
    <t xml:space="preserve">Primárna zóna - ČOV - Východný portál </t>
  </si>
  <si>
    <t xml:space="preserve">Primárna zóna - ČOV - Západný portál </t>
  </si>
  <si>
    <t>Príloha č. 2: Sumár k Prílohe č. 1 - Cena za servis a údržbu tunela Považský Chlmec</t>
  </si>
  <si>
    <t>Príloha č. 4: Sumár k Prílohe č. 3 - Cena za servis a údržbu technologického vybavenia diaľnice</t>
  </si>
  <si>
    <t>SO 278-00.1 Prekážkové osvetlenie pre vtáctvo
SO 280-00.1 Prekážkové osvetlenie pre vtáctvo</t>
  </si>
  <si>
    <r>
      <t xml:space="preserve">Cena za servis a údržbu tunela Považský Chlmec
</t>
    </r>
    <r>
      <rPr>
        <sz val="11"/>
        <color theme="1"/>
        <rFont val="Calibri"/>
        <family val="2"/>
        <charset val="238"/>
        <scheme val="minor"/>
      </rPr>
      <t>(z Prílohy č. 2)</t>
    </r>
  </si>
  <si>
    <r>
      <t xml:space="preserve">Cena za servis a údržbu technologického vybavenia diaľnice D3
</t>
    </r>
    <r>
      <rPr>
        <sz val="11"/>
        <color theme="1"/>
        <rFont val="Calibri"/>
        <family val="2"/>
        <charset val="238"/>
        <scheme val="minor"/>
      </rPr>
      <t>(z Prílohy č. 4)</t>
    </r>
  </si>
  <si>
    <r>
      <t xml:space="preserve">Cena za servis a údržbu technologického vybavenia diaľnice D1
</t>
    </r>
    <r>
      <rPr>
        <sz val="11"/>
        <color theme="1"/>
        <rFont val="Calibri"/>
        <family val="2"/>
        <charset val="238"/>
        <scheme val="minor"/>
      </rPr>
      <t>(z Prílohy č. 6)</t>
    </r>
  </si>
  <si>
    <t>Príloha č. 6: Sumár k Prílohe č. 5 - Cena za servis a údržbu technologického vybavenia diaľnice</t>
  </si>
  <si>
    <t xml:space="preserve"> -</t>
  </si>
  <si>
    <t>(zároveň Príloha č. 12 k RD)</t>
  </si>
  <si>
    <t>pravidelná aktualizácia existujúceho zoznamu funkčných členov - ekvivalent identifikácia aktív od NDS</t>
  </si>
  <si>
    <t>identifikácia a súčinnosť pri klasifikácii aktív ak v NDS tento zoznam nexistuje</t>
  </si>
  <si>
    <r>
      <rPr>
        <b/>
        <sz val="10"/>
        <color rgb="FF000000"/>
        <rFont val="Calibri"/>
        <family val="2"/>
        <charset val="238"/>
      </rPr>
      <t>k) §15</t>
    </r>
    <r>
      <rPr>
        <sz val="10"/>
        <color rgb="FF000000"/>
        <rFont val="Calibri"/>
        <family val="2"/>
        <charset val="238"/>
      </rPr>
      <t xml:space="preserve">
monitorovanie  technologických oblastí a aktív (centrálny nástroj na zaznamenávanie činností sietí a informačných IS a ich používateľov zabezpečujúceho centrálny bezpečnostný dohľad nad sieťami a informačnými systémami) a monitorovanie prístupov do IS)</t>
    </r>
  </si>
  <si>
    <t>MPZ1,3</t>
  </si>
  <si>
    <t>MPZ1</t>
  </si>
  <si>
    <t>Tunel Považský Chlmec - 103-02 CADO</t>
  </si>
  <si>
    <t>Technologické vybavenie diaľnice D1 a R3</t>
  </si>
  <si>
    <t>Diaľnica D1 Dubná Skala - Turany, R3 Martin - privádzač</t>
  </si>
  <si>
    <t>podrobná správa o zhodnotení stavu technologického vybavenia diaľnice D1 a R3</t>
  </si>
  <si>
    <t>103-02 CADO</t>
  </si>
  <si>
    <t>DPH 23%</t>
  </si>
  <si>
    <t>Cena (v €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</si>
</sst>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 [$€-1]_-;\-* #,##0.00\ [$€-1]_-;_-* &quot;-&quot;??\ [$€-1]_-;_-@_-"/>
    <numFmt numFmtId="165" formatCode="#,##0\ [$€-1]"/>
    <numFmt numFmtId="166" formatCode="#,##0\ &quot;Sk&quot;"/>
    <numFmt numFmtId="167" formatCode="#,##0.00\ [$€-1]"/>
    <numFmt numFmtId="168" formatCode="#,##0.00\ &quot;Sk&quot;"/>
    <numFmt numFmtId="169" formatCode="0.0000"/>
  </numFmts>
  <fonts count="48" x14ac:knownFonts="1">
    <font>
      <sz val="11"/>
      <color theme="1"/>
      <name val="Calibri"/>
      <family val="2"/>
      <charset val="238"/>
      <scheme val="minor"/>
    </font>
    <font>
      <sz val="11"/>
      <color indexed="8"/>
      <name val="Calibri"/>
      <family val="2"/>
      <charset val="238"/>
    </font>
    <font>
      <b/>
      <sz val="10"/>
      <color indexed="8"/>
      <name val="Calibri"/>
      <family val="2"/>
      <charset val="238"/>
    </font>
    <font>
      <b/>
      <sz val="10"/>
      <color indexed="10"/>
      <name val="Calibri"/>
      <family val="2"/>
      <charset val="238"/>
    </font>
    <font>
      <sz val="10"/>
      <name val="Calibri"/>
      <family val="2"/>
      <charset val="238"/>
    </font>
    <font>
      <sz val="10"/>
      <name val="Arial"/>
      <family val="2"/>
      <charset val="238"/>
    </font>
    <font>
      <b/>
      <sz val="11"/>
      <color indexed="8"/>
      <name val="Calibri"/>
      <family val="2"/>
      <charset val="238"/>
    </font>
    <font>
      <sz val="10"/>
      <color indexed="8"/>
      <name val="Calibri"/>
      <family val="2"/>
      <charset val="238"/>
    </font>
    <font>
      <b/>
      <sz val="10"/>
      <name val="Calibri"/>
      <family val="2"/>
      <charset val="238"/>
    </font>
    <font>
      <b/>
      <sz val="12"/>
      <color indexed="8"/>
      <name val="Calibri"/>
      <family val="2"/>
      <charset val="238"/>
    </font>
    <font>
      <sz val="10"/>
      <name val="Arial CE"/>
      <family val="2"/>
      <charset val="238"/>
    </font>
    <font>
      <b/>
      <u/>
      <sz val="11"/>
      <color indexed="8"/>
      <name val="Calibri"/>
      <family val="2"/>
      <charset val="238"/>
    </font>
    <font>
      <i/>
      <sz val="11"/>
      <color indexed="8"/>
      <name val="Calibri"/>
      <family val="2"/>
      <charset val="238"/>
    </font>
    <font>
      <b/>
      <i/>
      <sz val="11"/>
      <color indexed="8"/>
      <name val="Calibri"/>
      <family val="2"/>
      <charset val="238"/>
    </font>
    <font>
      <sz val="10"/>
      <name val="Helv"/>
    </font>
    <font>
      <sz val="10"/>
      <name val="Arial CE"/>
      <family val="2"/>
      <charset val="238"/>
    </font>
    <font>
      <sz val="10"/>
      <color indexed="8"/>
      <name val="Arial"/>
      <family val="2"/>
      <charset val="238"/>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sz val="10"/>
      <name val="Calibri"/>
      <family val="2"/>
      <charset val="238"/>
      <scheme val="minor"/>
    </font>
    <font>
      <b/>
      <sz val="10"/>
      <name val="Calibri"/>
      <family val="2"/>
      <charset val="238"/>
      <scheme val="minor"/>
    </font>
    <font>
      <b/>
      <sz val="12"/>
      <color theme="1"/>
      <name val="Calibri"/>
      <family val="2"/>
      <charset val="238"/>
      <scheme val="minor"/>
    </font>
    <font>
      <sz val="11"/>
      <name val="Calibri"/>
      <family val="2"/>
      <charset val="238"/>
      <scheme val="minor"/>
    </font>
    <font>
      <b/>
      <sz val="11"/>
      <name val="Calibri"/>
      <family val="2"/>
      <charset val="238"/>
      <scheme val="minor"/>
    </font>
    <font>
      <b/>
      <sz val="10"/>
      <color indexed="36"/>
      <name val="Calibri"/>
      <family val="2"/>
      <charset val="238"/>
      <scheme val="minor"/>
    </font>
    <font>
      <b/>
      <sz val="8"/>
      <color theme="1"/>
      <name val="Calibri"/>
      <family val="2"/>
      <charset val="238"/>
      <scheme val="minor"/>
    </font>
    <font>
      <b/>
      <sz val="12"/>
      <name val="Calibri"/>
      <family val="2"/>
      <charset val="238"/>
    </font>
    <font>
      <sz val="11"/>
      <color rgb="FFFF0000"/>
      <name val="Calibri"/>
      <family val="2"/>
      <charset val="238"/>
      <scheme val="minor"/>
    </font>
    <font>
      <sz val="11"/>
      <color theme="1"/>
      <name val="Calibri"/>
      <family val="2"/>
      <scheme val="minor"/>
    </font>
    <font>
      <sz val="10"/>
      <name val="Calibri"/>
      <family val="2"/>
      <scheme val="minor"/>
    </font>
    <font>
      <sz val="10"/>
      <color theme="1"/>
      <name val="Calibri"/>
      <family val="2"/>
      <scheme val="minor"/>
    </font>
    <font>
      <b/>
      <sz val="9"/>
      <color theme="1"/>
      <name val="Calibri"/>
      <family val="2"/>
      <charset val="238"/>
      <scheme val="minor"/>
    </font>
    <font>
      <b/>
      <sz val="10"/>
      <color theme="0"/>
      <name val="Calibri"/>
      <family val="2"/>
      <charset val="238"/>
      <scheme val="minor"/>
    </font>
    <font>
      <b/>
      <sz val="9"/>
      <color theme="0"/>
      <name val="Calibri"/>
      <family val="2"/>
      <charset val="238"/>
      <scheme val="minor"/>
    </font>
    <font>
      <sz val="9"/>
      <color theme="1"/>
      <name val="Calibri"/>
      <family val="2"/>
      <charset val="238"/>
      <scheme val="minor"/>
    </font>
    <font>
      <b/>
      <sz val="9"/>
      <name val="Calibri"/>
      <family val="2"/>
      <charset val="238"/>
      <scheme val="minor"/>
    </font>
    <font>
      <sz val="9"/>
      <name val="Calibri"/>
      <family val="2"/>
      <charset val="238"/>
      <scheme val="minor"/>
    </font>
    <font>
      <sz val="10"/>
      <name val="Arial CE"/>
      <charset val="238"/>
    </font>
    <font>
      <sz val="10"/>
      <color theme="1" tint="4.9989318521683403E-2"/>
      <name val="Calibri"/>
      <family val="2"/>
      <charset val="238"/>
      <scheme val="minor"/>
    </font>
    <font>
      <b/>
      <sz val="11"/>
      <name val="Calibri"/>
      <family val="2"/>
      <charset val="238"/>
    </font>
    <font>
      <b/>
      <sz val="10"/>
      <color rgb="FFFF0000"/>
      <name val="Calibri"/>
      <family val="2"/>
      <charset val="238"/>
      <scheme val="minor"/>
    </font>
    <font>
      <b/>
      <sz val="10"/>
      <color rgb="FF000000"/>
      <name val="Calibri"/>
      <family val="2"/>
      <charset val="238"/>
    </font>
    <font>
      <sz val="10"/>
      <color rgb="FF000000"/>
      <name val="Calibri"/>
      <family val="2"/>
      <charset val="238"/>
    </font>
    <font>
      <sz val="10"/>
      <color theme="1"/>
      <name val="Calibri"/>
      <family val="2"/>
      <charset val="238"/>
    </font>
    <font>
      <b/>
      <sz val="10"/>
      <color theme="1"/>
      <name val="Calibri"/>
      <family val="2"/>
      <charset val="238"/>
    </font>
    <font>
      <b/>
      <u/>
      <sz val="11"/>
      <color rgb="FFFF0000"/>
      <name val="Calibri"/>
      <family val="2"/>
      <charset val="238"/>
      <scheme val="minor"/>
    </font>
  </fonts>
  <fills count="19">
    <fill>
      <patternFill patternType="none"/>
    </fill>
    <fill>
      <patternFill patternType="gray125"/>
    </fill>
    <fill>
      <patternFill patternType="solid">
        <fgColor indexed="13"/>
        <bgColor indexed="64"/>
      </patternFill>
    </fill>
    <fill>
      <patternFill patternType="solid">
        <fgColor indexed="51"/>
        <bgColor indexed="64"/>
      </patternFill>
    </fill>
    <fill>
      <patternFill patternType="solid">
        <fgColor indexed="50"/>
        <bgColor indexed="64"/>
      </patternFill>
    </fill>
    <fill>
      <patternFill patternType="solid">
        <fgColor indexed="9"/>
        <bgColor indexed="64"/>
      </patternFill>
    </fill>
    <fill>
      <patternFill patternType="solid">
        <fgColor rgb="FFFFFF00"/>
        <bgColor indexed="64"/>
      </patternFill>
    </fill>
    <fill>
      <patternFill patternType="solid">
        <fgColor rgb="FFFFC00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92D05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1" tint="0.14999847407452621"/>
        <bgColor indexed="64"/>
      </patternFill>
    </fill>
    <fill>
      <patternFill patternType="solid">
        <fgColor theme="0" tint="-0.14999847407452621"/>
        <bgColor rgb="FF000000"/>
      </patternFill>
    </fill>
    <fill>
      <patternFill patternType="solid">
        <fgColor rgb="FFFFFFFF"/>
        <bgColor rgb="FF000000"/>
      </patternFill>
    </fill>
    <fill>
      <patternFill patternType="solid">
        <fgColor rgb="FFD9D9D9"/>
        <bgColor rgb="FF000000"/>
      </patternFill>
    </fill>
  </fills>
  <borders count="151">
    <border>
      <left/>
      <right/>
      <top/>
      <bottom/>
      <diagonal/>
    </border>
    <border>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ck">
        <color indexed="64"/>
      </left>
      <right/>
      <top style="thick">
        <color indexed="64"/>
      </top>
      <bottom style="thick">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n">
        <color indexed="64"/>
      </left>
      <right style="thick">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ck">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style="medium">
        <color indexed="64"/>
      </top>
      <bottom style="thin">
        <color indexed="64"/>
      </bottom>
      <diagonal/>
    </border>
    <border>
      <left/>
      <right style="thin">
        <color indexed="64"/>
      </right>
      <top style="thin">
        <color indexed="64"/>
      </top>
      <bottom style="thick">
        <color indexed="64"/>
      </bottom>
      <diagonal/>
    </border>
    <border>
      <left style="thick">
        <color indexed="64"/>
      </left>
      <right/>
      <top style="double">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n">
        <color indexed="64"/>
      </top>
      <bottom/>
      <diagonal/>
    </border>
    <border>
      <left style="thick">
        <color indexed="64"/>
      </left>
      <right/>
      <top style="thin">
        <color indexed="64"/>
      </top>
      <bottom style="thin">
        <color indexed="64"/>
      </bottom>
      <diagonal/>
    </border>
    <border>
      <left style="thick">
        <color indexed="64"/>
      </left>
      <right/>
      <top style="thin">
        <color indexed="64"/>
      </top>
      <bottom/>
      <diagonal/>
    </border>
    <border>
      <left style="thick">
        <color indexed="64"/>
      </left>
      <right/>
      <top style="thin">
        <color indexed="64"/>
      </top>
      <bottom style="thick">
        <color indexed="64"/>
      </bottom>
      <diagonal/>
    </border>
    <border>
      <left/>
      <right style="thin">
        <color indexed="64"/>
      </right>
      <top style="double">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ck">
        <color indexed="64"/>
      </left>
      <right style="thin">
        <color indexed="64"/>
      </right>
      <top style="medium">
        <color indexed="64"/>
      </top>
      <bottom style="thin">
        <color indexed="64"/>
      </bottom>
      <diagonal/>
    </border>
    <border>
      <left/>
      <right/>
      <top style="double">
        <color indexed="64"/>
      </top>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ck">
        <color indexed="64"/>
      </top>
      <bottom style="thick">
        <color indexed="64"/>
      </bottom>
      <diagonal/>
    </border>
    <border>
      <left style="thick">
        <color indexed="64"/>
      </left>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n">
        <color indexed="64"/>
      </left>
      <right style="thick">
        <color indexed="64"/>
      </right>
      <top style="thick">
        <color indexed="64"/>
      </top>
      <bottom style="double">
        <color indexed="64"/>
      </bottom>
      <diagonal/>
    </border>
    <border>
      <left style="thick">
        <color indexed="64"/>
      </left>
      <right/>
      <top/>
      <bottom style="thin">
        <color indexed="64"/>
      </bottom>
      <diagonal/>
    </border>
    <border>
      <left style="thick">
        <color indexed="64"/>
      </left>
      <right/>
      <top style="thick">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ck">
        <color indexed="64"/>
      </left>
      <right style="thick">
        <color indexed="64"/>
      </right>
      <top style="thick">
        <color indexed="64"/>
      </top>
      <bottom/>
      <diagonal/>
    </border>
    <border>
      <left style="thin">
        <color indexed="64"/>
      </left>
      <right style="thick">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n">
        <color indexed="64"/>
      </top>
      <bottom/>
      <diagonal/>
    </border>
    <border>
      <left style="thin">
        <color indexed="64"/>
      </left>
      <right style="thick">
        <color indexed="64"/>
      </right>
      <top/>
      <bottom style="thick">
        <color indexed="64"/>
      </bottom>
      <diagonal/>
    </border>
    <border>
      <left style="thick">
        <color indexed="64"/>
      </left>
      <right/>
      <top/>
      <bottom/>
      <diagonal/>
    </border>
    <border>
      <left/>
      <right style="thick">
        <color indexed="64"/>
      </right>
      <top/>
      <bottom/>
      <diagonal/>
    </border>
    <border>
      <left style="thick">
        <color indexed="64"/>
      </left>
      <right style="thin">
        <color indexed="64"/>
      </right>
      <top style="thick">
        <color indexed="64"/>
      </top>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right/>
      <top style="thick">
        <color indexed="64"/>
      </top>
      <bottom/>
      <diagonal/>
    </border>
    <border>
      <left style="thin">
        <color indexed="64"/>
      </left>
      <right style="thin">
        <color indexed="64"/>
      </right>
      <top style="thick">
        <color indexed="64"/>
      </top>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right/>
      <top style="double">
        <color indexed="64"/>
      </top>
      <bottom style="thin">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thin">
        <color indexed="64"/>
      </left>
      <right style="thin">
        <color indexed="64"/>
      </right>
      <top style="thick">
        <color indexed="64"/>
      </top>
      <bottom style="thin">
        <color indexed="64"/>
      </bottom>
      <diagonal/>
    </border>
    <border>
      <left style="medium">
        <color indexed="64"/>
      </left>
      <right/>
      <top style="thick">
        <color indexed="64"/>
      </top>
      <bottom/>
      <diagonal/>
    </border>
    <border>
      <left/>
      <right/>
      <top/>
      <bottom style="thin">
        <color indexed="64"/>
      </bottom>
      <diagonal/>
    </border>
    <border>
      <left/>
      <right style="thick">
        <color indexed="64"/>
      </right>
      <top/>
      <bottom style="thin">
        <color indexed="64"/>
      </bottom>
      <diagonal/>
    </border>
    <border>
      <left/>
      <right/>
      <top/>
      <bottom style="medium">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
      <left/>
      <right style="thin">
        <color indexed="64"/>
      </right>
      <top style="thick">
        <color indexed="64"/>
      </top>
      <bottom style="thick">
        <color indexed="64"/>
      </bottom>
      <diagonal/>
    </border>
    <border>
      <left style="thick">
        <color indexed="64"/>
      </left>
      <right style="thin">
        <color indexed="64"/>
      </right>
      <top/>
      <bottom style="thin">
        <color indexed="64"/>
      </bottom>
      <diagonal/>
    </border>
    <border>
      <left/>
      <right/>
      <top style="thick">
        <color indexed="64"/>
      </top>
      <bottom style="thick">
        <color indexed="64"/>
      </bottom>
      <diagonal/>
    </border>
    <border>
      <left/>
      <right/>
      <top style="double">
        <color indexed="64"/>
      </top>
      <bottom style="thick">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bottom style="thick">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ck">
        <color indexed="64"/>
      </left>
      <right style="medium">
        <color indexed="64"/>
      </right>
      <top/>
      <bottom style="medium">
        <color indexed="64"/>
      </bottom>
      <diagonal/>
    </border>
    <border>
      <left style="medium">
        <color indexed="64"/>
      </left>
      <right style="thick">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medium">
        <color indexed="64"/>
      </right>
      <top style="medium">
        <color indexed="64"/>
      </top>
      <bottom style="thick">
        <color indexed="64"/>
      </bottom>
      <diagonal/>
    </border>
    <border>
      <left style="medium">
        <color indexed="64"/>
      </left>
      <right style="thick">
        <color indexed="64"/>
      </right>
      <top/>
      <bottom style="thick">
        <color indexed="64"/>
      </bottom>
      <diagonal/>
    </border>
    <border>
      <left style="medium">
        <color indexed="64"/>
      </left>
      <right/>
      <top/>
      <bottom/>
      <diagonal/>
    </border>
    <border>
      <left/>
      <right style="thin">
        <color indexed="64"/>
      </right>
      <top/>
      <bottom style="thin">
        <color indexed="64"/>
      </bottom>
      <diagonal/>
    </border>
    <border>
      <left style="thin">
        <color indexed="64"/>
      </left>
      <right style="thick">
        <color indexed="64"/>
      </right>
      <top style="medium">
        <color indexed="64"/>
      </top>
      <bottom/>
      <diagonal/>
    </border>
    <border>
      <left/>
      <right style="thin">
        <color indexed="64"/>
      </right>
      <top/>
      <bottom/>
      <diagonal/>
    </border>
    <border>
      <left style="thin">
        <color indexed="64"/>
      </left>
      <right/>
      <top/>
      <bottom/>
      <diagonal/>
    </border>
    <border>
      <left style="thick">
        <color indexed="64"/>
      </left>
      <right style="thin">
        <color indexed="64"/>
      </right>
      <top style="medium">
        <color indexed="64"/>
      </top>
      <bottom/>
      <diagonal/>
    </border>
    <border>
      <left/>
      <right style="thick">
        <color indexed="64"/>
      </right>
      <top style="medium">
        <color indexed="64"/>
      </top>
      <bottom/>
      <diagonal/>
    </border>
    <border>
      <left/>
      <right/>
      <top style="thin">
        <color indexed="64"/>
      </top>
      <bottom/>
      <diagonal/>
    </border>
    <border>
      <left style="thick">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ck">
        <color indexed="64"/>
      </bottom>
      <diagonal/>
    </border>
    <border>
      <left style="thick">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ck">
        <color indexed="64"/>
      </right>
      <top/>
      <bottom style="double">
        <color indexed="64"/>
      </bottom>
      <diagonal/>
    </border>
    <border>
      <left style="thick">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ck">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s>
  <cellStyleXfs count="21">
    <xf numFmtId="0" fontId="0" fillId="0" borderId="0"/>
    <xf numFmtId="0" fontId="15" fillId="0" borderId="0" applyProtection="0"/>
    <xf numFmtId="0" fontId="16" fillId="0" borderId="0"/>
    <xf numFmtId="0" fontId="17" fillId="0" borderId="0"/>
    <xf numFmtId="0" fontId="10" fillId="0" borderId="0"/>
    <xf numFmtId="0" fontId="5" fillId="0" borderId="0" applyNumberFormat="0" applyFont="0" applyFill="0" applyBorder="0" applyAlignment="0" applyProtection="0">
      <alignment vertical="top"/>
    </xf>
    <xf numFmtId="0" fontId="5" fillId="0" borderId="0" applyNumberFormat="0" applyFont="0" applyFill="0" applyBorder="0" applyAlignment="0" applyProtection="0">
      <alignment vertical="top"/>
    </xf>
    <xf numFmtId="0" fontId="14" fillId="0" borderId="0"/>
    <xf numFmtId="0" fontId="14" fillId="0" borderId="0"/>
    <xf numFmtId="0" fontId="5" fillId="0" borderId="0"/>
    <xf numFmtId="0" fontId="10" fillId="0" borderId="0"/>
    <xf numFmtId="0" fontId="5" fillId="0" borderId="0"/>
    <xf numFmtId="0" fontId="14" fillId="0" borderId="0"/>
    <xf numFmtId="0" fontId="14" fillId="0" borderId="0"/>
    <xf numFmtId="0" fontId="14" fillId="0" borderId="0"/>
    <xf numFmtId="0" fontId="17" fillId="0" borderId="0"/>
    <xf numFmtId="0" fontId="5" fillId="0" borderId="0"/>
    <xf numFmtId="0" fontId="30" fillId="0" borderId="0"/>
    <xf numFmtId="0" fontId="17" fillId="0" borderId="0"/>
    <xf numFmtId="44" fontId="17" fillId="0" borderId="0" applyFont="0" applyFill="0" applyBorder="0" applyAlignment="0" applyProtection="0"/>
    <xf numFmtId="0" fontId="39" fillId="0" borderId="0"/>
  </cellStyleXfs>
  <cellXfs count="1427">
    <xf numFmtId="0" fontId="0" fillId="0" borderId="0" xfId="0"/>
    <xf numFmtId="0" fontId="20" fillId="0" borderId="3" xfId="0" applyFont="1" applyBorder="1" applyAlignment="1" applyProtection="1">
      <alignment vertical="center"/>
    </xf>
    <xf numFmtId="0" fontId="20" fillId="0" borderId="3" xfId="0" applyFont="1" applyBorder="1" applyAlignment="1" applyProtection="1">
      <alignment vertical="center" wrapText="1"/>
    </xf>
    <xf numFmtId="0" fontId="21" fillId="0" borderId="3" xfId="0" applyFont="1" applyFill="1" applyBorder="1" applyAlignment="1" applyProtection="1">
      <alignment vertical="center"/>
    </xf>
    <xf numFmtId="0" fontId="21" fillId="0" borderId="3" xfId="0" applyFont="1" applyBorder="1" applyAlignment="1" applyProtection="1">
      <alignment horizontal="center" vertical="center"/>
    </xf>
    <xf numFmtId="0" fontId="21" fillId="0" borderId="3" xfId="0" applyFont="1" applyBorder="1" applyAlignment="1" applyProtection="1">
      <alignment horizontal="left" vertical="center"/>
    </xf>
    <xf numFmtId="0" fontId="21" fillId="0" borderId="2" xfId="0" applyFont="1" applyBorder="1" applyAlignment="1" applyProtection="1">
      <alignment vertical="center" wrapText="1"/>
    </xf>
    <xf numFmtId="0" fontId="21" fillId="0" borderId="3" xfId="0" applyFont="1" applyBorder="1" applyAlignment="1" applyProtection="1">
      <alignment vertical="center" wrapText="1"/>
    </xf>
    <xf numFmtId="0" fontId="21" fillId="0" borderId="9" xfId="0" applyFont="1" applyBorder="1" applyAlignment="1" applyProtection="1">
      <alignment vertical="center" wrapText="1"/>
    </xf>
    <xf numFmtId="0" fontId="20" fillId="0" borderId="25"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8" xfId="0" applyFont="1" applyFill="1" applyBorder="1" applyAlignment="1" applyProtection="1">
      <alignment horizontal="center" vertical="center"/>
    </xf>
    <xf numFmtId="0" fontId="20" fillId="0" borderId="25" xfId="0" applyFont="1" applyBorder="1" applyAlignment="1" applyProtection="1">
      <alignment horizontal="center" vertical="center"/>
    </xf>
    <xf numFmtId="0" fontId="20" fillId="0" borderId="28" xfId="0" applyFont="1" applyBorder="1" applyAlignment="1" applyProtection="1">
      <alignment horizontal="center" vertical="center"/>
    </xf>
    <xf numFmtId="0" fontId="20" fillId="0" borderId="29" xfId="0" applyFont="1" applyFill="1" applyBorder="1" applyAlignment="1" applyProtection="1">
      <alignment horizontal="center" vertical="center"/>
    </xf>
    <xf numFmtId="0" fontId="20" fillId="0" borderId="30" xfId="0" applyFont="1" applyFill="1" applyBorder="1" applyAlignment="1" applyProtection="1">
      <alignment horizontal="center" vertical="center"/>
    </xf>
    <xf numFmtId="0" fontId="20" fillId="0" borderId="31" xfId="0" applyFont="1" applyFill="1" applyBorder="1" applyAlignment="1" applyProtection="1">
      <alignment horizontal="center" vertical="center"/>
    </xf>
    <xf numFmtId="0" fontId="21" fillId="0" borderId="3" xfId="0" applyFont="1" applyBorder="1" applyAlignment="1" applyProtection="1">
      <alignment vertical="center"/>
    </xf>
    <xf numFmtId="0" fontId="0" fillId="0" borderId="0" xfId="0" applyAlignment="1" applyProtection="1">
      <alignment vertical="center"/>
    </xf>
    <xf numFmtId="0" fontId="0" fillId="0" borderId="0" xfId="0" applyFont="1" applyAlignment="1" applyProtection="1">
      <alignment vertical="center"/>
    </xf>
    <xf numFmtId="49" fontId="21" fillId="0" borderId="29" xfId="0" applyNumberFormat="1" applyFont="1" applyBorder="1" applyAlignment="1" applyProtection="1">
      <alignment horizontal="center" vertical="center"/>
    </xf>
    <xf numFmtId="49" fontId="21" fillId="0" borderId="3" xfId="0" applyNumberFormat="1" applyFont="1" applyBorder="1" applyAlignment="1" applyProtection="1">
      <alignment horizontal="center" vertical="center"/>
    </xf>
    <xf numFmtId="0" fontId="21" fillId="0" borderId="3" xfId="0" applyFont="1" applyFill="1" applyBorder="1" applyAlignment="1" applyProtection="1">
      <alignment horizontal="center" vertical="center"/>
    </xf>
    <xf numFmtId="164" fontId="21" fillId="6" borderId="3" xfId="0" applyNumberFormat="1" applyFont="1" applyFill="1" applyBorder="1" applyAlignment="1" applyProtection="1">
      <alignment vertical="center"/>
      <protection locked="0"/>
    </xf>
    <xf numFmtId="164" fontId="21" fillId="0" borderId="8" xfId="0" applyNumberFormat="1" applyFont="1" applyBorder="1" applyAlignment="1" applyProtection="1">
      <alignment vertical="center"/>
    </xf>
    <xf numFmtId="49" fontId="21" fillId="0" borderId="7" xfId="0" applyNumberFormat="1" applyFont="1" applyBorder="1" applyAlignment="1" applyProtection="1">
      <alignment horizontal="center" vertical="center"/>
    </xf>
    <xf numFmtId="0" fontId="21" fillId="0" borderId="7" xfId="0" applyFont="1" applyBorder="1" applyAlignment="1" applyProtection="1">
      <alignment vertical="center" wrapText="1"/>
    </xf>
    <xf numFmtId="0" fontId="21" fillId="0" borderId="7" xfId="0" applyFont="1" applyFill="1" applyBorder="1" applyAlignment="1" applyProtection="1">
      <alignment horizontal="center" vertical="center"/>
    </xf>
    <xf numFmtId="0" fontId="21" fillId="0" borderId="7" xfId="0" applyFont="1" applyBorder="1" applyAlignment="1" applyProtection="1">
      <alignment horizontal="center" vertical="center"/>
    </xf>
    <xf numFmtId="49" fontId="21" fillId="0" borderId="31" xfId="0" applyNumberFormat="1" applyFont="1" applyBorder="1" applyAlignment="1" applyProtection="1">
      <alignment horizontal="center" vertical="center"/>
    </xf>
    <xf numFmtId="49" fontId="21" fillId="0" borderId="9" xfId="0" applyNumberFormat="1" applyFont="1" applyBorder="1" applyAlignment="1" applyProtection="1">
      <alignment horizontal="center" vertical="center"/>
    </xf>
    <xf numFmtId="0" fontId="21" fillId="0" borderId="9" xfId="0" applyFont="1" applyFill="1" applyBorder="1" applyAlignment="1" applyProtection="1">
      <alignment horizontal="center" vertical="center"/>
    </xf>
    <xf numFmtId="0" fontId="21" fillId="0" borderId="9" xfId="0" applyFont="1" applyBorder="1" applyAlignment="1" applyProtection="1">
      <alignment horizontal="center" vertical="center"/>
    </xf>
    <xf numFmtId="164" fontId="21" fillId="6" borderId="9" xfId="0" applyNumberFormat="1" applyFont="1" applyFill="1" applyBorder="1" applyAlignment="1" applyProtection="1">
      <alignment vertical="center"/>
      <protection locked="0"/>
    </xf>
    <xf numFmtId="0" fontId="21" fillId="0" borderId="0" xfId="0" applyFont="1" applyBorder="1" applyAlignment="1" applyProtection="1">
      <alignment vertical="center"/>
    </xf>
    <xf numFmtId="1" fontId="21" fillId="0" borderId="0" xfId="10" applyNumberFormat="1" applyFont="1" applyBorder="1" applyAlignment="1" applyProtection="1">
      <alignment horizontal="left" vertical="center" wrapText="1"/>
    </xf>
    <xf numFmtId="0" fontId="21" fillId="0" borderId="0" xfId="0" applyFont="1" applyBorder="1" applyAlignment="1" applyProtection="1">
      <alignment horizontal="center" vertical="center"/>
    </xf>
    <xf numFmtId="164" fontId="21" fillId="0" borderId="0" xfId="0" applyNumberFormat="1" applyFont="1" applyBorder="1" applyAlignment="1" applyProtection="1">
      <alignment horizontal="center" vertical="center"/>
    </xf>
    <xf numFmtId="0" fontId="20" fillId="0" borderId="0" xfId="0" applyFont="1" applyAlignment="1" applyProtection="1">
      <alignment vertical="center"/>
    </xf>
    <xf numFmtId="0" fontId="22" fillId="0" borderId="0" xfId="6" applyNumberFormat="1" applyFont="1" applyFill="1" applyBorder="1" applyAlignment="1" applyProtection="1">
      <alignment horizontal="center" vertical="center" wrapText="1"/>
    </xf>
    <xf numFmtId="0" fontId="22" fillId="0" borderId="0" xfId="0" applyFont="1" applyAlignment="1" applyProtection="1">
      <alignment horizontal="center" vertical="center"/>
    </xf>
    <xf numFmtId="165" fontId="21" fillId="0" borderId="0" xfId="0" applyNumberFormat="1" applyFont="1" applyBorder="1" applyAlignment="1" applyProtection="1">
      <alignment vertical="center"/>
    </xf>
    <xf numFmtId="49" fontId="21" fillId="0" borderId="0" xfId="0" applyNumberFormat="1" applyFont="1" applyBorder="1" applyAlignment="1" applyProtection="1">
      <alignment horizontal="center" vertical="center"/>
    </xf>
    <xf numFmtId="0" fontId="21" fillId="0" borderId="0" xfId="0" applyFont="1" applyAlignment="1" applyProtection="1">
      <alignment vertical="center"/>
    </xf>
    <xf numFmtId="44" fontId="21" fillId="0" borderId="8" xfId="0" applyNumberFormat="1" applyFont="1" applyBorder="1" applyAlignment="1" applyProtection="1">
      <alignment vertical="center"/>
    </xf>
    <xf numFmtId="164" fontId="22" fillId="0" borderId="1" xfId="0" applyNumberFormat="1" applyFont="1" applyBorder="1" applyAlignment="1" applyProtection="1">
      <alignment vertical="center"/>
    </xf>
    <xf numFmtId="0" fontId="22" fillId="0" borderId="0" xfId="6" applyNumberFormat="1" applyFont="1" applyFill="1" applyBorder="1" applyAlignment="1" applyProtection="1">
      <alignment horizontal="left" vertical="center" wrapText="1"/>
    </xf>
    <xf numFmtId="0" fontId="22" fillId="0" borderId="0" xfId="0" applyFont="1" applyAlignment="1" applyProtection="1">
      <alignment vertical="center"/>
    </xf>
    <xf numFmtId="0" fontId="20" fillId="0" borderId="0" xfId="0" applyFont="1" applyBorder="1" applyAlignment="1" applyProtection="1">
      <alignment vertical="center"/>
    </xf>
    <xf numFmtId="164" fontId="20" fillId="0" borderId="0" xfId="0" applyNumberFormat="1" applyFont="1" applyBorder="1" applyAlignment="1" applyProtection="1">
      <alignment horizontal="center" vertical="center"/>
    </xf>
    <xf numFmtId="164" fontId="20" fillId="0" borderId="0" xfId="0" applyNumberFormat="1" applyFont="1" applyBorder="1" applyAlignment="1" applyProtection="1">
      <alignment vertical="center"/>
    </xf>
    <xf numFmtId="0" fontId="21" fillId="0" borderId="3" xfId="0" applyNumberFormat="1" applyFont="1" applyFill="1" applyBorder="1" applyAlignment="1" applyProtection="1">
      <alignment horizontal="center" vertical="center"/>
    </xf>
    <xf numFmtId="0" fontId="21" fillId="0" borderId="3" xfId="0" applyNumberFormat="1" applyFont="1" applyBorder="1" applyAlignment="1" applyProtection="1">
      <alignment horizontal="center" vertical="center"/>
    </xf>
    <xf numFmtId="0" fontId="22" fillId="0" borderId="0" xfId="0" applyFont="1" applyBorder="1" applyAlignment="1" applyProtection="1">
      <alignment horizontal="center" vertical="center" wrapText="1"/>
    </xf>
    <xf numFmtId="167" fontId="21" fillId="0" borderId="0" xfId="0" applyNumberFormat="1" applyFont="1" applyBorder="1" applyAlignment="1" applyProtection="1">
      <alignment vertical="center"/>
    </xf>
    <xf numFmtId="0" fontId="22" fillId="0" borderId="10" xfId="0" applyFont="1" applyBorder="1" applyAlignment="1" applyProtection="1">
      <alignment vertical="center"/>
    </xf>
    <xf numFmtId="16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0" fontId="0" fillId="0" borderId="0" xfId="0" applyFont="1" applyAlignment="1" applyProtection="1">
      <alignment horizontal="left" vertical="center"/>
    </xf>
    <xf numFmtId="0" fontId="21" fillId="0" borderId="0" xfId="4" applyFont="1" applyAlignment="1" applyProtection="1">
      <alignment vertical="center" wrapText="1"/>
    </xf>
    <xf numFmtId="0" fontId="21" fillId="0" borderId="0" xfId="4" applyFont="1" applyAlignment="1" applyProtection="1">
      <alignment vertical="center"/>
    </xf>
    <xf numFmtId="0" fontId="21" fillId="0" borderId="44" xfId="4" applyFont="1" applyBorder="1" applyAlignment="1" applyProtection="1">
      <alignment horizontal="center" vertical="center"/>
    </xf>
    <xf numFmtId="0" fontId="21" fillId="0" borderId="15" xfId="4" applyFont="1" applyBorder="1" applyAlignment="1" applyProtection="1">
      <alignment horizontal="center" vertical="center"/>
    </xf>
    <xf numFmtId="0" fontId="21" fillId="0" borderId="15" xfId="4" applyFont="1" applyFill="1" applyBorder="1" applyAlignment="1" applyProtection="1">
      <alignment horizontal="left" vertical="center"/>
    </xf>
    <xf numFmtId="0" fontId="21" fillId="0" borderId="15" xfId="4" applyFont="1" applyFill="1" applyBorder="1" applyAlignment="1" applyProtection="1">
      <alignment horizontal="center" vertical="center"/>
    </xf>
    <xf numFmtId="1" fontId="21" fillId="0" borderId="15" xfId="4" applyNumberFormat="1" applyFont="1" applyFill="1" applyBorder="1" applyAlignment="1" applyProtection="1">
      <alignment horizontal="center" vertical="center" wrapText="1"/>
    </xf>
    <xf numFmtId="164" fontId="21" fillId="6" borderId="19" xfId="4" applyNumberFormat="1" applyFont="1" applyFill="1" applyBorder="1" applyAlignment="1" applyProtection="1">
      <alignment horizontal="center" vertical="center"/>
      <protection locked="0"/>
    </xf>
    <xf numFmtId="164" fontId="21" fillId="0" borderId="50" xfId="4" applyNumberFormat="1" applyFont="1" applyBorder="1" applyAlignment="1" applyProtection="1">
      <alignment horizontal="center" vertical="center"/>
    </xf>
    <xf numFmtId="164" fontId="21" fillId="0" borderId="0" xfId="4" applyNumberFormat="1" applyFont="1" applyBorder="1" applyAlignment="1" applyProtection="1">
      <alignment horizontal="right" vertical="center"/>
    </xf>
    <xf numFmtId="164" fontId="21" fillId="0" borderId="0" xfId="4" applyNumberFormat="1" applyFont="1" applyFill="1" applyBorder="1" applyAlignment="1" applyProtection="1">
      <alignment horizontal="right" vertical="center"/>
    </xf>
    <xf numFmtId="0" fontId="21" fillId="0" borderId="29" xfId="4" applyFont="1" applyBorder="1" applyAlignment="1" applyProtection="1">
      <alignment horizontal="center" vertical="center"/>
    </xf>
    <xf numFmtId="0" fontId="21" fillId="0" borderId="3" xfId="4" applyFont="1" applyBorder="1" applyAlignment="1" applyProtection="1">
      <alignment horizontal="center" vertical="center"/>
    </xf>
    <xf numFmtId="0" fontId="21" fillId="0" borderId="3" xfId="4" applyFont="1" applyFill="1" applyBorder="1" applyAlignment="1" applyProtection="1">
      <alignment horizontal="left" vertical="center"/>
    </xf>
    <xf numFmtId="0" fontId="21" fillId="0" borderId="3" xfId="4" applyFont="1" applyFill="1" applyBorder="1" applyAlignment="1" applyProtection="1">
      <alignment horizontal="center" vertical="center"/>
    </xf>
    <xf numFmtId="164" fontId="21" fillId="6" borderId="2" xfId="4" applyNumberFormat="1" applyFont="1" applyFill="1" applyBorder="1" applyAlignment="1" applyProtection="1">
      <alignment horizontal="center" vertical="center"/>
      <protection locked="0"/>
    </xf>
    <xf numFmtId="0" fontId="21" fillId="0" borderId="31" xfId="4" applyFont="1" applyBorder="1" applyAlignment="1" applyProtection="1">
      <alignment horizontal="center" vertical="center"/>
    </xf>
    <xf numFmtId="0" fontId="21" fillId="0" borderId="9" xfId="4" applyFont="1" applyBorder="1" applyAlignment="1" applyProtection="1">
      <alignment horizontal="center" vertical="center"/>
    </xf>
    <xf numFmtId="0" fontId="21" fillId="0" borderId="9" xfId="4" applyFont="1" applyFill="1" applyBorder="1" applyAlignment="1" applyProtection="1">
      <alignment horizontal="left" vertical="center"/>
    </xf>
    <xf numFmtId="0" fontId="21" fillId="0" borderId="9" xfId="4" applyFont="1" applyFill="1" applyBorder="1" applyAlignment="1" applyProtection="1">
      <alignment horizontal="center" vertical="center"/>
    </xf>
    <xf numFmtId="1" fontId="21" fillId="0" borderId="9" xfId="4" applyNumberFormat="1" applyFont="1" applyFill="1" applyBorder="1" applyAlignment="1" applyProtection="1">
      <alignment horizontal="center" vertical="center" wrapText="1"/>
    </xf>
    <xf numFmtId="0" fontId="21" fillId="0" borderId="0" xfId="4" applyFont="1" applyFill="1" applyBorder="1" applyAlignment="1" applyProtection="1">
      <alignment horizontal="left" vertical="center"/>
    </xf>
    <xf numFmtId="2" fontId="21" fillId="0" borderId="0" xfId="4" applyNumberFormat="1" applyFont="1" applyAlignment="1" applyProtection="1">
      <alignment horizontal="center" vertical="center"/>
    </xf>
    <xf numFmtId="0" fontId="21" fillId="0" borderId="0" xfId="4" applyFont="1" applyAlignment="1" applyProtection="1">
      <alignment horizontal="center" vertical="center"/>
    </xf>
    <xf numFmtId="164" fontId="22" fillId="0" borderId="0" xfId="4" applyNumberFormat="1" applyFont="1" applyBorder="1" applyAlignment="1" applyProtection="1">
      <alignment horizontal="right" vertical="center"/>
    </xf>
    <xf numFmtId="164" fontId="22" fillId="0" borderId="0" xfId="4" applyNumberFormat="1" applyFont="1" applyFill="1" applyBorder="1" applyAlignment="1" applyProtection="1">
      <alignment horizontal="right" vertical="center"/>
    </xf>
    <xf numFmtId="0" fontId="24" fillId="0" borderId="0" xfId="4" applyFont="1" applyFill="1" applyBorder="1" applyAlignment="1" applyProtection="1">
      <alignment horizontal="left" vertical="center"/>
    </xf>
    <xf numFmtId="1" fontId="21" fillId="0" borderId="15" xfId="4" applyNumberFormat="1" applyFont="1" applyFill="1" applyBorder="1" applyAlignment="1" applyProtection="1">
      <alignment horizontal="center" vertical="center"/>
    </xf>
    <xf numFmtId="0" fontId="21" fillId="0" borderId="3" xfId="4" applyFont="1" applyFill="1" applyBorder="1" applyAlignment="1" applyProtection="1">
      <alignment vertical="center"/>
    </xf>
    <xf numFmtId="164" fontId="21" fillId="6" borderId="3" xfId="4" applyNumberFormat="1" applyFont="1" applyFill="1" applyBorder="1" applyAlignment="1" applyProtection="1">
      <alignment horizontal="center" vertical="center"/>
      <protection locked="0"/>
    </xf>
    <xf numFmtId="1" fontId="21" fillId="0" borderId="9" xfId="4" applyNumberFormat="1" applyFont="1" applyFill="1" applyBorder="1" applyAlignment="1" applyProtection="1">
      <alignment horizontal="center" vertical="center"/>
    </xf>
    <xf numFmtId="164" fontId="21" fillId="6" borderId="9" xfId="4" applyNumberFormat="1" applyFont="1" applyFill="1" applyBorder="1" applyAlignment="1" applyProtection="1">
      <alignment horizontal="center" vertical="center"/>
      <protection locked="0"/>
    </xf>
    <xf numFmtId="0" fontId="21" fillId="0" borderId="0" xfId="9" applyFont="1" applyAlignment="1" applyProtection="1">
      <alignment vertical="center"/>
    </xf>
    <xf numFmtId="0" fontId="21" fillId="0" borderId="29" xfId="9" applyFont="1" applyFill="1" applyBorder="1" applyAlignment="1" applyProtection="1">
      <alignment horizontal="center" vertical="center"/>
    </xf>
    <xf numFmtId="0" fontId="21" fillId="0" borderId="3" xfId="9" applyFont="1" applyFill="1" applyBorder="1" applyAlignment="1" applyProtection="1">
      <alignment horizontal="center" vertical="center"/>
    </xf>
    <xf numFmtId="0" fontId="21" fillId="0" borderId="3" xfId="9" applyFont="1" applyFill="1" applyBorder="1" applyAlignment="1" applyProtection="1">
      <alignment vertical="center" wrapText="1"/>
    </xf>
    <xf numFmtId="164" fontId="21" fillId="0" borderId="8" xfId="9" applyNumberFormat="1" applyFont="1" applyBorder="1" applyAlignment="1" applyProtection="1">
      <alignment horizontal="center" vertical="center"/>
    </xf>
    <xf numFmtId="0" fontId="21" fillId="0" borderId="3" xfId="9" applyFont="1" applyFill="1" applyBorder="1" applyAlignment="1" applyProtection="1">
      <alignment vertical="center"/>
    </xf>
    <xf numFmtId="0" fontId="21" fillId="0" borderId="30" xfId="9" applyFont="1" applyFill="1" applyBorder="1" applyAlignment="1" applyProtection="1">
      <alignment horizontal="center" vertical="center"/>
    </xf>
    <xf numFmtId="0" fontId="21" fillId="0" borderId="7" xfId="9" applyFont="1" applyFill="1" applyBorder="1" applyAlignment="1" applyProtection="1">
      <alignment vertical="center"/>
    </xf>
    <xf numFmtId="164" fontId="21" fillId="6" borderId="7" xfId="4" applyNumberFormat="1" applyFont="1" applyFill="1" applyBorder="1" applyAlignment="1" applyProtection="1">
      <alignment horizontal="center" vertical="center"/>
      <protection locked="0"/>
    </xf>
    <xf numFmtId="0" fontId="21" fillId="0" borderId="31" xfId="9" applyFont="1" applyFill="1" applyBorder="1" applyAlignment="1" applyProtection="1">
      <alignment horizontal="center" vertical="center"/>
    </xf>
    <xf numFmtId="0" fontId="21" fillId="0" borderId="9" xfId="9" applyFont="1" applyFill="1" applyBorder="1" applyAlignment="1" applyProtection="1">
      <alignment horizontal="center" vertical="center"/>
    </xf>
    <xf numFmtId="0" fontId="21" fillId="0" borderId="0" xfId="9" applyFont="1" applyFill="1" applyAlignment="1" applyProtection="1">
      <alignment vertical="center"/>
    </xf>
    <xf numFmtId="0" fontId="21" fillId="0" borderId="44" xfId="9" applyFont="1" applyFill="1" applyBorder="1" applyAlignment="1" applyProtection="1">
      <alignment horizontal="center" vertical="center"/>
    </xf>
    <xf numFmtId="0" fontId="21" fillId="0" borderId="15" xfId="9" applyFont="1" applyFill="1" applyBorder="1" applyAlignment="1" applyProtection="1">
      <alignment horizontal="center" vertical="center"/>
    </xf>
    <xf numFmtId="0" fontId="21" fillId="0" borderId="15" xfId="9" applyFont="1" applyFill="1" applyBorder="1" applyAlignment="1" applyProtection="1">
      <alignment vertical="center"/>
    </xf>
    <xf numFmtId="164" fontId="21" fillId="6" borderId="3" xfId="9" applyNumberFormat="1" applyFont="1" applyFill="1" applyBorder="1" applyAlignment="1" applyProtection="1">
      <alignment horizontal="center" vertical="center"/>
      <protection locked="0"/>
    </xf>
    <xf numFmtId="164" fontId="21" fillId="0" borderId="0" xfId="9" applyNumberFormat="1" applyFont="1" applyFill="1" applyBorder="1" applyAlignment="1" applyProtection="1">
      <alignment horizontal="center" vertical="center"/>
    </xf>
    <xf numFmtId="169" fontId="21" fillId="0" borderId="0" xfId="9" applyNumberFormat="1" applyFont="1" applyAlignment="1" applyProtection="1">
      <alignment vertical="center"/>
    </xf>
    <xf numFmtId="0" fontId="21" fillId="0" borderId="9" xfId="4" applyFont="1" applyFill="1" applyBorder="1" applyAlignment="1" applyProtection="1">
      <alignment vertical="center"/>
    </xf>
    <xf numFmtId="0" fontId="21" fillId="0" borderId="0" xfId="9" applyFont="1" applyFill="1" applyAlignment="1" applyProtection="1">
      <alignment horizontal="center" vertical="center"/>
    </xf>
    <xf numFmtId="0" fontId="21" fillId="0" borderId="0" xfId="9" applyFont="1" applyAlignment="1" applyProtection="1">
      <alignment horizontal="center" vertical="center"/>
    </xf>
    <xf numFmtId="164" fontId="21" fillId="0" borderId="0" xfId="9" applyNumberFormat="1" applyFont="1" applyBorder="1" applyAlignment="1" applyProtection="1">
      <alignment vertical="center"/>
    </xf>
    <xf numFmtId="0" fontId="24" fillId="0" borderId="0" xfId="9" applyFont="1" applyFill="1" applyBorder="1" applyAlignment="1" applyProtection="1">
      <alignment vertical="center" wrapText="1"/>
    </xf>
    <xf numFmtId="0" fontId="24" fillId="0" borderId="0" xfId="9" applyFont="1" applyFill="1" applyBorder="1" applyAlignment="1" applyProtection="1">
      <alignment horizontal="center" vertical="center"/>
    </xf>
    <xf numFmtId="1" fontId="21" fillId="0" borderId="15" xfId="9" applyNumberFormat="1" applyFont="1" applyFill="1" applyBorder="1" applyAlignment="1" applyProtection="1">
      <alignment horizontal="center" vertical="center"/>
    </xf>
    <xf numFmtId="164" fontId="21" fillId="0" borderId="50" xfId="9" applyNumberFormat="1" applyFont="1" applyBorder="1" applyAlignment="1" applyProtection="1">
      <alignment horizontal="center" vertical="center"/>
    </xf>
    <xf numFmtId="0" fontId="21" fillId="0" borderId="9" xfId="9" applyFont="1" applyFill="1" applyBorder="1" applyAlignment="1" applyProtection="1">
      <alignment vertical="center"/>
    </xf>
    <xf numFmtId="1" fontId="21" fillId="0" borderId="9" xfId="9" applyNumberFormat="1" applyFont="1" applyFill="1" applyBorder="1" applyAlignment="1" applyProtection="1">
      <alignment horizontal="center" vertical="center"/>
    </xf>
    <xf numFmtId="2" fontId="21" fillId="0" borderId="0" xfId="9" applyNumberFormat="1" applyFont="1" applyAlignment="1" applyProtection="1">
      <alignment vertical="center"/>
    </xf>
    <xf numFmtId="0" fontId="22" fillId="0" borderId="10" xfId="9" applyFont="1" applyBorder="1" applyAlignment="1" applyProtection="1">
      <alignment vertical="center"/>
    </xf>
    <xf numFmtId="164" fontId="22" fillId="0" borderId="1" xfId="9" applyNumberFormat="1" applyFont="1" applyBorder="1" applyAlignment="1" applyProtection="1">
      <alignment vertical="center"/>
    </xf>
    <xf numFmtId="0" fontId="20" fillId="0" borderId="29" xfId="0" applyFont="1" applyBorder="1" applyAlignment="1" applyProtection="1">
      <alignment horizontal="center" vertical="center"/>
    </xf>
    <xf numFmtId="44" fontId="20" fillId="12" borderId="18" xfId="0" applyNumberFormat="1" applyFont="1" applyFill="1" applyBorder="1" applyAlignment="1" applyProtection="1">
      <alignment horizontal="center" vertical="center"/>
    </xf>
    <xf numFmtId="44" fontId="20" fillId="12" borderId="52" xfId="0" applyNumberFormat="1" applyFont="1" applyFill="1" applyBorder="1" applyAlignment="1" applyProtection="1">
      <alignment vertical="center"/>
    </xf>
    <xf numFmtId="0" fontId="19" fillId="0" borderId="11" xfId="0" applyFont="1" applyBorder="1" applyAlignment="1" applyProtection="1">
      <alignment horizontal="left" vertical="center"/>
    </xf>
    <xf numFmtId="44" fontId="19" fillId="0" borderId="12" xfId="0" applyNumberFormat="1" applyFont="1" applyBorder="1" applyAlignment="1" applyProtection="1">
      <alignment horizontal="center" vertical="center"/>
    </xf>
    <xf numFmtId="44" fontId="20" fillId="12" borderId="8" xfId="0" applyNumberFormat="1" applyFont="1" applyFill="1" applyBorder="1" applyAlignment="1" applyProtection="1">
      <alignment horizontal="center" vertical="center"/>
    </xf>
    <xf numFmtId="0" fontId="21" fillId="0" borderId="3" xfId="11" applyFont="1" applyFill="1" applyBorder="1" applyAlignment="1" applyProtection="1">
      <alignment horizontal="center" vertical="center"/>
    </xf>
    <xf numFmtId="44" fontId="20" fillId="12" borderId="13" xfId="0" applyNumberFormat="1" applyFont="1" applyFill="1" applyBorder="1" applyAlignment="1" applyProtection="1">
      <alignment horizontal="center" vertical="center"/>
    </xf>
    <xf numFmtId="0" fontId="21" fillId="0" borderId="9" xfId="11" applyFont="1" applyFill="1" applyBorder="1" applyAlignment="1" applyProtection="1">
      <alignment horizontal="center" vertical="center"/>
    </xf>
    <xf numFmtId="0" fontId="21" fillId="0" borderId="3" xfId="11" applyFont="1" applyFill="1" applyBorder="1" applyAlignment="1" applyProtection="1">
      <alignment vertical="center" wrapText="1"/>
    </xf>
    <xf numFmtId="0" fontId="22" fillId="0" borderId="3" xfId="11" applyFont="1" applyFill="1" applyBorder="1" applyAlignment="1" applyProtection="1">
      <alignment vertical="center" wrapText="1"/>
    </xf>
    <xf numFmtId="0" fontId="21" fillId="0" borderId="7" xfId="11" applyFont="1" applyFill="1" applyBorder="1" applyAlignment="1" applyProtection="1">
      <alignment vertical="center" wrapText="1"/>
    </xf>
    <xf numFmtId="0" fontId="21" fillId="0" borderId="7" xfId="11" applyFont="1" applyFill="1" applyBorder="1" applyAlignment="1" applyProtection="1">
      <alignment horizontal="center" vertical="center"/>
    </xf>
    <xf numFmtId="0" fontId="21" fillId="0" borderId="9" xfId="11" applyFont="1" applyFill="1" applyBorder="1" applyAlignment="1" applyProtection="1">
      <alignment vertical="center" wrapText="1"/>
    </xf>
    <xf numFmtId="0" fontId="21" fillId="0" borderId="3" xfId="13" applyFont="1" applyFill="1" applyBorder="1" applyAlignment="1" applyProtection="1">
      <alignment vertical="center" wrapText="1"/>
    </xf>
    <xf numFmtId="0" fontId="21" fillId="0" borderId="3" xfId="11" applyFont="1" applyFill="1" applyBorder="1" applyAlignment="1" applyProtection="1">
      <alignment horizontal="left" vertical="center" wrapText="1"/>
    </xf>
    <xf numFmtId="0" fontId="21" fillId="0" borderId="9" xfId="13" applyFont="1" applyFill="1" applyBorder="1" applyAlignment="1" applyProtection="1">
      <alignment vertical="center" wrapText="1"/>
    </xf>
    <xf numFmtId="0" fontId="21" fillId="0" borderId="9" xfId="11" applyFont="1" applyFill="1" applyBorder="1" applyAlignment="1" applyProtection="1">
      <alignment horizontal="left" vertical="center" wrapText="1"/>
    </xf>
    <xf numFmtId="0" fontId="4" fillId="0" borderId="3" xfId="0" applyFont="1" applyBorder="1" applyAlignment="1" applyProtection="1">
      <alignment vertical="center" wrapText="1"/>
    </xf>
    <xf numFmtId="0" fontId="4" fillId="0" borderId="3" xfId="11" applyFont="1" applyFill="1" applyBorder="1" applyAlignment="1" applyProtection="1">
      <alignment horizontal="center" vertical="center"/>
    </xf>
    <xf numFmtId="0" fontId="21" fillId="0" borderId="3" xfId="11" applyFont="1" applyFill="1" applyBorder="1" applyAlignment="1" applyProtection="1">
      <alignment vertical="center"/>
    </xf>
    <xf numFmtId="0" fontId="21" fillId="0" borderId="7" xfId="11" applyFont="1" applyFill="1" applyBorder="1" applyAlignment="1" applyProtection="1">
      <alignment vertical="center"/>
    </xf>
    <xf numFmtId="0" fontId="21" fillId="0" borderId="7" xfId="0" applyFont="1" applyBorder="1" applyAlignment="1" applyProtection="1">
      <alignment vertical="center"/>
    </xf>
    <xf numFmtId="44" fontId="20" fillId="12" borderId="21" xfId="0" applyNumberFormat="1" applyFont="1" applyFill="1" applyBorder="1" applyAlignment="1" applyProtection="1">
      <alignment horizontal="center" vertical="center"/>
    </xf>
    <xf numFmtId="0" fontId="4" fillId="0" borderId="7" xfId="0" applyFont="1" applyBorder="1" applyAlignment="1" applyProtection="1">
      <alignment vertical="center" wrapText="1"/>
    </xf>
    <xf numFmtId="0" fontId="4" fillId="0" borderId="7" xfId="11" applyFont="1" applyFill="1" applyBorder="1" applyAlignment="1" applyProtection="1">
      <alignment vertical="center"/>
    </xf>
    <xf numFmtId="0" fontId="4" fillId="0" borderId="7" xfId="0" applyFont="1" applyBorder="1" applyAlignment="1" applyProtection="1">
      <alignment vertical="center"/>
    </xf>
    <xf numFmtId="0" fontId="4" fillId="0" borderId="7" xfId="11" applyFont="1" applyFill="1" applyBorder="1" applyAlignment="1" applyProtection="1">
      <alignment horizontal="center" vertical="center"/>
    </xf>
    <xf numFmtId="0" fontId="4" fillId="0" borderId="3" xfId="11" applyFont="1" applyFill="1" applyBorder="1" applyAlignment="1" applyProtection="1">
      <alignment vertical="center"/>
    </xf>
    <xf numFmtId="0" fontId="4" fillId="0" borderId="3" xfId="0" applyFont="1" applyBorder="1" applyAlignment="1" applyProtection="1">
      <alignment vertical="center"/>
    </xf>
    <xf numFmtId="49" fontId="21" fillId="0" borderId="9" xfId="8" applyNumberFormat="1" applyFont="1" applyFill="1" applyBorder="1" applyAlignment="1" applyProtection="1">
      <alignment horizontal="left" vertical="center" wrapText="1"/>
    </xf>
    <xf numFmtId="49" fontId="21" fillId="0" borderId="3" xfId="8" applyNumberFormat="1" applyFont="1" applyFill="1" applyBorder="1" applyAlignment="1" applyProtection="1">
      <alignment horizontal="left" vertical="center" wrapText="1"/>
    </xf>
    <xf numFmtId="0" fontId="4" fillId="0" borderId="15" xfId="0" applyFont="1" applyBorder="1" applyAlignment="1" applyProtection="1">
      <alignment vertical="center" wrapText="1"/>
    </xf>
    <xf numFmtId="49" fontId="4" fillId="0" borderId="15" xfId="8" applyNumberFormat="1" applyFont="1" applyFill="1" applyBorder="1" applyAlignment="1" applyProtection="1">
      <alignment horizontal="left" vertical="center" wrapText="1"/>
    </xf>
    <xf numFmtId="0" fontId="4" fillId="0" borderId="15" xfId="11" applyFont="1" applyFill="1" applyBorder="1" applyAlignment="1" applyProtection="1">
      <alignment horizontal="center" vertical="center"/>
    </xf>
    <xf numFmtId="44" fontId="20" fillId="12" borderId="8" xfId="0" applyNumberFormat="1" applyFont="1" applyFill="1" applyBorder="1" applyAlignment="1" applyProtection="1">
      <alignment vertical="center"/>
    </xf>
    <xf numFmtId="0" fontId="4" fillId="0" borderId="9" xfId="0" applyFont="1" applyBorder="1" applyAlignment="1" applyProtection="1">
      <alignment vertical="center" wrapText="1"/>
    </xf>
    <xf numFmtId="49" fontId="4" fillId="0" borderId="9" xfId="8" applyNumberFormat="1" applyFont="1" applyFill="1" applyBorder="1" applyAlignment="1" applyProtection="1">
      <alignment horizontal="left" vertical="center" wrapText="1"/>
    </xf>
    <xf numFmtId="0" fontId="4" fillId="0" borderId="9" xfId="11" applyFont="1" applyFill="1" applyBorder="1" applyAlignment="1" applyProtection="1">
      <alignment horizontal="center" vertical="center"/>
    </xf>
    <xf numFmtId="0" fontId="2" fillId="0" borderId="11" xfId="0" applyFont="1" applyBorder="1" applyAlignment="1" applyProtection="1">
      <alignment horizontal="left" vertical="center"/>
    </xf>
    <xf numFmtId="44" fontId="2" fillId="0" borderId="12" xfId="0" applyNumberFormat="1" applyFont="1" applyBorder="1" applyAlignment="1" applyProtection="1">
      <alignment horizontal="center" vertical="center"/>
    </xf>
    <xf numFmtId="0" fontId="21" fillId="0" borderId="14" xfId="11" applyFont="1" applyFill="1" applyBorder="1" applyAlignment="1" applyProtection="1">
      <alignment vertical="center" wrapText="1"/>
    </xf>
    <xf numFmtId="0" fontId="21" fillId="0" borderId="6" xfId="0" applyFont="1" applyBorder="1" applyAlignment="1" applyProtection="1">
      <alignment vertical="center" wrapText="1"/>
    </xf>
    <xf numFmtId="0" fontId="21" fillId="0" borderId="23" xfId="11" applyFont="1" applyFill="1" applyBorder="1" applyAlignment="1" applyProtection="1">
      <alignment vertical="center" wrapText="1"/>
    </xf>
    <xf numFmtId="0" fontId="21" fillId="0" borderId="4" xfId="0" applyFont="1" applyBorder="1" applyAlignment="1" applyProtection="1">
      <alignment vertical="center" wrapText="1"/>
    </xf>
    <xf numFmtId="0" fontId="21" fillId="0" borderId="16" xfId="11" applyFont="1" applyFill="1" applyBorder="1" applyAlignment="1" applyProtection="1">
      <alignment vertical="center" wrapText="1"/>
    </xf>
    <xf numFmtId="0" fontId="21" fillId="0" borderId="3" xfId="7" applyFont="1" applyFill="1" applyBorder="1" applyAlignment="1" applyProtection="1">
      <alignment vertical="center" wrapText="1"/>
    </xf>
    <xf numFmtId="0" fontId="21" fillId="0" borderId="3" xfId="7" applyFont="1" applyFill="1" applyBorder="1" applyAlignment="1" applyProtection="1">
      <alignment horizontal="left" vertical="center" wrapText="1"/>
    </xf>
    <xf numFmtId="0" fontId="21" fillId="0" borderId="3" xfId="13" applyFont="1" applyFill="1" applyBorder="1" applyAlignment="1" applyProtection="1">
      <alignment horizontal="left" vertical="center" wrapText="1"/>
    </xf>
    <xf numFmtId="0" fontId="21" fillId="0" borderId="3" xfId="13" applyFont="1" applyFill="1" applyBorder="1" applyAlignment="1" applyProtection="1">
      <alignment horizontal="center" vertical="center" wrapText="1"/>
    </xf>
    <xf numFmtId="0" fontId="0" fillId="0" borderId="0" xfId="0" applyFont="1" applyAlignment="1" applyProtection="1">
      <alignment vertical="center" wrapText="1"/>
    </xf>
    <xf numFmtId="0" fontId="21" fillId="0" borderId="7" xfId="13" applyFont="1" applyFill="1" applyBorder="1" applyAlignment="1" applyProtection="1">
      <alignment vertical="center" wrapText="1"/>
    </xf>
    <xf numFmtId="0" fontId="21" fillId="0" borderId="7" xfId="11" applyFont="1" applyFill="1" applyBorder="1" applyAlignment="1" applyProtection="1">
      <alignment horizontal="left" vertical="center" wrapText="1"/>
    </xf>
    <xf numFmtId="0" fontId="4" fillId="0" borderId="3" xfId="13" applyFont="1" applyFill="1" applyBorder="1" applyAlignment="1" applyProtection="1">
      <alignment vertical="center" wrapText="1"/>
    </xf>
    <xf numFmtId="0" fontId="4" fillId="0" borderId="3" xfId="11" applyFont="1" applyFill="1" applyBorder="1" applyAlignment="1" applyProtection="1">
      <alignment horizontal="left" vertical="center" wrapText="1"/>
    </xf>
    <xf numFmtId="0" fontId="4" fillId="0" borderId="3" xfId="13" applyFont="1" applyFill="1" applyBorder="1" applyAlignment="1" applyProtection="1">
      <alignment horizontal="left" vertical="center" wrapText="1"/>
    </xf>
    <xf numFmtId="0" fontId="4" fillId="0" borderId="3" xfId="13" applyFont="1" applyFill="1" applyBorder="1" applyAlignment="1" applyProtection="1">
      <alignment horizontal="center" vertical="center" wrapText="1"/>
    </xf>
    <xf numFmtId="0" fontId="21" fillId="0" borderId="3" xfId="12" applyFont="1" applyFill="1" applyBorder="1" applyAlignment="1" applyProtection="1">
      <alignment vertical="center" wrapText="1"/>
    </xf>
    <xf numFmtId="0" fontId="21" fillId="0" borderId="3" xfId="12" applyFont="1" applyBorder="1" applyAlignment="1" applyProtection="1">
      <alignment vertical="center" wrapText="1"/>
    </xf>
    <xf numFmtId="0" fontId="21" fillId="0" borderId="7" xfId="7" applyFont="1" applyFill="1" applyBorder="1" applyAlignment="1" applyProtection="1">
      <alignment vertical="center" wrapText="1"/>
    </xf>
    <xf numFmtId="0" fontId="21" fillId="0" borderId="7" xfId="7" applyFont="1" applyFill="1" applyBorder="1" applyAlignment="1" applyProtection="1">
      <alignment horizontal="left" vertical="center" wrapText="1"/>
    </xf>
    <xf numFmtId="0" fontId="4" fillId="0" borderId="2" xfId="0" applyFont="1" applyBorder="1" applyAlignment="1" applyProtection="1">
      <alignment vertical="center" wrapText="1"/>
    </xf>
    <xf numFmtId="0" fontId="21" fillId="0" borderId="7" xfId="12" applyFont="1" applyFill="1" applyBorder="1" applyAlignment="1" applyProtection="1">
      <alignment vertical="center" wrapText="1"/>
    </xf>
    <xf numFmtId="0" fontId="21" fillId="0" borderId="9" xfId="12" applyFont="1" applyFill="1" applyBorder="1" applyAlignment="1" applyProtection="1">
      <alignment vertical="center" wrapText="1"/>
    </xf>
    <xf numFmtId="0" fontId="21" fillId="0" borderId="3" xfId="12" applyFont="1" applyFill="1" applyBorder="1" applyAlignment="1" applyProtection="1">
      <alignment horizontal="left" vertical="center" wrapText="1"/>
    </xf>
    <xf numFmtId="0" fontId="21" fillId="0" borderId="7" xfId="12" applyFont="1" applyFill="1" applyBorder="1" applyAlignment="1" applyProtection="1">
      <alignment horizontal="left" vertical="center" wrapText="1"/>
    </xf>
    <xf numFmtId="44" fontId="18" fillId="9" borderId="40" xfId="0" applyNumberFormat="1" applyFont="1" applyFill="1" applyBorder="1" applyAlignment="1" applyProtection="1">
      <alignment vertical="center"/>
    </xf>
    <xf numFmtId="44" fontId="0" fillId="0" borderId="8" xfId="0" applyNumberFormat="1" applyBorder="1" applyAlignment="1" applyProtection="1">
      <alignment vertical="center"/>
    </xf>
    <xf numFmtId="44" fontId="0" fillId="0" borderId="21" xfId="0" applyNumberFormat="1" applyBorder="1" applyAlignment="1" applyProtection="1">
      <alignment vertical="center"/>
    </xf>
    <xf numFmtId="44" fontId="0" fillId="0" borderId="40" xfId="0" applyNumberFormat="1" applyBorder="1" applyAlignment="1" applyProtection="1">
      <alignment vertical="center"/>
    </xf>
    <xf numFmtId="0" fontId="20" fillId="0" borderId="0" xfId="0" applyFont="1" applyAlignment="1" applyProtection="1">
      <alignment horizontal="center" vertical="center"/>
    </xf>
    <xf numFmtId="0" fontId="21" fillId="0" borderId="3" xfId="11" applyFont="1" applyFill="1" applyBorder="1" applyAlignment="1" applyProtection="1">
      <alignment horizontal="left" vertical="center"/>
    </xf>
    <xf numFmtId="0" fontId="21" fillId="0" borderId="14" xfId="13" applyFont="1" applyFill="1" applyBorder="1" applyAlignment="1" applyProtection="1">
      <alignment vertical="center" wrapText="1"/>
    </xf>
    <xf numFmtId="49" fontId="21" fillId="0" borderId="3" xfId="0" quotePrefix="1" applyNumberFormat="1" applyFont="1" applyFill="1" applyBorder="1" applyAlignment="1" applyProtection="1">
      <alignment horizontal="left" vertical="center"/>
    </xf>
    <xf numFmtId="0" fontId="4" fillId="0" borderId="3" xfId="11" applyFont="1" applyFill="1" applyBorder="1" applyAlignment="1" applyProtection="1">
      <alignment horizontal="left" vertical="center"/>
    </xf>
    <xf numFmtId="0" fontId="4" fillId="0" borderId="7" xfId="13" applyFont="1" applyFill="1" applyBorder="1" applyAlignment="1" applyProtection="1">
      <alignment vertical="center" wrapText="1"/>
    </xf>
    <xf numFmtId="0" fontId="4" fillId="0" borderId="7" xfId="11" applyFont="1" applyFill="1" applyBorder="1" applyAlignment="1" applyProtection="1">
      <alignment horizontal="left" vertical="center" wrapText="1"/>
    </xf>
    <xf numFmtId="0" fontId="4" fillId="0" borderId="7" xfId="0" applyFont="1" applyFill="1" applyBorder="1" applyAlignment="1" applyProtection="1">
      <alignment vertical="center" wrapText="1"/>
    </xf>
    <xf numFmtId="0" fontId="4" fillId="0" borderId="3" xfId="0" applyFont="1" applyFill="1" applyBorder="1" applyAlignment="1" applyProtection="1">
      <alignment vertical="center"/>
    </xf>
    <xf numFmtId="0" fontId="0" fillId="0" borderId="0" xfId="0" applyFont="1" applyBorder="1" applyAlignment="1" applyProtection="1">
      <alignment horizontal="center" vertical="center"/>
    </xf>
    <xf numFmtId="0" fontId="4" fillId="0" borderId="9" xfId="11" applyFont="1" applyFill="1" applyBorder="1" applyAlignment="1" applyProtection="1">
      <alignment vertical="center"/>
    </xf>
    <xf numFmtId="0" fontId="4" fillId="0" borderId="9" xfId="0" applyFont="1" applyBorder="1" applyAlignment="1" applyProtection="1">
      <alignment vertical="center"/>
    </xf>
    <xf numFmtId="0" fontId="24" fillId="0" borderId="0" xfId="0" applyFont="1" applyAlignment="1" applyProtection="1">
      <alignment vertical="center"/>
    </xf>
    <xf numFmtId="0" fontId="0" fillId="0" borderId="0" xfId="0" applyFont="1" applyBorder="1" applyAlignment="1" applyProtection="1">
      <alignment vertical="center"/>
    </xf>
    <xf numFmtId="44" fontId="0" fillId="0" borderId="0" xfId="0" applyNumberFormat="1" applyAlignment="1" applyProtection="1">
      <alignment vertical="center"/>
    </xf>
    <xf numFmtId="164" fontId="21" fillId="0" borderId="0" xfId="4" applyNumberFormat="1" applyFont="1" applyBorder="1" applyAlignment="1" applyProtection="1">
      <alignment horizontal="center" vertical="center"/>
    </xf>
    <xf numFmtId="0" fontId="19" fillId="7" borderId="68" xfId="0" applyFont="1" applyFill="1" applyBorder="1" applyAlignment="1" applyProtection="1">
      <alignment horizontal="center" vertical="center"/>
    </xf>
    <xf numFmtId="44" fontId="20" fillId="0" borderId="0" xfId="0" applyNumberFormat="1" applyFont="1" applyAlignment="1" applyProtection="1">
      <alignment vertical="center"/>
    </xf>
    <xf numFmtId="44" fontId="0" fillId="12" borderId="8" xfId="0" applyNumberFormat="1" applyFill="1" applyBorder="1" applyAlignment="1" applyProtection="1">
      <alignment vertical="center"/>
    </xf>
    <xf numFmtId="0" fontId="21" fillId="7" borderId="3" xfId="11" applyFont="1" applyFill="1" applyBorder="1" applyAlignment="1" applyProtection="1">
      <alignment horizontal="left" vertical="center"/>
    </xf>
    <xf numFmtId="164" fontId="21" fillId="0" borderId="13" xfId="9" applyNumberFormat="1" applyFont="1" applyBorder="1" applyAlignment="1" applyProtection="1">
      <alignment horizontal="center" vertical="center"/>
    </xf>
    <xf numFmtId="44" fontId="19" fillId="0" borderId="1" xfId="0" applyNumberFormat="1" applyFont="1" applyBorder="1" applyAlignment="1" applyProtection="1">
      <alignment horizontal="center" vertical="center"/>
    </xf>
    <xf numFmtId="0" fontId="20" fillId="0" borderId="80" xfId="0" applyFont="1" applyBorder="1" applyAlignment="1" applyProtection="1">
      <alignment horizontal="center" vertical="center"/>
    </xf>
    <xf numFmtId="0" fontId="21" fillId="0" borderId="15" xfId="13" applyFont="1" applyFill="1" applyBorder="1" applyAlignment="1" applyProtection="1">
      <alignment vertical="center" wrapText="1"/>
    </xf>
    <xf numFmtId="0" fontId="21" fillId="0" borderId="15" xfId="11" applyFont="1" applyFill="1" applyBorder="1" applyAlignment="1" applyProtection="1">
      <alignment horizontal="left" vertical="center" wrapText="1"/>
    </xf>
    <xf numFmtId="0" fontId="21" fillId="0" borderId="15" xfId="11" applyFont="1" applyFill="1" applyBorder="1" applyAlignment="1" applyProtection="1">
      <alignment horizontal="center" vertical="center"/>
    </xf>
    <xf numFmtId="44" fontId="20" fillId="12" borderId="50" xfId="0" applyNumberFormat="1" applyFont="1" applyFill="1" applyBorder="1" applyAlignment="1" applyProtection="1">
      <alignment horizontal="center" vertical="center"/>
    </xf>
    <xf numFmtId="0" fontId="21" fillId="0" borderId="15" xfId="12" applyFont="1" applyFill="1" applyBorder="1" applyAlignment="1" applyProtection="1">
      <alignment vertical="center" wrapText="1"/>
    </xf>
    <xf numFmtId="0" fontId="18" fillId="9" borderId="81" xfId="0" applyFont="1" applyFill="1" applyBorder="1" applyAlignment="1" applyProtection="1">
      <alignment horizontal="center" vertical="center"/>
    </xf>
    <xf numFmtId="0" fontId="18" fillId="9" borderId="38" xfId="0" applyFont="1" applyFill="1" applyBorder="1" applyAlignment="1" applyProtection="1">
      <alignment horizontal="center" vertical="center" wrapText="1"/>
    </xf>
    <xf numFmtId="0" fontId="0" fillId="0" borderId="72" xfId="0" applyFill="1" applyBorder="1" applyAlignment="1" applyProtection="1">
      <alignment vertical="center"/>
    </xf>
    <xf numFmtId="44" fontId="0" fillId="0" borderId="39" xfId="0" applyNumberFormat="1" applyBorder="1" applyAlignment="1" applyProtection="1">
      <alignment vertical="center"/>
    </xf>
    <xf numFmtId="0" fontId="0" fillId="0" borderId="3" xfId="0" applyFill="1" applyBorder="1" applyAlignment="1" applyProtection="1">
      <alignment vertical="center"/>
    </xf>
    <xf numFmtId="0" fontId="0" fillId="12" borderId="3" xfId="0" applyFill="1" applyBorder="1" applyAlignment="1" applyProtection="1">
      <alignment vertical="center"/>
    </xf>
    <xf numFmtId="0" fontId="0" fillId="0" borderId="9" xfId="0" applyFill="1" applyBorder="1" applyAlignment="1" applyProtection="1">
      <alignment vertical="center"/>
    </xf>
    <xf numFmtId="0" fontId="0" fillId="0" borderId="82" xfId="0" applyBorder="1" applyAlignment="1" applyProtection="1">
      <alignment vertical="center"/>
    </xf>
    <xf numFmtId="44" fontId="18" fillId="9" borderId="83" xfId="0" applyNumberFormat="1" applyFont="1" applyFill="1" applyBorder="1" applyAlignment="1" applyProtection="1">
      <alignment vertical="center"/>
    </xf>
    <xf numFmtId="164" fontId="21" fillId="0" borderId="0" xfId="4" applyNumberFormat="1" applyFont="1" applyBorder="1" applyAlignment="1" applyProtection="1">
      <alignment vertical="center"/>
    </xf>
    <xf numFmtId="0" fontId="20" fillId="0" borderId="0" xfId="0" applyFont="1" applyBorder="1" applyAlignment="1" applyProtection="1">
      <alignment horizontal="center" vertical="center"/>
    </xf>
    <xf numFmtId="0" fontId="21" fillId="7" borderId="3" xfId="0" applyNumberFormat="1" applyFont="1" applyFill="1" applyBorder="1" applyAlignment="1" applyProtection="1">
      <alignment horizontal="center" vertical="center" wrapText="1"/>
    </xf>
    <xf numFmtId="0" fontId="21" fillId="7" borderId="9" xfId="0" applyNumberFormat="1" applyFont="1" applyFill="1" applyBorder="1" applyAlignment="1" applyProtection="1">
      <alignment horizontal="center" vertical="center" wrapText="1"/>
    </xf>
    <xf numFmtId="0" fontId="21" fillId="7" borderId="7" xfId="0" applyNumberFormat="1" applyFont="1" applyFill="1" applyBorder="1" applyAlignment="1" applyProtection="1">
      <alignment horizontal="center" vertical="center" wrapText="1"/>
    </xf>
    <xf numFmtId="0" fontId="21" fillId="7" borderId="15" xfId="4" applyNumberFormat="1" applyFont="1" applyFill="1" applyBorder="1" applyAlignment="1" applyProtection="1">
      <alignment horizontal="center" vertical="center" wrapText="1"/>
    </xf>
    <xf numFmtId="0" fontId="21" fillId="7" borderId="3" xfId="4" applyNumberFormat="1" applyFont="1" applyFill="1" applyBorder="1" applyAlignment="1" applyProtection="1">
      <alignment horizontal="center" vertical="center" wrapText="1"/>
    </xf>
    <xf numFmtId="0" fontId="21" fillId="7" borderId="9" xfId="4" applyNumberFormat="1" applyFont="1" applyFill="1" applyBorder="1" applyAlignment="1" applyProtection="1">
      <alignment horizontal="center" vertical="center" wrapText="1"/>
    </xf>
    <xf numFmtId="0" fontId="21" fillId="7" borderId="7" xfId="4" applyNumberFormat="1" applyFont="1" applyFill="1" applyBorder="1" applyAlignment="1" applyProtection="1">
      <alignment horizontal="center" vertical="center" wrapText="1"/>
    </xf>
    <xf numFmtId="0" fontId="21" fillId="7" borderId="15" xfId="9" applyNumberFormat="1" applyFont="1" applyFill="1" applyBorder="1" applyAlignment="1" applyProtection="1">
      <alignment horizontal="center" vertical="center" wrapText="1"/>
    </xf>
    <xf numFmtId="0" fontId="21" fillId="7" borderId="3" xfId="9" applyNumberFormat="1" applyFont="1" applyFill="1" applyBorder="1" applyAlignment="1" applyProtection="1">
      <alignment horizontal="center" vertical="center" wrapText="1"/>
    </xf>
    <xf numFmtId="0" fontId="21" fillId="7" borderId="9" xfId="9" applyNumberFormat="1" applyFont="1" applyFill="1" applyBorder="1" applyAlignment="1" applyProtection="1">
      <alignment horizontal="center" vertical="center" wrapText="1"/>
    </xf>
    <xf numFmtId="44" fontId="29" fillId="0" borderId="0" xfId="0" applyNumberFormat="1" applyFont="1" applyAlignment="1" applyProtection="1">
      <alignment vertical="center"/>
    </xf>
    <xf numFmtId="0" fontId="0" fillId="0" borderId="41" xfId="0" applyFont="1" applyFill="1" applyBorder="1" applyAlignment="1" applyProtection="1">
      <alignment horizontal="center" vertical="center" wrapText="1"/>
    </xf>
    <xf numFmtId="0" fontId="0" fillId="0" borderId="42" xfId="0" applyFont="1" applyFill="1" applyBorder="1" applyAlignment="1" applyProtection="1">
      <alignment horizontal="center" vertical="center" wrapText="1"/>
    </xf>
    <xf numFmtId="0" fontId="0" fillId="0" borderId="25" xfId="0" applyFont="1" applyFill="1" applyBorder="1" applyAlignment="1" applyProtection="1">
      <alignment horizontal="left" vertical="center" wrapText="1"/>
    </xf>
    <xf numFmtId="0" fontId="0" fillId="0" borderId="3" xfId="0" applyFont="1" applyFill="1" applyBorder="1" applyAlignment="1" applyProtection="1">
      <alignment vertical="center" wrapText="1"/>
    </xf>
    <xf numFmtId="0" fontId="0" fillId="0" borderId="11" xfId="0" applyFont="1" applyFill="1" applyBorder="1" applyAlignment="1" applyProtection="1">
      <alignment horizontal="left" vertical="center" wrapText="1"/>
    </xf>
    <xf numFmtId="0" fontId="0" fillId="0" borderId="9" xfId="0" applyFont="1" applyFill="1" applyBorder="1" applyAlignment="1" applyProtection="1">
      <alignment vertical="center" wrapText="1"/>
    </xf>
    <xf numFmtId="0" fontId="20" fillId="8" borderId="80" xfId="0" applyFont="1" applyFill="1" applyBorder="1" applyAlignment="1" applyProtection="1">
      <alignment horizontal="center" vertical="center"/>
    </xf>
    <xf numFmtId="0" fontId="20" fillId="0" borderId="44" xfId="0" applyFont="1" applyBorder="1" applyAlignment="1" applyProtection="1">
      <alignment horizontal="center" vertical="center"/>
    </xf>
    <xf numFmtId="0" fontId="21" fillId="0" borderId="15" xfId="0" applyFont="1" applyBorder="1" applyAlignment="1" applyProtection="1">
      <alignment vertical="center" wrapText="1"/>
    </xf>
    <xf numFmtId="0" fontId="21" fillId="0" borderId="15" xfId="11" applyFont="1" applyFill="1" applyBorder="1" applyAlignment="1" applyProtection="1">
      <alignment vertical="center" wrapText="1"/>
    </xf>
    <xf numFmtId="49" fontId="21" fillId="0" borderId="15" xfId="8" applyNumberFormat="1" applyFont="1" applyFill="1" applyBorder="1" applyAlignment="1" applyProtection="1">
      <alignment horizontal="left" vertical="center" wrapText="1"/>
    </xf>
    <xf numFmtId="0" fontId="19" fillId="10" borderId="86" xfId="0" applyFont="1" applyFill="1" applyBorder="1" applyAlignment="1" applyProtection="1">
      <alignment horizontal="center" vertical="center" textRotation="90"/>
    </xf>
    <xf numFmtId="0" fontId="19" fillId="10" borderId="85" xfId="0" applyFont="1" applyFill="1" applyBorder="1" applyAlignment="1" applyProtection="1">
      <alignment horizontal="center" vertical="center" textRotation="90"/>
    </xf>
    <xf numFmtId="0" fontId="19" fillId="10" borderId="51" xfId="0" applyFont="1" applyFill="1" applyBorder="1" applyAlignment="1" applyProtection="1">
      <alignment horizontal="center" vertical="center" textRotation="90"/>
    </xf>
    <xf numFmtId="0" fontId="33" fillId="7" borderId="85" xfId="0" applyFont="1" applyFill="1" applyBorder="1" applyAlignment="1" applyProtection="1">
      <alignment horizontal="center" vertical="center" wrapText="1"/>
    </xf>
    <xf numFmtId="0" fontId="33" fillId="7" borderId="51" xfId="0" applyFont="1" applyFill="1" applyBorder="1" applyAlignment="1" applyProtection="1">
      <alignment horizontal="center" vertical="center" wrapText="1"/>
    </xf>
    <xf numFmtId="0" fontId="33" fillId="7" borderId="86" xfId="0" applyFont="1" applyFill="1" applyBorder="1" applyAlignment="1" applyProtection="1">
      <alignment horizontal="center" vertical="center" wrapText="1"/>
    </xf>
    <xf numFmtId="0" fontId="20" fillId="0" borderId="27" xfId="0" applyFont="1" applyBorder="1" applyAlignment="1" applyProtection="1">
      <alignment horizontal="center" vertical="center"/>
    </xf>
    <xf numFmtId="0" fontId="19" fillId="10" borderId="47" xfId="0" applyFont="1" applyFill="1" applyBorder="1" applyAlignment="1" applyProtection="1">
      <alignment horizontal="center" vertical="center" textRotation="90"/>
    </xf>
    <xf numFmtId="0" fontId="19" fillId="10" borderId="48" xfId="0" applyFont="1" applyFill="1" applyBorder="1" applyAlignment="1" applyProtection="1">
      <alignment horizontal="center" vertical="center" textRotation="90"/>
    </xf>
    <xf numFmtId="0" fontId="19" fillId="10" borderId="46" xfId="0" applyFont="1" applyFill="1" applyBorder="1" applyAlignment="1" applyProtection="1">
      <alignment horizontal="center" vertical="center" textRotation="90"/>
    </xf>
    <xf numFmtId="0" fontId="33" fillId="7" borderId="47" xfId="0" applyFont="1" applyFill="1" applyBorder="1" applyAlignment="1" applyProtection="1">
      <alignment horizontal="center" vertical="center" wrapText="1"/>
    </xf>
    <xf numFmtId="0" fontId="33" fillId="7" borderId="48" xfId="0" applyFont="1" applyFill="1" applyBorder="1" applyAlignment="1" applyProtection="1">
      <alignment horizontal="center" vertical="center" wrapText="1"/>
    </xf>
    <xf numFmtId="0" fontId="33" fillId="7" borderId="46" xfId="0" applyFont="1" applyFill="1" applyBorder="1" applyAlignment="1" applyProtection="1">
      <alignment horizontal="center" vertical="center" wrapText="1"/>
    </xf>
    <xf numFmtId="0" fontId="19" fillId="12" borderId="72" xfId="0" applyFont="1" applyFill="1" applyBorder="1" applyAlignment="1" applyProtection="1">
      <alignment horizontal="center" vertical="center"/>
    </xf>
    <xf numFmtId="0" fontId="19" fillId="12" borderId="72" xfId="0" applyFont="1" applyFill="1" applyBorder="1" applyAlignment="1" applyProtection="1">
      <alignment horizontal="left" vertical="center"/>
    </xf>
    <xf numFmtId="0" fontId="19" fillId="12" borderId="72" xfId="0" applyFont="1" applyFill="1" applyBorder="1" applyAlignment="1" applyProtection="1">
      <alignment horizontal="center" vertical="center" textRotation="90"/>
    </xf>
    <xf numFmtId="0" fontId="19" fillId="12" borderId="72" xfId="0" applyFont="1" applyFill="1" applyBorder="1" applyAlignment="1" applyProtection="1">
      <alignment horizontal="center" vertical="center" wrapText="1"/>
    </xf>
    <xf numFmtId="0" fontId="20" fillId="0" borderId="84" xfId="0" applyFont="1" applyBorder="1" applyAlignment="1" applyProtection="1">
      <alignment horizontal="center" vertical="center"/>
    </xf>
    <xf numFmtId="0" fontId="19" fillId="10" borderId="92" xfId="0" applyFont="1" applyFill="1" applyBorder="1" applyAlignment="1" applyProtection="1">
      <alignment horizontal="center" vertical="center" textRotation="90"/>
    </xf>
    <xf numFmtId="0" fontId="19" fillId="10" borderId="93" xfId="0" applyFont="1" applyFill="1" applyBorder="1" applyAlignment="1" applyProtection="1">
      <alignment horizontal="center" vertical="center" textRotation="90"/>
    </xf>
    <xf numFmtId="0" fontId="19" fillId="10" borderId="94" xfId="0" applyFont="1" applyFill="1" applyBorder="1" applyAlignment="1" applyProtection="1">
      <alignment horizontal="center" vertical="center" textRotation="90"/>
    </xf>
    <xf numFmtId="0" fontId="33" fillId="7" borderId="93" xfId="0" applyFont="1" applyFill="1" applyBorder="1" applyAlignment="1" applyProtection="1">
      <alignment horizontal="center" vertical="center" wrapText="1"/>
    </xf>
    <xf numFmtId="0" fontId="33" fillId="7" borderId="94" xfId="0" applyFont="1" applyFill="1" applyBorder="1" applyAlignment="1" applyProtection="1">
      <alignment horizontal="center" vertical="center" wrapText="1"/>
    </xf>
    <xf numFmtId="0" fontId="33" fillId="7" borderId="92" xfId="0" applyFont="1" applyFill="1" applyBorder="1" applyAlignment="1" applyProtection="1">
      <alignment horizontal="center" vertical="center" wrapText="1"/>
    </xf>
    <xf numFmtId="0" fontId="19" fillId="0" borderId="15" xfId="0" applyFont="1" applyFill="1" applyBorder="1" applyAlignment="1" applyProtection="1">
      <alignment horizontal="center" vertical="center"/>
    </xf>
    <xf numFmtId="0" fontId="19" fillId="0" borderId="15" xfId="0" applyFont="1" applyFill="1" applyBorder="1" applyAlignment="1" applyProtection="1">
      <alignment horizontal="center" vertical="center" textRotation="90"/>
    </xf>
    <xf numFmtId="0" fontId="19" fillId="0" borderId="15" xfId="0" applyFont="1" applyFill="1" applyBorder="1" applyAlignment="1" applyProtection="1">
      <alignment horizontal="center" vertical="center" wrapText="1"/>
    </xf>
    <xf numFmtId="0" fontId="34" fillId="12" borderId="62" xfId="0" applyFont="1" applyFill="1" applyBorder="1" applyAlignment="1" applyProtection="1">
      <alignment horizontal="center" vertical="center"/>
    </xf>
    <xf numFmtId="0" fontId="34" fillId="12" borderId="33" xfId="0" applyFont="1" applyFill="1" applyBorder="1" applyAlignment="1" applyProtection="1">
      <alignment horizontal="center" vertical="center" textRotation="90"/>
    </xf>
    <xf numFmtId="0" fontId="34" fillId="12" borderId="20" xfId="0" applyFont="1" applyFill="1" applyBorder="1" applyAlignment="1" applyProtection="1">
      <alignment horizontal="center" vertical="center" textRotation="90"/>
    </xf>
    <xf numFmtId="0" fontId="34" fillId="12" borderId="5" xfId="0" applyFont="1" applyFill="1" applyBorder="1" applyAlignment="1" applyProtection="1">
      <alignment horizontal="center" vertical="center" textRotation="90"/>
    </xf>
    <xf numFmtId="0" fontId="35" fillId="12" borderId="20" xfId="0" applyFont="1" applyFill="1" applyBorder="1" applyAlignment="1" applyProtection="1">
      <alignment horizontal="center" vertical="center" wrapText="1"/>
    </xf>
    <xf numFmtId="14" fontId="36" fillId="12" borderId="20" xfId="0" applyNumberFormat="1" applyFont="1" applyFill="1" applyBorder="1" applyAlignment="1" applyProtection="1">
      <alignment horizontal="center" vertical="center" wrapText="1"/>
    </xf>
    <xf numFmtId="0" fontId="0" fillId="0" borderId="3" xfId="0" applyBorder="1" applyAlignment="1" applyProtection="1">
      <alignment horizontal="center" vertical="center"/>
    </xf>
    <xf numFmtId="0" fontId="0" fillId="0" borderId="9" xfId="0" applyBorder="1" applyAlignment="1" applyProtection="1">
      <alignment horizontal="center" vertical="center"/>
    </xf>
    <xf numFmtId="0" fontId="19" fillId="0" borderId="15" xfId="0" applyFont="1" applyFill="1" applyBorder="1" applyAlignment="1" applyProtection="1">
      <alignment horizontal="left" vertical="center"/>
    </xf>
    <xf numFmtId="0" fontId="19" fillId="12" borderId="5" xfId="0" applyFont="1" applyFill="1" applyBorder="1" applyAlignment="1" applyProtection="1">
      <alignment horizontal="left" vertical="center"/>
    </xf>
    <xf numFmtId="0" fontId="20" fillId="0" borderId="80" xfId="0" applyFont="1" applyFill="1" applyBorder="1" applyAlignment="1" applyProtection="1">
      <alignment horizontal="center" vertical="center"/>
    </xf>
    <xf numFmtId="0" fontId="19" fillId="0" borderId="3" xfId="0" applyFont="1" applyBorder="1" applyAlignment="1" applyProtection="1">
      <alignment horizontal="center" vertical="center"/>
    </xf>
    <xf numFmtId="0" fontId="19" fillId="0" borderId="15" xfId="0" applyFont="1" applyBorder="1" applyAlignment="1" applyProtection="1">
      <alignment horizontal="center" vertical="center" wrapText="1"/>
    </xf>
    <xf numFmtId="0" fontId="19" fillId="0" borderId="97" xfId="0" applyFont="1" applyBorder="1" applyAlignment="1" applyProtection="1">
      <alignment horizontal="center" vertical="center"/>
    </xf>
    <xf numFmtId="0" fontId="19" fillId="12" borderId="20" xfId="0" applyFont="1" applyFill="1" applyBorder="1" applyAlignment="1" applyProtection="1">
      <alignment horizontal="center" vertical="center"/>
    </xf>
    <xf numFmtId="0" fontId="19" fillId="12" borderId="20" xfId="0" applyFont="1" applyFill="1" applyBorder="1" applyAlignment="1" applyProtection="1">
      <alignment horizontal="left" vertical="center"/>
    </xf>
    <xf numFmtId="0" fontId="20" fillId="12" borderId="80" xfId="0" applyFont="1" applyFill="1" applyBorder="1" applyAlignment="1" applyProtection="1">
      <alignment horizontal="center" vertical="center"/>
    </xf>
    <xf numFmtId="0" fontId="20" fillId="12" borderId="15" xfId="0" applyFont="1" applyFill="1" applyBorder="1" applyAlignment="1" applyProtection="1">
      <alignment horizontal="left" vertical="center"/>
    </xf>
    <xf numFmtId="0" fontId="20" fillId="12" borderId="15" xfId="0" applyFont="1" applyFill="1" applyBorder="1" applyAlignment="1" applyProtection="1">
      <alignment horizontal="center" vertical="center" textRotation="90"/>
    </xf>
    <xf numFmtId="164" fontId="20" fillId="12" borderId="50" xfId="0" applyNumberFormat="1" applyFont="1" applyFill="1" applyBorder="1" applyAlignment="1" applyProtection="1">
      <alignment horizontal="center" vertical="center" wrapText="1"/>
    </xf>
    <xf numFmtId="0" fontId="20" fillId="0" borderId="15" xfId="0" applyFont="1" applyFill="1" applyBorder="1" applyAlignment="1" applyProtection="1">
      <alignment horizontal="center" vertical="center" textRotation="90"/>
    </xf>
    <xf numFmtId="0" fontId="19" fillId="12" borderId="62" xfId="0" applyFont="1" applyFill="1" applyBorder="1" applyAlignment="1" applyProtection="1">
      <alignment horizontal="left" vertical="center"/>
    </xf>
    <xf numFmtId="0" fontId="34" fillId="12" borderId="33" xfId="0" applyFont="1" applyFill="1" applyBorder="1" applyAlignment="1" applyProtection="1">
      <alignment horizontal="center" vertical="center"/>
    </xf>
    <xf numFmtId="0" fontId="21" fillId="0" borderId="80" xfId="0" applyFont="1" applyBorder="1" applyAlignment="1" applyProtection="1">
      <alignment horizontal="center" vertical="center"/>
    </xf>
    <xf numFmtId="0" fontId="21" fillId="12" borderId="14" xfId="0" applyFont="1" applyFill="1" applyBorder="1" applyAlignment="1" applyProtection="1">
      <alignment horizontal="left" vertical="center"/>
    </xf>
    <xf numFmtId="0" fontId="21" fillId="12" borderId="3" xfId="0" applyFont="1" applyFill="1" applyBorder="1" applyAlignment="1" applyProtection="1">
      <alignment horizontal="center" vertical="center" textRotation="90"/>
    </xf>
    <xf numFmtId="0" fontId="38" fillId="12" borderId="3" xfId="0" applyFont="1" applyFill="1" applyBorder="1" applyAlignment="1" applyProtection="1">
      <alignment horizontal="center" vertical="center" wrapText="1"/>
    </xf>
    <xf numFmtId="14" fontId="38" fillId="12" borderId="3" xfId="0" applyNumberFormat="1" applyFont="1" applyFill="1" applyBorder="1" applyAlignment="1" applyProtection="1">
      <alignment horizontal="center" vertical="center" wrapText="1"/>
    </xf>
    <xf numFmtId="44" fontId="21" fillId="12" borderId="8" xfId="0" applyNumberFormat="1" applyFont="1" applyFill="1" applyBorder="1" applyAlignment="1" applyProtection="1">
      <alignment horizontal="center" vertical="center" wrapText="1"/>
    </xf>
    <xf numFmtId="0" fontId="21" fillId="0" borderId="15" xfId="0" applyFont="1" applyFill="1" applyBorder="1" applyAlignment="1" applyProtection="1">
      <alignment horizontal="left" vertical="center"/>
    </xf>
    <xf numFmtId="0" fontId="21" fillId="0" borderId="15" xfId="0" applyFont="1" applyFill="1" applyBorder="1" applyAlignment="1" applyProtection="1">
      <alignment horizontal="center" vertical="center" textRotation="90"/>
    </xf>
    <xf numFmtId="0" fontId="21" fillId="0" borderId="15" xfId="0" applyFont="1" applyFill="1" applyBorder="1" applyAlignment="1" applyProtection="1">
      <alignment horizontal="left" vertical="center" wrapText="1"/>
    </xf>
    <xf numFmtId="164" fontId="21" fillId="0" borderId="75" xfId="0" applyNumberFormat="1" applyFont="1" applyFill="1" applyBorder="1" applyAlignment="1" applyProtection="1">
      <alignment horizontal="center" vertical="center" wrapText="1"/>
    </xf>
    <xf numFmtId="0" fontId="21" fillId="12" borderId="19" xfId="0" applyFont="1" applyFill="1" applyBorder="1" applyAlignment="1" applyProtection="1">
      <alignment horizontal="left" vertical="center"/>
    </xf>
    <xf numFmtId="0" fontId="21" fillId="12" borderId="15" xfId="0" applyFont="1" applyFill="1" applyBorder="1" applyAlignment="1" applyProtection="1">
      <alignment horizontal="center" vertical="center" textRotation="90"/>
    </xf>
    <xf numFmtId="0" fontId="21" fillId="12" borderId="3" xfId="0" applyFont="1" applyFill="1" applyBorder="1" applyAlignment="1" applyProtection="1">
      <alignment horizontal="left" vertical="center" wrapText="1"/>
    </xf>
    <xf numFmtId="0" fontId="21" fillId="12" borderId="3" xfId="0" applyFont="1" applyFill="1" applyBorder="1" applyAlignment="1" applyProtection="1">
      <alignment horizontal="left" vertical="center"/>
    </xf>
    <xf numFmtId="0" fontId="22" fillId="12" borderId="3" xfId="0" applyFont="1" applyFill="1" applyBorder="1" applyAlignment="1" applyProtection="1">
      <alignment horizontal="center" vertical="center"/>
    </xf>
    <xf numFmtId="44" fontId="21" fillId="0" borderId="50" xfId="0" applyNumberFormat="1" applyFont="1" applyFill="1" applyBorder="1" applyAlignment="1" applyProtection="1">
      <alignment horizontal="center" vertical="center" wrapText="1"/>
    </xf>
    <xf numFmtId="0" fontId="21" fillId="12" borderId="20" xfId="0" applyFont="1" applyFill="1" applyBorder="1" applyAlignment="1" applyProtection="1">
      <alignment horizontal="center" vertical="center" textRotation="90"/>
    </xf>
    <xf numFmtId="0" fontId="38" fillId="12" borderId="20" xfId="0" applyFont="1" applyFill="1" applyBorder="1" applyAlignment="1" applyProtection="1">
      <alignment horizontal="center" vertical="center" wrapText="1"/>
    </xf>
    <xf numFmtId="0" fontId="22" fillId="12" borderId="20" xfId="0" applyFont="1" applyFill="1" applyBorder="1" applyAlignment="1" applyProtection="1">
      <alignment horizontal="center" vertical="center" wrapText="1"/>
    </xf>
    <xf numFmtId="0" fontId="21" fillId="12" borderId="15" xfId="0" applyFont="1" applyFill="1" applyBorder="1" applyAlignment="1" applyProtection="1">
      <alignment horizontal="center" vertical="center"/>
    </xf>
    <xf numFmtId="0" fontId="38" fillId="12" borderId="15" xfId="0" applyFont="1" applyFill="1" applyBorder="1" applyAlignment="1" applyProtection="1">
      <alignment horizontal="center" vertical="center" wrapText="1"/>
    </xf>
    <xf numFmtId="0" fontId="21" fillId="12" borderId="20" xfId="0" applyFont="1" applyFill="1" applyBorder="1" applyAlignment="1" applyProtection="1">
      <alignment horizontal="left" vertical="center" wrapText="1"/>
    </xf>
    <xf numFmtId="0" fontId="21" fillId="12" borderId="19" xfId="0" applyFont="1" applyFill="1" applyBorder="1" applyAlignment="1" applyProtection="1">
      <alignment horizontal="left" vertical="center" wrapText="1"/>
    </xf>
    <xf numFmtId="0" fontId="21" fillId="12" borderId="2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64" fontId="21" fillId="12" borderId="98" xfId="0" applyNumberFormat="1" applyFont="1" applyFill="1" applyBorder="1" applyAlignment="1" applyProtection="1">
      <alignment horizontal="center" vertical="center" wrapText="1"/>
    </xf>
    <xf numFmtId="164" fontId="21" fillId="12" borderId="8" xfId="0" applyNumberFormat="1" applyFont="1" applyFill="1" applyBorder="1" applyAlignment="1" applyProtection="1">
      <alignment horizontal="center" vertical="center" wrapText="1"/>
    </xf>
    <xf numFmtId="0" fontId="34" fillId="12" borderId="20" xfId="0" applyFont="1" applyFill="1" applyBorder="1" applyAlignment="1" applyProtection="1">
      <alignment horizontal="center" vertical="center"/>
    </xf>
    <xf numFmtId="0" fontId="34" fillId="12" borderId="20" xfId="0" applyFont="1" applyFill="1" applyBorder="1" applyAlignment="1" applyProtection="1">
      <alignment horizontal="center" vertical="center" wrapText="1"/>
    </xf>
    <xf numFmtId="0" fontId="21" fillId="12" borderId="3" xfId="0" applyFont="1" applyFill="1" applyBorder="1" applyAlignment="1" applyProtection="1">
      <alignment horizontal="center" vertical="center"/>
    </xf>
    <xf numFmtId="0" fontId="22" fillId="12" borderId="15" xfId="0" applyFont="1" applyFill="1" applyBorder="1" applyAlignment="1" applyProtection="1">
      <alignment horizontal="center" vertical="center" textRotation="90"/>
    </xf>
    <xf numFmtId="0" fontId="37" fillId="12" borderId="15" xfId="0" applyFont="1" applyFill="1" applyBorder="1" applyAlignment="1" applyProtection="1">
      <alignment horizontal="center" vertical="center" wrapText="1"/>
    </xf>
    <xf numFmtId="0" fontId="21" fillId="12" borderId="15" xfId="0" applyFont="1" applyFill="1" applyBorder="1" applyAlignment="1" applyProtection="1">
      <alignment horizontal="center" vertical="center" wrapText="1"/>
    </xf>
    <xf numFmtId="164" fontId="21" fillId="12" borderId="50" xfId="0" applyNumberFormat="1" applyFont="1" applyFill="1" applyBorder="1" applyAlignment="1" applyProtection="1">
      <alignment horizontal="center" vertical="center" wrapText="1"/>
    </xf>
    <xf numFmtId="0" fontId="22" fillId="12" borderId="20" xfId="0" applyFont="1" applyFill="1" applyBorder="1" applyAlignment="1" applyProtection="1">
      <alignment horizontal="left" vertical="center"/>
    </xf>
    <xf numFmtId="0" fontId="21" fillId="0" borderId="97" xfId="0" applyFont="1" applyBorder="1" applyAlignment="1" applyProtection="1">
      <alignment horizontal="center" vertical="center"/>
    </xf>
    <xf numFmtId="0" fontId="22" fillId="0" borderId="97" xfId="0" applyFont="1" applyBorder="1" applyAlignment="1" applyProtection="1">
      <alignment horizontal="center" vertical="center"/>
    </xf>
    <xf numFmtId="14" fontId="37" fillId="12" borderId="15" xfId="0" applyNumberFormat="1" applyFont="1" applyFill="1" applyBorder="1" applyAlignment="1" applyProtection="1">
      <alignment horizontal="center" vertical="center" wrapText="1"/>
    </xf>
    <xf numFmtId="0" fontId="21" fillId="0" borderId="7" xfId="9" applyFont="1" applyFill="1" applyBorder="1" applyAlignment="1" applyProtection="1">
      <alignment horizontal="center" vertical="center"/>
    </xf>
    <xf numFmtId="0" fontId="21" fillId="8" borderId="17" xfId="0" applyFont="1" applyFill="1" applyBorder="1" applyAlignment="1" applyProtection="1">
      <alignment vertical="center" wrapText="1"/>
    </xf>
    <xf numFmtId="49" fontId="21" fillId="0" borderId="25" xfId="0" applyNumberFormat="1" applyFont="1" applyBorder="1" applyAlignment="1" applyProtection="1">
      <alignment horizontal="center" vertical="center"/>
    </xf>
    <xf numFmtId="49" fontId="21" fillId="8" borderId="44" xfId="0" applyNumberFormat="1" applyFont="1" applyFill="1" applyBorder="1" applyAlignment="1" applyProtection="1">
      <alignment horizontal="center" vertical="center"/>
    </xf>
    <xf numFmtId="49" fontId="21" fillId="8" borderId="17" xfId="0" applyNumberFormat="1" applyFont="1" applyFill="1" applyBorder="1" applyAlignment="1" applyProtection="1">
      <alignment horizontal="center" vertical="center"/>
    </xf>
    <xf numFmtId="166" fontId="22" fillId="0" borderId="11" xfId="0" applyNumberFormat="1" applyFont="1" applyBorder="1" applyAlignment="1" applyProtection="1">
      <alignment vertical="center"/>
    </xf>
    <xf numFmtId="164" fontId="22" fillId="0" borderId="12" xfId="0" applyNumberFormat="1" applyFont="1" applyBorder="1" applyAlignment="1" applyProtection="1">
      <alignment vertical="center"/>
    </xf>
    <xf numFmtId="0" fontId="22" fillId="0" borderId="11" xfId="0" applyFont="1" applyBorder="1" applyAlignment="1" applyProtection="1">
      <alignment vertical="center"/>
    </xf>
    <xf numFmtId="0" fontId="20" fillId="0" borderId="9" xfId="0" applyFont="1" applyBorder="1" applyAlignment="1" applyProtection="1">
      <alignment vertical="center" wrapText="1"/>
    </xf>
    <xf numFmtId="0" fontId="21" fillId="0" borderId="25" xfId="4" applyFont="1" applyBorder="1" applyAlignment="1" applyProtection="1">
      <alignment horizontal="center" vertical="center"/>
    </xf>
    <xf numFmtId="44" fontId="22" fillId="0" borderId="12" xfId="0" applyNumberFormat="1" applyFont="1" applyBorder="1" applyAlignment="1" applyProtection="1">
      <alignment vertical="center"/>
    </xf>
    <xf numFmtId="0" fontId="21" fillId="0" borderId="27" xfId="4" applyFont="1" applyBorder="1" applyAlignment="1" applyProtection="1">
      <alignment horizontal="center" vertical="center"/>
    </xf>
    <xf numFmtId="44" fontId="21" fillId="0" borderId="21" xfId="0" applyNumberFormat="1" applyFont="1" applyBorder="1" applyAlignment="1" applyProtection="1">
      <alignment vertical="center"/>
    </xf>
    <xf numFmtId="0" fontId="19" fillId="0" borderId="11" xfId="0" applyFont="1" applyBorder="1" applyAlignment="1" applyProtection="1">
      <alignment vertical="center"/>
    </xf>
    <xf numFmtId="44" fontId="19" fillId="0" borderId="12" xfId="0" applyNumberFormat="1" applyFont="1" applyBorder="1" applyAlignment="1" applyProtection="1">
      <alignment vertical="center"/>
    </xf>
    <xf numFmtId="0" fontId="22" fillId="0" borderId="11" xfId="9" applyFont="1" applyBorder="1" applyAlignment="1" applyProtection="1">
      <alignment vertical="center"/>
    </xf>
    <xf numFmtId="164" fontId="22" fillId="0" borderId="12" xfId="9" applyNumberFormat="1" applyFont="1" applyBorder="1" applyAlignment="1" applyProtection="1">
      <alignment vertical="center"/>
    </xf>
    <xf numFmtId="164" fontId="21" fillId="0" borderId="21" xfId="9" applyNumberFormat="1" applyFont="1" applyBorder="1" applyAlignment="1" applyProtection="1">
      <alignment horizontal="center" vertical="center"/>
    </xf>
    <xf numFmtId="164" fontId="21" fillId="0" borderId="21" xfId="4" applyNumberFormat="1" applyFont="1" applyBorder="1" applyAlignment="1" applyProtection="1">
      <alignment horizontal="center" vertical="center"/>
    </xf>
    <xf numFmtId="17" fontId="0" fillId="0" borderId="28" xfId="0" applyNumberFormat="1" applyFill="1" applyBorder="1" applyAlignment="1" applyProtection="1">
      <alignment horizontal="center" vertical="center"/>
    </xf>
    <xf numFmtId="44" fontId="0" fillId="0" borderId="13" xfId="0" applyNumberFormat="1" applyBorder="1" applyAlignment="1" applyProtection="1">
      <alignment horizontal="right" vertical="center"/>
    </xf>
    <xf numFmtId="16" fontId="0" fillId="12" borderId="25" xfId="0" applyNumberFormat="1" applyFill="1" applyBorder="1" applyAlignment="1" applyProtection="1">
      <alignment horizontal="center" vertical="center"/>
    </xf>
    <xf numFmtId="16" fontId="0" fillId="0" borderId="25" xfId="0" applyNumberFormat="1" applyFill="1" applyBorder="1" applyAlignment="1" applyProtection="1">
      <alignment horizontal="center" vertical="center"/>
    </xf>
    <xf numFmtId="0" fontId="20" fillId="12" borderId="27" xfId="0" applyFont="1" applyFill="1" applyBorder="1" applyAlignment="1" applyProtection="1">
      <alignment horizontal="center" vertical="center"/>
    </xf>
    <xf numFmtId="0" fontId="21" fillId="0" borderId="15" xfId="0" applyFont="1" applyBorder="1" applyAlignment="1" applyProtection="1">
      <alignment horizontal="center" vertical="center"/>
    </xf>
    <xf numFmtId="44" fontId="20" fillId="12" borderId="50" xfId="0" applyNumberFormat="1" applyFont="1" applyFill="1" applyBorder="1" applyAlignment="1" applyProtection="1">
      <alignment vertical="center"/>
    </xf>
    <xf numFmtId="0" fontId="20" fillId="0" borderId="35" xfId="0" applyFont="1" applyBorder="1" applyAlignment="1" applyProtection="1">
      <alignment horizontal="center" vertical="center"/>
    </xf>
    <xf numFmtId="0" fontId="21" fillId="0" borderId="20" xfId="0" applyFont="1" applyBorder="1" applyAlignment="1" applyProtection="1">
      <alignment vertical="center" wrapText="1"/>
    </xf>
    <xf numFmtId="0" fontId="21" fillId="0" borderId="20" xfId="0" applyFont="1" applyBorder="1" applyAlignment="1" applyProtection="1">
      <alignment horizontal="center" vertical="center"/>
    </xf>
    <xf numFmtId="44" fontId="20" fillId="12" borderId="22" xfId="0" applyNumberFormat="1" applyFont="1" applyFill="1" applyBorder="1" applyAlignment="1" applyProtection="1">
      <alignment vertical="center"/>
    </xf>
    <xf numFmtId="0" fontId="21" fillId="0" borderId="20" xfId="0" applyFont="1" applyBorder="1" applyAlignment="1" applyProtection="1">
      <alignment vertical="center"/>
    </xf>
    <xf numFmtId="0" fontId="21" fillId="0" borderId="20" xfId="11" applyFont="1" applyFill="1" applyBorder="1" applyAlignment="1" applyProtection="1">
      <alignment horizontal="center" vertical="center"/>
    </xf>
    <xf numFmtId="44" fontId="20" fillId="12" borderId="22" xfId="0" applyNumberFormat="1" applyFont="1" applyFill="1" applyBorder="1" applyAlignment="1" applyProtection="1">
      <alignment horizontal="center" vertical="center"/>
    </xf>
    <xf numFmtId="0" fontId="21" fillId="0" borderId="20" xfId="11" applyFont="1" applyFill="1" applyBorder="1" applyAlignment="1" applyProtection="1">
      <alignment vertical="center" wrapText="1"/>
    </xf>
    <xf numFmtId="0" fontId="22" fillId="0" borderId="20" xfId="11" applyFont="1" applyFill="1" applyBorder="1" applyAlignment="1" applyProtection="1">
      <alignment vertical="center" wrapText="1"/>
    </xf>
    <xf numFmtId="0" fontId="22" fillId="0" borderId="9" xfId="11" applyFont="1" applyFill="1" applyBorder="1" applyAlignment="1" applyProtection="1">
      <alignment vertical="center" wrapText="1"/>
    </xf>
    <xf numFmtId="0" fontId="20" fillId="0" borderId="26" xfId="0" applyFont="1" applyBorder="1" applyAlignment="1" applyProtection="1">
      <alignment horizontal="center" vertical="center"/>
    </xf>
    <xf numFmtId="44" fontId="20" fillId="12" borderId="63" xfId="0" applyNumberFormat="1" applyFont="1" applyFill="1" applyBorder="1" applyAlignment="1" applyProtection="1">
      <alignment vertical="center"/>
    </xf>
    <xf numFmtId="0" fontId="21" fillId="0" borderId="20" xfId="11" applyFont="1" applyFill="1" applyBorder="1" applyAlignment="1" applyProtection="1">
      <alignment vertical="center"/>
    </xf>
    <xf numFmtId="0" fontId="20" fillId="0" borderId="101" xfId="0" applyFont="1" applyBorder="1" applyAlignment="1" applyProtection="1">
      <alignment horizontal="center" vertical="center"/>
    </xf>
    <xf numFmtId="49" fontId="21" fillId="0" borderId="20" xfId="8" applyNumberFormat="1" applyFont="1" applyFill="1" applyBorder="1" applyAlignment="1" applyProtection="1">
      <alignment horizontal="left" vertical="center" wrapText="1"/>
    </xf>
    <xf numFmtId="0" fontId="20" fillId="8" borderId="26" xfId="0" applyFont="1" applyFill="1" applyBorder="1" applyAlignment="1" applyProtection="1">
      <alignment horizontal="center" vertical="center"/>
    </xf>
    <xf numFmtId="0" fontId="20" fillId="0" borderId="31" xfId="0" applyFont="1" applyBorder="1" applyAlignment="1" applyProtection="1">
      <alignment horizontal="center" vertical="center"/>
    </xf>
    <xf numFmtId="44" fontId="20" fillId="12" borderId="75" xfId="0" applyNumberFormat="1" applyFont="1" applyFill="1" applyBorder="1" applyAlignment="1" applyProtection="1">
      <alignment vertical="center"/>
    </xf>
    <xf numFmtId="44" fontId="20" fillId="12" borderId="102" xfId="0" applyNumberFormat="1" applyFont="1" applyFill="1" applyBorder="1" applyAlignment="1" applyProtection="1">
      <alignment vertical="center"/>
    </xf>
    <xf numFmtId="0" fontId="7" fillId="0" borderId="25" xfId="0" applyFont="1" applyBorder="1" applyAlignment="1" applyProtection="1">
      <alignment horizontal="center" vertical="center"/>
    </xf>
    <xf numFmtId="49" fontId="4" fillId="0" borderId="3" xfId="8" applyNumberFormat="1" applyFont="1" applyFill="1" applyBorder="1" applyAlignment="1" applyProtection="1">
      <alignment horizontal="left" vertical="center" wrapText="1"/>
    </xf>
    <xf numFmtId="44" fontId="7" fillId="5" borderId="8" xfId="0" applyNumberFormat="1" applyFont="1" applyFill="1" applyBorder="1" applyAlignment="1" applyProtection="1">
      <alignment vertical="center"/>
    </xf>
    <xf numFmtId="0" fontId="2" fillId="3" borderId="68" xfId="0" applyFont="1" applyFill="1" applyBorder="1" applyAlignment="1" applyProtection="1">
      <alignment horizontal="center" vertical="center"/>
    </xf>
    <xf numFmtId="0" fontId="4" fillId="0" borderId="20" xfId="0" applyFont="1" applyBorder="1" applyAlignment="1" applyProtection="1">
      <alignment vertical="center" wrapText="1"/>
    </xf>
    <xf numFmtId="49" fontId="4" fillId="0" borderId="20" xfId="8" applyNumberFormat="1" applyFont="1" applyFill="1" applyBorder="1" applyAlignment="1" applyProtection="1">
      <alignment horizontal="left" vertical="center" wrapText="1"/>
    </xf>
    <xf numFmtId="0" fontId="4" fillId="0" borderId="20" xfId="11" applyFont="1" applyFill="1" applyBorder="1" applyAlignment="1" applyProtection="1">
      <alignment horizontal="center" vertical="center"/>
    </xf>
    <xf numFmtId="0" fontId="7" fillId="0" borderId="35" xfId="0" applyFont="1" applyBorder="1" applyAlignment="1" applyProtection="1">
      <alignment horizontal="center" vertical="center"/>
    </xf>
    <xf numFmtId="44" fontId="7" fillId="5" borderId="22" xfId="0" applyNumberFormat="1" applyFont="1" applyFill="1" applyBorder="1" applyAlignment="1" applyProtection="1">
      <alignment vertical="center"/>
    </xf>
    <xf numFmtId="0" fontId="21" fillId="0" borderId="20" xfId="7" applyFont="1" applyFill="1" applyBorder="1" applyAlignment="1" applyProtection="1">
      <alignment vertical="center" wrapText="1"/>
    </xf>
    <xf numFmtId="0" fontId="20" fillId="8" borderId="25" xfId="0" applyFont="1" applyFill="1" applyBorder="1" applyAlignment="1" applyProtection="1">
      <alignment horizontal="center" vertical="center"/>
    </xf>
    <xf numFmtId="0" fontId="20" fillId="0" borderId="0" xfId="0" applyFont="1" applyFill="1" applyBorder="1" applyAlignment="1" applyProtection="1">
      <alignment horizontal="center" vertical="center"/>
    </xf>
    <xf numFmtId="0" fontId="0" fillId="0" borderId="3" xfId="0" applyBorder="1" applyAlignment="1" applyProtection="1">
      <alignment vertical="center"/>
    </xf>
    <xf numFmtId="0" fontId="20" fillId="8" borderId="28" xfId="0" applyFont="1" applyFill="1" applyBorder="1" applyAlignment="1" applyProtection="1">
      <alignment horizontal="center" vertical="center"/>
    </xf>
    <xf numFmtId="0" fontId="4" fillId="0" borderId="6" xfId="0" applyFont="1" applyBorder="1" applyAlignment="1" applyProtection="1">
      <alignment vertical="center" wrapText="1"/>
    </xf>
    <xf numFmtId="0" fontId="21" fillId="0" borderId="9" xfId="7" applyFont="1" applyFill="1" applyBorder="1" applyAlignment="1" applyProtection="1">
      <alignment horizontal="left" vertical="center" wrapText="1"/>
    </xf>
    <xf numFmtId="0" fontId="21" fillId="0" borderId="9" xfId="12" applyFont="1" applyFill="1" applyBorder="1" applyAlignment="1" applyProtection="1">
      <alignment horizontal="left" vertical="center" wrapText="1"/>
    </xf>
    <xf numFmtId="0" fontId="19" fillId="7" borderId="87" xfId="0" applyFont="1" applyFill="1" applyBorder="1" applyAlignment="1" applyProtection="1">
      <alignment horizontal="center" vertical="center"/>
    </xf>
    <xf numFmtId="49" fontId="21" fillId="0" borderId="7" xfId="0" quotePrefix="1" applyNumberFormat="1" applyFont="1" applyFill="1" applyBorder="1" applyAlignment="1" applyProtection="1">
      <alignment horizontal="left" vertical="center"/>
    </xf>
    <xf numFmtId="0" fontId="20" fillId="0" borderId="3" xfId="0" applyFont="1" applyBorder="1" applyAlignment="1" applyProtection="1">
      <alignment horizontal="left" vertical="center"/>
    </xf>
    <xf numFmtId="0" fontId="4" fillId="0" borderId="7" xfId="0" applyFont="1" applyBorder="1" applyAlignment="1" applyProtection="1">
      <alignment horizontal="left" vertical="center"/>
    </xf>
    <xf numFmtId="0" fontId="21" fillId="0" borderId="9" xfId="11" applyFont="1" applyFill="1" applyBorder="1" applyAlignment="1" applyProtection="1">
      <alignment horizontal="left" vertical="center"/>
    </xf>
    <xf numFmtId="0" fontId="4" fillId="0" borderId="3" xfId="11" applyFont="1" applyFill="1" applyBorder="1" applyAlignment="1" applyProtection="1">
      <alignment vertical="center" wrapText="1"/>
    </xf>
    <xf numFmtId="0" fontId="4" fillId="0" borderId="7" xfId="11" applyFont="1" applyFill="1" applyBorder="1" applyAlignment="1" applyProtection="1">
      <alignment vertical="center" wrapText="1"/>
    </xf>
    <xf numFmtId="44" fontId="20" fillId="12" borderId="53" xfId="0" applyNumberFormat="1" applyFont="1" applyFill="1" applyBorder="1" applyAlignment="1" applyProtection="1">
      <alignment horizontal="center" vertical="center"/>
    </xf>
    <xf numFmtId="44" fontId="0" fillId="0" borderId="59" xfId="0" applyNumberFormat="1" applyBorder="1" applyAlignment="1" applyProtection="1">
      <alignment vertical="center"/>
    </xf>
    <xf numFmtId="0" fontId="0" fillId="0" borderId="61" xfId="0" applyFill="1" applyBorder="1" applyAlignment="1" applyProtection="1">
      <alignment vertical="center"/>
    </xf>
    <xf numFmtId="44" fontId="20" fillId="12" borderId="98" xfId="0" applyNumberFormat="1" applyFont="1" applyFill="1" applyBorder="1" applyAlignment="1" applyProtection="1">
      <alignment horizontal="center" vertical="center"/>
    </xf>
    <xf numFmtId="0" fontId="21" fillId="0" borderId="27" xfId="0" applyFont="1" applyBorder="1" applyAlignment="1" applyProtection="1">
      <alignment horizontal="center" vertical="center"/>
    </xf>
    <xf numFmtId="0" fontId="7" fillId="0" borderId="27" xfId="0" applyFont="1" applyBorder="1" applyAlignment="1" applyProtection="1">
      <alignment horizontal="center" vertical="center"/>
    </xf>
    <xf numFmtId="44" fontId="7" fillId="5" borderId="21" xfId="0" applyNumberFormat="1" applyFont="1" applyFill="1" applyBorder="1" applyAlignment="1" applyProtection="1">
      <alignment vertical="center"/>
    </xf>
    <xf numFmtId="0" fontId="21" fillId="12" borderId="25" xfId="0" applyFont="1" applyFill="1" applyBorder="1" applyAlignment="1" applyProtection="1">
      <alignment horizontal="center" vertical="center"/>
    </xf>
    <xf numFmtId="0" fontId="21" fillId="12" borderId="27" xfId="0" applyFont="1" applyFill="1" applyBorder="1" applyAlignment="1" applyProtection="1">
      <alignment horizontal="center" vertical="center"/>
    </xf>
    <xf numFmtId="0" fontId="21" fillId="0" borderId="35" xfId="4" applyFont="1" applyBorder="1" applyAlignment="1" applyProtection="1">
      <alignment horizontal="center" vertical="center"/>
    </xf>
    <xf numFmtId="49" fontId="21" fillId="0" borderId="20" xfId="0" applyNumberFormat="1" applyFont="1" applyBorder="1" applyAlignment="1" applyProtection="1">
      <alignment horizontal="center" vertical="center"/>
    </xf>
    <xf numFmtId="0" fontId="21" fillId="0" borderId="20" xfId="0" applyFont="1" applyFill="1" applyBorder="1" applyAlignment="1" applyProtection="1">
      <alignment horizontal="center" vertical="center"/>
    </xf>
    <xf numFmtId="0" fontId="21" fillId="7" borderId="20" xfId="0" applyNumberFormat="1" applyFont="1" applyFill="1" applyBorder="1" applyAlignment="1" applyProtection="1">
      <alignment horizontal="center" vertical="center" wrapText="1"/>
    </xf>
    <xf numFmtId="44" fontId="20" fillId="12" borderId="59" xfId="0" applyNumberFormat="1" applyFont="1" applyFill="1" applyBorder="1" applyAlignment="1" applyProtection="1">
      <alignment vertical="center"/>
    </xf>
    <xf numFmtId="0" fontId="22" fillId="0" borderId="11" xfId="4" applyFont="1" applyBorder="1" applyAlignment="1" applyProtection="1">
      <alignment vertical="center"/>
    </xf>
    <xf numFmtId="164" fontId="21" fillId="6" borderId="6" xfId="4" applyNumberFormat="1" applyFont="1" applyFill="1" applyBorder="1" applyAlignment="1" applyProtection="1">
      <alignment horizontal="center" vertical="center"/>
      <protection locked="0"/>
    </xf>
    <xf numFmtId="164" fontId="21" fillId="0" borderId="40" xfId="4" applyNumberFormat="1" applyFont="1" applyBorder="1" applyAlignment="1" applyProtection="1">
      <alignment horizontal="center" vertical="center"/>
    </xf>
    <xf numFmtId="0" fontId="19" fillId="15" borderId="15" xfId="0" applyFont="1" applyFill="1" applyBorder="1" applyAlignment="1" applyProtection="1">
      <alignment horizontal="center" vertical="center" wrapText="1"/>
    </xf>
    <xf numFmtId="0" fontId="19" fillId="15" borderId="50" xfId="0" applyFont="1" applyFill="1" applyBorder="1" applyAlignment="1" applyProtection="1">
      <alignment horizontal="center" vertical="center" wrapText="1"/>
    </xf>
    <xf numFmtId="0" fontId="4" fillId="0" borderId="4" xfId="0" applyFont="1" applyBorder="1" applyAlignment="1" applyProtection="1">
      <alignment vertical="center" wrapText="1"/>
    </xf>
    <xf numFmtId="0" fontId="21" fillId="0" borderId="4" xfId="13" applyFont="1" applyFill="1" applyBorder="1" applyAlignment="1" applyProtection="1">
      <alignment vertical="center" wrapText="1"/>
    </xf>
    <xf numFmtId="0" fontId="21" fillId="0" borderId="103" xfId="11" applyFont="1" applyFill="1" applyBorder="1" applyAlignment="1" applyProtection="1">
      <alignment horizontal="center" vertical="center"/>
    </xf>
    <xf numFmtId="0" fontId="20" fillId="0" borderId="104" xfId="0" applyFont="1" applyBorder="1" applyAlignment="1" applyProtection="1">
      <alignment horizontal="center" vertical="center"/>
    </xf>
    <xf numFmtId="0" fontId="21" fillId="0" borderId="7" xfId="11" applyFont="1" applyFill="1" applyBorder="1" applyAlignment="1" applyProtection="1">
      <alignment horizontal="left" vertical="center"/>
    </xf>
    <xf numFmtId="0" fontId="21" fillId="12" borderId="14" xfId="0" applyFont="1" applyFill="1" applyBorder="1" applyAlignment="1" applyProtection="1">
      <alignment horizontal="center" vertical="center" textRotation="90"/>
    </xf>
    <xf numFmtId="0" fontId="38" fillId="12" borderId="9" xfId="0" applyFont="1" applyFill="1" applyBorder="1" applyAlignment="1" applyProtection="1">
      <alignment horizontal="center" vertical="center" wrapText="1"/>
    </xf>
    <xf numFmtId="0" fontId="40" fillId="12" borderId="35" xfId="0" applyFont="1" applyFill="1" applyBorder="1" applyAlignment="1" applyProtection="1">
      <alignment horizontal="center" vertical="center"/>
    </xf>
    <xf numFmtId="17" fontId="0" fillId="0" borderId="27" xfId="0" applyNumberFormat="1" applyFill="1" applyBorder="1" applyAlignment="1" applyProtection="1">
      <alignment horizontal="center" vertical="center"/>
    </xf>
    <xf numFmtId="44" fontId="20" fillId="12" borderId="21" xfId="0" applyNumberFormat="1" applyFont="1" applyFill="1" applyBorder="1" applyAlignment="1" applyProtection="1">
      <alignment vertical="center"/>
    </xf>
    <xf numFmtId="0" fontId="21" fillId="12" borderId="48" xfId="0" applyFont="1" applyFill="1" applyBorder="1" applyAlignment="1" applyProtection="1">
      <alignment horizontal="left" vertical="center"/>
    </xf>
    <xf numFmtId="0" fontId="0" fillId="0" borderId="11" xfId="0" applyBorder="1" applyAlignment="1" applyProtection="1">
      <alignment vertical="center"/>
    </xf>
    <xf numFmtId="44" fontId="0" fillId="0" borderId="12" xfId="0" applyNumberFormat="1" applyBorder="1" applyAlignment="1" applyProtection="1">
      <alignment vertical="center"/>
    </xf>
    <xf numFmtId="0" fontId="23" fillId="0" borderId="0" xfId="0" applyFont="1" applyAlignment="1" applyProtection="1">
      <alignment vertical="center"/>
    </xf>
    <xf numFmtId="0" fontId="0" fillId="0" borderId="36" xfId="0" applyBorder="1" applyAlignment="1" applyProtection="1">
      <alignment vertical="center"/>
    </xf>
    <xf numFmtId="0" fontId="18" fillId="9" borderId="49" xfId="0" applyFont="1" applyFill="1" applyBorder="1" applyAlignment="1" applyProtection="1">
      <alignment horizontal="center" vertical="center" wrapText="1"/>
    </xf>
    <xf numFmtId="16" fontId="0" fillId="12" borderId="28" xfId="0" applyNumberFormat="1" applyFill="1" applyBorder="1" applyAlignment="1" applyProtection="1">
      <alignment horizontal="center" vertical="center"/>
    </xf>
    <xf numFmtId="44" fontId="0" fillId="12" borderId="13" xfId="0" applyNumberFormat="1" applyFill="1" applyBorder="1" applyAlignment="1" applyProtection="1">
      <alignment vertical="center"/>
    </xf>
    <xf numFmtId="16" fontId="0" fillId="12" borderId="27" xfId="0" applyNumberFormat="1" applyFill="1" applyBorder="1" applyAlignment="1" applyProtection="1">
      <alignment horizontal="center" vertical="center"/>
    </xf>
    <xf numFmtId="44" fontId="0" fillId="12" borderId="21" xfId="0" applyNumberFormat="1" applyFill="1" applyBorder="1" applyAlignment="1" applyProtection="1">
      <alignment vertical="center"/>
    </xf>
    <xf numFmtId="44" fontId="23" fillId="9" borderId="40" xfId="0" applyNumberFormat="1" applyFont="1" applyFill="1" applyBorder="1" applyAlignment="1" applyProtection="1">
      <alignment vertical="center"/>
    </xf>
    <xf numFmtId="44" fontId="0" fillId="0" borderId="1" xfId="0" applyNumberFormat="1" applyBorder="1" applyAlignment="1" applyProtection="1">
      <alignment vertical="center"/>
    </xf>
    <xf numFmtId="0" fontId="0" fillId="0" borderId="14" xfId="0" applyFill="1" applyBorder="1" applyAlignment="1" applyProtection="1">
      <alignment vertical="center"/>
    </xf>
    <xf numFmtId="0" fontId="0" fillId="12" borderId="14" xfId="0" applyFill="1" applyBorder="1" applyAlignment="1" applyProtection="1">
      <alignment vertical="center"/>
    </xf>
    <xf numFmtId="17" fontId="0" fillId="12" borderId="25" xfId="0" applyNumberFormat="1" applyFill="1" applyBorder="1" applyAlignment="1" applyProtection="1">
      <alignment horizontal="center" vertical="center"/>
    </xf>
    <xf numFmtId="17" fontId="0" fillId="0" borderId="25" xfId="0" applyNumberFormat="1" applyFill="1" applyBorder="1" applyAlignment="1" applyProtection="1">
      <alignment horizontal="center" vertical="center"/>
    </xf>
    <xf numFmtId="44" fontId="0" fillId="0" borderId="13" xfId="0" applyNumberFormat="1" applyBorder="1" applyAlignment="1" applyProtection="1">
      <alignment vertical="center"/>
    </xf>
    <xf numFmtId="0" fontId="0" fillId="0" borderId="0" xfId="0" applyAlignment="1" applyProtection="1">
      <alignment vertical="center" wrapText="1"/>
    </xf>
    <xf numFmtId="0" fontId="24" fillId="0" borderId="0" xfId="0" applyFont="1" applyAlignment="1" applyProtection="1">
      <alignment horizontal="center" vertical="center"/>
    </xf>
    <xf numFmtId="0" fontId="24" fillId="0" borderId="11" xfId="0" applyFont="1" applyBorder="1" applyAlignment="1" applyProtection="1">
      <alignment vertical="center"/>
    </xf>
    <xf numFmtId="44" fontId="24" fillId="0" borderId="12" xfId="0" applyNumberFormat="1" applyFont="1" applyBorder="1" applyAlignment="1" applyProtection="1">
      <alignment vertical="center"/>
    </xf>
    <xf numFmtId="164" fontId="0" fillId="0" borderId="8" xfId="0" applyNumberFormat="1" applyBorder="1" applyAlignment="1" applyProtection="1">
      <alignment vertical="center"/>
    </xf>
    <xf numFmtId="0" fontId="0" fillId="0" borderId="9" xfId="0" applyBorder="1" applyAlignment="1" applyProtection="1">
      <alignment vertical="center"/>
    </xf>
    <xf numFmtId="0" fontId="0" fillId="0" borderId="10" xfId="0" applyBorder="1" applyAlignment="1" applyProtection="1">
      <alignment vertical="center"/>
    </xf>
    <xf numFmtId="0" fontId="19" fillId="0" borderId="0" xfId="0" applyFont="1" applyAlignment="1" applyProtection="1">
      <alignment vertical="center"/>
    </xf>
    <xf numFmtId="0" fontId="19" fillId="0" borderId="10" xfId="0" applyFont="1" applyBorder="1" applyAlignment="1" applyProtection="1">
      <alignment horizontal="left" vertical="center"/>
    </xf>
    <xf numFmtId="0" fontId="20" fillId="12" borderId="15" xfId="0" applyFont="1" applyFill="1" applyBorder="1" applyAlignment="1" applyProtection="1">
      <alignment horizontal="left" vertical="center" wrapText="1"/>
    </xf>
    <xf numFmtId="0" fontId="19" fillId="0" borderId="0" xfId="0" applyFont="1" applyAlignment="1" applyProtection="1">
      <alignment horizontal="left" vertical="center"/>
    </xf>
    <xf numFmtId="0" fontId="24" fillId="0" borderId="0" xfId="0" applyFont="1" applyBorder="1" applyAlignment="1" applyProtection="1">
      <alignment vertical="center"/>
    </xf>
    <xf numFmtId="1" fontId="24" fillId="0" borderId="0" xfId="10" applyNumberFormat="1" applyFont="1" applyBorder="1" applyAlignment="1" applyProtection="1">
      <alignment horizontal="left" vertical="center" wrapText="1"/>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8" fontId="24" fillId="0" borderId="0" xfId="4" applyNumberFormat="1" applyFont="1" applyFill="1" applyAlignment="1" applyProtection="1">
      <alignment vertical="center"/>
    </xf>
    <xf numFmtId="168" fontId="24" fillId="0" borderId="0" xfId="4" applyNumberFormat="1" applyFont="1" applyAlignment="1" applyProtection="1">
      <alignment vertical="center"/>
    </xf>
    <xf numFmtId="0" fontId="24" fillId="0" borderId="0" xfId="4" applyFont="1" applyFill="1" applyAlignment="1" applyProtection="1">
      <alignment horizontal="center" vertical="center"/>
    </xf>
    <xf numFmtId="0" fontId="24" fillId="0" borderId="0" xfId="4" applyFont="1" applyFill="1" applyBorder="1" applyAlignment="1" applyProtection="1">
      <alignment vertical="center"/>
    </xf>
    <xf numFmtId="0" fontId="24" fillId="0" borderId="0" xfId="4" applyFont="1" applyFill="1" applyBorder="1" applyAlignment="1" applyProtection="1">
      <alignment horizontal="center" vertical="center"/>
    </xf>
    <xf numFmtId="168" fontId="24" fillId="0" borderId="0" xfId="4" applyNumberFormat="1" applyFont="1" applyFill="1" applyBorder="1" applyAlignment="1" applyProtection="1">
      <alignment horizontal="center" vertical="center"/>
    </xf>
    <xf numFmtId="0" fontId="25" fillId="0" borderId="0" xfId="4" applyFont="1" applyBorder="1" applyAlignment="1" applyProtection="1">
      <alignment horizontal="left" vertical="center"/>
    </xf>
    <xf numFmtId="0" fontId="24" fillId="0" borderId="0" xfId="4" applyFont="1" applyFill="1" applyAlignment="1" applyProtection="1">
      <alignment vertical="center"/>
    </xf>
    <xf numFmtId="0" fontId="24" fillId="0" borderId="0" xfId="4" applyFont="1" applyAlignment="1" applyProtection="1">
      <alignment horizontal="center" vertical="center"/>
    </xf>
    <xf numFmtId="0" fontId="24" fillId="0" borderId="0" xfId="4" applyFont="1" applyBorder="1" applyAlignment="1" applyProtection="1">
      <alignment horizontal="center" vertical="center"/>
    </xf>
    <xf numFmtId="0" fontId="24" fillId="0" borderId="0" xfId="4" applyFont="1" applyBorder="1" applyAlignment="1" applyProtection="1">
      <alignment horizontal="left" vertical="center"/>
    </xf>
    <xf numFmtId="0" fontId="24" fillId="0" borderId="0" xfId="4" applyFont="1" applyBorder="1" applyAlignment="1" applyProtection="1">
      <alignment vertical="center"/>
    </xf>
    <xf numFmtId="0" fontId="25" fillId="0" borderId="0" xfId="4" applyFont="1" applyBorder="1" applyAlignment="1" applyProtection="1">
      <alignment vertical="center"/>
    </xf>
    <xf numFmtId="0" fontId="24" fillId="0" borderId="0" xfId="9" applyFont="1" applyFill="1" applyAlignment="1" applyProtection="1">
      <alignment vertical="center"/>
    </xf>
    <xf numFmtId="0" fontId="24" fillId="0" borderId="0" xfId="9" applyFont="1" applyFill="1" applyBorder="1" applyAlignment="1" applyProtection="1">
      <alignment vertical="center"/>
    </xf>
    <xf numFmtId="0" fontId="24" fillId="0" borderId="0" xfId="9" applyFont="1" applyFill="1" applyAlignment="1" applyProtection="1">
      <alignment horizontal="center" vertical="center"/>
    </xf>
    <xf numFmtId="0" fontId="24" fillId="0" borderId="0" xfId="9" applyFont="1" applyAlignment="1" applyProtection="1">
      <alignment horizontal="center" vertical="center"/>
    </xf>
    <xf numFmtId="0" fontId="25" fillId="0" borderId="0" xfId="9" applyFont="1" applyBorder="1" applyAlignment="1" applyProtection="1">
      <alignment vertical="center"/>
    </xf>
    <xf numFmtId="168" fontId="24" fillId="0" borderId="0" xfId="9" applyNumberFormat="1" applyFont="1" applyAlignment="1" applyProtection="1">
      <alignment vertical="center"/>
    </xf>
    <xf numFmtId="4" fontId="24" fillId="0" borderId="0" xfId="4" applyNumberFormat="1"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44" fontId="0" fillId="0" borderId="1" xfId="0" applyNumberFormat="1" applyBorder="1" applyAlignment="1" applyProtection="1">
      <alignment horizontal="center" vertical="center"/>
    </xf>
    <xf numFmtId="2" fontId="0" fillId="0" borderId="0" xfId="0" applyNumberFormat="1" applyProtection="1"/>
    <xf numFmtId="2" fontId="19" fillId="9" borderId="111" xfId="0" applyNumberFormat="1" applyFont="1" applyFill="1" applyBorder="1" applyAlignment="1" applyProtection="1">
      <alignment horizontal="center" vertical="center" textRotation="90" wrapText="1"/>
    </xf>
    <xf numFmtId="2" fontId="19" fillId="9" borderId="112" xfId="0" applyNumberFormat="1" applyFont="1" applyFill="1" applyBorder="1" applyAlignment="1" applyProtection="1">
      <alignment horizontal="center" textRotation="90" wrapText="1"/>
    </xf>
    <xf numFmtId="2" fontId="19" fillId="8" borderId="113" xfId="0" applyNumberFormat="1" applyFont="1" applyFill="1" applyBorder="1" applyAlignment="1" applyProtection="1">
      <alignment horizontal="center" vertical="center" wrapText="1"/>
    </xf>
    <xf numFmtId="2" fontId="0" fillId="0" borderId="0" xfId="0" applyNumberFormat="1" applyAlignment="1" applyProtection="1">
      <alignment vertical="center"/>
    </xf>
    <xf numFmtId="2" fontId="20" fillId="0" borderId="2" xfId="0" applyNumberFormat="1" applyFont="1" applyBorder="1" applyAlignment="1" applyProtection="1">
      <alignment vertical="center" wrapText="1"/>
    </xf>
    <xf numFmtId="2" fontId="20" fillId="0" borderId="3" xfId="0" applyNumberFormat="1" applyFont="1" applyBorder="1" applyAlignment="1" applyProtection="1">
      <alignment vertical="center" wrapText="1"/>
    </xf>
    <xf numFmtId="1" fontId="20" fillId="0" borderId="3" xfId="0" applyNumberFormat="1" applyFont="1" applyBorder="1" applyAlignment="1" applyProtection="1">
      <alignment horizontal="center" vertical="center"/>
    </xf>
    <xf numFmtId="2" fontId="20" fillId="0" borderId="3" xfId="0" applyNumberFormat="1" applyFont="1" applyBorder="1" applyAlignment="1" applyProtection="1">
      <alignment horizontal="center" vertical="center"/>
    </xf>
    <xf numFmtId="44" fontId="20" fillId="0" borderId="116" xfId="0" applyNumberFormat="1" applyFont="1" applyBorder="1" applyAlignment="1" applyProtection="1">
      <alignment horizontal="center" vertical="center"/>
    </xf>
    <xf numFmtId="2" fontId="0" fillId="0" borderId="0" xfId="0" applyNumberFormat="1" applyAlignment="1" applyProtection="1">
      <alignment vertical="center" wrapText="1"/>
    </xf>
    <xf numFmtId="2" fontId="20" fillId="0" borderId="2" xfId="0" applyNumberFormat="1" applyFont="1" applyBorder="1" applyAlignment="1" applyProtection="1">
      <alignment vertical="center"/>
    </xf>
    <xf numFmtId="1" fontId="20" fillId="0" borderId="7" xfId="0" applyNumberFormat="1" applyFont="1" applyBorder="1" applyAlignment="1" applyProtection="1">
      <alignment horizontal="center" vertical="center"/>
    </xf>
    <xf numFmtId="2" fontId="20" fillId="0" borderId="7" xfId="0" applyNumberFormat="1" applyFont="1" applyBorder="1" applyAlignment="1" applyProtection="1">
      <alignment horizontal="center" vertical="center"/>
    </xf>
    <xf numFmtId="2" fontId="20" fillId="0" borderId="7" xfId="0" applyNumberFormat="1" applyFont="1" applyBorder="1" applyAlignment="1" applyProtection="1">
      <alignment vertical="center" wrapText="1"/>
    </xf>
    <xf numFmtId="2" fontId="20" fillId="0" borderId="117" xfId="0" applyNumberFormat="1" applyFont="1" applyFill="1" applyBorder="1" applyAlignment="1" applyProtection="1">
      <alignment vertical="center"/>
    </xf>
    <xf numFmtId="2" fontId="20" fillId="0" borderId="118" xfId="0" applyNumberFormat="1" applyFont="1" applyFill="1" applyBorder="1" applyAlignment="1" applyProtection="1">
      <alignment vertical="center"/>
    </xf>
    <xf numFmtId="1" fontId="20" fillId="0" borderId="118" xfId="0" applyNumberFormat="1" applyFont="1" applyFill="1" applyBorder="1" applyAlignment="1" applyProtection="1">
      <alignment horizontal="center" vertical="center"/>
    </xf>
    <xf numFmtId="2" fontId="20" fillId="0" borderId="118" xfId="0" applyNumberFormat="1" applyFont="1" applyFill="1" applyBorder="1" applyAlignment="1" applyProtection="1">
      <alignment horizontal="center" vertical="center"/>
    </xf>
    <xf numFmtId="44" fontId="20" fillId="0" borderId="112" xfId="0" applyNumberFormat="1" applyFont="1" applyBorder="1" applyAlignment="1" applyProtection="1">
      <alignment horizontal="center" vertical="center"/>
    </xf>
    <xf numFmtId="2" fontId="29" fillId="0" borderId="0" xfId="0" applyNumberFormat="1" applyFont="1" applyAlignment="1" applyProtection="1">
      <alignment vertical="center"/>
    </xf>
    <xf numFmtId="2" fontId="36" fillId="0" borderId="0" xfId="0" applyNumberFormat="1" applyFont="1" applyAlignment="1" applyProtection="1">
      <alignment horizontal="center"/>
    </xf>
    <xf numFmtId="2" fontId="19" fillId="0" borderId="0" xfId="0" applyNumberFormat="1" applyFont="1" applyAlignment="1" applyProtection="1">
      <alignment horizontal="left"/>
    </xf>
    <xf numFmtId="2" fontId="19" fillId="0" borderId="0" xfId="0" applyNumberFormat="1" applyFont="1" applyProtection="1"/>
    <xf numFmtId="0" fontId="0" fillId="0" borderId="0" xfId="0" applyFill="1" applyBorder="1" applyProtection="1"/>
    <xf numFmtId="44" fontId="0" fillId="0" borderId="51" xfId="0" applyNumberFormat="1" applyFill="1" applyBorder="1" applyAlignment="1" applyProtection="1">
      <alignment vertical="center"/>
    </xf>
    <xf numFmtId="0" fontId="0" fillId="0" borderId="0" xfId="0" applyFill="1" applyBorder="1" applyAlignment="1" applyProtection="1">
      <alignment horizontal="right"/>
    </xf>
    <xf numFmtId="0" fontId="18" fillId="0" borderId="0" xfId="0" applyFont="1" applyFill="1" applyBorder="1" applyAlignment="1" applyProtection="1">
      <alignment horizontal="right"/>
    </xf>
    <xf numFmtId="4" fontId="0" fillId="0" borderId="0" xfId="0" applyNumberFormat="1" applyFill="1" applyBorder="1" applyProtection="1"/>
    <xf numFmtId="0" fontId="0" fillId="0" borderId="0" xfId="0" applyFont="1" applyFill="1" applyBorder="1" applyAlignment="1" applyProtection="1">
      <alignment horizontal="right"/>
    </xf>
    <xf numFmtId="0" fontId="0" fillId="0" borderId="0" xfId="0" applyFont="1" applyFill="1" applyBorder="1" applyAlignment="1" applyProtection="1"/>
    <xf numFmtId="0" fontId="18" fillId="9" borderId="86" xfId="0" applyFont="1" applyFill="1" applyBorder="1" applyAlignment="1" applyProtection="1">
      <alignment vertical="center"/>
    </xf>
    <xf numFmtId="44" fontId="20" fillId="0" borderId="122" xfId="0" applyNumberFormat="1" applyFont="1" applyBorder="1" applyAlignment="1" applyProtection="1">
      <alignment horizontal="center" vertical="center"/>
    </xf>
    <xf numFmtId="49" fontId="0" fillId="0" borderId="37" xfId="0" applyNumberFormat="1" applyFill="1" applyBorder="1" applyAlignment="1" applyProtection="1">
      <alignment horizontal="center" vertical="center"/>
    </xf>
    <xf numFmtId="49" fontId="0" fillId="0" borderId="25" xfId="0" applyNumberFormat="1" applyFill="1" applyBorder="1" applyAlignment="1" applyProtection="1">
      <alignment horizontal="center" vertical="center"/>
    </xf>
    <xf numFmtId="49" fontId="0" fillId="0" borderId="27" xfId="0" applyNumberFormat="1" applyFill="1" applyBorder="1" applyAlignment="1" applyProtection="1">
      <alignment horizontal="center" vertical="center"/>
    </xf>
    <xf numFmtId="49" fontId="0" fillId="0" borderId="45" xfId="0" applyNumberFormat="1" applyFill="1" applyBorder="1" applyAlignment="1" applyProtection="1">
      <alignment horizontal="center" vertical="center"/>
    </xf>
    <xf numFmtId="49" fontId="0" fillId="0" borderId="55" xfId="0" applyNumberFormat="1" applyFill="1" applyBorder="1" applyAlignment="1" applyProtection="1">
      <alignment horizontal="center" vertical="center"/>
    </xf>
    <xf numFmtId="49" fontId="0" fillId="0" borderId="31" xfId="0" applyNumberFormat="1" applyFill="1" applyBorder="1" applyAlignment="1" applyProtection="1">
      <alignment horizontal="center" vertical="center"/>
    </xf>
    <xf numFmtId="49" fontId="20" fillId="0" borderId="115" xfId="0" applyNumberFormat="1" applyFont="1" applyBorder="1" applyAlignment="1" applyProtection="1">
      <alignment horizontal="center" vertical="center"/>
    </xf>
    <xf numFmtId="2" fontId="19" fillId="0" borderId="88" xfId="0" applyNumberFormat="1" applyFont="1" applyBorder="1" applyAlignment="1" applyProtection="1">
      <alignment horizontal="left"/>
    </xf>
    <xf numFmtId="44" fontId="19" fillId="0" borderId="123" xfId="0" applyNumberFormat="1" applyFont="1" applyBorder="1" applyAlignment="1" applyProtection="1">
      <alignment horizontal="center"/>
    </xf>
    <xf numFmtId="49" fontId="20" fillId="0" borderId="111" xfId="0" applyNumberFormat="1" applyFont="1" applyBorder="1" applyAlignment="1" applyProtection="1">
      <alignment horizontal="center" vertical="center"/>
    </xf>
    <xf numFmtId="0" fontId="19" fillId="12" borderId="15" xfId="0" applyFont="1" applyFill="1" applyBorder="1" applyAlignment="1" applyProtection="1">
      <alignment horizontal="left" vertical="center" wrapText="1"/>
    </xf>
    <xf numFmtId="0" fontId="22" fillId="12" borderId="3" xfId="0" applyFont="1" applyFill="1" applyBorder="1" applyAlignment="1" applyProtection="1">
      <alignment horizontal="left" vertical="center" wrapText="1"/>
    </xf>
    <xf numFmtId="0" fontId="22" fillId="12" borderId="74" xfId="0" applyFont="1" applyFill="1" applyBorder="1" applyAlignment="1" applyProtection="1">
      <alignment horizontal="left" vertical="center"/>
    </xf>
    <xf numFmtId="0" fontId="22" fillId="12" borderId="3" xfId="0" applyFont="1" applyFill="1" applyBorder="1" applyAlignment="1" applyProtection="1">
      <alignment horizontal="left" vertical="center"/>
    </xf>
    <xf numFmtId="0" fontId="22" fillId="12" borderId="20" xfId="0" applyFont="1" applyFill="1" applyBorder="1" applyAlignment="1" applyProtection="1">
      <alignment horizontal="left" vertical="center" wrapText="1"/>
    </xf>
    <xf numFmtId="0" fontId="21" fillId="0" borderId="15" xfId="4" applyFont="1" applyBorder="1" applyAlignment="1" applyProtection="1">
      <alignment horizontal="left" vertical="center"/>
    </xf>
    <xf numFmtId="0" fontId="21" fillId="0" borderId="15" xfId="4" applyFont="1" applyBorder="1" applyAlignment="1" applyProtection="1">
      <alignment horizontal="left" vertical="center" wrapText="1"/>
    </xf>
    <xf numFmtId="0" fontId="21" fillId="0" borderId="3" xfId="4" applyFont="1" applyBorder="1" applyAlignment="1" applyProtection="1">
      <alignment horizontal="left" vertical="center"/>
    </xf>
    <xf numFmtId="0" fontId="21" fillId="0" borderId="9" xfId="4" applyFont="1" applyBorder="1" applyAlignment="1" applyProtection="1">
      <alignment horizontal="left" vertical="center"/>
    </xf>
    <xf numFmtId="0" fontId="21" fillId="0" borderId="80" xfId="4" applyFont="1" applyBorder="1" applyAlignment="1" applyProtection="1">
      <alignment horizontal="center" vertical="center"/>
    </xf>
    <xf numFmtId="49" fontId="21" fillId="0" borderId="44" xfId="0" applyNumberFormat="1" applyFont="1" applyBorder="1" applyAlignment="1" applyProtection="1">
      <alignment horizontal="center" vertical="center"/>
    </xf>
    <xf numFmtId="49" fontId="21" fillId="0" borderId="15" xfId="0" applyNumberFormat="1" applyFont="1" applyBorder="1" applyAlignment="1" applyProtection="1">
      <alignment horizontal="center" vertical="center"/>
    </xf>
    <xf numFmtId="0" fontId="21" fillId="0" borderId="15" xfId="0" applyFont="1" applyFill="1" applyBorder="1" applyAlignment="1" applyProtection="1">
      <alignment horizontal="center" vertical="center"/>
    </xf>
    <xf numFmtId="0" fontId="21" fillId="7" borderId="15" xfId="0" applyNumberFormat="1" applyFont="1" applyFill="1" applyBorder="1" applyAlignment="1" applyProtection="1">
      <alignment horizontal="center" vertical="center" wrapText="1"/>
    </xf>
    <xf numFmtId="0" fontId="21" fillId="0" borderId="3" xfId="9" applyFont="1" applyFill="1" applyBorder="1" applyAlignment="1" applyProtection="1">
      <alignment horizontal="left" vertical="center"/>
    </xf>
    <xf numFmtId="0" fontId="21" fillId="0" borderId="7" xfId="9" applyFont="1" applyFill="1" applyBorder="1" applyAlignment="1" applyProtection="1">
      <alignment horizontal="left" vertical="center"/>
    </xf>
    <xf numFmtId="0" fontId="21" fillId="0" borderId="7" xfId="9" applyFont="1" applyFill="1" applyBorder="1" applyAlignment="1" applyProtection="1">
      <alignment horizontal="left" vertical="center" wrapText="1"/>
    </xf>
    <xf numFmtId="0" fontId="21" fillId="0" borderId="9" xfId="9" applyFont="1" applyFill="1" applyBorder="1" applyAlignment="1" applyProtection="1">
      <alignment horizontal="left" vertical="center"/>
    </xf>
    <xf numFmtId="0" fontId="21" fillId="0" borderId="15" xfId="9" applyFont="1" applyFill="1" applyBorder="1" applyAlignment="1" applyProtection="1">
      <alignment horizontal="left" vertical="center"/>
    </xf>
    <xf numFmtId="164" fontId="21" fillId="0" borderId="54" xfId="9" applyNumberFormat="1" applyFont="1" applyBorder="1" applyAlignment="1" applyProtection="1">
      <alignment horizontal="center" vertical="center"/>
    </xf>
    <xf numFmtId="0" fontId="20" fillId="0" borderId="15" xfId="0" applyFont="1" applyBorder="1" applyAlignment="1" applyProtection="1">
      <alignment vertical="center" wrapText="1"/>
    </xf>
    <xf numFmtId="0" fontId="21" fillId="0" borderId="44" xfId="0" applyNumberFormat="1" applyFont="1" applyBorder="1" applyAlignment="1" applyProtection="1">
      <alignment horizontal="center" vertical="center"/>
    </xf>
    <xf numFmtId="0" fontId="21" fillId="0" borderId="29" xfId="0" applyNumberFormat="1" applyFont="1" applyBorder="1" applyAlignment="1" applyProtection="1">
      <alignment horizontal="center" vertical="center"/>
    </xf>
    <xf numFmtId="0" fontId="21" fillId="0" borderId="30" xfId="0" applyNumberFormat="1" applyFont="1" applyBorder="1" applyAlignment="1" applyProtection="1">
      <alignment horizontal="center" vertical="center"/>
    </xf>
    <xf numFmtId="0" fontId="21" fillId="0" borderId="11" xfId="0" applyNumberFormat="1" applyFont="1" applyBorder="1" applyAlignment="1" applyProtection="1">
      <alignment horizontal="center" vertical="center"/>
    </xf>
    <xf numFmtId="0" fontId="21" fillId="0" borderId="25" xfId="0" applyNumberFormat="1" applyFont="1" applyBorder="1" applyAlignment="1" applyProtection="1">
      <alignment horizontal="center" vertical="center"/>
    </xf>
    <xf numFmtId="0" fontId="0" fillId="8" borderId="55" xfId="0" applyFill="1" applyBorder="1" applyAlignment="1" applyProtection="1">
      <alignment vertical="center"/>
    </xf>
    <xf numFmtId="0" fontId="20" fillId="8" borderId="104" xfId="0" applyFont="1" applyFill="1" applyBorder="1" applyAlignment="1" applyProtection="1">
      <alignment horizontal="center" vertical="center"/>
    </xf>
    <xf numFmtId="0" fontId="0" fillId="0" borderId="0" xfId="0" applyAlignment="1" applyProtection="1">
      <alignment vertical="top"/>
    </xf>
    <xf numFmtId="0" fontId="0" fillId="0" borderId="0" xfId="0" applyProtection="1"/>
    <xf numFmtId="0" fontId="20" fillId="0" borderId="0" xfId="0" applyFont="1" applyProtection="1"/>
    <xf numFmtId="0" fontId="0" fillId="0" borderId="0" xfId="0" applyAlignment="1" applyProtection="1">
      <alignment horizontal="center"/>
    </xf>
    <xf numFmtId="0" fontId="0" fillId="0" borderId="0" xfId="0" applyFill="1" applyAlignment="1" applyProtection="1">
      <alignment horizontal="center" vertical="center"/>
    </xf>
    <xf numFmtId="49" fontId="19" fillId="9" borderId="132" xfId="0" applyNumberFormat="1" applyFont="1" applyFill="1" applyBorder="1" applyAlignment="1" applyProtection="1">
      <alignment horizontal="center" vertical="center"/>
    </xf>
    <xf numFmtId="0" fontId="44" fillId="17" borderId="3" xfId="0" applyFont="1" applyFill="1" applyBorder="1" applyAlignment="1" applyProtection="1">
      <alignment vertical="center" wrapText="1"/>
    </xf>
    <xf numFmtId="0" fontId="20" fillId="9" borderId="3" xfId="0" applyNumberFormat="1" applyFont="1" applyFill="1" applyBorder="1" applyAlignment="1" applyProtection="1">
      <alignment horizontal="center" vertical="center"/>
    </xf>
    <xf numFmtId="44" fontId="20" fillId="0" borderId="128" xfId="0" applyNumberFormat="1" applyFont="1" applyFill="1" applyBorder="1" applyAlignment="1" applyProtection="1">
      <alignment horizontal="center" vertical="center"/>
    </xf>
    <xf numFmtId="0" fontId="44" fillId="9" borderId="14" xfId="0" applyFont="1" applyFill="1" applyBorder="1" applyAlignment="1" applyProtection="1">
      <alignment horizontal="center" vertical="center"/>
    </xf>
    <xf numFmtId="0" fontId="44" fillId="9" borderId="3" xfId="0" applyFont="1" applyFill="1" applyBorder="1" applyAlignment="1" applyProtection="1">
      <alignment horizontal="center" vertical="center"/>
    </xf>
    <xf numFmtId="0" fontId="44" fillId="9" borderId="116" xfId="0" applyFont="1" applyFill="1" applyBorder="1" applyAlignment="1" applyProtection="1">
      <alignment horizontal="center" vertical="center"/>
    </xf>
    <xf numFmtId="0" fontId="20" fillId="9" borderId="128" xfId="0" applyFont="1" applyFill="1" applyBorder="1" applyProtection="1"/>
    <xf numFmtId="0" fontId="44" fillId="17" borderId="118" xfId="0" applyFont="1" applyFill="1" applyBorder="1" applyAlignment="1" applyProtection="1">
      <alignment vertical="center" wrapText="1"/>
    </xf>
    <xf numFmtId="44" fontId="20" fillId="0" borderId="131" xfId="0" applyNumberFormat="1" applyFont="1" applyFill="1" applyBorder="1" applyAlignment="1" applyProtection="1">
      <alignment horizontal="center" vertical="center"/>
    </xf>
    <xf numFmtId="0" fontId="44" fillId="9" borderId="133" xfId="0" applyFont="1" applyFill="1" applyBorder="1" applyAlignment="1" applyProtection="1">
      <alignment horizontal="center" vertical="center"/>
    </xf>
    <xf numFmtId="0" fontId="44" fillId="9" borderId="118" xfId="0" applyFont="1" applyFill="1" applyBorder="1" applyAlignment="1" applyProtection="1">
      <alignment horizontal="center" vertical="center"/>
    </xf>
    <xf numFmtId="0" fontId="44" fillId="9" borderId="112" xfId="0" applyFont="1" applyFill="1" applyBorder="1" applyAlignment="1" applyProtection="1">
      <alignment horizontal="center" vertical="center"/>
    </xf>
    <xf numFmtId="0" fontId="20" fillId="9" borderId="131" xfId="0" applyFont="1" applyFill="1" applyBorder="1" applyProtection="1"/>
    <xf numFmtId="0" fontId="44" fillId="0" borderId="118" xfId="0" applyFont="1" applyFill="1" applyBorder="1" applyAlignment="1" applyProtection="1">
      <alignment vertical="center" wrapText="1"/>
    </xf>
    <xf numFmtId="0" fontId="44" fillId="18" borderId="118" xfId="0" applyFont="1" applyFill="1" applyBorder="1" applyAlignment="1" applyProtection="1">
      <alignment horizontal="center" vertical="center"/>
    </xf>
    <xf numFmtId="0" fontId="20" fillId="9" borderId="118" xfId="0" applyNumberFormat="1" applyFont="1" applyFill="1" applyBorder="1" applyAlignment="1" applyProtection="1">
      <alignment horizontal="center" vertical="center"/>
    </xf>
    <xf numFmtId="0" fontId="44" fillId="0" borderId="3" xfId="0" applyFont="1" applyFill="1" applyBorder="1" applyAlignment="1" applyProtection="1">
      <alignment vertical="center" wrapText="1"/>
    </xf>
    <xf numFmtId="0" fontId="44" fillId="16" borderId="3" xfId="0" applyNumberFormat="1" applyFont="1" applyFill="1" applyBorder="1" applyAlignment="1" applyProtection="1">
      <alignment horizontal="center" vertical="center"/>
    </xf>
    <xf numFmtId="0" fontId="19" fillId="9" borderId="132" xfId="0" applyNumberFormat="1" applyFont="1" applyFill="1" applyBorder="1" applyAlignment="1" applyProtection="1">
      <alignment horizontal="center" vertical="center"/>
    </xf>
    <xf numFmtId="0" fontId="45" fillId="17" borderId="118" xfId="0" applyFont="1" applyFill="1" applyBorder="1" applyAlignment="1" applyProtection="1">
      <alignment vertical="center" wrapText="1"/>
    </xf>
    <xf numFmtId="0" fontId="44" fillId="16" borderId="118" xfId="0" applyFont="1" applyFill="1" applyBorder="1" applyAlignment="1" applyProtection="1">
      <alignment horizontal="center" vertical="center"/>
    </xf>
    <xf numFmtId="0" fontId="4" fillId="0" borderId="3" xfId="0" applyFont="1" applyFill="1" applyBorder="1" applyAlignment="1" applyProtection="1">
      <alignment vertical="center" wrapText="1"/>
    </xf>
    <xf numFmtId="0" fontId="45" fillId="0" borderId="3" xfId="0" applyFont="1" applyFill="1" applyBorder="1" applyAlignment="1" applyProtection="1">
      <alignment vertical="center" wrapText="1"/>
    </xf>
    <xf numFmtId="0" fontId="4" fillId="0" borderId="118" xfId="0" applyFont="1" applyFill="1" applyBorder="1" applyAlignment="1" applyProtection="1">
      <alignment vertical="center" wrapText="1"/>
    </xf>
    <xf numFmtId="0" fontId="4" fillId="9" borderId="133" xfId="0" applyFont="1" applyFill="1" applyBorder="1" applyAlignment="1" applyProtection="1">
      <alignment horizontal="center" vertical="center"/>
    </xf>
    <xf numFmtId="0" fontId="4" fillId="9" borderId="118" xfId="0" applyFont="1" applyFill="1" applyBorder="1" applyAlignment="1" applyProtection="1">
      <alignment horizontal="center" vertical="center"/>
    </xf>
    <xf numFmtId="0" fontId="4" fillId="9" borderId="112" xfId="0" applyFont="1" applyFill="1" applyBorder="1" applyAlignment="1" applyProtection="1">
      <alignment horizontal="center" vertical="center"/>
    </xf>
    <xf numFmtId="0" fontId="0" fillId="9" borderId="86" xfId="0" applyFont="1" applyFill="1" applyBorder="1" applyAlignment="1" applyProtection="1">
      <alignment vertical="center"/>
    </xf>
    <xf numFmtId="0" fontId="0" fillId="0" borderId="0" xfId="0" applyBorder="1" applyProtection="1"/>
    <xf numFmtId="0" fontId="20" fillId="0" borderId="0" xfId="0" applyFont="1" applyBorder="1" applyProtection="1"/>
    <xf numFmtId="0" fontId="0" fillId="0" borderId="135" xfId="0" applyFont="1" applyFill="1" applyBorder="1" applyAlignment="1" applyProtection="1">
      <alignment vertical="center" wrapText="1"/>
    </xf>
    <xf numFmtId="44" fontId="0" fillId="0" borderId="54" xfId="0" applyNumberFormat="1" applyFont="1" applyFill="1" applyBorder="1" applyAlignment="1" applyProtection="1">
      <alignment vertical="center"/>
    </xf>
    <xf numFmtId="0" fontId="18" fillId="9" borderId="134" xfId="0" applyFont="1" applyFill="1" applyBorder="1" applyAlignment="1" applyProtection="1">
      <alignment horizontal="center" wrapText="1"/>
    </xf>
    <xf numFmtId="0" fontId="0" fillId="0" borderId="136" xfId="0" applyFont="1" applyFill="1" applyBorder="1" applyAlignment="1" applyProtection="1">
      <alignment horizontal="center" vertical="center" wrapText="1"/>
    </xf>
    <xf numFmtId="0" fontId="0" fillId="0" borderId="137" xfId="0" applyFont="1" applyFill="1" applyBorder="1" applyAlignment="1" applyProtection="1">
      <alignment horizontal="center" vertical="center" wrapText="1"/>
    </xf>
    <xf numFmtId="44" fontId="0" fillId="0" borderId="138" xfId="0" applyNumberFormat="1" applyFont="1" applyFill="1" applyBorder="1" applyAlignment="1" applyProtection="1">
      <alignment horizontal="center" vertical="center" wrapText="1"/>
    </xf>
    <xf numFmtId="44" fontId="0" fillId="0" borderId="124" xfId="0" applyNumberFormat="1" applyFill="1" applyBorder="1" applyAlignment="1" applyProtection="1">
      <alignment vertical="center"/>
    </xf>
    <xf numFmtId="1" fontId="21" fillId="0" borderId="3" xfId="4" applyNumberFormat="1" applyFont="1" applyFill="1" applyBorder="1" applyAlignment="1" applyProtection="1">
      <alignment horizontal="center" vertical="center"/>
    </xf>
    <xf numFmtId="164" fontId="21" fillId="0" borderId="8" xfId="4" applyNumberFormat="1" applyFont="1" applyBorder="1" applyAlignment="1" applyProtection="1">
      <alignment horizontal="center" vertical="center"/>
    </xf>
    <xf numFmtId="0" fontId="21" fillId="0" borderId="28" xfId="4" applyFont="1" applyBorder="1" applyAlignment="1" applyProtection="1">
      <alignment horizontal="center" vertical="center"/>
    </xf>
    <xf numFmtId="1" fontId="21" fillId="0" borderId="7" xfId="4" applyNumberFormat="1" applyFont="1" applyFill="1" applyBorder="1" applyAlignment="1" applyProtection="1">
      <alignment horizontal="center" vertical="center"/>
    </xf>
    <xf numFmtId="164" fontId="21" fillId="0" borderId="13" xfId="4" applyNumberFormat="1" applyFont="1" applyBorder="1" applyAlignment="1" applyProtection="1">
      <alignment horizontal="center" vertical="center"/>
    </xf>
    <xf numFmtId="16" fontId="0" fillId="0" borderId="80" xfId="0" applyNumberFormat="1" applyFill="1" applyBorder="1" applyAlignment="1" applyProtection="1">
      <alignment horizontal="center" vertical="center"/>
    </xf>
    <xf numFmtId="44" fontId="0" fillId="0" borderId="50" xfId="0" applyNumberFormat="1" applyBorder="1" applyAlignment="1" applyProtection="1">
      <alignment vertical="center"/>
    </xf>
    <xf numFmtId="44" fontId="0" fillId="0" borderId="50" xfId="0" applyNumberFormat="1" applyBorder="1" applyAlignment="1" applyProtection="1">
      <alignment horizontal="center" vertical="center"/>
    </xf>
    <xf numFmtId="0" fontId="0" fillId="0" borderId="97" xfId="0" applyFill="1" applyBorder="1" applyAlignment="1" applyProtection="1">
      <alignment vertical="center"/>
    </xf>
    <xf numFmtId="0" fontId="44" fillId="18" borderId="3" xfId="0" applyFont="1" applyFill="1" applyBorder="1" applyAlignment="1" applyProtection="1">
      <alignment horizontal="center" vertical="center"/>
    </xf>
    <xf numFmtId="164" fontId="17" fillId="6" borderId="3" xfId="18" applyNumberFormat="1" applyFill="1" applyBorder="1" applyAlignment="1" applyProtection="1">
      <alignment horizontal="center" vertical="center"/>
      <protection locked="0"/>
    </xf>
    <xf numFmtId="164" fontId="17" fillId="6" borderId="9" xfId="18" applyNumberFormat="1" applyFill="1" applyBorder="1" applyAlignment="1" applyProtection="1">
      <alignment horizontal="center" vertical="center"/>
      <protection locked="0"/>
    </xf>
    <xf numFmtId="164" fontId="17" fillId="6" borderId="7" xfId="18" applyNumberFormat="1" applyFill="1" applyBorder="1" applyAlignment="1" applyProtection="1">
      <alignment horizontal="center" vertical="center"/>
      <protection locked="0"/>
    </xf>
    <xf numFmtId="164" fontId="17" fillId="6" borderId="19" xfId="18" applyNumberFormat="1" applyFill="1" applyBorder="1" applyAlignment="1" applyProtection="1">
      <alignment horizontal="center" vertical="center"/>
      <protection locked="0"/>
    </xf>
    <xf numFmtId="164" fontId="17" fillId="6" borderId="20" xfId="18" applyNumberFormat="1" applyFill="1" applyBorder="1" applyAlignment="1" applyProtection="1">
      <alignment horizontal="center" vertical="center"/>
      <protection locked="0"/>
    </xf>
    <xf numFmtId="164" fontId="24" fillId="6" borderId="3" xfId="18" applyNumberFormat="1" applyFont="1" applyFill="1" applyBorder="1" applyAlignment="1" applyProtection="1">
      <alignment horizontal="center" vertical="center"/>
      <protection locked="0"/>
    </xf>
    <xf numFmtId="164" fontId="24" fillId="6" borderId="9" xfId="18" applyNumberFormat="1" applyFont="1" applyFill="1" applyBorder="1" applyAlignment="1" applyProtection="1">
      <alignment horizontal="center" vertical="center"/>
      <protection locked="0"/>
    </xf>
    <xf numFmtId="164" fontId="17" fillId="6" borderId="4" xfId="18" applyNumberFormat="1" applyFill="1" applyBorder="1" applyAlignment="1" applyProtection="1">
      <alignment horizontal="center" vertical="center"/>
      <protection locked="0"/>
    </xf>
    <xf numFmtId="164" fontId="17" fillId="6" borderId="6" xfId="18" applyNumberFormat="1" applyFill="1" applyBorder="1" applyAlignment="1" applyProtection="1">
      <alignment horizontal="center" vertical="center"/>
      <protection locked="0"/>
    </xf>
    <xf numFmtId="164" fontId="17" fillId="6" borderId="2" xfId="18" applyNumberFormat="1" applyFill="1" applyBorder="1" applyAlignment="1" applyProtection="1">
      <alignment horizontal="center" vertical="center"/>
      <protection locked="0"/>
    </xf>
    <xf numFmtId="0" fontId="4" fillId="0" borderId="3" xfId="9" applyFont="1" applyBorder="1" applyAlignment="1" applyProtection="1">
      <alignment horizontal="center" vertical="center"/>
    </xf>
    <xf numFmtId="0" fontId="4" fillId="0" borderId="3" xfId="9" applyFont="1" applyBorder="1" applyAlignment="1" applyProtection="1">
      <alignment horizontal="left" vertical="center"/>
    </xf>
    <xf numFmtId="0" fontId="4" fillId="0" borderId="3" xfId="9" applyFont="1" applyBorder="1" applyAlignment="1" applyProtection="1">
      <alignment vertical="center"/>
    </xf>
    <xf numFmtId="0" fontId="4" fillId="0" borderId="7" xfId="9" applyFont="1" applyBorder="1" applyAlignment="1" applyProtection="1">
      <alignment horizontal="center" vertical="center"/>
    </xf>
    <xf numFmtId="0" fontId="4" fillId="0" borderId="7" xfId="9" applyFont="1" applyBorder="1" applyAlignment="1" applyProtection="1">
      <alignment horizontal="left" vertical="center"/>
    </xf>
    <xf numFmtId="0" fontId="4" fillId="0" borderId="7" xfId="9" applyFont="1" applyBorder="1" applyAlignment="1" applyProtection="1">
      <alignment vertical="center"/>
    </xf>
    <xf numFmtId="49" fontId="21" fillId="0" borderId="15" xfId="20" applyNumberFormat="1" applyFont="1" applyBorder="1" applyAlignment="1" applyProtection="1">
      <alignment vertical="center" wrapText="1"/>
    </xf>
    <xf numFmtId="49" fontId="21" fillId="0" borderId="15" xfId="20" applyNumberFormat="1" applyFont="1" applyBorder="1" applyAlignment="1" applyProtection="1">
      <alignment horizontal="left" vertical="center" wrapText="1"/>
    </xf>
    <xf numFmtId="49" fontId="21" fillId="0" borderId="3" xfId="20" applyNumberFormat="1" applyFont="1" applyBorder="1" applyAlignment="1" applyProtection="1">
      <alignment vertical="center" wrapText="1"/>
    </xf>
    <xf numFmtId="49" fontId="21" fillId="0" borderId="3" xfId="0" applyNumberFormat="1" applyFont="1" applyBorder="1" applyAlignment="1" applyProtection="1">
      <alignment horizontal="left" vertical="center" wrapText="1"/>
    </xf>
    <xf numFmtId="49" fontId="21" fillId="0" borderId="15" xfId="0" applyNumberFormat="1" applyFont="1" applyBorder="1" applyAlignment="1" applyProtection="1">
      <alignment horizontal="left" vertical="center" wrapText="1"/>
    </xf>
    <xf numFmtId="49" fontId="21" fillId="0" borderId="9" xfId="20" applyNumberFormat="1" applyFont="1" applyBorder="1" applyAlignment="1" applyProtection="1">
      <alignment vertical="center" wrapText="1"/>
    </xf>
    <xf numFmtId="49" fontId="21" fillId="0" borderId="9" xfId="0" applyNumberFormat="1" applyFont="1" applyBorder="1" applyAlignment="1" applyProtection="1">
      <alignment horizontal="left" vertical="center" wrapText="1"/>
    </xf>
    <xf numFmtId="49" fontId="21" fillId="0" borderId="9" xfId="20" applyNumberFormat="1" applyFont="1" applyBorder="1" applyAlignment="1" applyProtection="1">
      <alignment horizontal="left" vertical="center" wrapText="1"/>
    </xf>
    <xf numFmtId="0" fontId="20" fillId="0" borderId="7" xfId="0" applyFont="1" applyBorder="1" applyAlignment="1" applyProtection="1">
      <alignment vertical="center" wrapText="1"/>
    </xf>
    <xf numFmtId="0" fontId="20" fillId="0" borderId="3" xfId="0" applyFont="1" applyFill="1" applyBorder="1" applyAlignment="1" applyProtection="1">
      <alignment vertical="center" wrapText="1"/>
    </xf>
    <xf numFmtId="49" fontId="20" fillId="0" borderId="3" xfId="0" applyNumberFormat="1" applyFont="1" applyFill="1" applyBorder="1" applyAlignment="1" applyProtection="1">
      <alignment vertical="center"/>
    </xf>
    <xf numFmtId="49" fontId="20" fillId="0" borderId="3" xfId="0" applyNumberFormat="1" applyFont="1" applyBorder="1" applyAlignment="1" applyProtection="1">
      <alignment vertical="center" wrapText="1"/>
    </xf>
    <xf numFmtId="49" fontId="20" fillId="0" borderId="3" xfId="0" applyNumberFormat="1" applyFont="1" applyBorder="1" applyAlignment="1" applyProtection="1">
      <alignment vertical="center"/>
    </xf>
    <xf numFmtId="49" fontId="20" fillId="0" borderId="7" xfId="0" applyNumberFormat="1" applyFont="1" applyBorder="1" applyAlignment="1" applyProtection="1">
      <alignment vertical="center" wrapText="1"/>
    </xf>
    <xf numFmtId="49" fontId="20" fillId="0" borderId="3" xfId="0" applyNumberFormat="1" applyFont="1" applyBorder="1" applyAlignment="1" applyProtection="1">
      <alignment horizontal="left" vertical="center"/>
    </xf>
    <xf numFmtId="49" fontId="20" fillId="0" borderId="7" xfId="0" applyNumberFormat="1" applyFont="1" applyBorder="1" applyAlignment="1" applyProtection="1">
      <alignment vertical="center"/>
    </xf>
    <xf numFmtId="49" fontId="20" fillId="0" borderId="9" xfId="0" applyNumberFormat="1" applyFont="1" applyBorder="1" applyAlignment="1" applyProtection="1">
      <alignment vertical="center"/>
    </xf>
    <xf numFmtId="0" fontId="20" fillId="0" borderId="3" xfId="15" applyFont="1" applyBorder="1" applyAlignment="1" applyProtection="1">
      <alignment vertical="center" wrapText="1"/>
    </xf>
    <xf numFmtId="0" fontId="20" fillId="0" borderId="3" xfId="15" applyFont="1" applyBorder="1" applyAlignment="1" applyProtection="1">
      <alignment vertical="center"/>
    </xf>
    <xf numFmtId="49" fontId="20" fillId="0" borderId="9" xfId="0" applyNumberFormat="1" applyFont="1" applyFill="1" applyBorder="1" applyAlignment="1" applyProtection="1">
      <alignment vertical="center"/>
    </xf>
    <xf numFmtId="44" fontId="0" fillId="0" borderId="43" xfId="0" applyNumberFormat="1" applyFont="1" applyFill="1" applyBorder="1" applyAlignment="1" applyProtection="1">
      <alignment horizontal="center" vertical="center" wrapText="1"/>
    </xf>
    <xf numFmtId="44" fontId="0" fillId="0" borderId="8" xfId="0" applyNumberFormat="1" applyFont="1" applyFill="1" applyBorder="1" applyAlignment="1" applyProtection="1">
      <alignment vertical="center"/>
    </xf>
    <xf numFmtId="44" fontId="0" fillId="0" borderId="21" xfId="0" applyNumberFormat="1" applyFont="1" applyFill="1" applyBorder="1" applyAlignment="1" applyProtection="1">
      <alignment vertical="center"/>
    </xf>
    <xf numFmtId="0" fontId="0" fillId="0" borderId="139" xfId="0" applyFont="1" applyFill="1" applyBorder="1" applyAlignment="1" applyProtection="1">
      <alignment horizontal="left" vertical="center" wrapText="1"/>
    </xf>
    <xf numFmtId="0" fontId="0" fillId="0" borderId="140" xfId="0" applyFont="1" applyFill="1" applyBorder="1" applyAlignment="1" applyProtection="1">
      <alignment vertical="center" wrapText="1"/>
    </xf>
    <xf numFmtId="44" fontId="0" fillId="0" borderId="141" xfId="0" applyNumberFormat="1" applyFont="1" applyFill="1" applyBorder="1" applyAlignment="1" applyProtection="1">
      <alignment vertical="center"/>
    </xf>
    <xf numFmtId="0" fontId="0" fillId="0" borderId="27" xfId="0" applyFont="1" applyFill="1" applyBorder="1" applyAlignment="1" applyProtection="1">
      <alignment horizontal="left" vertical="center" wrapText="1"/>
    </xf>
    <xf numFmtId="164" fontId="0" fillId="6" borderId="140" xfId="0" applyNumberFormat="1" applyFont="1" applyFill="1" applyBorder="1" applyAlignment="1" applyProtection="1">
      <alignment vertical="center" wrapText="1"/>
      <protection locked="0"/>
    </xf>
    <xf numFmtId="164" fontId="0" fillId="6" borderId="135" xfId="0" applyNumberFormat="1" applyFont="1" applyFill="1" applyBorder="1" applyAlignment="1" applyProtection="1">
      <alignment vertical="center" wrapText="1"/>
      <protection locked="0"/>
    </xf>
    <xf numFmtId="164" fontId="20" fillId="6" borderId="3" xfId="0" applyNumberFormat="1" applyFont="1" applyFill="1" applyBorder="1" applyAlignment="1" applyProtection="1">
      <alignment horizontal="center" vertical="center"/>
      <protection locked="0"/>
    </xf>
    <xf numFmtId="164" fontId="20" fillId="6" borderId="7" xfId="0" applyNumberFormat="1" applyFont="1" applyFill="1" applyBorder="1" applyAlignment="1" applyProtection="1">
      <alignment horizontal="center" vertical="center"/>
      <protection locked="0"/>
    </xf>
    <xf numFmtId="164" fontId="20" fillId="6" borderId="118" xfId="0" applyNumberFormat="1" applyFont="1" applyFill="1" applyBorder="1" applyAlignment="1" applyProtection="1">
      <alignment horizontal="center" vertical="center"/>
      <protection locked="0"/>
    </xf>
    <xf numFmtId="164" fontId="20" fillId="6" borderId="116" xfId="0" applyNumberFormat="1" applyFont="1" applyFill="1" applyBorder="1" applyAlignment="1" applyProtection="1">
      <alignment vertical="center"/>
      <protection locked="0"/>
    </xf>
    <xf numFmtId="164" fontId="20" fillId="6" borderId="112" xfId="0" applyNumberFormat="1" applyFont="1" applyFill="1" applyBorder="1" applyAlignment="1" applyProtection="1">
      <alignment vertical="center"/>
      <protection locked="0"/>
    </xf>
    <xf numFmtId="164" fontId="44" fillId="6" borderId="116" xfId="0" applyNumberFormat="1" applyFont="1" applyFill="1" applyBorder="1" applyAlignment="1" applyProtection="1">
      <alignment horizontal="center" vertical="center"/>
      <protection locked="0"/>
    </xf>
    <xf numFmtId="164" fontId="44" fillId="6" borderId="112" xfId="0" applyNumberFormat="1" applyFont="1" applyFill="1" applyBorder="1" applyAlignment="1" applyProtection="1">
      <alignment horizontal="center" vertical="center"/>
      <protection locked="0"/>
    </xf>
    <xf numFmtId="164" fontId="21" fillId="6" borderId="3" xfId="17" applyNumberFormat="1" applyFont="1" applyFill="1" applyBorder="1" applyAlignment="1" applyProtection="1">
      <alignment vertical="center"/>
      <protection locked="0"/>
    </xf>
    <xf numFmtId="164" fontId="20" fillId="6" borderId="20" xfId="0" applyNumberFormat="1" applyFont="1" applyFill="1" applyBorder="1" applyAlignment="1" applyProtection="1">
      <alignment vertical="center"/>
      <protection locked="0"/>
    </xf>
    <xf numFmtId="164" fontId="20" fillId="6" borderId="15" xfId="0" applyNumberFormat="1" applyFont="1" applyFill="1" applyBorder="1" applyAlignment="1" applyProtection="1">
      <alignment vertical="center"/>
      <protection locked="0"/>
    </xf>
    <xf numFmtId="164" fontId="20" fillId="6" borderId="3" xfId="0" applyNumberFormat="1" applyFont="1" applyFill="1" applyBorder="1" applyAlignment="1" applyProtection="1">
      <alignment vertical="center"/>
      <protection locked="0"/>
    </xf>
    <xf numFmtId="164" fontId="20" fillId="6" borderId="9" xfId="0" applyNumberFormat="1" applyFont="1" applyFill="1" applyBorder="1" applyAlignment="1" applyProtection="1">
      <alignment vertical="center"/>
      <protection locked="0"/>
    </xf>
    <xf numFmtId="164" fontId="20" fillId="6" borderId="20" xfId="0" applyNumberFormat="1" applyFont="1" applyFill="1" applyBorder="1" applyAlignment="1" applyProtection="1">
      <alignment horizontal="center" vertical="center"/>
      <protection locked="0"/>
    </xf>
    <xf numFmtId="164" fontId="20" fillId="6" borderId="9" xfId="0" applyNumberFormat="1" applyFont="1" applyFill="1" applyBorder="1" applyAlignment="1" applyProtection="1">
      <alignment horizontal="center" vertical="center"/>
      <protection locked="0"/>
    </xf>
    <xf numFmtId="164" fontId="20" fillId="6" borderId="7" xfId="0" applyNumberFormat="1" applyFont="1" applyFill="1" applyBorder="1" applyAlignment="1" applyProtection="1">
      <alignment vertical="center"/>
      <protection locked="0"/>
    </xf>
    <xf numFmtId="164" fontId="7" fillId="2" borderId="20" xfId="0" applyNumberFormat="1" applyFont="1" applyFill="1" applyBorder="1" applyAlignment="1" applyProtection="1">
      <alignment vertical="center"/>
      <protection locked="0"/>
    </xf>
    <xf numFmtId="164" fontId="7" fillId="2" borderId="3" xfId="0" applyNumberFormat="1" applyFont="1" applyFill="1" applyBorder="1" applyAlignment="1" applyProtection="1">
      <alignment vertical="center"/>
      <protection locked="0"/>
    </xf>
    <xf numFmtId="164" fontId="7" fillId="2" borderId="9" xfId="0" applyNumberFormat="1" applyFont="1" applyFill="1" applyBorder="1" applyAlignment="1" applyProtection="1">
      <alignment vertical="center"/>
      <protection locked="0"/>
    </xf>
    <xf numFmtId="164" fontId="20" fillId="6" borderId="15" xfId="0" applyNumberFormat="1" applyFont="1" applyFill="1" applyBorder="1" applyAlignment="1" applyProtection="1">
      <alignment horizontal="center" vertical="center"/>
      <protection locked="0"/>
    </xf>
    <xf numFmtId="0" fontId="21" fillId="12" borderId="2" xfId="0" applyFont="1" applyFill="1" applyBorder="1" applyAlignment="1" applyProtection="1">
      <alignment horizontal="left" vertical="center"/>
    </xf>
    <xf numFmtId="0" fontId="20" fillId="12" borderId="35" xfId="0" applyFont="1" applyFill="1" applyBorder="1" applyAlignment="1" applyProtection="1">
      <alignment horizontal="center" vertical="center"/>
    </xf>
    <xf numFmtId="164" fontId="20" fillId="12" borderId="22" xfId="0" applyNumberFormat="1" applyFont="1" applyFill="1" applyBorder="1" applyAlignment="1" applyProtection="1">
      <alignment horizontal="center" vertical="center" wrapText="1"/>
    </xf>
    <xf numFmtId="0" fontId="20" fillId="12" borderId="20" xfId="0" applyFont="1" applyFill="1" applyBorder="1" applyAlignment="1" applyProtection="1">
      <alignment horizontal="center" vertical="center" textRotation="90"/>
    </xf>
    <xf numFmtId="0" fontId="20" fillId="12" borderId="20" xfId="0" applyFont="1" applyFill="1" applyBorder="1" applyAlignment="1" applyProtection="1">
      <alignment horizontal="center" vertical="center" wrapText="1"/>
    </xf>
    <xf numFmtId="14" fontId="20" fillId="12" borderId="20" xfId="0" applyNumberFormat="1" applyFont="1" applyFill="1" applyBorder="1" applyAlignment="1" applyProtection="1">
      <alignment horizontal="center" vertical="center" wrapText="1"/>
    </xf>
    <xf numFmtId="164" fontId="20" fillId="6" borderId="20" xfId="18" applyNumberFormat="1" applyFont="1" applyFill="1" applyBorder="1" applyAlignment="1" applyProtection="1">
      <alignment horizontal="center" vertical="center"/>
      <protection locked="0"/>
    </xf>
    <xf numFmtId="0" fontId="20" fillId="12" borderId="25" xfId="0" applyFont="1" applyFill="1" applyBorder="1" applyAlignment="1" applyProtection="1">
      <alignment horizontal="center" vertical="center"/>
    </xf>
    <xf numFmtId="0" fontId="19" fillId="12" borderId="3" xfId="0" applyFont="1" applyFill="1" applyBorder="1" applyAlignment="1" applyProtection="1">
      <alignment horizontal="left" vertical="center" wrapText="1"/>
    </xf>
    <xf numFmtId="0" fontId="20" fillId="12" borderId="3" xfId="0" applyFont="1" applyFill="1" applyBorder="1" applyAlignment="1" applyProtection="1">
      <alignment horizontal="left" vertical="center" wrapText="1"/>
    </xf>
    <xf numFmtId="0" fontId="20" fillId="12" borderId="3" xfId="0" applyFont="1" applyFill="1" applyBorder="1" applyAlignment="1" applyProtection="1">
      <alignment horizontal="left" vertical="center"/>
    </xf>
    <xf numFmtId="0" fontId="20" fillId="12" borderId="3" xfId="0" applyFont="1" applyFill="1" applyBorder="1" applyAlignment="1" applyProtection="1">
      <alignment horizontal="center" vertical="center" textRotation="90"/>
    </xf>
    <xf numFmtId="164" fontId="20" fillId="12" borderId="8" xfId="0" applyNumberFormat="1" applyFont="1" applyFill="1" applyBorder="1" applyAlignment="1" applyProtection="1">
      <alignment horizontal="center" vertical="center" wrapText="1"/>
    </xf>
    <xf numFmtId="0" fontId="20" fillId="12" borderId="37" xfId="0" applyFont="1" applyFill="1" applyBorder="1" applyAlignment="1" applyProtection="1">
      <alignment horizontal="center" vertical="center"/>
    </xf>
    <xf numFmtId="14" fontId="20" fillId="12" borderId="15" xfId="0" applyNumberFormat="1" applyFont="1" applyFill="1" applyBorder="1" applyAlignment="1" applyProtection="1">
      <alignment horizontal="center" vertical="center" wrapText="1"/>
    </xf>
    <xf numFmtId="0" fontId="20" fillId="12" borderId="15" xfId="0" applyFont="1" applyFill="1" applyBorder="1" applyAlignment="1" applyProtection="1">
      <alignment horizontal="center" vertical="center" wrapText="1"/>
    </xf>
    <xf numFmtId="164" fontId="20" fillId="6" borderId="3" xfId="18" applyNumberFormat="1" applyFont="1" applyFill="1" applyBorder="1" applyAlignment="1" applyProtection="1">
      <alignment horizontal="center" vertical="center"/>
      <protection locked="0"/>
    </xf>
    <xf numFmtId="14" fontId="20" fillId="12" borderId="72" xfId="0" applyNumberFormat="1" applyFont="1" applyFill="1" applyBorder="1" applyAlignment="1" applyProtection="1">
      <alignment horizontal="center" vertical="center" wrapText="1"/>
    </xf>
    <xf numFmtId="0" fontId="20" fillId="12" borderId="72" xfId="0" applyFont="1" applyFill="1" applyBorder="1" applyAlignment="1" applyProtection="1">
      <alignment horizontal="center" vertical="center" wrapText="1"/>
    </xf>
    <xf numFmtId="164" fontId="20" fillId="6" borderId="72" xfId="18" applyNumberFormat="1" applyFont="1" applyFill="1" applyBorder="1" applyAlignment="1" applyProtection="1">
      <alignment horizontal="center" vertical="center"/>
      <protection locked="0"/>
    </xf>
    <xf numFmtId="14" fontId="20" fillId="0" borderId="15" xfId="0" applyNumberFormat="1" applyFont="1" applyFill="1" applyBorder="1" applyAlignment="1" applyProtection="1">
      <alignment horizontal="center" vertical="center" wrapText="1"/>
    </xf>
    <xf numFmtId="0" fontId="20" fillId="0" borderId="15" xfId="0" applyFont="1" applyFill="1" applyBorder="1" applyAlignment="1" applyProtection="1">
      <alignment horizontal="center" vertical="center" wrapText="1"/>
    </xf>
    <xf numFmtId="0" fontId="20" fillId="0" borderId="35" xfId="0" applyFont="1" applyFill="1" applyBorder="1" applyAlignment="1" applyProtection="1">
      <alignment horizontal="center" vertical="center"/>
    </xf>
    <xf numFmtId="0" fontId="19" fillId="0" borderId="20" xfId="0" applyFont="1" applyFill="1" applyBorder="1" applyAlignment="1" applyProtection="1">
      <alignment horizontal="center" vertical="center"/>
    </xf>
    <xf numFmtId="0" fontId="19" fillId="0" borderId="20" xfId="0" applyFont="1" applyFill="1" applyBorder="1" applyAlignment="1" applyProtection="1">
      <alignment horizontal="center" vertical="center" textRotation="90"/>
    </xf>
    <xf numFmtId="0" fontId="19" fillId="0" borderId="20" xfId="0" applyFont="1" applyFill="1" applyBorder="1" applyAlignment="1" applyProtection="1">
      <alignment horizontal="center" vertical="center" wrapText="1"/>
    </xf>
    <xf numFmtId="14" fontId="20" fillId="0" borderId="20" xfId="0" applyNumberFormat="1" applyFont="1" applyFill="1" applyBorder="1" applyAlignment="1" applyProtection="1">
      <alignment horizontal="center" vertical="center" wrapText="1"/>
    </xf>
    <xf numFmtId="0" fontId="20" fillId="0" borderId="20" xfId="0" applyFont="1" applyFill="1" applyBorder="1" applyAlignment="1" applyProtection="1">
      <alignment horizontal="center" vertical="center" wrapText="1"/>
    </xf>
    <xf numFmtId="164" fontId="20" fillId="0" borderId="22" xfId="0" applyNumberFormat="1" applyFont="1" applyFill="1" applyBorder="1" applyAlignment="1" applyProtection="1">
      <alignment horizontal="center" vertical="center"/>
    </xf>
    <xf numFmtId="0" fontId="19" fillId="0" borderId="3" xfId="0" applyFont="1" applyFill="1" applyBorder="1" applyAlignment="1" applyProtection="1">
      <alignment horizontal="left" vertical="center" wrapText="1"/>
    </xf>
    <xf numFmtId="0" fontId="20" fillId="0" borderId="3" xfId="0" applyFont="1" applyFill="1" applyBorder="1" applyAlignment="1" applyProtection="1">
      <alignment horizontal="left" vertical="center" wrapText="1"/>
    </xf>
    <xf numFmtId="0" fontId="20" fillId="0" borderId="3" xfId="0" applyFont="1" applyFill="1" applyBorder="1" applyAlignment="1" applyProtection="1">
      <alignment horizontal="left" vertical="center"/>
    </xf>
    <xf numFmtId="0" fontId="20" fillId="0" borderId="3" xfId="0" applyFont="1" applyFill="1" applyBorder="1" applyAlignment="1" applyProtection="1">
      <alignment horizontal="center" vertical="center" textRotation="90"/>
    </xf>
    <xf numFmtId="164" fontId="20" fillId="0" borderId="8" xfId="0" applyNumberFormat="1" applyFont="1" applyFill="1" applyBorder="1" applyAlignment="1" applyProtection="1">
      <alignment horizontal="center" vertical="center"/>
    </xf>
    <xf numFmtId="0" fontId="34" fillId="12" borderId="33" xfId="0" applyFont="1" applyFill="1" applyBorder="1" applyAlignment="1" applyProtection="1">
      <alignment horizontal="center" vertical="center" wrapText="1"/>
    </xf>
    <xf numFmtId="0" fontId="21" fillId="12" borderId="3" xfId="0" applyFont="1" applyFill="1" applyBorder="1" applyAlignment="1" applyProtection="1">
      <alignment horizontal="center" vertical="center" wrapText="1"/>
    </xf>
    <xf numFmtId="0" fontId="21" fillId="0" borderId="15" xfId="0" applyFont="1" applyFill="1" applyBorder="1" applyAlignment="1" applyProtection="1">
      <alignment horizontal="center" vertical="center" wrapText="1"/>
    </xf>
    <xf numFmtId="0" fontId="19" fillId="0" borderId="20" xfId="0" applyFont="1" applyFill="1" applyBorder="1" applyAlignment="1" applyProtection="1">
      <alignment horizontal="left" vertical="center"/>
    </xf>
    <xf numFmtId="14" fontId="21" fillId="0" borderId="15" xfId="0" applyNumberFormat="1" applyFont="1" applyFill="1" applyBorder="1" applyAlignment="1" applyProtection="1">
      <alignment horizontal="center" vertical="center" wrapText="1"/>
    </xf>
    <xf numFmtId="14" fontId="21" fillId="12" borderId="3" xfId="0" applyNumberFormat="1" applyFont="1" applyFill="1" applyBorder="1" applyAlignment="1" applyProtection="1">
      <alignment horizontal="center" vertical="center" wrapText="1"/>
    </xf>
    <xf numFmtId="0" fontId="20" fillId="0" borderId="10" xfId="0" applyFont="1" applyBorder="1" applyAlignment="1" applyProtection="1">
      <alignment vertical="center"/>
    </xf>
    <xf numFmtId="44" fontId="20" fillId="0" borderId="1" xfId="0" applyNumberFormat="1" applyFont="1" applyBorder="1" applyAlignment="1" applyProtection="1">
      <alignment vertical="center"/>
    </xf>
    <xf numFmtId="164" fontId="20" fillId="0" borderId="8" xfId="0" applyNumberFormat="1" applyFont="1" applyBorder="1" applyAlignment="1" applyProtection="1">
      <alignment vertical="center"/>
    </xf>
    <xf numFmtId="164" fontId="20" fillId="6" borderId="9" xfId="18" applyNumberFormat="1" applyFont="1" applyFill="1" applyBorder="1" applyAlignment="1" applyProtection="1">
      <alignment horizontal="center" vertical="center"/>
      <protection locked="0"/>
    </xf>
    <xf numFmtId="164" fontId="20" fillId="0" borderId="21" xfId="0" applyNumberFormat="1" applyFont="1" applyBorder="1" applyAlignment="1" applyProtection="1">
      <alignment vertical="center"/>
    </xf>
    <xf numFmtId="164" fontId="20" fillId="6" borderId="15" xfId="18" applyNumberFormat="1" applyFont="1" applyFill="1" applyBorder="1" applyAlignment="1" applyProtection="1">
      <alignment horizontal="center" vertical="center"/>
      <protection locked="0"/>
    </xf>
    <xf numFmtId="0" fontId="20" fillId="12" borderId="3" xfId="0" applyFont="1" applyFill="1" applyBorder="1" applyAlignment="1" applyProtection="1">
      <alignment horizontal="center" vertical="center" wrapText="1"/>
    </xf>
    <xf numFmtId="14" fontId="20" fillId="12" borderId="3" xfId="0" applyNumberFormat="1"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wrapText="1"/>
    </xf>
    <xf numFmtId="14" fontId="20" fillId="0" borderId="3" xfId="0" applyNumberFormat="1" applyFont="1" applyFill="1" applyBorder="1" applyAlignment="1" applyProtection="1">
      <alignment horizontal="center" vertical="center" wrapText="1"/>
    </xf>
    <xf numFmtId="164" fontId="20" fillId="6" borderId="7" xfId="18" applyNumberFormat="1" applyFont="1" applyFill="1" applyBorder="1" applyAlignment="1" applyProtection="1">
      <alignment horizontal="center" vertical="center"/>
      <protection locked="0"/>
    </xf>
    <xf numFmtId="164" fontId="20" fillId="6" borderId="3" xfId="17" applyNumberFormat="1" applyFont="1" applyFill="1" applyBorder="1" applyAlignment="1" applyProtection="1">
      <alignment vertical="center"/>
      <protection locked="0"/>
    </xf>
    <xf numFmtId="0" fontId="20" fillId="0" borderId="19" xfId="0" applyFont="1" applyBorder="1" applyAlignment="1" applyProtection="1">
      <alignment vertical="center" wrapText="1"/>
    </xf>
    <xf numFmtId="0" fontId="20" fillId="0" borderId="3" xfId="0" applyFont="1" applyBorder="1" applyAlignment="1" applyProtection="1">
      <alignment horizontal="center" vertical="center"/>
    </xf>
    <xf numFmtId="0" fontId="20" fillId="0" borderId="15" xfId="0" applyFont="1" applyBorder="1" applyAlignment="1" applyProtection="1">
      <alignment horizontal="center" vertical="center"/>
    </xf>
    <xf numFmtId="0" fontId="20" fillId="0" borderId="2" xfId="0" applyFont="1" applyBorder="1" applyAlignment="1" applyProtection="1">
      <alignment vertical="center"/>
    </xf>
    <xf numFmtId="0" fontId="20" fillId="0" borderId="6" xfId="0" applyFont="1" applyBorder="1" applyAlignment="1" applyProtection="1">
      <alignment vertical="center"/>
    </xf>
    <xf numFmtId="0" fontId="20" fillId="0" borderId="9" xfId="0" applyFont="1" applyBorder="1" applyAlignment="1" applyProtection="1">
      <alignment horizontal="center" vertical="center"/>
    </xf>
    <xf numFmtId="0" fontId="20" fillId="0" borderId="11" xfId="0" applyFont="1" applyBorder="1" applyAlignment="1" applyProtection="1">
      <alignment vertical="center"/>
    </xf>
    <xf numFmtId="44" fontId="20" fillId="0" borderId="12" xfId="0" applyNumberFormat="1" applyFont="1" applyBorder="1" applyAlignment="1" applyProtection="1">
      <alignment vertical="center"/>
    </xf>
    <xf numFmtId="0" fontId="19" fillId="0" borderId="9" xfId="0" applyFont="1" applyBorder="1" applyAlignment="1" applyProtection="1">
      <alignment horizontal="left" vertical="center"/>
    </xf>
    <xf numFmtId="0" fontId="20" fillId="0" borderId="9" xfId="0" applyFont="1" applyBorder="1" applyAlignment="1" applyProtection="1">
      <alignment vertical="center"/>
    </xf>
    <xf numFmtId="0" fontId="20" fillId="0" borderId="9" xfId="0" applyFont="1" applyBorder="1" applyAlignment="1" applyProtection="1">
      <alignment horizontal="left" vertical="center" wrapText="1"/>
    </xf>
    <xf numFmtId="0" fontId="21" fillId="12" borderId="20" xfId="0" applyFont="1" applyFill="1" applyBorder="1" applyAlignment="1" applyProtection="1">
      <alignment horizontal="center" vertical="center" wrapText="1"/>
    </xf>
    <xf numFmtId="44" fontId="21" fillId="12" borderId="22" xfId="0" applyNumberFormat="1" applyFont="1" applyFill="1" applyBorder="1" applyAlignment="1" applyProtection="1">
      <alignment horizontal="center" vertical="center" wrapText="1"/>
    </xf>
    <xf numFmtId="0" fontId="21" fillId="0" borderId="25" xfId="0" applyFont="1" applyBorder="1" applyAlignment="1" applyProtection="1">
      <alignment horizontal="center" vertical="center"/>
    </xf>
    <xf numFmtId="0" fontId="22" fillId="12" borderId="20" xfId="0" applyFont="1" applyFill="1" applyBorder="1" applyAlignment="1" applyProtection="1">
      <alignment vertical="center"/>
    </xf>
    <xf numFmtId="0" fontId="21" fillId="12" borderId="20" xfId="0" applyFont="1" applyFill="1" applyBorder="1" applyAlignment="1" applyProtection="1">
      <alignment vertical="center"/>
    </xf>
    <xf numFmtId="164" fontId="21" fillId="6" borderId="3" xfId="18" applyNumberFormat="1" applyFont="1" applyFill="1" applyBorder="1" applyAlignment="1" applyProtection="1">
      <alignment horizontal="center" vertical="center"/>
      <protection locked="0"/>
    </xf>
    <xf numFmtId="164" fontId="20" fillId="6" borderId="2" xfId="18" applyNumberFormat="1" applyFont="1" applyFill="1" applyBorder="1" applyAlignment="1" applyProtection="1">
      <alignment horizontal="center" vertical="center"/>
      <protection locked="0"/>
    </xf>
    <xf numFmtId="0" fontId="31" fillId="0" borderId="3" xfId="17" applyFont="1" applyBorder="1" applyAlignment="1" applyProtection="1">
      <alignment vertical="center"/>
    </xf>
    <xf numFmtId="0" fontId="32" fillId="12" borderId="3" xfId="17" applyFont="1" applyFill="1" applyBorder="1" applyAlignment="1" applyProtection="1">
      <alignment horizontal="center" vertical="center"/>
    </xf>
    <xf numFmtId="0" fontId="32" fillId="12" borderId="3" xfId="17" applyFont="1" applyFill="1" applyBorder="1" applyAlignment="1" applyProtection="1">
      <alignment vertical="center"/>
    </xf>
    <xf numFmtId="44" fontId="0" fillId="0" borderId="50" xfId="19" applyFont="1" applyFill="1" applyBorder="1" applyAlignment="1" applyProtection="1">
      <alignment horizontal="center" vertical="center"/>
    </xf>
    <xf numFmtId="0" fontId="32" fillId="0" borderId="3" xfId="17" applyFont="1" applyBorder="1" applyAlignment="1" applyProtection="1">
      <alignment vertical="center" wrapText="1"/>
    </xf>
    <xf numFmtId="14" fontId="32" fillId="12" borderId="3" xfId="17" applyNumberFormat="1" applyFont="1" applyFill="1" applyBorder="1" applyAlignment="1" applyProtection="1">
      <alignment horizontal="center" vertical="center"/>
    </xf>
    <xf numFmtId="0" fontId="20" fillId="0" borderId="3" xfId="17" applyFont="1" applyBorder="1" applyAlignment="1" applyProtection="1">
      <alignment vertical="center" wrapText="1"/>
    </xf>
    <xf numFmtId="49" fontId="22" fillId="0" borderId="3" xfId="17" applyNumberFormat="1" applyFont="1" applyBorder="1" applyAlignment="1" applyProtection="1">
      <alignment horizontal="left" vertical="center" wrapText="1"/>
    </xf>
    <xf numFmtId="49" fontId="21" fillId="0" borderId="3" xfId="17" applyNumberFormat="1" applyFont="1" applyBorder="1" applyAlignment="1" applyProtection="1">
      <alignment horizontal="left" vertical="center" wrapText="1"/>
    </xf>
    <xf numFmtId="49" fontId="22" fillId="0" borderId="9" xfId="17" applyNumberFormat="1" applyFont="1" applyBorder="1" applyAlignment="1" applyProtection="1">
      <alignment horizontal="left" vertical="center" wrapText="1"/>
    </xf>
    <xf numFmtId="49" fontId="21" fillId="0" borderId="9" xfId="17" applyNumberFormat="1" applyFont="1" applyBorder="1" applyAlignment="1" applyProtection="1">
      <alignment horizontal="left" vertical="center" wrapText="1"/>
    </xf>
    <xf numFmtId="2" fontId="21" fillId="0" borderId="3" xfId="4" applyNumberFormat="1" applyFont="1" applyFill="1" applyBorder="1" applyAlignment="1" applyProtection="1">
      <alignment horizontal="center" vertical="center"/>
    </xf>
    <xf numFmtId="164" fontId="21" fillId="0" borderId="8" xfId="4" applyNumberFormat="1" applyFont="1" applyFill="1" applyBorder="1" applyAlignment="1" applyProtection="1">
      <alignment horizontal="center" vertical="center"/>
    </xf>
    <xf numFmtId="0" fontId="20" fillId="0" borderId="19" xfId="17" applyFont="1" applyBorder="1" applyAlignment="1" applyProtection="1">
      <alignment horizontal="left" vertical="center" wrapText="1"/>
    </xf>
    <xf numFmtId="0" fontId="21" fillId="0" borderId="2" xfId="17" applyFont="1" applyBorder="1" applyAlignment="1" applyProtection="1">
      <alignment vertical="center"/>
    </xf>
    <xf numFmtId="0" fontId="20" fillId="12" borderId="3" xfId="17" applyFont="1" applyFill="1" applyBorder="1" applyAlignment="1" applyProtection="1">
      <alignment horizontal="center" vertical="center"/>
    </xf>
    <xf numFmtId="0" fontId="20" fillId="12" borderId="3" xfId="17" applyFont="1" applyFill="1" applyBorder="1" applyAlignment="1" applyProtection="1">
      <alignment vertical="center"/>
    </xf>
    <xf numFmtId="0" fontId="20" fillId="0" borderId="2" xfId="17" applyFont="1" applyBorder="1" applyAlignment="1" applyProtection="1">
      <alignment vertical="center" wrapText="1"/>
    </xf>
    <xf numFmtId="14" fontId="20" fillId="12" borderId="3" xfId="17" applyNumberFormat="1" applyFont="1" applyFill="1" applyBorder="1" applyAlignment="1" applyProtection="1">
      <alignment horizontal="center" vertical="center"/>
    </xf>
    <xf numFmtId="49" fontId="21" fillId="0" borderId="2" xfId="17" applyNumberFormat="1" applyFont="1" applyBorder="1" applyAlignment="1" applyProtection="1">
      <alignment vertical="center" wrapText="1"/>
    </xf>
    <xf numFmtId="44" fontId="20" fillId="0" borderId="50" xfId="19" applyFont="1" applyFill="1" applyBorder="1" applyAlignment="1" applyProtection="1">
      <alignment horizontal="center" vertical="center"/>
    </xf>
    <xf numFmtId="49" fontId="21" fillId="0" borderId="2" xfId="17" applyNumberFormat="1" applyFont="1" applyBorder="1" applyAlignment="1" applyProtection="1">
      <alignment horizontal="left" vertical="center" wrapText="1"/>
    </xf>
    <xf numFmtId="49" fontId="21" fillId="0" borderId="6" xfId="17" applyNumberFormat="1" applyFont="1" applyBorder="1" applyAlignment="1" applyProtection="1">
      <alignment horizontal="left" vertical="center" wrapText="1"/>
    </xf>
    <xf numFmtId="0" fontId="20" fillId="0" borderId="6" xfId="17" applyFont="1" applyBorder="1" applyAlignment="1" applyProtection="1">
      <alignment vertical="center" wrapText="1"/>
    </xf>
    <xf numFmtId="0" fontId="20" fillId="12" borderId="9" xfId="17" applyFont="1" applyFill="1" applyBorder="1" applyAlignment="1" applyProtection="1">
      <alignment horizontal="center" vertical="center"/>
    </xf>
    <xf numFmtId="14" fontId="20" fillId="12" borderId="9" xfId="17" applyNumberFormat="1" applyFont="1" applyFill="1" applyBorder="1" applyAlignment="1" applyProtection="1">
      <alignment horizontal="center" vertical="center"/>
    </xf>
    <xf numFmtId="0" fontId="0" fillId="0" borderId="0" xfId="0" applyAlignment="1" applyProtection="1">
      <alignment vertical="center"/>
      <protection locked="0"/>
    </xf>
    <xf numFmtId="0" fontId="24" fillId="12" borderId="0" xfId="0" applyFont="1" applyFill="1" applyAlignment="1" applyProtection="1">
      <alignment vertical="center"/>
    </xf>
    <xf numFmtId="0" fontId="21" fillId="0" borderId="15" xfId="17" applyFont="1" applyBorder="1" applyAlignment="1" applyProtection="1">
      <alignment vertical="center" wrapText="1"/>
    </xf>
    <xf numFmtId="0" fontId="20" fillId="12" borderId="15" xfId="17" applyFont="1" applyFill="1" applyBorder="1" applyAlignment="1" applyProtection="1">
      <alignment horizontal="center" vertical="center"/>
    </xf>
    <xf numFmtId="0" fontId="20" fillId="12" borderId="15" xfId="17" applyFont="1" applyFill="1" applyBorder="1" applyAlignment="1" applyProtection="1">
      <alignment vertical="center"/>
    </xf>
    <xf numFmtId="0" fontId="20" fillId="0" borderId="9" xfId="17" applyFont="1" applyBorder="1" applyAlignment="1" applyProtection="1">
      <alignment vertical="center" wrapText="1"/>
    </xf>
    <xf numFmtId="0" fontId="20" fillId="12" borderId="9" xfId="17" applyFont="1" applyFill="1" applyBorder="1" applyAlignment="1" applyProtection="1">
      <alignment vertical="center"/>
    </xf>
    <xf numFmtId="0" fontId="21" fillId="0" borderId="3" xfId="17" applyFont="1" applyBorder="1" applyAlignment="1" applyProtection="1">
      <alignment vertical="center"/>
    </xf>
    <xf numFmtId="44" fontId="20" fillId="0" borderId="21" xfId="19" applyFont="1" applyFill="1" applyBorder="1" applyAlignment="1" applyProtection="1">
      <alignment horizontal="center" vertical="center"/>
    </xf>
    <xf numFmtId="164" fontId="20" fillId="10" borderId="3" xfId="18" applyNumberFormat="1" applyFont="1" applyFill="1" applyBorder="1" applyAlignment="1" applyProtection="1">
      <alignment horizontal="center" vertical="center"/>
    </xf>
    <xf numFmtId="164" fontId="20" fillId="10" borderId="8" xfId="18" applyNumberFormat="1" applyFont="1" applyFill="1" applyBorder="1" applyAlignment="1" applyProtection="1">
      <alignment horizontal="center" vertical="center"/>
    </xf>
    <xf numFmtId="44" fontId="0" fillId="10" borderId="3" xfId="19" applyFont="1" applyFill="1" applyBorder="1" applyAlignment="1" applyProtection="1">
      <alignment horizontal="center" vertical="center"/>
    </xf>
    <xf numFmtId="44" fontId="0" fillId="10" borderId="8" xfId="19" applyFont="1" applyFill="1" applyBorder="1" applyAlignment="1" applyProtection="1">
      <alignment horizontal="center" vertical="center"/>
    </xf>
    <xf numFmtId="0" fontId="22" fillId="9" borderId="19" xfId="0" applyFont="1" applyFill="1" applyBorder="1" applyAlignment="1" applyProtection="1">
      <alignment vertical="center"/>
    </xf>
    <xf numFmtId="0" fontId="22" fillId="9" borderId="74" xfId="0" applyFont="1" applyFill="1" applyBorder="1" applyAlignment="1" applyProtection="1">
      <alignment vertical="center"/>
    </xf>
    <xf numFmtId="0" fontId="22" fillId="9" borderId="75" xfId="0" applyFont="1" applyFill="1" applyBorder="1" applyAlignment="1" applyProtection="1">
      <alignment vertical="center"/>
    </xf>
    <xf numFmtId="0" fontId="22" fillId="14" borderId="100" xfId="0" applyFont="1" applyFill="1" applyBorder="1" applyAlignment="1" applyProtection="1">
      <alignment vertical="center" wrapText="1"/>
    </xf>
    <xf numFmtId="0" fontId="22" fillId="14" borderId="0" xfId="0" applyFont="1" applyFill="1" applyBorder="1" applyAlignment="1" applyProtection="1">
      <alignment vertical="center" wrapText="1"/>
    </xf>
    <xf numFmtId="0" fontId="22" fillId="14" borderId="56" xfId="0" applyFont="1" applyFill="1" applyBorder="1" applyAlignment="1" applyProtection="1">
      <alignment vertical="center" wrapText="1"/>
    </xf>
    <xf numFmtId="164" fontId="21" fillId="10" borderId="3" xfId="0" applyNumberFormat="1" applyFont="1" applyFill="1" applyBorder="1" applyAlignment="1" applyProtection="1">
      <alignment horizontal="center" vertical="center"/>
    </xf>
    <xf numFmtId="164" fontId="21" fillId="10" borderId="8" xfId="0" applyNumberFormat="1" applyFont="1" applyFill="1" applyBorder="1" applyAlignment="1" applyProtection="1">
      <alignment horizontal="center" vertical="center"/>
    </xf>
    <xf numFmtId="164" fontId="21" fillId="10" borderId="15" xfId="4" applyNumberFormat="1" applyFont="1" applyFill="1" applyBorder="1" applyAlignment="1" applyProtection="1">
      <alignment horizontal="center" vertical="center"/>
    </xf>
    <xf numFmtId="164" fontId="21" fillId="10" borderId="50" xfId="4" applyNumberFormat="1" applyFont="1" applyFill="1" applyBorder="1" applyAlignment="1" applyProtection="1">
      <alignment horizontal="center" vertical="center"/>
    </xf>
    <xf numFmtId="164" fontId="21" fillId="10" borderId="3" xfId="4" applyNumberFormat="1" applyFont="1" applyFill="1" applyBorder="1" applyAlignment="1" applyProtection="1">
      <alignment horizontal="center" vertical="center"/>
    </xf>
    <xf numFmtId="164" fontId="21" fillId="10" borderId="8" xfId="4" applyNumberFormat="1" applyFont="1" applyFill="1" applyBorder="1" applyAlignment="1" applyProtection="1">
      <alignment horizontal="center" vertical="center"/>
    </xf>
    <xf numFmtId="44" fontId="20" fillId="10" borderId="20" xfId="0" applyNumberFormat="1" applyFont="1" applyFill="1" applyBorder="1" applyAlignment="1" applyProtection="1">
      <alignment horizontal="center" vertical="center"/>
    </xf>
    <xf numFmtId="44" fontId="20" fillId="10" borderId="22" xfId="0" applyNumberFormat="1" applyFont="1" applyFill="1" applyBorder="1" applyAlignment="1" applyProtection="1">
      <alignment horizontal="center" vertical="center"/>
    </xf>
    <xf numFmtId="44" fontId="20" fillId="10" borderId="3" xfId="0" applyNumberFormat="1" applyFont="1" applyFill="1" applyBorder="1" applyAlignment="1" applyProtection="1">
      <alignment horizontal="center" vertical="center"/>
    </xf>
    <xf numFmtId="44" fontId="20" fillId="10" borderId="8" xfId="0" applyNumberFormat="1" applyFont="1" applyFill="1" applyBorder="1" applyAlignment="1" applyProtection="1">
      <alignment horizontal="center" vertical="center"/>
    </xf>
    <xf numFmtId="164" fontId="21" fillId="10" borderId="20" xfId="0" applyNumberFormat="1" applyFont="1" applyFill="1" applyBorder="1" applyAlignment="1" applyProtection="1">
      <alignment horizontal="center" vertical="center"/>
    </xf>
    <xf numFmtId="164" fontId="21" fillId="10" borderId="22" xfId="0" applyNumberFormat="1" applyFont="1" applyFill="1" applyBorder="1" applyAlignment="1" applyProtection="1">
      <alignment horizontal="center" vertical="center"/>
    </xf>
    <xf numFmtId="0" fontId="22" fillId="9" borderId="5" xfId="0" applyFont="1" applyFill="1" applyBorder="1" applyAlignment="1" applyProtection="1">
      <alignment vertical="center"/>
    </xf>
    <xf numFmtId="0" fontId="22" fillId="9" borderId="62" xfId="0" applyFont="1" applyFill="1" applyBorder="1" applyAlignment="1" applyProtection="1">
      <alignment vertical="center"/>
    </xf>
    <xf numFmtId="0" fontId="22" fillId="9" borderId="63" xfId="0" applyFont="1" applyFill="1" applyBorder="1" applyAlignment="1" applyProtection="1">
      <alignment vertical="center"/>
    </xf>
    <xf numFmtId="0" fontId="22" fillId="9" borderId="2" xfId="0" applyFont="1" applyFill="1" applyBorder="1" applyAlignment="1" applyProtection="1">
      <alignment vertical="center"/>
    </xf>
    <xf numFmtId="0" fontId="22" fillId="9" borderId="34" xfId="0" applyFont="1" applyFill="1" applyBorder="1" applyAlignment="1" applyProtection="1">
      <alignment vertical="center"/>
    </xf>
    <xf numFmtId="0" fontId="22" fillId="9" borderId="18" xfId="0" applyFont="1" applyFill="1" applyBorder="1" applyAlignment="1" applyProtection="1">
      <alignment vertical="center"/>
    </xf>
    <xf numFmtId="0" fontId="22" fillId="9" borderId="19" xfId="9" applyFont="1" applyFill="1" applyBorder="1" applyAlignment="1" applyProtection="1">
      <alignment vertical="center"/>
    </xf>
    <xf numFmtId="0" fontId="22" fillId="9" borderId="74" xfId="9" applyFont="1" applyFill="1" applyBorder="1" applyAlignment="1" applyProtection="1">
      <alignment vertical="center"/>
    </xf>
    <xf numFmtId="0" fontId="22" fillId="9" borderId="75" xfId="9" applyFont="1" applyFill="1" applyBorder="1" applyAlignment="1" applyProtection="1">
      <alignment vertical="center"/>
    </xf>
    <xf numFmtId="0" fontId="22" fillId="9" borderId="2" xfId="9" applyFont="1" applyFill="1" applyBorder="1" applyAlignment="1" applyProtection="1">
      <alignment vertical="center"/>
    </xf>
    <xf numFmtId="0" fontId="22" fillId="9" borderId="34" xfId="9" applyFont="1" applyFill="1" applyBorder="1" applyAlignment="1" applyProtection="1">
      <alignment vertical="center"/>
    </xf>
    <xf numFmtId="0" fontId="22" fillId="9" borderId="18" xfId="9" applyFont="1" applyFill="1" applyBorder="1" applyAlignment="1" applyProtection="1">
      <alignment vertical="center"/>
    </xf>
    <xf numFmtId="164" fontId="21" fillId="10" borderId="20" xfId="4" applyNumberFormat="1" applyFont="1" applyFill="1" applyBorder="1" applyAlignment="1" applyProtection="1">
      <alignment horizontal="center" vertical="center"/>
    </xf>
    <xf numFmtId="164" fontId="21" fillId="10" borderId="22" xfId="4" applyNumberFormat="1" applyFont="1" applyFill="1" applyBorder="1" applyAlignment="1" applyProtection="1">
      <alignment horizontal="center" vertical="center"/>
    </xf>
    <xf numFmtId="0" fontId="22" fillId="9" borderId="142" xfId="0" applyFont="1" applyFill="1" applyBorder="1" applyAlignment="1" applyProtection="1">
      <alignment vertical="center"/>
    </xf>
    <xf numFmtId="0" fontId="22" fillId="9" borderId="143" xfId="0" applyFont="1" applyFill="1" applyBorder="1" applyAlignment="1" applyProtection="1">
      <alignment vertical="center"/>
    </xf>
    <xf numFmtId="0" fontId="22" fillId="9" borderId="144" xfId="0" applyFont="1" applyFill="1" applyBorder="1" applyAlignment="1" applyProtection="1">
      <alignment vertical="center"/>
    </xf>
    <xf numFmtId="164" fontId="0" fillId="6" borderId="3" xfId="0" applyNumberFormat="1" applyFont="1" applyFill="1" applyBorder="1" applyAlignment="1" applyProtection="1">
      <alignment vertical="center" wrapText="1"/>
      <protection locked="0"/>
    </xf>
    <xf numFmtId="164" fontId="0" fillId="6" borderId="9" xfId="0" applyNumberFormat="1" applyFont="1" applyFill="1" applyBorder="1" applyAlignment="1" applyProtection="1">
      <alignment vertical="center" wrapText="1"/>
      <protection locked="0"/>
    </xf>
    <xf numFmtId="0" fontId="43" fillId="16" borderId="5" xfId="0" applyFont="1" applyFill="1" applyBorder="1" applyAlignment="1" applyProtection="1">
      <alignment vertical="center" wrapText="1"/>
    </xf>
    <xf numFmtId="0" fontId="43" fillId="16" borderId="62" xfId="0" applyFont="1" applyFill="1" applyBorder="1" applyAlignment="1" applyProtection="1">
      <alignment vertical="center" wrapText="1"/>
    </xf>
    <xf numFmtId="0" fontId="43" fillId="16" borderId="114" xfId="0" applyFont="1" applyFill="1" applyBorder="1" applyAlignment="1" applyProtection="1">
      <alignment vertical="center" wrapText="1"/>
    </xf>
    <xf numFmtId="0" fontId="43" fillId="9" borderId="5" xfId="0" applyFont="1" applyFill="1" applyBorder="1" applyAlignment="1" applyProtection="1">
      <alignment vertical="center" wrapText="1"/>
    </xf>
    <xf numFmtId="0" fontId="43" fillId="9" borderId="62" xfId="0" applyFont="1" applyFill="1" applyBorder="1" applyAlignment="1" applyProtection="1">
      <alignment vertical="center" wrapText="1"/>
    </xf>
    <xf numFmtId="0" fontId="43" fillId="9" borderId="114" xfId="0" applyFont="1" applyFill="1" applyBorder="1" applyAlignment="1" applyProtection="1">
      <alignment vertical="center" wrapText="1"/>
    </xf>
    <xf numFmtId="0" fontId="44" fillId="18" borderId="2" xfId="0" applyFont="1" applyFill="1" applyBorder="1" applyAlignment="1" applyProtection="1">
      <alignment vertical="center"/>
    </xf>
    <xf numFmtId="0" fontId="44" fillId="18" borderId="34" xfId="0" applyFont="1" applyFill="1" applyBorder="1" applyAlignment="1" applyProtection="1">
      <alignment vertical="center"/>
    </xf>
    <xf numFmtId="0" fontId="44" fillId="18" borderId="128" xfId="0" applyFont="1" applyFill="1" applyBorder="1" applyAlignment="1" applyProtection="1">
      <alignment vertical="center"/>
    </xf>
    <xf numFmtId="0" fontId="46" fillId="16" borderId="5" xfId="0" applyFont="1" applyFill="1" applyBorder="1" applyAlignment="1" applyProtection="1">
      <alignment vertical="center" wrapText="1"/>
    </xf>
    <xf numFmtId="0" fontId="46" fillId="16" borderId="62" xfId="0" applyFont="1" applyFill="1" applyBorder="1" applyAlignment="1" applyProtection="1">
      <alignment vertical="center" wrapText="1"/>
    </xf>
    <xf numFmtId="0" fontId="46" fillId="16" borderId="114" xfId="0" applyFont="1" applyFill="1" applyBorder="1" applyAlignment="1" applyProtection="1">
      <alignment vertical="center" wrapText="1"/>
    </xf>
    <xf numFmtId="0" fontId="22" fillId="14" borderId="5" xfId="0" applyFont="1" applyFill="1" applyBorder="1" applyAlignment="1" applyProtection="1">
      <alignment vertical="center" wrapText="1"/>
    </xf>
    <xf numFmtId="0" fontId="22" fillId="14" borderId="62" xfId="0" applyFont="1" applyFill="1" applyBorder="1" applyAlignment="1" applyProtection="1">
      <alignment vertical="center" wrapText="1"/>
    </xf>
    <xf numFmtId="0" fontId="22" fillId="14" borderId="63" xfId="0" applyFont="1" applyFill="1" applyBorder="1" applyAlignment="1" applyProtection="1">
      <alignment vertical="center" wrapText="1"/>
    </xf>
    <xf numFmtId="0" fontId="22" fillId="14" borderId="5" xfId="13" applyFont="1" applyFill="1" applyBorder="1" applyAlignment="1" applyProtection="1">
      <alignment vertical="center" wrapText="1"/>
    </xf>
    <xf numFmtId="0" fontId="22" fillId="14" borderId="62" xfId="13" applyFont="1" applyFill="1" applyBorder="1" applyAlignment="1" applyProtection="1">
      <alignment vertical="center" wrapText="1"/>
    </xf>
    <xf numFmtId="0" fontId="22" fillId="14" borderId="63" xfId="13" applyFont="1" applyFill="1" applyBorder="1" applyAlignment="1" applyProtection="1">
      <alignment vertical="center" wrapText="1"/>
    </xf>
    <xf numFmtId="0" fontId="22" fillId="14" borderId="2" xfId="13" applyFont="1" applyFill="1" applyBorder="1" applyAlignment="1" applyProtection="1">
      <alignment vertical="center" wrapText="1"/>
    </xf>
    <xf numFmtId="0" fontId="22" fillId="14" borderId="34" xfId="13" applyFont="1" applyFill="1" applyBorder="1" applyAlignment="1" applyProtection="1">
      <alignment vertical="center" wrapText="1"/>
    </xf>
    <xf numFmtId="0" fontId="22" fillId="14" borderId="18" xfId="13" applyFont="1" applyFill="1" applyBorder="1" applyAlignment="1" applyProtection="1">
      <alignment vertical="center" wrapText="1"/>
    </xf>
    <xf numFmtId="0" fontId="8" fillId="14" borderId="2" xfId="13" applyFont="1" applyFill="1" applyBorder="1" applyAlignment="1" applyProtection="1">
      <alignment vertical="center" wrapText="1"/>
    </xf>
    <xf numFmtId="0" fontId="8" fillId="14" borderId="34" xfId="13" applyFont="1" applyFill="1" applyBorder="1" applyAlignment="1" applyProtection="1">
      <alignment vertical="center" wrapText="1"/>
    </xf>
    <xf numFmtId="0" fontId="8" fillId="14" borderId="18" xfId="13" applyFont="1" applyFill="1" applyBorder="1" applyAlignment="1" applyProtection="1">
      <alignment vertical="center" wrapText="1"/>
    </xf>
    <xf numFmtId="0" fontId="22" fillId="14" borderId="2" xfId="12" applyFont="1" applyFill="1" applyBorder="1" applyAlignment="1" applyProtection="1">
      <alignment vertical="center" wrapText="1"/>
    </xf>
    <xf numFmtId="0" fontId="22" fillId="14" borderId="34" xfId="12" applyFont="1" applyFill="1" applyBorder="1" applyAlignment="1" applyProtection="1">
      <alignment vertical="center" wrapText="1"/>
    </xf>
    <xf numFmtId="0" fontId="22" fillId="14" borderId="18" xfId="12" applyFont="1" applyFill="1" applyBorder="1" applyAlignment="1" applyProtection="1">
      <alignment vertical="center" wrapText="1"/>
    </xf>
    <xf numFmtId="0" fontId="22" fillId="14" borderId="19" xfId="12" applyFont="1" applyFill="1" applyBorder="1" applyAlignment="1" applyProtection="1">
      <alignment vertical="center" wrapText="1"/>
    </xf>
    <xf numFmtId="0" fontId="22" fillId="14" borderId="74" xfId="12" applyFont="1" applyFill="1" applyBorder="1" applyAlignment="1" applyProtection="1">
      <alignment vertical="center" wrapText="1"/>
    </xf>
    <xf numFmtId="0" fontId="22" fillId="14" borderId="75" xfId="12" applyFont="1" applyFill="1" applyBorder="1" applyAlignment="1" applyProtection="1">
      <alignment vertical="center" wrapText="1"/>
    </xf>
    <xf numFmtId="0" fontId="22" fillId="9" borderId="19" xfId="11" applyFont="1" applyFill="1" applyBorder="1" applyAlignment="1" applyProtection="1">
      <alignment vertical="center"/>
    </xf>
    <xf numFmtId="0" fontId="22" fillId="9" borderId="74" xfId="11" applyFont="1" applyFill="1" applyBorder="1" applyAlignment="1" applyProtection="1">
      <alignment vertical="center"/>
    </xf>
    <xf numFmtId="0" fontId="22" fillId="9" borderId="75" xfId="11" applyFont="1" applyFill="1" applyBorder="1" applyAlignment="1" applyProtection="1">
      <alignment vertical="center"/>
    </xf>
    <xf numFmtId="164" fontId="20" fillId="10" borderId="3" xfId="18" applyNumberFormat="1" applyFont="1" applyFill="1" applyBorder="1" applyAlignment="1" applyProtection="1">
      <alignment horizontal="center" vertical="center"/>
      <protection locked="0"/>
    </xf>
    <xf numFmtId="0" fontId="22" fillId="10" borderId="146" xfId="0" applyFont="1" applyFill="1" applyBorder="1" applyAlignment="1" applyProtection="1">
      <alignment horizontal="center" vertical="center" wrapText="1"/>
    </xf>
    <xf numFmtId="0" fontId="22" fillId="10" borderId="145" xfId="0" applyFont="1" applyFill="1" applyBorder="1" applyAlignment="1" applyProtection="1">
      <alignment horizontal="center" vertical="center"/>
    </xf>
    <xf numFmtId="0" fontId="22" fillId="10" borderId="145" xfId="6" applyNumberFormat="1" applyFont="1" applyFill="1" applyBorder="1" applyAlignment="1" applyProtection="1">
      <alignment horizontal="center" vertical="center" wrapText="1"/>
    </xf>
    <xf numFmtId="0" fontId="22" fillId="7" borderId="145" xfId="6" applyNumberFormat="1" applyFont="1" applyFill="1" applyBorder="1" applyAlignment="1" applyProtection="1">
      <alignment horizontal="center" vertical="center" wrapText="1"/>
    </xf>
    <xf numFmtId="0" fontId="22" fillId="6" borderId="145" xfId="6" applyNumberFormat="1" applyFont="1" applyFill="1" applyBorder="1" applyAlignment="1" applyProtection="1">
      <alignment horizontal="center" vertical="center" wrapText="1"/>
    </xf>
    <xf numFmtId="0" fontId="22" fillId="11" borderId="147" xfId="6" applyNumberFormat="1" applyFont="1" applyFill="1" applyBorder="1" applyAlignment="1" applyProtection="1">
      <alignment horizontal="center" vertical="center" wrapText="1"/>
    </xf>
    <xf numFmtId="0" fontId="22" fillId="10" borderId="148" xfId="0" applyFont="1" applyFill="1" applyBorder="1" applyAlignment="1" applyProtection="1">
      <alignment horizontal="center" vertical="center" wrapText="1"/>
    </xf>
    <xf numFmtId="0" fontId="22" fillId="10" borderId="149" xfId="0" applyFont="1" applyFill="1" applyBorder="1" applyAlignment="1" applyProtection="1">
      <alignment horizontal="center" vertical="center"/>
    </xf>
    <xf numFmtId="0" fontId="22" fillId="10" borderId="149" xfId="6" applyNumberFormat="1" applyFont="1" applyFill="1" applyBorder="1" applyAlignment="1" applyProtection="1">
      <alignment horizontal="center" vertical="center" wrapText="1"/>
    </xf>
    <xf numFmtId="0" fontId="22" fillId="7" borderId="149" xfId="6" applyNumberFormat="1" applyFont="1" applyFill="1" applyBorder="1" applyAlignment="1" applyProtection="1">
      <alignment horizontal="center" vertical="center" wrapText="1"/>
    </xf>
    <xf numFmtId="0" fontId="22" fillId="6" borderId="149" xfId="6" applyNumberFormat="1" applyFont="1" applyFill="1" applyBorder="1" applyAlignment="1" applyProtection="1">
      <alignment horizontal="center" vertical="center" wrapText="1"/>
    </xf>
    <xf numFmtId="0" fontId="22" fillId="11" borderId="150" xfId="6" applyNumberFormat="1" applyFont="1" applyFill="1" applyBorder="1" applyAlignment="1" applyProtection="1">
      <alignment horizontal="center" vertical="center" wrapText="1"/>
    </xf>
    <xf numFmtId="0" fontId="0" fillId="0" borderId="0" xfId="0" applyAlignment="1" applyProtection="1">
      <alignment horizontal="center" vertical="center"/>
    </xf>
    <xf numFmtId="0" fontId="23" fillId="0" borderId="0" xfId="0" applyFont="1" applyAlignment="1" applyProtection="1">
      <alignment horizontal="left" vertical="center"/>
    </xf>
    <xf numFmtId="0" fontId="19" fillId="10" borderId="68" xfId="0" applyFont="1" applyFill="1" applyBorder="1" applyAlignment="1" applyProtection="1">
      <alignment horizontal="center" vertical="center"/>
    </xf>
    <xf numFmtId="0" fontId="19" fillId="10" borderId="87" xfId="0" applyFont="1" applyFill="1" applyBorder="1" applyAlignment="1" applyProtection="1">
      <alignment horizontal="center" vertical="center"/>
    </xf>
    <xf numFmtId="49" fontId="22" fillId="0" borderId="7" xfId="17" applyNumberFormat="1" applyFont="1" applyBorder="1" applyAlignment="1" applyProtection="1">
      <alignment horizontal="left" vertical="center" wrapText="1"/>
    </xf>
    <xf numFmtId="49" fontId="22" fillId="0" borderId="15" xfId="17" applyNumberFormat="1" applyFont="1" applyBorder="1" applyAlignment="1" applyProtection="1">
      <alignment horizontal="left" vertical="center" wrapText="1"/>
    </xf>
    <xf numFmtId="0" fontId="22" fillId="12" borderId="15" xfId="0" applyFont="1" applyFill="1" applyBorder="1" applyAlignment="1" applyProtection="1">
      <alignment horizontal="left" vertical="center" wrapText="1"/>
    </xf>
    <xf numFmtId="0" fontId="25" fillId="0" borderId="0" xfId="4" applyFont="1" applyAlignment="1" applyProtection="1">
      <alignment vertical="center"/>
    </xf>
    <xf numFmtId="0" fontId="24" fillId="0" borderId="0" xfId="4" applyFont="1" applyAlignment="1" applyProtection="1">
      <alignment vertical="center"/>
    </xf>
    <xf numFmtId="0" fontId="0" fillId="0" borderId="0" xfId="0" applyFont="1" applyAlignment="1" applyProtection="1">
      <alignment horizontal="center" vertical="center"/>
    </xf>
    <xf numFmtId="0" fontId="24" fillId="0" borderId="0" xfId="9" applyFont="1" applyAlignment="1" applyProtection="1">
      <alignment vertical="center"/>
    </xf>
    <xf numFmtId="0" fontId="25" fillId="0" borderId="0" xfId="4" applyFont="1" applyAlignment="1" applyProtection="1">
      <alignment horizontal="left" vertical="center"/>
    </xf>
    <xf numFmtId="0" fontId="24" fillId="0" borderId="0" xfId="4" applyFont="1" applyAlignment="1" applyProtection="1">
      <alignment horizontal="left" vertical="center"/>
    </xf>
    <xf numFmtId="0" fontId="2" fillId="10" borderId="68" xfId="0" applyFont="1" applyFill="1" applyBorder="1" applyAlignment="1" applyProtection="1">
      <alignment horizontal="center" vertical="center"/>
    </xf>
    <xf numFmtId="49" fontId="22" fillId="0" borderId="15" xfId="17" applyNumberFormat="1" applyFont="1" applyBorder="1" applyAlignment="1" applyProtection="1">
      <alignment horizontal="center" vertical="center" wrapText="1"/>
    </xf>
    <xf numFmtId="49" fontId="22" fillId="0" borderId="17" xfId="17" applyNumberFormat="1" applyFont="1" applyBorder="1" applyAlignment="1" applyProtection="1">
      <alignment horizontal="center" vertical="center" wrapText="1"/>
    </xf>
    <xf numFmtId="0" fontId="20" fillId="0" borderId="100" xfId="17" applyFont="1" applyBorder="1" applyAlignment="1" applyProtection="1">
      <alignment horizontal="left" vertical="center" wrapText="1"/>
    </xf>
    <xf numFmtId="0" fontId="31" fillId="0" borderId="7" xfId="17" applyFont="1" applyBorder="1" applyAlignment="1" applyProtection="1">
      <alignment vertical="center"/>
    </xf>
    <xf numFmtId="0" fontId="32" fillId="12" borderId="7" xfId="17" applyFont="1" applyFill="1" applyBorder="1" applyAlignment="1" applyProtection="1">
      <alignment horizontal="center" vertical="center"/>
    </xf>
    <xf numFmtId="0" fontId="32" fillId="12" borderId="7" xfId="17" applyFont="1" applyFill="1" applyBorder="1" applyAlignment="1" applyProtection="1">
      <alignment vertical="center"/>
    </xf>
    <xf numFmtId="49" fontId="22" fillId="0" borderId="9" xfId="17" applyNumberFormat="1" applyFont="1" applyBorder="1" applyAlignment="1" applyProtection="1">
      <alignment horizontal="center" vertical="center" wrapText="1"/>
    </xf>
    <xf numFmtId="0" fontId="20" fillId="0" borderId="9" xfId="17" applyFont="1" applyBorder="1" applyAlignment="1" applyProtection="1">
      <alignment horizontal="left" vertical="center" wrapText="1"/>
    </xf>
    <xf numFmtId="0" fontId="31" fillId="0" borderId="9" xfId="17" applyFont="1" applyBorder="1" applyAlignment="1" applyProtection="1">
      <alignment vertical="center"/>
    </xf>
    <xf numFmtId="0" fontId="32" fillId="12" borderId="9" xfId="17" applyFont="1" applyFill="1" applyBorder="1" applyAlignment="1" applyProtection="1">
      <alignment horizontal="center" vertical="center"/>
    </xf>
    <xf numFmtId="0" fontId="32" fillId="12" borderId="9" xfId="17" applyFont="1" applyFill="1" applyBorder="1" applyAlignment="1" applyProtection="1">
      <alignment vertical="center"/>
    </xf>
    <xf numFmtId="44" fontId="0" fillId="0" borderId="21" xfId="19" applyFont="1" applyFill="1" applyBorder="1" applyAlignment="1" applyProtection="1">
      <alignment horizontal="center" vertical="center"/>
    </xf>
    <xf numFmtId="0" fontId="21" fillId="0" borderId="15" xfId="17" applyFont="1" applyBorder="1" applyAlignment="1" applyProtection="1">
      <alignment vertical="center"/>
    </xf>
    <xf numFmtId="44" fontId="20" fillId="10" borderId="3" xfId="19" applyFont="1" applyFill="1" applyBorder="1" applyAlignment="1" applyProtection="1">
      <alignment horizontal="center" vertical="center" wrapText="1"/>
    </xf>
    <xf numFmtId="44" fontId="20" fillId="10" borderId="8" xfId="19" applyFont="1" applyFill="1" applyBorder="1" applyAlignment="1" applyProtection="1">
      <alignment horizontal="center" vertical="center" wrapText="1"/>
    </xf>
    <xf numFmtId="49" fontId="21" fillId="0" borderId="3" xfId="17" applyNumberFormat="1" applyFont="1" applyBorder="1" applyAlignment="1" applyProtection="1">
      <alignment vertical="center" wrapText="1"/>
    </xf>
    <xf numFmtId="44" fontId="20" fillId="0" borderId="8" xfId="19" applyFont="1" applyFill="1" applyBorder="1" applyAlignment="1" applyProtection="1">
      <alignment horizontal="center" vertical="center"/>
    </xf>
    <xf numFmtId="0" fontId="21" fillId="0" borderId="3" xfId="17" applyFont="1" applyBorder="1" applyAlignment="1" applyProtection="1">
      <alignment vertical="center" wrapText="1"/>
    </xf>
    <xf numFmtId="0" fontId="21" fillId="12" borderId="3" xfId="17" applyFont="1" applyFill="1" applyBorder="1" applyAlignment="1" applyProtection="1">
      <alignment horizontal="center" vertical="center"/>
    </xf>
    <xf numFmtId="0" fontId="21" fillId="12" borderId="3" xfId="17" applyFont="1" applyFill="1" applyBorder="1" applyAlignment="1" applyProtection="1">
      <alignment vertical="center"/>
    </xf>
    <xf numFmtId="49" fontId="21" fillId="0" borderId="9" xfId="17" applyNumberFormat="1" applyFont="1" applyBorder="1" applyAlignment="1" applyProtection="1">
      <alignment vertical="center" wrapText="1"/>
    </xf>
    <xf numFmtId="0" fontId="21" fillId="0" borderId="9" xfId="17" applyFont="1" applyBorder="1" applyAlignment="1" applyProtection="1">
      <alignment vertical="center" wrapText="1"/>
    </xf>
    <xf numFmtId="0" fontId="21" fillId="12" borderId="9" xfId="17" applyFont="1" applyFill="1" applyBorder="1" applyAlignment="1" applyProtection="1">
      <alignment horizontal="center" vertical="center"/>
    </xf>
    <xf numFmtId="0" fontId="21" fillId="12" borderId="9" xfId="17" applyFont="1" applyFill="1" applyBorder="1" applyAlignment="1" applyProtection="1">
      <alignment vertical="center"/>
    </xf>
    <xf numFmtId="44" fontId="20" fillId="12" borderId="22" xfId="19" applyFont="1" applyFill="1" applyBorder="1" applyAlignment="1" applyProtection="1">
      <alignment vertical="center"/>
    </xf>
    <xf numFmtId="164" fontId="20" fillId="10" borderId="3" xfId="18" applyNumberFormat="1" applyFont="1" applyFill="1" applyBorder="1" applyAlignment="1" applyProtection="1">
      <alignment horizontal="center" vertical="center" wrapText="1"/>
    </xf>
    <xf numFmtId="164" fontId="20" fillId="10" borderId="8" xfId="18" applyNumberFormat="1" applyFont="1" applyFill="1" applyBorder="1" applyAlignment="1" applyProtection="1">
      <alignment horizontal="center" vertical="center" wrapText="1"/>
    </xf>
    <xf numFmtId="44" fontId="20" fillId="12" borderId="8" xfId="19" applyFont="1" applyFill="1" applyBorder="1" applyAlignment="1" applyProtection="1">
      <alignment vertical="center"/>
    </xf>
    <xf numFmtId="44" fontId="20" fillId="12" borderId="21" xfId="19" applyFont="1" applyFill="1" applyBorder="1" applyAlignment="1" applyProtection="1">
      <alignment vertical="center"/>
    </xf>
    <xf numFmtId="0" fontId="20" fillId="0" borderId="3" xfId="17" applyFont="1" applyBorder="1" applyAlignment="1" applyProtection="1">
      <alignment horizontal="left" vertical="center" wrapText="1"/>
    </xf>
    <xf numFmtId="44" fontId="20" fillId="0" borderId="39" xfId="19" applyFont="1" applyFill="1" applyBorder="1" applyAlignment="1" applyProtection="1">
      <alignment horizontal="center" vertical="center"/>
    </xf>
    <xf numFmtId="49" fontId="21" fillId="9" borderId="2" xfId="17" applyNumberFormat="1" applyFont="1" applyFill="1" applyBorder="1" applyAlignment="1" applyProtection="1">
      <alignment vertical="center" wrapText="1"/>
    </xf>
    <xf numFmtId="49" fontId="21" fillId="9" borderId="34" xfId="17" applyNumberFormat="1" applyFont="1" applyFill="1" applyBorder="1" applyAlignment="1" applyProtection="1">
      <alignment vertical="center" wrapText="1"/>
    </xf>
    <xf numFmtId="49" fontId="21" fillId="9" borderId="18" xfId="17" applyNumberFormat="1" applyFont="1" applyFill="1" applyBorder="1" applyAlignment="1" applyProtection="1">
      <alignment vertical="center" wrapText="1"/>
    </xf>
    <xf numFmtId="49" fontId="21" fillId="0" borderId="9" xfId="17" applyNumberFormat="1" applyFont="1" applyBorder="1" applyAlignment="1" applyProtection="1">
      <alignment horizontal="center" vertical="center" wrapText="1"/>
    </xf>
    <xf numFmtId="0" fontId="20" fillId="10" borderId="116" xfId="17" applyFont="1" applyFill="1" applyBorder="1" applyAlignment="1" applyProtection="1">
      <alignment horizontal="center" vertical="center"/>
    </xf>
    <xf numFmtId="44" fontId="20" fillId="0" borderId="59" xfId="19" applyFont="1" applyFill="1" applyBorder="1" applyAlignment="1" applyProtection="1">
      <alignment horizontal="center" vertical="center"/>
    </xf>
    <xf numFmtId="0" fontId="21" fillId="0" borderId="97" xfId="17" applyFont="1" applyBorder="1" applyAlignment="1" applyProtection="1">
      <alignment vertical="center"/>
    </xf>
    <xf numFmtId="0" fontId="20" fillId="0" borderId="14" xfId="17" applyFont="1" applyBorder="1" applyAlignment="1" applyProtection="1">
      <alignment vertical="center" wrapText="1"/>
    </xf>
    <xf numFmtId="0" fontId="20" fillId="10" borderId="8" xfId="17" applyFont="1" applyFill="1" applyBorder="1" applyAlignment="1" applyProtection="1">
      <alignment horizontal="center" vertical="center"/>
    </xf>
    <xf numFmtId="44" fontId="20" fillId="15" borderId="75" xfId="19" applyFont="1" applyFill="1" applyBorder="1" applyAlignment="1" applyProtection="1">
      <alignment horizontal="center" vertical="center"/>
    </xf>
    <xf numFmtId="0" fontId="20" fillId="0" borderId="23" xfId="17" applyFont="1" applyBorder="1" applyAlignment="1" applyProtection="1">
      <alignment vertical="center" wrapText="1"/>
    </xf>
    <xf numFmtId="44" fontId="20" fillId="0" borderId="54" xfId="19" applyFont="1" applyFill="1" applyBorder="1" applyAlignment="1" applyProtection="1">
      <alignment horizontal="center" vertical="center"/>
    </xf>
    <xf numFmtId="0" fontId="20" fillId="12" borderId="7" xfId="17" applyFont="1" applyFill="1" applyBorder="1" applyAlignment="1" applyProtection="1">
      <alignment horizontal="center" vertical="center"/>
    </xf>
    <xf numFmtId="14" fontId="20" fillId="12" borderId="7" xfId="17" applyNumberFormat="1" applyFont="1" applyFill="1" applyBorder="1" applyAlignment="1" applyProtection="1">
      <alignment horizontal="center" vertical="center"/>
    </xf>
    <xf numFmtId="44" fontId="20" fillId="0" borderId="13" xfId="19" applyFont="1" applyFill="1" applyBorder="1" applyAlignment="1" applyProtection="1">
      <alignment horizontal="center" vertical="center"/>
    </xf>
    <xf numFmtId="0" fontId="20" fillId="12" borderId="14" xfId="17" applyFont="1" applyFill="1" applyBorder="1" applyAlignment="1" applyProtection="1">
      <alignment horizontal="center" vertical="center"/>
    </xf>
    <xf numFmtId="0" fontId="20" fillId="12" borderId="23" xfId="17" applyFont="1" applyFill="1" applyBorder="1" applyAlignment="1" applyProtection="1">
      <alignment horizontal="center" vertical="center"/>
    </xf>
    <xf numFmtId="0" fontId="20" fillId="12" borderId="3" xfId="18" applyNumberFormat="1" applyFont="1" applyFill="1" applyBorder="1" applyAlignment="1" applyProtection="1">
      <alignment horizontal="center" vertical="center"/>
    </xf>
    <xf numFmtId="0" fontId="20" fillId="12" borderId="7" xfId="17" applyFont="1" applyFill="1" applyBorder="1" applyAlignment="1" applyProtection="1">
      <alignment vertical="center"/>
    </xf>
    <xf numFmtId="0" fontId="20" fillId="0" borderId="2" xfId="17" applyFont="1" applyBorder="1" applyAlignment="1" applyProtection="1">
      <alignment horizontal="left" vertical="center" wrapText="1"/>
    </xf>
    <xf numFmtId="164" fontId="0" fillId="10" borderId="20" xfId="18" applyNumberFormat="1" applyFont="1" applyFill="1" applyBorder="1" applyAlignment="1" applyProtection="1">
      <alignment horizontal="center" vertical="center"/>
    </xf>
    <xf numFmtId="164" fontId="0" fillId="10" borderId="22" xfId="18" applyNumberFormat="1" applyFont="1" applyFill="1" applyBorder="1" applyAlignment="1" applyProtection="1">
      <alignment horizontal="center" vertical="center"/>
    </xf>
    <xf numFmtId="164" fontId="0" fillId="10" borderId="3" xfId="18" applyNumberFormat="1" applyFont="1" applyFill="1" applyBorder="1" applyAlignment="1" applyProtection="1">
      <alignment horizontal="center" vertical="center"/>
    </xf>
    <xf numFmtId="164" fontId="0" fillId="10" borderId="8" xfId="18" applyNumberFormat="1" applyFont="1" applyFill="1" applyBorder="1" applyAlignment="1" applyProtection="1">
      <alignment horizontal="center" vertical="center"/>
    </xf>
    <xf numFmtId="0" fontId="31" fillId="0" borderId="3" xfId="17" applyFont="1" applyBorder="1" applyAlignment="1" applyProtection="1">
      <alignment vertical="center" wrapText="1"/>
    </xf>
    <xf numFmtId="0" fontId="21" fillId="0" borderId="3" xfId="17" applyFont="1" applyBorder="1" applyAlignment="1" applyProtection="1">
      <alignment horizontal="left" vertical="center" wrapText="1"/>
    </xf>
    <xf numFmtId="0" fontId="20" fillId="0" borderId="0" xfId="17" applyFont="1" applyFill="1" applyBorder="1" applyAlignment="1" applyProtection="1">
      <alignment vertical="center" wrapText="1"/>
    </xf>
    <xf numFmtId="0" fontId="0" fillId="12" borderId="0" xfId="0" applyFill="1" applyAlignment="1" applyProtection="1">
      <alignment vertical="center"/>
    </xf>
    <xf numFmtId="0" fontId="31" fillId="0" borderId="15" xfId="17" applyFont="1" applyBorder="1" applyAlignment="1" applyProtection="1">
      <alignment vertical="center"/>
    </xf>
    <xf numFmtId="0" fontId="32" fillId="12" borderId="15" xfId="17" applyFont="1" applyFill="1" applyBorder="1" applyAlignment="1" applyProtection="1">
      <alignment horizontal="center" vertical="center"/>
    </xf>
    <xf numFmtId="0" fontId="32" fillId="12" borderId="15" xfId="17" applyFont="1" applyFill="1" applyBorder="1" applyAlignment="1" applyProtection="1">
      <alignment vertical="center"/>
    </xf>
    <xf numFmtId="14" fontId="32" fillId="12" borderId="9" xfId="17" applyNumberFormat="1" applyFont="1" applyFill="1" applyBorder="1" applyAlignment="1" applyProtection="1">
      <alignment horizontal="center" vertical="center"/>
    </xf>
    <xf numFmtId="0" fontId="20" fillId="0" borderId="20" xfId="17" applyFont="1" applyBorder="1" applyAlignment="1" applyProtection="1">
      <alignment vertical="center" wrapText="1"/>
    </xf>
    <xf numFmtId="0" fontId="20" fillId="0" borderId="2" xfId="17" applyFont="1" applyBorder="1" applyAlignment="1" applyProtection="1">
      <alignment horizontal="center" vertical="center" wrapText="1"/>
    </xf>
    <xf numFmtId="44" fontId="20" fillId="10" borderId="3" xfId="19" applyFont="1" applyFill="1" applyBorder="1" applyAlignment="1" applyProtection="1">
      <alignment horizontal="center" vertical="center"/>
    </xf>
    <xf numFmtId="44" fontId="20" fillId="10" borderId="8" xfId="19" applyFont="1" applyFill="1" applyBorder="1" applyAlignment="1" applyProtection="1">
      <alignment horizontal="center" vertical="center"/>
    </xf>
    <xf numFmtId="44" fontId="20" fillId="10" borderId="50" xfId="19" applyFont="1" applyFill="1" applyBorder="1" applyAlignment="1" applyProtection="1">
      <alignment horizontal="center" vertical="center"/>
    </xf>
    <xf numFmtId="49" fontId="22" fillId="0" borderId="3" xfId="17" applyNumberFormat="1" applyFont="1" applyBorder="1" applyAlignment="1" applyProtection="1">
      <alignment vertical="center" wrapText="1"/>
    </xf>
    <xf numFmtId="49" fontId="22" fillId="0" borderId="9" xfId="17" applyNumberFormat="1" applyFont="1" applyBorder="1" applyAlignment="1" applyProtection="1">
      <alignment vertical="center" wrapText="1"/>
    </xf>
    <xf numFmtId="49" fontId="21" fillId="0" borderId="6" xfId="17" applyNumberFormat="1" applyFont="1" applyBorder="1" applyAlignment="1" applyProtection="1">
      <alignment vertical="center" wrapText="1"/>
    </xf>
    <xf numFmtId="44" fontId="0" fillId="0" borderId="59" xfId="19" applyFont="1" applyFill="1" applyBorder="1" applyAlignment="1" applyProtection="1">
      <alignment horizontal="center" vertical="center"/>
    </xf>
    <xf numFmtId="49" fontId="21" fillId="0" borderId="2" xfId="17" applyNumberFormat="1" applyFont="1" applyBorder="1" applyAlignment="1" applyProtection="1">
      <alignment horizontal="center" vertical="center" wrapText="1"/>
    </xf>
    <xf numFmtId="0" fontId="21" fillId="0" borderId="2" xfId="17" applyNumberFormat="1" applyFont="1" applyBorder="1" applyAlignment="1" applyProtection="1">
      <alignment horizontal="center" vertical="center" wrapText="1"/>
    </xf>
    <xf numFmtId="44" fontId="0" fillId="0" borderId="22" xfId="19" applyFont="1" applyFill="1" applyBorder="1" applyAlignment="1" applyProtection="1">
      <alignment horizontal="center" vertical="center"/>
    </xf>
    <xf numFmtId="44" fontId="0" fillId="0" borderId="8" xfId="19" applyFont="1" applyFill="1" applyBorder="1" applyAlignment="1" applyProtection="1">
      <alignment horizontal="center" vertical="center"/>
    </xf>
    <xf numFmtId="44" fontId="21" fillId="0" borderId="50" xfId="19" applyFont="1" applyFill="1" applyBorder="1" applyAlignment="1" applyProtection="1">
      <alignment horizontal="center" vertical="center"/>
    </xf>
    <xf numFmtId="49" fontId="22" fillId="0" borderId="15" xfId="17" applyNumberFormat="1" applyFont="1" applyBorder="1" applyAlignment="1" applyProtection="1">
      <alignment horizontal="left" vertical="center"/>
    </xf>
    <xf numFmtId="0" fontId="20" fillId="0" borderId="15" xfId="17" applyFont="1" applyBorder="1" applyAlignment="1" applyProtection="1">
      <alignment vertical="center" wrapText="1"/>
    </xf>
    <xf numFmtId="0" fontId="20" fillId="0" borderId="15" xfId="17" applyFont="1" applyBorder="1" applyAlignment="1" applyProtection="1">
      <alignment horizontal="center" vertical="center" wrapText="1"/>
    </xf>
    <xf numFmtId="0" fontId="20" fillId="0" borderId="3" xfId="17" applyFont="1" applyBorder="1" applyAlignment="1" applyProtection="1">
      <alignment horizontal="center" vertical="center" wrapText="1"/>
    </xf>
    <xf numFmtId="0" fontId="20" fillId="0" borderId="3" xfId="17" applyFont="1" applyBorder="1" applyAlignment="1" applyProtection="1">
      <alignment vertical="center"/>
    </xf>
    <xf numFmtId="49" fontId="19" fillId="0" borderId="3" xfId="17" applyNumberFormat="1" applyFont="1" applyBorder="1" applyAlignment="1" applyProtection="1">
      <alignment horizontal="left" vertical="center"/>
    </xf>
    <xf numFmtId="49" fontId="20" fillId="0" borderId="3" xfId="17" applyNumberFormat="1" applyFont="1" applyBorder="1" applyAlignment="1" applyProtection="1">
      <alignment horizontal="left" vertical="center"/>
    </xf>
    <xf numFmtId="0" fontId="22" fillId="0" borderId="3" xfId="17" applyFont="1" applyBorder="1" applyAlignment="1" applyProtection="1">
      <alignment vertical="center" wrapText="1"/>
    </xf>
    <xf numFmtId="49" fontId="20" fillId="0" borderId="9" xfId="17" applyNumberFormat="1" applyFont="1" applyBorder="1" applyAlignment="1" applyProtection="1">
      <alignment horizontal="left" vertical="center"/>
    </xf>
    <xf numFmtId="0" fontId="22" fillId="0" borderId="9" xfId="17" applyFont="1" applyBorder="1" applyAlignment="1" applyProtection="1">
      <alignment vertical="center" wrapText="1"/>
    </xf>
    <xf numFmtId="0" fontId="20" fillId="0" borderId="9" xfId="17" applyFont="1" applyBorder="1" applyAlignment="1" applyProtection="1">
      <alignment horizontal="center" vertical="center" wrapText="1"/>
    </xf>
    <xf numFmtId="164" fontId="24" fillId="10" borderId="20" xfId="18" applyNumberFormat="1" applyFont="1" applyFill="1" applyBorder="1" applyAlignment="1" applyProtection="1">
      <alignment horizontal="center" vertical="center"/>
    </xf>
    <xf numFmtId="164" fontId="24" fillId="10" borderId="22" xfId="18" applyNumberFormat="1" applyFont="1" applyFill="1" applyBorder="1" applyAlignment="1" applyProtection="1">
      <alignment horizontal="center" vertical="center"/>
    </xf>
    <xf numFmtId="164" fontId="24" fillId="10" borderId="3" xfId="18" applyNumberFormat="1" applyFont="1" applyFill="1" applyBorder="1" applyAlignment="1" applyProtection="1">
      <alignment horizontal="center" vertical="center"/>
    </xf>
    <xf numFmtId="164" fontId="24" fillId="10" borderId="8" xfId="18" applyNumberFormat="1" applyFont="1" applyFill="1" applyBorder="1" applyAlignment="1" applyProtection="1">
      <alignment horizontal="center" vertical="center"/>
    </xf>
    <xf numFmtId="0" fontId="21" fillId="0" borderId="15" xfId="17" applyFont="1" applyBorder="1" applyAlignment="1" applyProtection="1">
      <alignment horizontal="center" vertical="center" wrapText="1"/>
    </xf>
    <xf numFmtId="49" fontId="22" fillId="0" borderId="3" xfId="17" applyNumberFormat="1" applyFont="1" applyBorder="1" applyAlignment="1" applyProtection="1">
      <alignment horizontal="left" vertical="center"/>
    </xf>
    <xf numFmtId="0" fontId="21" fillId="0" borderId="3" xfId="17" applyFont="1" applyBorder="1" applyAlignment="1" applyProtection="1">
      <alignment horizontal="center" vertical="center" wrapText="1"/>
    </xf>
    <xf numFmtId="44" fontId="24" fillId="0" borderId="50" xfId="19" applyFont="1" applyFill="1" applyBorder="1" applyAlignment="1" applyProtection="1">
      <alignment horizontal="center" vertical="center"/>
    </xf>
    <xf numFmtId="0" fontId="21" fillId="0" borderId="9" xfId="17" applyFont="1" applyBorder="1" applyAlignment="1" applyProtection="1">
      <alignment horizontal="center" vertical="center" wrapText="1"/>
    </xf>
    <xf numFmtId="44" fontId="24" fillId="0" borderId="21" xfId="19" applyFont="1" applyFill="1" applyBorder="1" applyAlignment="1" applyProtection="1">
      <alignment horizontal="center" vertical="center"/>
    </xf>
    <xf numFmtId="0" fontId="32" fillId="0" borderId="15" xfId="17" applyFont="1" applyBorder="1" applyAlignment="1" applyProtection="1">
      <alignment vertical="center" wrapText="1"/>
    </xf>
    <xf numFmtId="0" fontId="32" fillId="0" borderId="15" xfId="17" applyFont="1" applyBorder="1" applyAlignment="1" applyProtection="1">
      <alignment horizontal="center" vertical="center" wrapText="1"/>
    </xf>
    <xf numFmtId="0" fontId="32" fillId="0" borderId="3" xfId="17" applyFont="1" applyBorder="1" applyAlignment="1" applyProtection="1">
      <alignment horizontal="center" vertical="center" wrapText="1"/>
    </xf>
    <xf numFmtId="0" fontId="32" fillId="0" borderId="3" xfId="17" applyFont="1" applyBorder="1" applyAlignment="1" applyProtection="1">
      <alignment vertical="center"/>
    </xf>
    <xf numFmtId="0" fontId="32" fillId="0" borderId="3" xfId="17" applyFont="1" applyBorder="1" applyAlignment="1" applyProtection="1">
      <alignment horizontal="left" vertical="center" wrapText="1"/>
    </xf>
    <xf numFmtId="0" fontId="32" fillId="0" borderId="2" xfId="17" applyFont="1" applyBorder="1" applyAlignment="1" applyProtection="1">
      <alignment horizontal="center" vertical="center"/>
    </xf>
    <xf numFmtId="0" fontId="32" fillId="0" borderId="3" xfId="17" applyFont="1" applyBorder="1" applyAlignment="1" applyProtection="1">
      <alignment horizontal="center" vertical="center"/>
    </xf>
    <xf numFmtId="0" fontId="32" fillId="0" borderId="14" xfId="17" applyFont="1" applyBorder="1" applyAlignment="1" applyProtection="1">
      <alignment horizontal="center" vertical="center" wrapText="1"/>
    </xf>
    <xf numFmtId="0" fontId="32" fillId="0" borderId="2" xfId="17" applyFont="1" applyBorder="1" applyAlignment="1" applyProtection="1">
      <alignment horizontal="center" vertical="center" wrapText="1"/>
    </xf>
    <xf numFmtId="0" fontId="32" fillId="0" borderId="9" xfId="17" applyFont="1" applyBorder="1" applyAlignment="1" applyProtection="1">
      <alignment vertical="center" wrapText="1"/>
    </xf>
    <xf numFmtId="0" fontId="32" fillId="0" borderId="9" xfId="17" applyFont="1" applyBorder="1" applyAlignment="1" applyProtection="1">
      <alignment horizontal="center" vertical="center" wrapText="1"/>
    </xf>
    <xf numFmtId="0" fontId="31" fillId="0" borderId="3" xfId="0" applyFont="1" applyBorder="1" applyAlignment="1" applyProtection="1">
      <alignment vertical="center" wrapText="1"/>
    </xf>
    <xf numFmtId="49" fontId="22" fillId="0" borderId="15" xfId="17" applyNumberFormat="1" applyFont="1" applyBorder="1" applyAlignment="1" applyProtection="1">
      <alignment horizontal="center" vertical="center"/>
    </xf>
    <xf numFmtId="0" fontId="32" fillId="0" borderId="97" xfId="17" applyFont="1" applyBorder="1" applyAlignment="1" applyProtection="1">
      <alignment vertical="center" wrapText="1"/>
    </xf>
    <xf numFmtId="49" fontId="22" fillId="0" borderId="3" xfId="17" applyNumberFormat="1" applyFont="1" applyBorder="1" applyAlignment="1" applyProtection="1">
      <alignment horizontal="center" vertical="center"/>
    </xf>
    <xf numFmtId="0" fontId="32" fillId="0" borderId="14" xfId="17" applyFont="1" applyBorder="1" applyAlignment="1" applyProtection="1">
      <alignment vertical="center" wrapText="1"/>
    </xf>
    <xf numFmtId="49" fontId="19" fillId="0" borderId="9" xfId="17" applyNumberFormat="1" applyFont="1" applyBorder="1" applyAlignment="1" applyProtection="1">
      <alignment horizontal="center" vertical="center"/>
    </xf>
    <xf numFmtId="0" fontId="21" fillId="0" borderId="9" xfId="0" applyFont="1" applyBorder="1" applyAlignment="1" applyProtection="1">
      <alignment vertical="center"/>
    </xf>
    <xf numFmtId="0" fontId="32" fillId="0" borderId="23" xfId="17" applyFont="1" applyBorder="1" applyAlignment="1" applyProtection="1">
      <alignment vertical="center" wrapText="1"/>
    </xf>
    <xf numFmtId="44" fontId="24" fillId="0" borderId="59" xfId="19" applyFont="1" applyFill="1" applyBorder="1" applyAlignment="1" applyProtection="1">
      <alignment horizontal="center" vertical="center"/>
    </xf>
    <xf numFmtId="0" fontId="0" fillId="0" borderId="3" xfId="0" applyBorder="1" applyAlignment="1" applyProtection="1">
      <alignment horizontal="left" vertical="center"/>
    </xf>
    <xf numFmtId="0" fontId="0" fillId="0" borderId="3" xfId="0" applyBorder="1" applyAlignment="1" applyProtection="1">
      <alignment horizontal="justify" vertical="center"/>
    </xf>
    <xf numFmtId="0" fontId="0" fillId="0" borderId="3" xfId="0" applyBorder="1" applyAlignment="1" applyProtection="1">
      <alignment vertical="center" wrapText="1"/>
    </xf>
    <xf numFmtId="0" fontId="0" fillId="0" borderId="17" xfId="0" applyBorder="1" applyAlignment="1" applyProtection="1">
      <alignment vertical="center" wrapText="1"/>
    </xf>
    <xf numFmtId="0" fontId="0" fillId="0" borderId="9" xfId="0" applyBorder="1" applyAlignment="1" applyProtection="1">
      <alignment horizontal="justify" vertical="center" wrapText="1"/>
    </xf>
    <xf numFmtId="0" fontId="20" fillId="0" borderId="4" xfId="17" applyFont="1" applyBorder="1" applyAlignment="1" applyProtection="1">
      <alignment vertical="center" wrapText="1"/>
    </xf>
    <xf numFmtId="0" fontId="32" fillId="0" borderId="7" xfId="17" applyFont="1" applyBorder="1" applyAlignment="1" applyProtection="1">
      <alignment vertical="center" wrapText="1"/>
    </xf>
    <xf numFmtId="14" fontId="32" fillId="12" borderId="7" xfId="17" applyNumberFormat="1" applyFont="1" applyFill="1" applyBorder="1" applyAlignment="1" applyProtection="1">
      <alignment horizontal="center" vertical="center"/>
    </xf>
    <xf numFmtId="0" fontId="21" fillId="0" borderId="2" xfId="0" applyFont="1" applyBorder="1" applyAlignment="1" applyProtection="1">
      <alignment vertical="center"/>
    </xf>
    <xf numFmtId="0" fontId="21" fillId="0" borderId="2" xfId="0" applyFont="1" applyBorder="1" applyAlignment="1" applyProtection="1">
      <alignment horizontal="center" vertical="center"/>
    </xf>
    <xf numFmtId="0" fontId="0" fillId="10" borderId="20" xfId="0" applyFont="1" applyFill="1" applyBorder="1" applyAlignment="1" applyProtection="1">
      <alignment horizontal="center" vertical="center" wrapText="1"/>
    </xf>
    <xf numFmtId="0" fontId="0" fillId="10" borderId="22" xfId="0" applyFont="1" applyFill="1" applyBorder="1" applyAlignment="1" applyProtection="1">
      <alignment horizontal="center" vertical="center" wrapText="1"/>
    </xf>
    <xf numFmtId="0" fontId="0" fillId="10" borderId="15" xfId="0" applyFont="1" applyFill="1" applyBorder="1" applyAlignment="1" applyProtection="1">
      <alignment horizontal="center" vertical="center" wrapText="1"/>
    </xf>
    <xf numFmtId="0" fontId="0" fillId="10" borderId="50" xfId="0" applyFont="1" applyFill="1" applyBorder="1" applyAlignment="1" applyProtection="1">
      <alignment horizontal="center" vertical="center" wrapText="1"/>
    </xf>
    <xf numFmtId="0" fontId="21" fillId="0" borderId="6" xfId="0" applyFont="1" applyBorder="1" applyAlignment="1" applyProtection="1">
      <alignment vertical="center"/>
    </xf>
    <xf numFmtId="0" fontId="21" fillId="0" borderId="6" xfId="0" applyFont="1" applyBorder="1" applyAlignment="1" applyProtection="1">
      <alignment horizontal="center" vertical="center"/>
    </xf>
    <xf numFmtId="0" fontId="0" fillId="10" borderId="3" xfId="0" applyFont="1" applyFill="1" applyBorder="1" applyAlignment="1" applyProtection="1">
      <alignment horizontal="center" vertical="center" wrapText="1"/>
    </xf>
    <xf numFmtId="0" fontId="0" fillId="10" borderId="8" xfId="0" applyFont="1" applyFill="1" applyBorder="1" applyAlignment="1" applyProtection="1">
      <alignment horizontal="center" vertical="center" wrapText="1"/>
    </xf>
    <xf numFmtId="49" fontId="22" fillId="0" borderId="3" xfId="17" applyNumberFormat="1" applyFont="1" applyBorder="1" applyAlignment="1" applyProtection="1">
      <alignment horizontal="center" vertical="center" wrapText="1"/>
    </xf>
    <xf numFmtId="0" fontId="22" fillId="0" borderId="2" xfId="0" applyFont="1" applyBorder="1" applyAlignment="1" applyProtection="1">
      <alignment vertical="center"/>
    </xf>
    <xf numFmtId="0" fontId="21" fillId="0" borderId="2" xfId="0" applyFont="1" applyBorder="1" applyAlignment="1" applyProtection="1">
      <alignment horizontal="left" vertical="center" wrapText="1"/>
    </xf>
    <xf numFmtId="0" fontId="22" fillId="0" borderId="6" xfId="0" applyFont="1" applyBorder="1" applyAlignment="1" applyProtection="1">
      <alignment vertical="center"/>
    </xf>
    <xf numFmtId="0" fontId="0" fillId="10" borderId="20" xfId="0" applyFont="1" applyFill="1" applyBorder="1" applyAlignment="1" applyProtection="1">
      <alignment horizontal="center" vertical="center"/>
    </xf>
    <xf numFmtId="0" fontId="0" fillId="10" borderId="22" xfId="0" applyFont="1" applyFill="1" applyBorder="1" applyAlignment="1" applyProtection="1">
      <alignment horizontal="center" vertical="center"/>
    </xf>
    <xf numFmtId="44" fontId="0" fillId="0" borderId="54" xfId="19" applyFont="1" applyFill="1" applyBorder="1" applyAlignment="1" applyProtection="1">
      <alignment horizontal="center" vertical="center"/>
    </xf>
    <xf numFmtId="0" fontId="0" fillId="0" borderId="15" xfId="0" applyBorder="1" applyAlignment="1" applyProtection="1">
      <alignment vertical="center" wrapText="1"/>
    </xf>
    <xf numFmtId="0" fontId="21" fillId="7" borderId="20" xfId="0" applyFont="1" applyFill="1" applyBorder="1" applyAlignment="1" applyProtection="1">
      <alignment vertical="center" wrapText="1"/>
    </xf>
    <xf numFmtId="0" fontId="21" fillId="7" borderId="15" xfId="0" applyFont="1" applyFill="1" applyBorder="1" applyAlignment="1" applyProtection="1">
      <alignment vertical="center" wrapText="1"/>
    </xf>
    <xf numFmtId="0" fontId="21" fillId="7" borderId="3" xfId="0" applyFont="1" applyFill="1" applyBorder="1" applyAlignment="1" applyProtection="1">
      <alignment vertical="center" wrapText="1"/>
    </xf>
    <xf numFmtId="0" fontId="21" fillId="7" borderId="9" xfId="0" applyFont="1" applyFill="1" applyBorder="1" applyAlignment="1" applyProtection="1">
      <alignment vertical="center" wrapText="1"/>
    </xf>
    <xf numFmtId="0" fontId="22" fillId="7" borderId="20" xfId="11" applyFont="1" applyFill="1" applyBorder="1" applyAlignment="1" applyProtection="1">
      <alignment vertical="center" wrapText="1"/>
    </xf>
    <xf numFmtId="0" fontId="22" fillId="7" borderId="3" xfId="11" applyFont="1" applyFill="1" applyBorder="1" applyAlignment="1" applyProtection="1">
      <alignment vertical="center" wrapText="1"/>
    </xf>
    <xf numFmtId="0" fontId="22" fillId="7" borderId="9" xfId="11" applyFont="1" applyFill="1" applyBorder="1" applyAlignment="1" applyProtection="1">
      <alignment vertical="center" wrapText="1"/>
    </xf>
    <xf numFmtId="0" fontId="21" fillId="7" borderId="20" xfId="11" applyFont="1" applyFill="1" applyBorder="1" applyAlignment="1" applyProtection="1">
      <alignment vertical="center" wrapText="1"/>
    </xf>
    <xf numFmtId="0" fontId="21" fillId="7" borderId="3" xfId="11" applyFont="1" applyFill="1" applyBorder="1" applyAlignment="1" applyProtection="1">
      <alignment vertical="center" wrapText="1"/>
    </xf>
    <xf numFmtId="0" fontId="21" fillId="7" borderId="3" xfId="11" applyFont="1" applyFill="1" applyBorder="1" applyAlignment="1" applyProtection="1">
      <alignment horizontal="left" vertical="center" wrapText="1"/>
    </xf>
    <xf numFmtId="0" fontId="21" fillId="7" borderId="9" xfId="11" applyFont="1" applyFill="1" applyBorder="1" applyAlignment="1" applyProtection="1">
      <alignment horizontal="left" vertical="center" wrapText="1"/>
    </xf>
    <xf numFmtId="0" fontId="21" fillId="7" borderId="20" xfId="0" applyFont="1" applyFill="1" applyBorder="1" applyAlignment="1" applyProtection="1">
      <alignment vertical="center"/>
    </xf>
    <xf numFmtId="0" fontId="21" fillId="7" borderId="7" xfId="0" applyFont="1" applyFill="1" applyBorder="1" applyAlignment="1" applyProtection="1">
      <alignment vertical="center"/>
    </xf>
    <xf numFmtId="0" fontId="21" fillId="7" borderId="3" xfId="0" applyFont="1" applyFill="1" applyBorder="1" applyAlignment="1" applyProtection="1">
      <alignment vertical="center"/>
    </xf>
    <xf numFmtId="0" fontId="21" fillId="7" borderId="7" xfId="0" applyFont="1" applyFill="1" applyBorder="1" applyAlignment="1" applyProtection="1">
      <alignment vertical="center" wrapText="1"/>
    </xf>
    <xf numFmtId="0" fontId="4" fillId="3" borderId="7" xfId="0" applyFont="1" applyFill="1" applyBorder="1" applyAlignment="1" applyProtection="1">
      <alignment vertical="center"/>
    </xf>
    <xf numFmtId="0" fontId="4" fillId="3" borderId="3" xfId="0" applyFont="1" applyFill="1" applyBorder="1" applyAlignment="1" applyProtection="1">
      <alignment vertical="center"/>
    </xf>
    <xf numFmtId="49" fontId="21" fillId="7" borderId="3" xfId="8" applyNumberFormat="1" applyFont="1" applyFill="1" applyBorder="1" applyAlignment="1" applyProtection="1">
      <alignment horizontal="left" vertical="center" wrapText="1"/>
    </xf>
    <xf numFmtId="49" fontId="4" fillId="3" borderId="15" xfId="8" applyNumberFormat="1" applyFont="1" applyFill="1" applyBorder="1" applyAlignment="1" applyProtection="1">
      <alignment horizontal="left" vertical="center" wrapText="1"/>
    </xf>
    <xf numFmtId="49" fontId="4" fillId="3" borderId="9" xfId="8" applyNumberFormat="1" applyFont="1" applyFill="1" applyBorder="1" applyAlignment="1" applyProtection="1">
      <alignment horizontal="left" vertical="center" wrapText="1"/>
    </xf>
    <xf numFmtId="49" fontId="21" fillId="7" borderId="20" xfId="8" applyNumberFormat="1" applyFont="1" applyFill="1" applyBorder="1" applyAlignment="1" applyProtection="1">
      <alignment horizontal="left" vertical="center" wrapText="1"/>
    </xf>
    <xf numFmtId="49" fontId="21" fillId="7" borderId="15" xfId="8" applyNumberFormat="1" applyFont="1" applyFill="1" applyBorder="1" applyAlignment="1" applyProtection="1">
      <alignment horizontal="left" vertical="center" wrapText="1"/>
    </xf>
    <xf numFmtId="49" fontId="21" fillId="7" borderId="9" xfId="8" applyNumberFormat="1" applyFont="1" applyFill="1" applyBorder="1" applyAlignment="1" applyProtection="1">
      <alignment horizontal="left" vertical="center" wrapText="1"/>
    </xf>
    <xf numFmtId="49" fontId="4" fillId="3" borderId="20" xfId="8" applyNumberFormat="1" applyFont="1" applyFill="1" applyBorder="1" applyAlignment="1" applyProtection="1">
      <alignment horizontal="left" vertical="center" wrapText="1"/>
    </xf>
    <xf numFmtId="49" fontId="4" fillId="3" borderId="3" xfId="8" applyNumberFormat="1" applyFont="1" applyFill="1" applyBorder="1" applyAlignment="1" applyProtection="1">
      <alignment horizontal="left" vertical="center" wrapText="1"/>
    </xf>
    <xf numFmtId="0" fontId="21" fillId="7" borderId="15" xfId="11" applyFont="1" applyFill="1" applyBorder="1" applyAlignment="1" applyProtection="1">
      <alignment vertical="center" wrapText="1"/>
    </xf>
    <xf numFmtId="0" fontId="21" fillId="7" borderId="14" xfId="11" applyFont="1" applyFill="1" applyBorder="1" applyAlignment="1" applyProtection="1">
      <alignment vertical="center" wrapText="1"/>
    </xf>
    <xf numFmtId="0" fontId="21" fillId="7" borderId="16" xfId="11" applyFont="1" applyFill="1" applyBorder="1" applyAlignment="1" applyProtection="1">
      <alignment vertical="center" wrapText="1"/>
    </xf>
    <xf numFmtId="0" fontId="21" fillId="7" borderId="23" xfId="11" applyFont="1" applyFill="1" applyBorder="1" applyAlignment="1" applyProtection="1">
      <alignment vertical="center" wrapText="1"/>
    </xf>
    <xf numFmtId="0" fontId="21" fillId="7" borderId="20" xfId="7" applyFont="1" applyFill="1" applyBorder="1" applyAlignment="1" applyProtection="1">
      <alignment vertical="center" wrapText="1"/>
    </xf>
    <xf numFmtId="0" fontId="21" fillId="7" borderId="3" xfId="7" applyFont="1" applyFill="1" applyBorder="1" applyAlignment="1" applyProtection="1">
      <alignment vertical="center" wrapText="1"/>
    </xf>
    <xf numFmtId="0" fontId="21" fillId="7" borderId="9" xfId="11" applyFont="1" applyFill="1" applyBorder="1" applyAlignment="1" applyProtection="1">
      <alignment vertical="center" wrapText="1"/>
    </xf>
    <xf numFmtId="0" fontId="21" fillId="7" borderId="15" xfId="11" applyFont="1" applyFill="1" applyBorder="1" applyAlignment="1" applyProtection="1">
      <alignment horizontal="left" vertical="center" wrapText="1"/>
    </xf>
    <xf numFmtId="0" fontId="21" fillId="7" borderId="3" xfId="13" applyFont="1" applyFill="1" applyBorder="1" applyAlignment="1" applyProtection="1">
      <alignment horizontal="left" vertical="center" wrapText="1"/>
    </xf>
    <xf numFmtId="0" fontId="21" fillId="7" borderId="7" xfId="11" applyFont="1" applyFill="1" applyBorder="1" applyAlignment="1" applyProtection="1">
      <alignment horizontal="left" vertical="center" wrapText="1"/>
    </xf>
    <xf numFmtId="0" fontId="21" fillId="7" borderId="15" xfId="12" applyFont="1" applyFill="1" applyBorder="1" applyAlignment="1" applyProtection="1">
      <alignment vertical="center" wrapText="1"/>
    </xf>
    <xf numFmtId="0" fontId="21" fillId="7" borderId="3" xfId="12" applyFont="1" applyFill="1" applyBorder="1" applyAlignment="1" applyProtection="1">
      <alignment vertical="center" wrapText="1"/>
    </xf>
    <xf numFmtId="0" fontId="21" fillId="7" borderId="7" xfId="7" applyFont="1" applyFill="1" applyBorder="1" applyAlignment="1" applyProtection="1">
      <alignment horizontal="left" vertical="center" wrapText="1"/>
    </xf>
    <xf numFmtId="0" fontId="21" fillId="7" borderId="3" xfId="7" applyFont="1" applyFill="1" applyBorder="1" applyAlignment="1" applyProtection="1">
      <alignment horizontal="left" vertical="center" wrapText="1"/>
    </xf>
    <xf numFmtId="0" fontId="21" fillId="7" borderId="9" xfId="7" applyFont="1" applyFill="1" applyBorder="1" applyAlignment="1" applyProtection="1">
      <alignment horizontal="left" vertical="center" wrapText="1"/>
    </xf>
    <xf numFmtId="0" fontId="21" fillId="7" borderId="3" xfId="12" applyFont="1" applyFill="1" applyBorder="1" applyAlignment="1" applyProtection="1">
      <alignment horizontal="left" vertical="center" wrapText="1"/>
    </xf>
    <xf numFmtId="0" fontId="21" fillId="7" borderId="7" xfId="12" applyFont="1" applyFill="1" applyBorder="1" applyAlignment="1" applyProtection="1">
      <alignment horizontal="left" vertical="center" wrapText="1"/>
    </xf>
    <xf numFmtId="0" fontId="21" fillId="7" borderId="9" xfId="12" applyFont="1" applyFill="1" applyBorder="1" applyAlignment="1" applyProtection="1">
      <alignment horizontal="left" vertical="center" wrapText="1"/>
    </xf>
    <xf numFmtId="0" fontId="22" fillId="14" borderId="34" xfId="12" applyFont="1" applyFill="1" applyBorder="1" applyAlignment="1" applyProtection="1">
      <alignment vertical="center" wrapText="1"/>
      <protection locked="0"/>
    </xf>
    <xf numFmtId="0" fontId="4" fillId="3" borderId="15" xfId="11" applyFont="1" applyFill="1" applyBorder="1" applyAlignment="1" applyProtection="1">
      <alignment horizontal="left" vertical="center"/>
    </xf>
    <xf numFmtId="0" fontId="4" fillId="3" borderId="3" xfId="11" applyFont="1" applyFill="1" applyBorder="1" applyAlignment="1" applyProtection="1">
      <alignment horizontal="left" vertical="center"/>
    </xf>
    <xf numFmtId="0" fontId="4" fillId="3" borderId="9" xfId="11" applyFont="1" applyFill="1" applyBorder="1" applyAlignment="1" applyProtection="1">
      <alignment horizontal="left" vertical="center"/>
    </xf>
    <xf numFmtId="0" fontId="21" fillId="7" borderId="9" xfId="12" applyFont="1" applyFill="1" applyBorder="1" applyAlignment="1" applyProtection="1">
      <alignment vertical="center" wrapText="1"/>
    </xf>
    <xf numFmtId="0" fontId="21" fillId="7" borderId="7" xfId="11" applyFont="1" applyFill="1" applyBorder="1" applyAlignment="1" applyProtection="1">
      <alignment horizontal="left" vertical="center"/>
    </xf>
    <xf numFmtId="0" fontId="21" fillId="7" borderId="9" xfId="11" applyFont="1" applyFill="1" applyBorder="1" applyAlignment="1" applyProtection="1">
      <alignment horizontal="left" vertical="center"/>
    </xf>
    <xf numFmtId="49" fontId="21" fillId="7" borderId="3" xfId="0" quotePrefix="1" applyNumberFormat="1" applyFont="1" applyFill="1" applyBorder="1" applyAlignment="1" applyProtection="1">
      <alignment horizontal="left" vertical="center"/>
    </xf>
    <xf numFmtId="49" fontId="21" fillId="7" borderId="7" xfId="0" quotePrefix="1" applyNumberFormat="1" applyFont="1" applyFill="1" applyBorder="1" applyAlignment="1" applyProtection="1">
      <alignment horizontal="left" vertical="center"/>
    </xf>
    <xf numFmtId="49" fontId="21" fillId="7" borderId="103" xfId="0" quotePrefix="1" applyNumberFormat="1" applyFont="1" applyFill="1" applyBorder="1" applyAlignment="1" applyProtection="1">
      <alignment horizontal="left" vertical="center"/>
    </xf>
    <xf numFmtId="0" fontId="20" fillId="7" borderId="3" xfId="0" applyFont="1" applyFill="1" applyBorder="1" applyAlignment="1" applyProtection="1">
      <alignment vertical="center"/>
    </xf>
    <xf numFmtId="0" fontId="26" fillId="7" borderId="3" xfId="0" applyFont="1" applyFill="1" applyBorder="1" applyAlignment="1" applyProtection="1">
      <alignment vertical="center"/>
    </xf>
    <xf numFmtId="0" fontId="4" fillId="7" borderId="3" xfId="11" applyFont="1" applyFill="1" applyBorder="1" applyAlignment="1" applyProtection="1">
      <alignment horizontal="left" vertical="center"/>
    </xf>
    <xf numFmtId="0" fontId="4" fillId="7" borderId="9" xfId="11" applyFont="1" applyFill="1" applyBorder="1" applyAlignment="1" applyProtection="1">
      <alignment horizontal="left" vertical="center"/>
    </xf>
    <xf numFmtId="0" fontId="0" fillId="0" borderId="0" xfId="0" applyAlignment="1" applyProtection="1">
      <alignment horizontal="center" vertical="center"/>
    </xf>
    <xf numFmtId="0" fontId="23" fillId="0" borderId="0" xfId="0" applyFont="1" applyAlignment="1" applyProtection="1">
      <alignment horizontal="left" vertical="center"/>
    </xf>
    <xf numFmtId="0" fontId="0" fillId="0" borderId="0" xfId="0" applyBorder="1" applyAlignment="1" applyProtection="1">
      <alignment horizontal="center" vertical="center" wrapText="1"/>
    </xf>
    <xf numFmtId="0" fontId="18" fillId="9" borderId="37" xfId="0" applyFont="1" applyFill="1" applyBorder="1" applyAlignment="1" applyProtection="1">
      <alignment horizontal="left" vertical="center" wrapText="1"/>
    </xf>
    <xf numFmtId="0" fontId="18" fillId="9" borderId="39" xfId="0" applyFont="1" applyFill="1" applyBorder="1" applyAlignment="1" applyProtection="1">
      <alignment horizontal="center" vertical="center"/>
    </xf>
    <xf numFmtId="0" fontId="18" fillId="0" borderId="25" xfId="0" applyFont="1" applyBorder="1" applyAlignment="1" applyProtection="1">
      <alignment horizontal="left" vertical="center" wrapText="1"/>
    </xf>
    <xf numFmtId="44" fontId="18" fillId="0" borderId="8" xfId="0" applyNumberFormat="1" applyFont="1" applyBorder="1" applyAlignment="1" applyProtection="1">
      <alignment horizontal="center" vertical="center"/>
    </xf>
    <xf numFmtId="0" fontId="18" fillId="0" borderId="28" xfId="0" applyFont="1" applyBorder="1" applyAlignment="1" applyProtection="1">
      <alignment horizontal="left" vertical="center" wrapText="1"/>
    </xf>
    <xf numFmtId="44" fontId="18" fillId="0" borderId="13" xfId="0" applyNumberFormat="1" applyFont="1" applyBorder="1" applyAlignment="1" applyProtection="1">
      <alignment horizontal="center" vertical="center"/>
    </xf>
    <xf numFmtId="0" fontId="18" fillId="0" borderId="27" xfId="0" applyFont="1" applyBorder="1" applyAlignment="1" applyProtection="1">
      <alignment horizontal="left" vertical="center" wrapText="1"/>
    </xf>
    <xf numFmtId="44" fontId="18" fillId="0" borderId="21" xfId="0" applyNumberFormat="1" applyFont="1" applyBorder="1" applyAlignment="1" applyProtection="1">
      <alignment horizontal="center" vertical="center"/>
    </xf>
    <xf numFmtId="0" fontId="18" fillId="0" borderId="0" xfId="0" applyFont="1" applyBorder="1" applyAlignment="1" applyProtection="1">
      <alignment horizontal="left" vertical="center" wrapText="1"/>
    </xf>
    <xf numFmtId="44" fontId="18" fillId="0" borderId="0" xfId="0" applyNumberFormat="1" applyFont="1" applyBorder="1" applyAlignment="1" applyProtection="1">
      <alignment horizontal="center" vertical="center"/>
    </xf>
    <xf numFmtId="0" fontId="0" fillId="0" borderId="0" xfId="0" applyBorder="1" applyAlignment="1" applyProtection="1">
      <alignment horizontal="left" vertical="center" wrapText="1"/>
    </xf>
    <xf numFmtId="44" fontId="0" fillId="0" borderId="0" xfId="0" applyNumberFormat="1" applyFont="1" applyBorder="1" applyAlignment="1" applyProtection="1">
      <alignment horizontal="center" vertical="center"/>
    </xf>
    <xf numFmtId="0" fontId="0" fillId="0" borderId="36" xfId="0" applyBorder="1" applyAlignment="1" applyProtection="1">
      <alignment horizontal="left" vertical="center" wrapText="1"/>
    </xf>
    <xf numFmtId="44" fontId="0" fillId="0" borderId="36" xfId="0" applyNumberFormat="1" applyFont="1" applyBorder="1" applyAlignment="1" applyProtection="1">
      <alignment horizontal="center" vertical="center"/>
    </xf>
    <xf numFmtId="0" fontId="18" fillId="9" borderId="57" xfId="0" applyFont="1" applyFill="1" applyBorder="1" applyAlignment="1" applyProtection="1">
      <alignment vertical="center"/>
    </xf>
    <xf numFmtId="0" fontId="18" fillId="9" borderId="58" xfId="0" applyFont="1" applyFill="1" applyBorder="1" applyAlignment="1" applyProtection="1">
      <alignment horizontal="center" vertical="center"/>
    </xf>
    <xf numFmtId="0" fontId="23" fillId="0" borderId="27" xfId="0" applyFont="1" applyBorder="1" applyAlignment="1" applyProtection="1">
      <alignment vertical="center"/>
    </xf>
    <xf numFmtId="44" fontId="23" fillId="13" borderId="21" xfId="0" applyNumberFormat="1" applyFont="1" applyFill="1" applyBorder="1" applyAlignment="1" applyProtection="1">
      <alignment horizontal="center" vertical="center"/>
    </xf>
    <xf numFmtId="0" fontId="18" fillId="0" borderId="36" xfId="0" applyFont="1" applyBorder="1" applyAlignment="1" applyProtection="1">
      <alignment vertical="center"/>
    </xf>
    <xf numFmtId="0" fontId="0" fillId="0" borderId="0" xfId="0" applyBorder="1" applyAlignment="1" applyProtection="1">
      <alignment vertical="center"/>
    </xf>
    <xf numFmtId="0" fontId="0" fillId="0" borderId="0" xfId="0" applyAlignment="1" applyProtection="1">
      <alignment horizontal="center" vertical="center" wrapText="1"/>
    </xf>
    <xf numFmtId="0" fontId="21" fillId="0" borderId="9" xfId="4" applyFont="1" applyFill="1" applyBorder="1" applyAlignment="1" applyProtection="1">
      <alignment horizontal="left" vertical="center" wrapText="1"/>
    </xf>
    <xf numFmtId="0" fontId="21" fillId="0" borderId="28" xfId="0" applyNumberFormat="1" applyFont="1" applyBorder="1" applyAlignment="1" applyProtection="1">
      <alignment horizontal="center" vertical="center"/>
    </xf>
    <xf numFmtId="0" fontId="21" fillId="0" borderId="7" xfId="0" applyNumberFormat="1" applyFont="1" applyFill="1" applyBorder="1" applyAlignment="1" applyProtection="1">
      <alignment horizontal="center" vertical="center"/>
    </xf>
    <xf numFmtId="0" fontId="21" fillId="0" borderId="7" xfId="0" applyNumberFormat="1" applyFont="1" applyBorder="1" applyAlignment="1" applyProtection="1">
      <alignment horizontal="center" vertical="center"/>
    </xf>
    <xf numFmtId="164" fontId="21" fillId="6" borderId="7" xfId="0" applyNumberFormat="1" applyFont="1" applyFill="1" applyBorder="1" applyAlignment="1" applyProtection="1">
      <alignment vertical="center"/>
      <protection locked="0"/>
    </xf>
    <xf numFmtId="164" fontId="21" fillId="0" borderId="13" xfId="0" applyNumberFormat="1" applyFont="1" applyBorder="1" applyAlignment="1" applyProtection="1">
      <alignment vertical="center"/>
    </xf>
    <xf numFmtId="0" fontId="21" fillId="0" borderId="4" xfId="0" applyFont="1" applyBorder="1" applyAlignment="1" applyProtection="1">
      <alignment vertical="center"/>
    </xf>
    <xf numFmtId="0" fontId="21" fillId="0" borderId="4" xfId="0" applyFont="1" applyBorder="1" applyAlignment="1" applyProtection="1">
      <alignment horizontal="center" vertical="center"/>
    </xf>
    <xf numFmtId="44" fontId="0" fillId="0" borderId="13" xfId="19" applyFont="1" applyFill="1" applyBorder="1" applyAlignment="1" applyProtection="1">
      <alignment horizontal="center" vertical="center"/>
    </xf>
    <xf numFmtId="0" fontId="0" fillId="0" borderId="0" xfId="0" applyAlignment="1" applyProtection="1">
      <alignment horizontal="center" vertical="center"/>
    </xf>
    <xf numFmtId="0" fontId="20" fillId="0" borderId="15" xfId="17" applyFont="1" applyBorder="1" applyAlignment="1" applyProtection="1">
      <alignment vertical="center" wrapText="1"/>
    </xf>
    <xf numFmtId="0" fontId="25" fillId="0" borderId="0" xfId="4" applyFont="1" applyAlignment="1" applyProtection="1">
      <alignment vertical="center"/>
    </xf>
    <xf numFmtId="0" fontId="24" fillId="0" borderId="0" xfId="4" applyFont="1" applyAlignment="1" applyProtection="1">
      <alignment vertical="center"/>
    </xf>
    <xf numFmtId="0" fontId="0" fillId="0" borderId="0" xfId="0" applyFont="1" applyAlignment="1" applyProtection="1">
      <alignment horizontal="center" vertical="center"/>
    </xf>
    <xf numFmtId="0" fontId="24" fillId="0" borderId="0" xfId="9" applyFont="1" applyAlignment="1" applyProtection="1">
      <alignment vertical="center"/>
    </xf>
    <xf numFmtId="0" fontId="25" fillId="0" borderId="0" xfId="4" applyFont="1" applyAlignment="1" applyProtection="1">
      <alignment horizontal="left" vertical="center"/>
    </xf>
    <xf numFmtId="0" fontId="24" fillId="0" borderId="0" xfId="4" applyFont="1" applyAlignment="1" applyProtection="1">
      <alignment horizontal="left" vertical="center"/>
    </xf>
    <xf numFmtId="49" fontId="22" fillId="0" borderId="15" xfId="17" applyNumberFormat="1" applyFont="1" applyBorder="1" applyAlignment="1" applyProtection="1">
      <alignment horizontal="left" vertical="center" wrapText="1"/>
    </xf>
    <xf numFmtId="0" fontId="0" fillId="0" borderId="0" xfId="0" applyAlignment="1" applyProtection="1">
      <alignment horizontal="center" vertical="center"/>
    </xf>
    <xf numFmtId="0" fontId="20" fillId="0" borderId="15" xfId="17" applyFont="1" applyBorder="1" applyAlignment="1" applyProtection="1">
      <alignment horizontal="left" vertical="center" wrapText="1"/>
    </xf>
    <xf numFmtId="0" fontId="0" fillId="0" borderId="0" xfId="0" applyAlignment="1" applyProtection="1">
      <alignment horizontal="center" vertical="center"/>
    </xf>
    <xf numFmtId="0" fontId="19" fillId="10" borderId="68" xfId="0" applyFont="1" applyFill="1" applyBorder="1" applyAlignment="1" applyProtection="1">
      <alignment horizontal="center" vertical="center"/>
    </xf>
    <xf numFmtId="49" fontId="22" fillId="0" borderId="7" xfId="17" applyNumberFormat="1" applyFont="1" applyBorder="1" applyAlignment="1" applyProtection="1">
      <alignment horizontal="left" vertical="center" wrapText="1"/>
    </xf>
    <xf numFmtId="49" fontId="22" fillId="0" borderId="15" xfId="17" applyNumberFormat="1" applyFont="1" applyBorder="1" applyAlignment="1" applyProtection="1">
      <alignment horizontal="left" vertical="center" wrapText="1"/>
    </xf>
    <xf numFmtId="0" fontId="20" fillId="0" borderId="15" xfId="17" applyFont="1" applyBorder="1" applyAlignment="1" applyProtection="1">
      <alignment horizontal="left" vertical="center" wrapText="1"/>
    </xf>
    <xf numFmtId="49" fontId="21" fillId="0" borderId="7" xfId="17" applyNumberFormat="1" applyFont="1" applyBorder="1" applyAlignment="1" applyProtection="1">
      <alignment horizontal="left" vertical="center" wrapText="1"/>
    </xf>
    <xf numFmtId="0" fontId="19" fillId="10" borderId="87" xfId="0" applyFont="1" applyFill="1" applyBorder="1" applyAlignment="1" applyProtection="1">
      <alignment horizontal="center" vertical="center"/>
    </xf>
    <xf numFmtId="0" fontId="21" fillId="12" borderId="15" xfId="0" applyFont="1" applyFill="1" applyBorder="1" applyAlignment="1" applyProtection="1">
      <alignment horizontal="left" vertical="center" wrapText="1"/>
    </xf>
    <xf numFmtId="0" fontId="22" fillId="12" borderId="15" xfId="0" applyFont="1" applyFill="1" applyBorder="1" applyAlignment="1" applyProtection="1">
      <alignment horizontal="left" vertical="center" wrapText="1"/>
    </xf>
    <xf numFmtId="49" fontId="22" fillId="0" borderId="15" xfId="17" applyNumberFormat="1" applyFont="1" applyBorder="1" applyAlignment="1" applyProtection="1">
      <alignment horizontal="center" vertical="center" wrapText="1"/>
    </xf>
    <xf numFmtId="0" fontId="20" fillId="0" borderId="7" xfId="17" applyFont="1" applyBorder="1" applyAlignment="1" applyProtection="1">
      <alignment vertical="center" wrapText="1"/>
    </xf>
    <xf numFmtId="49" fontId="22" fillId="0" borderId="15" xfId="17" applyNumberFormat="1" applyFont="1" applyBorder="1" applyAlignment="1" applyProtection="1">
      <alignment horizontal="left" vertical="center"/>
    </xf>
    <xf numFmtId="0" fontId="19" fillId="0" borderId="15" xfId="0" applyFont="1" applyBorder="1" applyAlignment="1" applyProtection="1">
      <alignment horizontal="center" vertical="center"/>
    </xf>
    <xf numFmtId="0" fontId="22" fillId="12" borderId="15" xfId="0" applyFont="1" applyFill="1" applyBorder="1" applyAlignment="1" applyProtection="1">
      <alignment horizontal="left" vertical="center"/>
    </xf>
    <xf numFmtId="0" fontId="21" fillId="0" borderId="15" xfId="17" applyFont="1" applyBorder="1" applyAlignment="1" applyProtection="1">
      <alignment vertical="center" wrapText="1"/>
    </xf>
    <xf numFmtId="0" fontId="0" fillId="0" borderId="0" xfId="0" applyFont="1" applyAlignment="1" applyProtection="1">
      <alignment horizontal="center" vertical="center"/>
    </xf>
    <xf numFmtId="0" fontId="0" fillId="0" borderId="0" xfId="0" applyAlignment="1" applyProtection="1">
      <alignment horizontal="center" vertical="center"/>
    </xf>
    <xf numFmtId="0" fontId="20" fillId="10" borderId="3" xfId="17" applyFont="1" applyFill="1" applyBorder="1" applyAlignment="1" applyProtection="1">
      <alignment horizontal="center" vertical="center"/>
    </xf>
    <xf numFmtId="0" fontId="19" fillId="0" borderId="11" xfId="0" applyFont="1" applyBorder="1" applyAlignment="1" applyProtection="1">
      <alignment horizontal="left" vertical="center"/>
      <protection locked="0"/>
    </xf>
    <xf numFmtId="0" fontId="33" fillId="9" borderId="49" xfId="0" applyFont="1" applyFill="1" applyBorder="1" applyAlignment="1" applyProtection="1">
      <alignment horizontal="center" vertical="center" wrapText="1"/>
    </xf>
    <xf numFmtId="0" fontId="0" fillId="0" borderId="0" xfId="0" applyAlignment="1" applyProtection="1">
      <alignment horizontal="center" vertical="center"/>
    </xf>
    <xf numFmtId="2" fontId="0" fillId="0" borderId="0" xfId="0" applyNumberFormat="1" applyAlignment="1" applyProtection="1">
      <alignment horizontal="center"/>
    </xf>
    <xf numFmtId="0" fontId="23" fillId="0" borderId="0" xfId="0" applyFont="1" applyAlignment="1" applyProtection="1">
      <alignment horizontal="left"/>
    </xf>
    <xf numFmtId="0" fontId="19" fillId="10" borderId="67" xfId="0" applyFont="1" applyFill="1" applyBorder="1" applyAlignment="1" applyProtection="1">
      <alignment horizontal="center" vertical="center" wrapText="1"/>
    </xf>
    <xf numFmtId="0" fontId="19" fillId="10" borderId="87" xfId="0" applyFont="1" applyFill="1" applyBorder="1" applyAlignment="1" applyProtection="1">
      <alignment horizontal="center" vertical="center" wrapText="1"/>
    </xf>
    <xf numFmtId="0" fontId="19" fillId="7" borderId="60" xfId="0" applyFont="1" applyFill="1" applyBorder="1" applyAlignment="1" applyProtection="1">
      <alignment horizontal="center" vertical="center" wrapText="1"/>
    </xf>
    <xf numFmtId="0" fontId="19" fillId="7" borderId="76" xfId="0" applyFont="1" applyFill="1" applyBorder="1" applyAlignment="1" applyProtection="1">
      <alignment horizontal="center" vertical="center" wrapText="1"/>
    </xf>
    <xf numFmtId="0" fontId="19" fillId="7" borderId="67" xfId="0" applyFont="1" applyFill="1" applyBorder="1" applyAlignment="1" applyProtection="1">
      <alignment horizontal="center" vertical="center" wrapText="1"/>
    </xf>
    <xf numFmtId="0" fontId="19" fillId="7" borderId="68" xfId="0" applyFont="1" applyFill="1" applyBorder="1" applyAlignment="1" applyProtection="1">
      <alignment horizontal="center" vertical="center" wrapText="1"/>
    </xf>
    <xf numFmtId="0" fontId="0" fillId="0" borderId="0" xfId="0" applyAlignment="1" applyProtection="1">
      <alignment horizontal="center" vertical="center"/>
    </xf>
    <xf numFmtId="0" fontId="18" fillId="0" borderId="0" xfId="0" applyFont="1" applyAlignment="1" applyProtection="1">
      <alignment horizontal="right" vertical="top" wrapText="1"/>
    </xf>
    <xf numFmtId="0" fontId="18" fillId="0" borderId="0" xfId="0" applyFont="1" applyAlignment="1" applyProtection="1">
      <alignment horizontal="right" vertical="top"/>
    </xf>
    <xf numFmtId="0" fontId="19" fillId="6" borderId="67" xfId="0" applyFont="1" applyFill="1" applyBorder="1" applyAlignment="1" applyProtection="1">
      <alignment horizontal="center" vertical="center" wrapText="1"/>
    </xf>
    <xf numFmtId="0" fontId="19" fillId="6" borderId="68" xfId="0" applyFont="1" applyFill="1" applyBorder="1" applyAlignment="1" applyProtection="1">
      <alignment horizontal="center" vertical="center" wrapText="1"/>
    </xf>
    <xf numFmtId="0" fontId="19" fillId="11" borderId="70" xfId="0" applyFont="1" applyFill="1" applyBorder="1" applyAlignment="1" applyProtection="1">
      <alignment horizontal="center" vertical="center" wrapText="1"/>
    </xf>
    <xf numFmtId="0" fontId="19" fillId="11" borderId="71" xfId="0" applyFont="1" applyFill="1" applyBorder="1" applyAlignment="1" applyProtection="1">
      <alignment horizontal="center" vertical="center" wrapText="1"/>
    </xf>
    <xf numFmtId="0" fontId="23" fillId="0" borderId="0" xfId="0" applyFont="1" applyAlignment="1" applyProtection="1">
      <alignment horizontal="left" vertical="center"/>
    </xf>
    <xf numFmtId="0" fontId="19" fillId="10" borderId="67" xfId="0" applyFont="1" applyFill="1" applyBorder="1" applyAlignment="1" applyProtection="1">
      <alignment horizontal="center" vertical="center"/>
    </xf>
    <xf numFmtId="0" fontId="19" fillId="10" borderId="68" xfId="0" applyFont="1" applyFill="1" applyBorder="1" applyAlignment="1" applyProtection="1">
      <alignment horizontal="center" vertical="center"/>
    </xf>
    <xf numFmtId="0" fontId="0" fillId="0" borderId="64" xfId="0" applyBorder="1" applyAlignment="1" applyProtection="1">
      <alignment horizontal="left" vertical="center"/>
    </xf>
    <xf numFmtId="0" fontId="19" fillId="10" borderId="65" xfId="0" applyFont="1" applyFill="1" applyBorder="1" applyAlignment="1" applyProtection="1">
      <alignment horizontal="center" vertical="center" wrapText="1"/>
    </xf>
    <xf numFmtId="0" fontId="19" fillId="10" borderId="66" xfId="0" applyFont="1" applyFill="1" applyBorder="1" applyAlignment="1" applyProtection="1">
      <alignment horizontal="center" vertical="center"/>
    </xf>
    <xf numFmtId="49" fontId="22" fillId="0" borderId="7" xfId="17" applyNumberFormat="1" applyFont="1" applyBorder="1" applyAlignment="1" applyProtection="1">
      <alignment horizontal="left" vertical="center" wrapText="1"/>
    </xf>
    <xf numFmtId="49" fontId="22" fillId="0" borderId="17" xfId="17" applyNumberFormat="1" applyFont="1" applyBorder="1" applyAlignment="1" applyProtection="1">
      <alignment horizontal="left" vertical="center" wrapText="1"/>
    </xf>
    <xf numFmtId="49" fontId="22" fillId="0" borderId="15" xfId="17" applyNumberFormat="1" applyFont="1" applyBorder="1" applyAlignment="1" applyProtection="1">
      <alignment horizontal="left" vertical="center" wrapText="1"/>
    </xf>
    <xf numFmtId="49" fontId="22" fillId="0" borderId="135" xfId="17" applyNumberFormat="1" applyFont="1" applyBorder="1" applyAlignment="1" applyProtection="1">
      <alignment horizontal="left" vertical="center" wrapText="1"/>
    </xf>
    <xf numFmtId="0" fontId="20" fillId="0" borderId="7" xfId="17" applyFont="1" applyBorder="1" applyAlignment="1" applyProtection="1">
      <alignment horizontal="left" vertical="center" wrapText="1"/>
    </xf>
    <xf numFmtId="0" fontId="20" fillId="0" borderId="17" xfId="17" applyFont="1" applyBorder="1" applyAlignment="1" applyProtection="1">
      <alignment horizontal="left" vertical="center" wrapText="1"/>
    </xf>
    <xf numFmtId="0" fontId="20" fillId="0" borderId="135" xfId="17" applyFont="1" applyBorder="1" applyAlignment="1" applyProtection="1">
      <alignment horizontal="left" vertical="center" wrapText="1"/>
    </xf>
    <xf numFmtId="0" fontId="20" fillId="0" borderId="15" xfId="17" applyFont="1" applyBorder="1" applyAlignment="1" applyProtection="1">
      <alignment horizontal="left" vertical="center" wrapText="1"/>
    </xf>
    <xf numFmtId="49" fontId="21" fillId="0" borderId="7" xfId="17" applyNumberFormat="1" applyFont="1" applyBorder="1" applyAlignment="1" applyProtection="1">
      <alignment horizontal="left" vertical="center" wrapText="1"/>
    </xf>
    <xf numFmtId="49" fontId="21" fillId="0" borderId="17" xfId="17" applyNumberFormat="1" applyFont="1" applyBorder="1" applyAlignment="1" applyProtection="1">
      <alignment horizontal="left" vertical="center" wrapText="1"/>
    </xf>
    <xf numFmtId="49" fontId="21" fillId="0" borderId="15" xfId="17" applyNumberFormat="1" applyFont="1" applyBorder="1" applyAlignment="1" applyProtection="1">
      <alignment horizontal="left" vertical="center" wrapText="1"/>
    </xf>
    <xf numFmtId="0" fontId="19" fillId="10" borderId="91" xfId="0" applyFont="1" applyFill="1" applyBorder="1" applyAlignment="1" applyProtection="1">
      <alignment horizontal="center" vertical="center"/>
    </xf>
    <xf numFmtId="0" fontId="19" fillId="6" borderId="91" xfId="0" applyFont="1" applyFill="1" applyBorder="1" applyAlignment="1" applyProtection="1">
      <alignment horizontal="center" vertical="center" wrapText="1"/>
    </xf>
    <xf numFmtId="0" fontId="19" fillId="11" borderId="95" xfId="0" applyFont="1" applyFill="1" applyBorder="1" applyAlignment="1" applyProtection="1">
      <alignment horizontal="center" vertical="center" wrapText="1"/>
    </xf>
    <xf numFmtId="0" fontId="19" fillId="10" borderId="89" xfId="0" applyFont="1" applyFill="1" applyBorder="1" applyAlignment="1" applyProtection="1">
      <alignment horizontal="center" vertical="center"/>
    </xf>
    <xf numFmtId="0" fontId="19" fillId="10" borderId="87" xfId="0" applyFont="1" applyFill="1" applyBorder="1" applyAlignment="1" applyProtection="1">
      <alignment horizontal="center" vertical="center"/>
    </xf>
    <xf numFmtId="0" fontId="19" fillId="6" borderId="87" xfId="0" applyFont="1" applyFill="1" applyBorder="1" applyAlignment="1" applyProtection="1">
      <alignment horizontal="center" vertical="center" wrapText="1"/>
    </xf>
    <xf numFmtId="0" fontId="19" fillId="11" borderId="90" xfId="0" applyFont="1" applyFill="1" applyBorder="1" applyAlignment="1" applyProtection="1">
      <alignment horizontal="center" vertical="center" wrapText="1"/>
    </xf>
    <xf numFmtId="0" fontId="19" fillId="10" borderId="73" xfId="0" applyFont="1" applyFill="1" applyBorder="1" applyAlignment="1" applyProtection="1">
      <alignment horizontal="center" vertical="center"/>
    </xf>
    <xf numFmtId="0" fontId="19" fillId="10" borderId="96" xfId="0" applyFont="1" applyFill="1" applyBorder="1" applyAlignment="1" applyProtection="1">
      <alignment horizontal="center" vertical="center"/>
    </xf>
    <xf numFmtId="0" fontId="19" fillId="10" borderId="88" xfId="0" applyFont="1" applyFill="1" applyBorder="1" applyAlignment="1" applyProtection="1">
      <alignment horizontal="center" vertical="center"/>
    </xf>
    <xf numFmtId="0" fontId="19" fillId="0" borderId="7" xfId="0" applyFont="1" applyFill="1" applyBorder="1" applyAlignment="1" applyProtection="1">
      <alignment horizontal="left" vertical="center" wrapText="1"/>
    </xf>
    <xf numFmtId="0" fontId="19" fillId="0" borderId="17" xfId="0" applyFont="1" applyFill="1" applyBorder="1" applyAlignment="1" applyProtection="1">
      <alignment horizontal="left" vertical="center" wrapText="1"/>
    </xf>
    <xf numFmtId="0" fontId="19" fillId="0" borderId="15" xfId="0" applyFont="1" applyFill="1" applyBorder="1" applyAlignment="1" applyProtection="1">
      <alignment horizontal="left" vertical="center" wrapText="1"/>
    </xf>
    <xf numFmtId="49" fontId="21" fillId="0" borderId="135" xfId="17" applyNumberFormat="1" applyFont="1" applyBorder="1" applyAlignment="1" applyProtection="1">
      <alignment horizontal="left" vertical="center" wrapText="1"/>
    </xf>
    <xf numFmtId="0" fontId="0" fillId="0" borderId="0" xfId="0" applyAlignment="1" applyProtection="1">
      <alignment horizontal="left" vertical="center"/>
    </xf>
    <xf numFmtId="0" fontId="19" fillId="10" borderId="68" xfId="0" applyFont="1" applyFill="1" applyBorder="1" applyAlignment="1" applyProtection="1">
      <alignment horizontal="center" vertical="center" wrapText="1"/>
    </xf>
    <xf numFmtId="0" fontId="19" fillId="0" borderId="7" xfId="0" applyFont="1" applyBorder="1" applyAlignment="1" applyProtection="1">
      <alignment horizontal="left" vertical="center"/>
    </xf>
    <xf numFmtId="0" fontId="19" fillId="0" borderId="17" xfId="0" applyFont="1" applyBorder="1" applyAlignment="1" applyProtection="1">
      <alignment horizontal="left" vertical="center"/>
    </xf>
    <xf numFmtId="0" fontId="19" fillId="0" borderId="15" xfId="0" applyFont="1" applyBorder="1" applyAlignment="1" applyProtection="1">
      <alignment horizontal="left" vertical="center"/>
    </xf>
    <xf numFmtId="0" fontId="19" fillId="0" borderId="135" xfId="0" applyFont="1" applyBorder="1" applyAlignment="1" applyProtection="1">
      <alignment horizontal="left" vertical="center"/>
    </xf>
    <xf numFmtId="0" fontId="22" fillId="12" borderId="7" xfId="0" applyFont="1" applyFill="1" applyBorder="1" applyAlignment="1" applyProtection="1">
      <alignment horizontal="left" vertical="center" wrapText="1"/>
    </xf>
    <xf numFmtId="0" fontId="22" fillId="12" borderId="17" xfId="0" applyFont="1" applyFill="1" applyBorder="1" applyAlignment="1" applyProtection="1">
      <alignment horizontal="left" vertical="center" wrapText="1"/>
    </xf>
    <xf numFmtId="0" fontId="22" fillId="12" borderId="135" xfId="0" applyFont="1" applyFill="1" applyBorder="1" applyAlignment="1" applyProtection="1">
      <alignment horizontal="left" vertical="center" wrapText="1"/>
    </xf>
    <xf numFmtId="0" fontId="21" fillId="12" borderId="7" xfId="0" applyFont="1" applyFill="1" applyBorder="1" applyAlignment="1" applyProtection="1">
      <alignment horizontal="left" vertical="center" wrapText="1"/>
    </xf>
    <xf numFmtId="0" fontId="21" fillId="12" borderId="17" xfId="0" applyFont="1" applyFill="1" applyBorder="1" applyAlignment="1" applyProtection="1">
      <alignment horizontal="left" vertical="center" wrapText="1"/>
    </xf>
    <xf numFmtId="0" fontId="21" fillId="12" borderId="15" xfId="0" applyFont="1" applyFill="1" applyBorder="1" applyAlignment="1" applyProtection="1">
      <alignment horizontal="left" vertical="center" wrapText="1"/>
    </xf>
    <xf numFmtId="0" fontId="22" fillId="12" borderId="15" xfId="0" applyFont="1" applyFill="1" applyBorder="1" applyAlignment="1" applyProtection="1">
      <alignment horizontal="left" vertical="center" wrapText="1"/>
    </xf>
    <xf numFmtId="49" fontId="22" fillId="0" borderId="48" xfId="17" applyNumberFormat="1" applyFont="1" applyBorder="1" applyAlignment="1" applyProtection="1">
      <alignment horizontal="left" vertical="center" wrapText="1"/>
    </xf>
    <xf numFmtId="0" fontId="20" fillId="0" borderId="48" xfId="17" applyFont="1" applyBorder="1" applyAlignment="1" applyProtection="1">
      <alignment horizontal="left" vertical="center" wrapText="1"/>
    </xf>
    <xf numFmtId="49" fontId="22" fillId="0" borderId="7" xfId="17" applyNumberFormat="1" applyFont="1" applyBorder="1" applyAlignment="1" applyProtection="1">
      <alignment vertical="center" wrapText="1"/>
    </xf>
    <xf numFmtId="49" fontId="22" fillId="0" borderId="17" xfId="17" applyNumberFormat="1" applyFont="1" applyBorder="1" applyAlignment="1" applyProtection="1">
      <alignment vertical="center" wrapText="1"/>
    </xf>
    <xf numFmtId="49" fontId="22" fillId="0" borderId="15" xfId="17" applyNumberFormat="1" applyFont="1" applyBorder="1" applyAlignment="1" applyProtection="1">
      <alignment vertical="center" wrapText="1"/>
    </xf>
    <xf numFmtId="49" fontId="22" fillId="0" borderId="7" xfId="17" applyNumberFormat="1" applyFont="1" applyBorder="1" applyAlignment="1" applyProtection="1">
      <alignment horizontal="center" vertical="center" wrapText="1"/>
    </xf>
    <xf numFmtId="49" fontId="22" fillId="0" borderId="17" xfId="17" applyNumberFormat="1" applyFont="1" applyBorder="1" applyAlignment="1" applyProtection="1">
      <alignment horizontal="center" vertical="center" wrapText="1"/>
    </xf>
    <xf numFmtId="49" fontId="22" fillId="0" borderId="15" xfId="17" applyNumberFormat="1" applyFont="1" applyBorder="1" applyAlignment="1" applyProtection="1">
      <alignment horizontal="center" vertical="center" wrapText="1"/>
    </xf>
    <xf numFmtId="0" fontId="0" fillId="0" borderId="0" xfId="0" applyAlignment="1" applyProtection="1">
      <alignment horizontal="left" vertical="center" wrapText="1"/>
    </xf>
    <xf numFmtId="0" fontId="20" fillId="0" borderId="0" xfId="17" applyFont="1" applyFill="1" applyBorder="1" applyAlignment="1" applyProtection="1">
      <alignment horizontal="left" vertical="center" wrapText="1"/>
    </xf>
    <xf numFmtId="0" fontId="20" fillId="0" borderId="47" xfId="17" applyFont="1" applyBorder="1" applyAlignment="1" applyProtection="1">
      <alignment horizontal="center" vertical="center" wrapText="1"/>
    </xf>
    <xf numFmtId="0" fontId="20" fillId="0" borderId="106" xfId="17" applyFont="1" applyBorder="1" applyAlignment="1" applyProtection="1">
      <alignment horizontal="center" vertical="center" wrapText="1"/>
    </xf>
    <xf numFmtId="0" fontId="20" fillId="0" borderId="105" xfId="17" applyFont="1" applyBorder="1" applyAlignment="1" applyProtection="1">
      <alignment horizontal="center" vertical="center" wrapText="1"/>
    </xf>
    <xf numFmtId="49" fontId="21" fillId="0" borderId="0" xfId="17" applyNumberFormat="1" applyFont="1" applyFill="1" applyBorder="1" applyAlignment="1" applyProtection="1">
      <alignment horizontal="left" vertical="center" wrapText="1"/>
    </xf>
    <xf numFmtId="0" fontId="19" fillId="0" borderId="48" xfId="17" applyFont="1" applyBorder="1" applyAlignment="1" applyProtection="1">
      <alignment horizontal="left" vertical="center" wrapText="1"/>
    </xf>
    <xf numFmtId="0" fontId="19" fillId="0" borderId="17" xfId="17" applyFont="1" applyBorder="1" applyAlignment="1" applyProtection="1">
      <alignment horizontal="left" vertical="center" wrapText="1"/>
    </xf>
    <xf numFmtId="0" fontId="19" fillId="0" borderId="15" xfId="17" applyFont="1" applyBorder="1" applyAlignment="1" applyProtection="1">
      <alignment horizontal="left" vertical="center" wrapText="1"/>
    </xf>
    <xf numFmtId="0" fontId="20" fillId="0" borderId="7" xfId="17" applyFont="1" applyBorder="1" applyAlignment="1" applyProtection="1">
      <alignment vertical="center" wrapText="1"/>
    </xf>
    <xf numFmtId="0" fontId="20" fillId="0" borderId="17" xfId="17" applyFont="1" applyBorder="1" applyAlignment="1" applyProtection="1">
      <alignment vertical="center" wrapText="1"/>
    </xf>
    <xf numFmtId="0" fontId="20" fillId="0" borderId="15" xfId="17" applyFont="1" applyBorder="1" applyAlignment="1" applyProtection="1">
      <alignment vertical="center" wrapText="1"/>
    </xf>
    <xf numFmtId="49" fontId="21" fillId="0" borderId="7" xfId="17" applyNumberFormat="1" applyFont="1" applyBorder="1" applyAlignment="1" applyProtection="1">
      <alignment vertical="center" wrapText="1"/>
    </xf>
    <xf numFmtId="49" fontId="21" fillId="0" borderId="15" xfId="17" applyNumberFormat="1" applyFont="1" applyBorder="1" applyAlignment="1" applyProtection="1">
      <alignment vertical="center" wrapText="1"/>
    </xf>
    <xf numFmtId="0" fontId="17" fillId="0" borderId="0" xfId="17" applyFont="1" applyFill="1" applyBorder="1" applyAlignment="1" applyProtection="1">
      <alignment horizontal="left" vertical="center" wrapText="1"/>
    </xf>
    <xf numFmtId="0" fontId="21" fillId="0" borderId="47" xfId="17" applyNumberFormat="1" applyFont="1" applyBorder="1" applyAlignment="1" applyProtection="1">
      <alignment horizontal="center" vertical="center" wrapText="1"/>
    </xf>
    <xf numFmtId="0" fontId="21" fillId="0" borderId="106" xfId="17" applyNumberFormat="1" applyFont="1" applyBorder="1" applyAlignment="1" applyProtection="1">
      <alignment horizontal="center" vertical="center" wrapText="1"/>
    </xf>
    <xf numFmtId="0" fontId="21" fillId="0" borderId="105" xfId="17" applyNumberFormat="1" applyFont="1" applyBorder="1" applyAlignment="1" applyProtection="1">
      <alignment horizontal="center" vertical="center" wrapText="1"/>
    </xf>
    <xf numFmtId="49" fontId="21" fillId="0" borderId="48" xfId="17" applyNumberFormat="1" applyFont="1" applyBorder="1" applyAlignment="1" applyProtection="1">
      <alignment horizontal="left" vertical="center" wrapText="1"/>
    </xf>
    <xf numFmtId="49" fontId="22" fillId="0" borderId="7" xfId="17" applyNumberFormat="1" applyFont="1" applyBorder="1" applyAlignment="1" applyProtection="1">
      <alignment horizontal="left" vertical="center"/>
    </xf>
    <xf numFmtId="49" fontId="22" fillId="0" borderId="15" xfId="17" applyNumberFormat="1" applyFont="1" applyBorder="1" applyAlignment="1" applyProtection="1">
      <alignment horizontal="left" vertical="center"/>
    </xf>
    <xf numFmtId="0" fontId="21" fillId="0" borderId="7" xfId="17" applyFont="1" applyBorder="1" applyAlignment="1" applyProtection="1">
      <alignment horizontal="left" vertical="center" wrapText="1"/>
    </xf>
    <xf numFmtId="0" fontId="21" fillId="0" borderId="15" xfId="17" applyFont="1" applyBorder="1" applyAlignment="1" applyProtection="1">
      <alignment horizontal="left" vertical="center" wrapText="1"/>
    </xf>
    <xf numFmtId="49" fontId="19" fillId="0" borderId="7" xfId="17" applyNumberFormat="1" applyFont="1" applyBorder="1" applyAlignment="1" applyProtection="1">
      <alignment horizontal="left" vertical="center"/>
    </xf>
    <xf numFmtId="49" fontId="19" fillId="0" borderId="17" xfId="17" applyNumberFormat="1" applyFont="1" applyBorder="1" applyAlignment="1" applyProtection="1">
      <alignment horizontal="left" vertical="center"/>
    </xf>
    <xf numFmtId="49" fontId="19" fillId="0" borderId="15" xfId="17" applyNumberFormat="1" applyFont="1" applyBorder="1" applyAlignment="1" applyProtection="1">
      <alignment horizontal="left" vertical="center"/>
    </xf>
    <xf numFmtId="0" fontId="21" fillId="0" borderId="17" xfId="17" applyFont="1" applyBorder="1" applyAlignment="1" applyProtection="1">
      <alignment horizontal="left" vertical="center" wrapText="1"/>
    </xf>
    <xf numFmtId="49" fontId="19" fillId="0" borderId="7" xfId="17" applyNumberFormat="1" applyFont="1" applyBorder="1" applyAlignment="1" applyProtection="1">
      <alignment horizontal="left" vertical="center" wrapText="1"/>
    </xf>
    <xf numFmtId="49" fontId="19" fillId="0" borderId="15" xfId="17" applyNumberFormat="1" applyFont="1" applyBorder="1" applyAlignment="1" applyProtection="1">
      <alignment horizontal="left" vertical="center" wrapText="1"/>
    </xf>
    <xf numFmtId="0" fontId="19" fillId="0" borderId="7" xfId="0" applyFont="1" applyBorder="1" applyAlignment="1" applyProtection="1">
      <alignment horizontal="center" vertical="center"/>
    </xf>
    <xf numFmtId="0" fontId="19" fillId="0" borderId="17" xfId="0" applyFont="1" applyBorder="1" applyAlignment="1" applyProtection="1">
      <alignment horizontal="center" vertical="center"/>
    </xf>
    <xf numFmtId="0" fontId="19" fillId="0" borderId="15" xfId="0" applyFont="1" applyBorder="1" applyAlignment="1" applyProtection="1">
      <alignment horizontal="center" vertical="center"/>
    </xf>
    <xf numFmtId="49" fontId="21" fillId="0" borderId="17" xfId="17" applyNumberFormat="1" applyFont="1" applyBorder="1" applyAlignment="1" applyProtection="1">
      <alignment vertical="center" wrapText="1"/>
    </xf>
    <xf numFmtId="49" fontId="22" fillId="0" borderId="135" xfId="17" applyNumberFormat="1" applyFont="1" applyBorder="1" applyAlignment="1" applyProtection="1">
      <alignment vertical="center" wrapText="1"/>
    </xf>
    <xf numFmtId="49" fontId="21" fillId="0" borderId="135" xfId="17" applyNumberFormat="1" applyFont="1" applyBorder="1" applyAlignment="1" applyProtection="1">
      <alignment vertical="center" wrapText="1"/>
    </xf>
    <xf numFmtId="0" fontId="23" fillId="0" borderId="0" xfId="0" applyFont="1" applyAlignment="1" applyProtection="1">
      <alignment horizontal="left" vertical="center" wrapText="1"/>
    </xf>
    <xf numFmtId="0" fontId="22" fillId="12" borderId="48" xfId="0" applyFont="1" applyFill="1" applyBorder="1" applyAlignment="1" applyProtection="1">
      <alignment horizontal="left" vertical="center" wrapText="1"/>
    </xf>
    <xf numFmtId="0" fontId="22" fillId="12" borderId="48" xfId="0" applyFont="1" applyFill="1" applyBorder="1" applyAlignment="1" applyProtection="1">
      <alignment horizontal="left" vertical="center"/>
    </xf>
    <xf numFmtId="0" fontId="22" fillId="12" borderId="17" xfId="0" applyFont="1" applyFill="1" applyBorder="1" applyAlignment="1" applyProtection="1">
      <alignment horizontal="left" vertical="center"/>
    </xf>
    <xf numFmtId="0" fontId="22" fillId="12" borderId="15" xfId="0" applyFont="1" applyFill="1" applyBorder="1" applyAlignment="1" applyProtection="1">
      <alignment horizontal="left" vertical="center"/>
    </xf>
    <xf numFmtId="0" fontId="22" fillId="0" borderId="7" xfId="0" applyFont="1" applyBorder="1" applyAlignment="1" applyProtection="1">
      <alignment horizontal="left" vertical="center"/>
    </xf>
    <xf numFmtId="0" fontId="22" fillId="0" borderId="17" xfId="0" applyFont="1" applyBorder="1" applyAlignment="1" applyProtection="1">
      <alignment horizontal="left" vertical="center"/>
    </xf>
    <xf numFmtId="0" fontId="22" fillId="0" borderId="15" xfId="0" applyFont="1" applyBorder="1" applyAlignment="1" applyProtection="1">
      <alignment horizontal="left" vertical="center"/>
    </xf>
    <xf numFmtId="0" fontId="22" fillId="0" borderId="135" xfId="0" applyFont="1" applyBorder="1" applyAlignment="1" applyProtection="1">
      <alignment horizontal="left" vertical="center"/>
    </xf>
    <xf numFmtId="49" fontId="22" fillId="0" borderId="17" xfId="17" applyNumberFormat="1" applyFont="1" applyBorder="1" applyAlignment="1" applyProtection="1">
      <alignment horizontal="left" vertical="center"/>
    </xf>
    <xf numFmtId="49" fontId="22" fillId="0" borderId="135" xfId="17" applyNumberFormat="1" applyFont="1" applyBorder="1" applyAlignment="1" applyProtection="1">
      <alignment horizontal="left" vertical="center"/>
    </xf>
    <xf numFmtId="0" fontId="21" fillId="0" borderId="135" xfId="17" applyFont="1" applyBorder="1" applyAlignment="1" applyProtection="1">
      <alignment horizontal="left" vertical="center" wrapText="1"/>
    </xf>
    <xf numFmtId="0" fontId="21" fillId="0" borderId="7" xfId="17" applyFont="1" applyBorder="1" applyAlignment="1" applyProtection="1">
      <alignment vertical="center" wrapText="1"/>
    </xf>
    <xf numFmtId="0" fontId="21" fillId="0" borderId="17" xfId="17" applyFont="1" applyBorder="1" applyAlignment="1" applyProtection="1">
      <alignment vertical="center" wrapText="1"/>
    </xf>
    <xf numFmtId="0" fontId="21" fillId="0" borderId="15" xfId="17" applyFont="1" applyBorder="1" applyAlignment="1" applyProtection="1">
      <alignment vertical="center" wrapText="1"/>
    </xf>
    <xf numFmtId="0" fontId="22" fillId="12" borderId="135" xfId="0" applyFont="1" applyFill="1" applyBorder="1" applyAlignment="1" applyProtection="1">
      <alignment horizontal="left" vertical="center"/>
    </xf>
    <xf numFmtId="0" fontId="18" fillId="0" borderId="10" xfId="0" applyFont="1" applyBorder="1" applyAlignment="1" applyProtection="1">
      <alignment horizontal="right" vertical="center"/>
    </xf>
    <xf numFmtId="0" fontId="18" fillId="0" borderId="79" xfId="0" applyFont="1" applyBorder="1" applyAlignment="1" applyProtection="1">
      <alignment horizontal="right" vertical="center"/>
    </xf>
    <xf numFmtId="0" fontId="23" fillId="9" borderId="10" xfId="0" applyFont="1" applyFill="1" applyBorder="1" applyAlignment="1" applyProtection="1">
      <alignment horizontal="right" vertical="center"/>
    </xf>
    <xf numFmtId="0" fontId="23" fillId="9" borderId="79" xfId="0" applyFont="1" applyFill="1" applyBorder="1" applyAlignment="1" applyProtection="1">
      <alignment horizontal="right" vertical="center"/>
    </xf>
    <xf numFmtId="0" fontId="0" fillId="0" borderId="10" xfId="0" applyFont="1" applyFill="1" applyBorder="1" applyAlignment="1" applyProtection="1">
      <alignment horizontal="right" vertical="center"/>
    </xf>
    <xf numFmtId="0" fontId="0" fillId="0" borderId="79" xfId="0" applyFont="1" applyFill="1" applyBorder="1" applyAlignment="1" applyProtection="1">
      <alignment horizontal="right" vertical="center"/>
    </xf>
    <xf numFmtId="0" fontId="18" fillId="0" borderId="10" xfId="0" applyFont="1" applyFill="1" applyBorder="1" applyAlignment="1" applyProtection="1">
      <alignment horizontal="right" vertical="center"/>
    </xf>
    <xf numFmtId="0" fontId="18" fillId="0" borderId="79" xfId="0" applyFont="1" applyFill="1" applyBorder="1" applyAlignment="1" applyProtection="1">
      <alignment horizontal="right" vertical="center"/>
    </xf>
    <xf numFmtId="0" fontId="22" fillId="0" borderId="7" xfId="0" applyFont="1" applyBorder="1" applyAlignment="1" applyProtection="1">
      <alignment horizontal="left" vertical="center" wrapText="1"/>
    </xf>
    <xf numFmtId="0" fontId="22" fillId="0" borderId="17" xfId="0" applyFont="1" applyBorder="1" applyAlignment="1" applyProtection="1">
      <alignment horizontal="left" vertical="center" wrapText="1"/>
    </xf>
    <xf numFmtId="0" fontId="22" fillId="0" borderId="15" xfId="0" applyFont="1" applyBorder="1" applyAlignment="1" applyProtection="1">
      <alignment horizontal="left" vertical="center" wrapText="1"/>
    </xf>
    <xf numFmtId="0" fontId="22" fillId="0" borderId="48" xfId="0" applyFont="1" applyBorder="1" applyAlignment="1" applyProtection="1">
      <alignment horizontal="left" vertical="center"/>
    </xf>
    <xf numFmtId="0" fontId="21" fillId="0" borderId="7" xfId="0" applyFont="1" applyBorder="1" applyAlignment="1" applyProtection="1">
      <alignment horizontal="left" vertical="center"/>
    </xf>
    <xf numFmtId="0" fontId="21" fillId="0" borderId="17" xfId="0" applyFont="1" applyBorder="1" applyAlignment="1" applyProtection="1">
      <alignment horizontal="left" vertical="center"/>
    </xf>
    <xf numFmtId="0" fontId="21" fillId="0" borderId="15" xfId="0" applyFont="1" applyBorder="1" applyAlignment="1" applyProtection="1">
      <alignment horizontal="left" vertical="center"/>
    </xf>
    <xf numFmtId="0" fontId="21" fillId="0" borderId="135" xfId="0" applyFont="1" applyBorder="1" applyAlignment="1" applyProtection="1">
      <alignment horizontal="left" vertical="center"/>
    </xf>
    <xf numFmtId="0" fontId="22" fillId="0" borderId="48" xfId="0" applyFont="1" applyBorder="1" applyAlignment="1" applyProtection="1">
      <alignment horizontal="left" vertical="center" wrapText="1"/>
    </xf>
    <xf numFmtId="0" fontId="21" fillId="0" borderId="48" xfId="0" applyFont="1" applyBorder="1" applyAlignment="1" applyProtection="1">
      <alignment horizontal="left" vertical="center" wrapText="1"/>
    </xf>
    <xf numFmtId="0" fontId="21" fillId="0" borderId="17" xfId="0" applyFont="1" applyBorder="1" applyAlignment="1" applyProtection="1">
      <alignment horizontal="left" vertical="center" wrapText="1"/>
    </xf>
    <xf numFmtId="0" fontId="21" fillId="0" borderId="15" xfId="0" applyFont="1" applyBorder="1" applyAlignment="1" applyProtection="1">
      <alignment horizontal="left" vertical="center" wrapText="1"/>
    </xf>
    <xf numFmtId="0" fontId="21" fillId="0" borderId="7" xfId="0" applyFont="1" applyBorder="1" applyAlignment="1" applyProtection="1">
      <alignment vertical="center"/>
    </xf>
    <xf numFmtId="0" fontId="21" fillId="0" borderId="17" xfId="0" applyFont="1" applyBorder="1" applyAlignment="1" applyProtection="1">
      <alignment vertical="center"/>
    </xf>
    <xf numFmtId="0" fontId="21" fillId="0" borderId="15" xfId="0" applyFont="1" applyBorder="1" applyAlignment="1" applyProtection="1">
      <alignment vertical="center"/>
    </xf>
    <xf numFmtId="0" fontId="22" fillId="0" borderId="7" xfId="0" applyFont="1" applyBorder="1" applyAlignment="1" applyProtection="1">
      <alignment vertical="center"/>
    </xf>
    <xf numFmtId="0" fontId="22" fillId="0" borderId="17" xfId="0" applyFont="1" applyBorder="1" applyAlignment="1" applyProtection="1">
      <alignment vertical="center"/>
    </xf>
    <xf numFmtId="0" fontId="22" fillId="0" borderId="15" xfId="0" applyFont="1" applyBorder="1" applyAlignment="1" applyProtection="1">
      <alignment vertical="center"/>
    </xf>
    <xf numFmtId="0" fontId="22" fillId="0" borderId="135" xfId="0" applyFont="1" applyBorder="1" applyAlignment="1" applyProtection="1">
      <alignment horizontal="left" vertical="center" wrapText="1"/>
    </xf>
    <xf numFmtId="0" fontId="21" fillId="0" borderId="3" xfId="0" applyFont="1" applyBorder="1" applyAlignment="1" applyProtection="1">
      <alignment horizontal="left" vertical="center" wrapText="1"/>
    </xf>
    <xf numFmtId="49" fontId="21" fillId="8" borderId="55" xfId="0" applyNumberFormat="1" applyFont="1" applyFill="1" applyBorder="1" applyAlignment="1" applyProtection="1">
      <alignment horizontal="center" vertical="center"/>
    </xf>
    <xf numFmtId="49" fontId="21" fillId="8" borderId="0" xfId="0" applyNumberFormat="1" applyFont="1" applyFill="1" applyBorder="1" applyAlignment="1" applyProtection="1">
      <alignment horizontal="center" vertical="center"/>
    </xf>
    <xf numFmtId="49" fontId="21" fillId="8" borderId="99" xfId="0" applyNumberFormat="1" applyFont="1" applyFill="1" applyBorder="1" applyAlignment="1" applyProtection="1">
      <alignment horizontal="center" vertical="center"/>
    </xf>
    <xf numFmtId="0" fontId="22" fillId="8" borderId="44" xfId="0" applyFont="1" applyFill="1" applyBorder="1" applyAlignment="1" applyProtection="1">
      <alignment horizontal="left" vertical="center"/>
    </xf>
    <xf numFmtId="0" fontId="22" fillId="8" borderId="74" xfId="0" applyFont="1" applyFill="1" applyBorder="1" applyAlignment="1" applyProtection="1">
      <alignment horizontal="left" vertical="center"/>
    </xf>
    <xf numFmtId="0" fontId="22" fillId="8" borderId="97" xfId="0" applyFont="1" applyFill="1" applyBorder="1" applyAlignment="1" applyProtection="1">
      <alignment horizontal="left" vertical="center"/>
    </xf>
    <xf numFmtId="0" fontId="25" fillId="0" borderId="0" xfId="0" applyFont="1" applyBorder="1" applyAlignment="1" applyProtection="1">
      <alignment horizontal="center" vertical="center"/>
    </xf>
    <xf numFmtId="0" fontId="25" fillId="0" borderId="0" xfId="0" applyFont="1" applyBorder="1" applyAlignment="1" applyProtection="1">
      <alignment horizontal="right" vertical="top"/>
    </xf>
    <xf numFmtId="0" fontId="0" fillId="0" borderId="64" xfId="0" applyFont="1" applyBorder="1" applyAlignment="1" applyProtection="1">
      <alignment horizontal="left" vertical="center"/>
    </xf>
    <xf numFmtId="0" fontId="25" fillId="0" borderId="0" xfId="4" applyFont="1" applyAlignment="1" applyProtection="1">
      <alignment vertical="center"/>
    </xf>
    <xf numFmtId="0" fontId="24" fillId="0" borderId="0" xfId="4" applyFont="1" applyAlignment="1" applyProtection="1">
      <alignment vertical="center"/>
    </xf>
    <xf numFmtId="0" fontId="25" fillId="0" borderId="0" xfId="4" applyFont="1" applyAlignment="1" applyProtection="1">
      <alignment horizontal="right" vertical="top"/>
    </xf>
    <xf numFmtId="0" fontId="24" fillId="0" borderId="76" xfId="4" applyFont="1" applyBorder="1" applyAlignment="1" applyProtection="1">
      <alignment horizontal="left" vertical="center"/>
    </xf>
    <xf numFmtId="0" fontId="21" fillId="0" borderId="6" xfId="4" applyFont="1" applyBorder="1" applyAlignment="1" applyProtection="1">
      <alignment horizontal="center" vertical="center"/>
    </xf>
    <xf numFmtId="0" fontId="21" fillId="0" borderId="23" xfId="4" applyFont="1" applyBorder="1" applyAlignment="1" applyProtection="1">
      <alignment horizontal="center" vertical="center"/>
    </xf>
    <xf numFmtId="0" fontId="22" fillId="8" borderId="25" xfId="0" applyFont="1" applyFill="1" applyBorder="1" applyAlignment="1" applyProtection="1">
      <alignment horizontal="center" vertical="center"/>
    </xf>
    <xf numFmtId="0" fontId="22" fillId="8" borderId="3" xfId="0" applyFont="1" applyFill="1" applyBorder="1" applyAlignment="1" applyProtection="1">
      <alignment horizontal="center" vertical="center"/>
    </xf>
    <xf numFmtId="0" fontId="22" fillId="8" borderId="80" xfId="0" applyFont="1" applyFill="1" applyBorder="1" applyAlignment="1" applyProtection="1">
      <alignment horizontal="center" vertical="center"/>
    </xf>
    <xf numFmtId="0" fontId="22" fillId="8" borderId="15" xfId="0" applyFont="1" applyFill="1" applyBorder="1" applyAlignment="1" applyProtection="1">
      <alignment horizontal="center" vertical="center"/>
    </xf>
    <xf numFmtId="0" fontId="0" fillId="0" borderId="0" xfId="0" applyFont="1" applyAlignment="1" applyProtection="1">
      <alignment horizontal="center" vertical="center"/>
    </xf>
    <xf numFmtId="0" fontId="0" fillId="0" borderId="76" xfId="0" applyFont="1" applyBorder="1" applyAlignment="1" applyProtection="1">
      <alignment horizontal="left" vertical="center"/>
    </xf>
    <xf numFmtId="0" fontId="22" fillId="8" borderId="29" xfId="9" applyFont="1" applyFill="1" applyBorder="1" applyAlignment="1" applyProtection="1">
      <alignment horizontal="center" vertical="center"/>
    </xf>
    <xf numFmtId="0" fontId="22" fillId="8" borderId="34" xfId="9" applyFont="1" applyFill="1" applyBorder="1" applyAlignment="1" applyProtection="1">
      <alignment horizontal="center" vertical="center"/>
    </xf>
    <xf numFmtId="0" fontId="22" fillId="8" borderId="14" xfId="9" applyFont="1" applyFill="1" applyBorder="1" applyAlignment="1" applyProtection="1">
      <alignment horizontal="center" vertical="center"/>
    </xf>
    <xf numFmtId="0" fontId="22" fillId="8" borderId="24" xfId="9" applyFont="1" applyFill="1" applyBorder="1" applyAlignment="1" applyProtection="1">
      <alignment horizontal="center" vertical="center"/>
    </xf>
    <xf numFmtId="0" fontId="22" fillId="8" borderId="69" xfId="9" applyFont="1" applyFill="1" applyBorder="1" applyAlignment="1" applyProtection="1">
      <alignment horizontal="center" vertical="center"/>
    </xf>
    <xf numFmtId="0" fontId="22" fillId="8" borderId="32" xfId="9" applyFont="1" applyFill="1" applyBorder="1" applyAlignment="1" applyProtection="1">
      <alignment horizontal="center" vertical="center"/>
    </xf>
    <xf numFmtId="0" fontId="22" fillId="8" borderId="44" xfId="9" applyFont="1" applyFill="1" applyBorder="1" applyAlignment="1" applyProtection="1">
      <alignment horizontal="center" vertical="center"/>
    </xf>
    <xf numFmtId="0" fontId="22" fillId="8" borderId="74" xfId="9" applyFont="1" applyFill="1" applyBorder="1" applyAlignment="1" applyProtection="1">
      <alignment horizontal="center" vertical="center"/>
    </xf>
    <xf numFmtId="0" fontId="22" fillId="8" borderId="97" xfId="9" applyFont="1" applyFill="1" applyBorder="1" applyAlignment="1" applyProtection="1">
      <alignment horizontal="center" vertical="center"/>
    </xf>
    <xf numFmtId="0" fontId="25" fillId="0" borderId="0" xfId="9" applyFont="1" applyAlignment="1" applyProtection="1">
      <alignment horizontal="center" vertical="center"/>
    </xf>
    <xf numFmtId="0" fontId="25" fillId="0" borderId="0" xfId="9" applyFont="1" applyAlignment="1" applyProtection="1">
      <alignment horizontal="right" vertical="top"/>
    </xf>
    <xf numFmtId="0" fontId="25" fillId="0" borderId="0" xfId="9" applyFont="1" applyBorder="1" applyAlignment="1" applyProtection="1">
      <alignment horizontal="left" vertical="center"/>
    </xf>
    <xf numFmtId="0" fontId="25" fillId="0" borderId="76" xfId="9" applyFont="1" applyBorder="1" applyAlignment="1" applyProtection="1">
      <alignment horizontal="left" vertical="center"/>
    </xf>
    <xf numFmtId="0" fontId="25" fillId="0" borderId="0" xfId="9" applyFont="1" applyAlignment="1" applyProtection="1">
      <alignment vertical="center"/>
    </xf>
    <xf numFmtId="0" fontId="24" fillId="0" borderId="0" xfId="9" applyFont="1" applyAlignment="1" applyProtection="1">
      <alignment vertical="center"/>
    </xf>
    <xf numFmtId="0" fontId="25" fillId="0" borderId="0" xfId="4" applyFont="1" applyAlignment="1" applyProtection="1">
      <alignment horizontal="left" vertical="center"/>
    </xf>
    <xf numFmtId="0" fontId="24" fillId="0" borderId="0" xfId="4" applyFont="1" applyAlignment="1" applyProtection="1">
      <alignment horizontal="left" vertical="center"/>
    </xf>
    <xf numFmtId="0" fontId="25" fillId="0" borderId="0" xfId="4" applyFont="1" applyAlignment="1" applyProtection="1">
      <alignment horizontal="center" vertical="center"/>
    </xf>
    <xf numFmtId="0" fontId="22" fillId="8" borderId="37" xfId="0" applyFont="1" applyFill="1" applyBorder="1" applyAlignment="1" applyProtection="1">
      <alignment horizontal="center" vertical="center"/>
    </xf>
    <xf numFmtId="0" fontId="22" fillId="8" borderId="72" xfId="0" applyFont="1" applyFill="1" applyBorder="1" applyAlignment="1" applyProtection="1">
      <alignment horizontal="center" vertical="center"/>
    </xf>
    <xf numFmtId="0" fontId="1" fillId="0" borderId="0" xfId="0" applyFont="1" applyAlignment="1" applyProtection="1">
      <alignment horizontal="left" vertical="center" wrapText="1"/>
    </xf>
    <xf numFmtId="0" fontId="0" fillId="0" borderId="0" xfId="0" applyFont="1" applyAlignment="1" applyProtection="1">
      <alignment horizontal="left" vertical="center" wrapText="1"/>
    </xf>
    <xf numFmtId="0" fontId="19" fillId="10" borderId="77" xfId="0" applyFont="1" applyFill="1" applyBorder="1" applyAlignment="1" applyProtection="1">
      <alignment horizontal="center" vertical="center"/>
    </xf>
    <xf numFmtId="0" fontId="19" fillId="10" borderId="78" xfId="0" applyFont="1" applyFill="1" applyBorder="1" applyAlignment="1" applyProtection="1">
      <alignment horizontal="center" vertical="center"/>
    </xf>
    <xf numFmtId="0" fontId="19" fillId="7" borderId="77" xfId="0" applyFont="1" applyFill="1" applyBorder="1" applyAlignment="1" applyProtection="1">
      <alignment horizontal="center" vertical="center"/>
    </xf>
    <xf numFmtId="0" fontId="19" fillId="7" borderId="78" xfId="0" applyFont="1" applyFill="1" applyBorder="1" applyAlignment="1" applyProtection="1">
      <alignment horizontal="center" vertical="center"/>
    </xf>
    <xf numFmtId="0" fontId="9" fillId="0" borderId="0" xfId="0" applyFont="1" applyAlignment="1" applyProtection="1">
      <alignment horizontal="left" vertical="center"/>
    </xf>
    <xf numFmtId="0" fontId="2" fillId="4" borderId="70" xfId="0" applyFont="1" applyFill="1" applyBorder="1" applyAlignment="1" applyProtection="1">
      <alignment horizontal="center" vertical="center" wrapText="1"/>
    </xf>
    <xf numFmtId="0" fontId="2" fillId="4" borderId="71" xfId="0" applyFont="1" applyFill="1" applyBorder="1" applyAlignment="1" applyProtection="1">
      <alignment horizontal="center" vertical="center" wrapText="1"/>
    </xf>
    <xf numFmtId="0" fontId="2" fillId="10" borderId="65" xfId="0" applyFont="1" applyFill="1" applyBorder="1" applyAlignment="1" applyProtection="1">
      <alignment horizontal="center" vertical="center" wrapText="1"/>
    </xf>
    <xf numFmtId="0" fontId="2" fillId="10" borderId="66" xfId="0" applyFont="1" applyFill="1" applyBorder="1" applyAlignment="1" applyProtection="1">
      <alignment horizontal="center" vertical="center"/>
    </xf>
    <xf numFmtId="0" fontId="2" fillId="10" borderId="67" xfId="0" applyFont="1" applyFill="1" applyBorder="1" applyAlignment="1" applyProtection="1">
      <alignment horizontal="center" vertical="center"/>
    </xf>
    <xf numFmtId="0" fontId="2" fillId="10" borderId="68" xfId="0" applyFont="1" applyFill="1" applyBorder="1" applyAlignment="1" applyProtection="1">
      <alignment horizontal="center" vertical="center"/>
    </xf>
    <xf numFmtId="0" fontId="2" fillId="10" borderId="77" xfId="0" applyFont="1" applyFill="1" applyBorder="1" applyAlignment="1" applyProtection="1">
      <alignment horizontal="center" vertical="center"/>
    </xf>
    <xf numFmtId="0" fontId="2" fillId="10" borderId="78" xfId="0" applyFont="1" applyFill="1" applyBorder="1" applyAlignment="1" applyProtection="1">
      <alignment horizontal="center" vertical="center"/>
    </xf>
    <xf numFmtId="0" fontId="2" fillId="3" borderId="77" xfId="0" applyFont="1" applyFill="1" applyBorder="1" applyAlignment="1" applyProtection="1">
      <alignment horizontal="center" vertical="center"/>
    </xf>
    <xf numFmtId="0" fontId="2" fillId="3" borderId="78" xfId="0" applyFont="1" applyFill="1" applyBorder="1" applyAlignment="1" applyProtection="1">
      <alignment horizontal="center" vertical="center"/>
    </xf>
    <xf numFmtId="0" fontId="2" fillId="10" borderId="67" xfId="0" applyFont="1" applyFill="1" applyBorder="1" applyAlignment="1" applyProtection="1">
      <alignment horizontal="center" vertical="center" wrapText="1"/>
    </xf>
    <xf numFmtId="0" fontId="2" fillId="10" borderId="68" xfId="0" applyFont="1" applyFill="1" applyBorder="1" applyAlignment="1" applyProtection="1">
      <alignment horizontal="center" vertical="center" wrapText="1"/>
    </xf>
    <xf numFmtId="0" fontId="0" fillId="0" borderId="64" xfId="0" applyBorder="1" applyAlignment="1" applyProtection="1">
      <alignment horizontal="left" vertical="center" wrapText="1"/>
    </xf>
    <xf numFmtId="0" fontId="23" fillId="0" borderId="0" xfId="0" applyNumberFormat="1" applyFont="1" applyAlignment="1" applyProtection="1">
      <alignment horizontal="left" vertical="center"/>
    </xf>
    <xf numFmtId="0" fontId="0" fillId="0" borderId="81" xfId="0" applyFont="1" applyFill="1" applyBorder="1" applyAlignment="1" applyProtection="1">
      <alignment horizontal="right" vertical="center"/>
    </xf>
    <xf numFmtId="0" fontId="0" fillId="0" borderId="10" xfId="0" applyFill="1" applyBorder="1" applyAlignment="1" applyProtection="1">
      <alignment horizontal="right" vertical="center"/>
    </xf>
    <xf numFmtId="0" fontId="0" fillId="0" borderId="81" xfId="0" applyFill="1" applyBorder="1" applyAlignment="1" applyProtection="1">
      <alignment horizontal="right" vertical="center"/>
    </xf>
    <xf numFmtId="0" fontId="0" fillId="0" borderId="79" xfId="0" applyFill="1" applyBorder="1" applyAlignment="1" applyProtection="1">
      <alignment horizontal="right" vertical="center"/>
    </xf>
    <xf numFmtId="0" fontId="18" fillId="9" borderId="10" xfId="0" applyFont="1" applyFill="1" applyBorder="1" applyAlignment="1" applyProtection="1">
      <alignment horizontal="center" vertical="center" wrapText="1"/>
    </xf>
    <xf numFmtId="0" fontId="18" fillId="9" borderId="81" xfId="0" applyFont="1" applyFill="1" applyBorder="1" applyAlignment="1" applyProtection="1">
      <alignment horizontal="center" vertical="center" wrapText="1"/>
    </xf>
    <xf numFmtId="0" fontId="18" fillId="9" borderId="79" xfId="0" applyFont="1" applyFill="1" applyBorder="1" applyAlignment="1" applyProtection="1">
      <alignment horizontal="center" vertical="center" wrapText="1"/>
    </xf>
    <xf numFmtId="0" fontId="23" fillId="9" borderId="81" xfId="0" applyFont="1" applyFill="1" applyBorder="1" applyAlignment="1" applyProtection="1">
      <alignment horizontal="right" vertical="center"/>
    </xf>
    <xf numFmtId="2" fontId="23" fillId="0" borderId="0" xfId="0" applyNumberFormat="1" applyFont="1" applyAlignment="1" applyProtection="1">
      <alignment horizontal="left"/>
    </xf>
    <xf numFmtId="2" fontId="23" fillId="0" borderId="36" xfId="0" applyNumberFormat="1" applyFont="1" applyBorder="1" applyAlignment="1" applyProtection="1">
      <alignment horizontal="left"/>
    </xf>
    <xf numFmtId="2" fontId="0" fillId="0" borderId="0" xfId="0" applyNumberFormat="1" applyAlignment="1" applyProtection="1">
      <alignment horizontal="center"/>
    </xf>
    <xf numFmtId="2" fontId="18" fillId="0" borderId="0" xfId="0" applyNumberFormat="1" applyFont="1" applyAlignment="1" applyProtection="1">
      <alignment horizontal="right" vertical="top" wrapText="1"/>
    </xf>
    <xf numFmtId="2" fontId="18" fillId="0" borderId="0" xfId="0" applyNumberFormat="1" applyFont="1" applyAlignment="1" applyProtection="1">
      <alignment horizontal="right" vertical="top"/>
    </xf>
    <xf numFmtId="0" fontId="18" fillId="9" borderId="119" xfId="0" applyFont="1" applyFill="1" applyBorder="1" applyAlignment="1" applyProtection="1">
      <alignment horizontal="left" vertical="center"/>
    </xf>
    <xf numFmtId="0" fontId="18" fillId="9" borderId="120" xfId="0" applyFont="1" applyFill="1" applyBorder="1" applyAlignment="1" applyProtection="1">
      <alignment horizontal="left" vertical="center"/>
    </xf>
    <xf numFmtId="0" fontId="18" fillId="9" borderId="124" xfId="0" applyFont="1" applyFill="1" applyBorder="1" applyAlignment="1" applyProtection="1">
      <alignment horizontal="left" vertical="center"/>
    </xf>
    <xf numFmtId="2" fontId="0" fillId="0" borderId="0" xfId="0" applyNumberFormat="1" applyBorder="1" applyAlignment="1" applyProtection="1">
      <alignment horizontal="left"/>
    </xf>
    <xf numFmtId="2" fontId="19" fillId="9" borderId="107" xfId="0" applyNumberFormat="1" applyFont="1" applyFill="1" applyBorder="1" applyAlignment="1" applyProtection="1">
      <alignment horizontal="center" vertical="center" wrapText="1"/>
    </xf>
    <xf numFmtId="2" fontId="19" fillId="9" borderId="68" xfId="0" applyNumberFormat="1" applyFont="1" applyFill="1" applyBorder="1" applyAlignment="1" applyProtection="1">
      <alignment horizontal="center" vertical="center"/>
    </xf>
    <xf numFmtId="2" fontId="19" fillId="9" borderId="107" xfId="0" applyNumberFormat="1" applyFont="1" applyFill="1" applyBorder="1" applyAlignment="1" applyProtection="1">
      <alignment horizontal="center" vertical="center"/>
    </xf>
    <xf numFmtId="2" fontId="19" fillId="9" borderId="68" xfId="0" applyNumberFormat="1" applyFont="1" applyFill="1" applyBorder="1" applyAlignment="1" applyProtection="1">
      <alignment horizontal="center" vertical="center" wrapText="1"/>
    </xf>
    <xf numFmtId="2" fontId="19" fillId="9" borderId="108" xfId="0" applyNumberFormat="1" applyFont="1" applyFill="1" applyBorder="1" applyAlignment="1" applyProtection="1">
      <alignment horizontal="center" vertical="center" wrapText="1"/>
    </xf>
    <xf numFmtId="2" fontId="19" fillId="9" borderId="96" xfId="0" applyNumberFormat="1" applyFont="1" applyFill="1" applyBorder="1" applyAlignment="1" applyProtection="1">
      <alignment horizontal="center" vertical="center" wrapText="1"/>
    </xf>
    <xf numFmtId="2" fontId="19" fillId="9" borderId="108" xfId="0" applyNumberFormat="1" applyFont="1" applyFill="1" applyBorder="1" applyAlignment="1" applyProtection="1">
      <alignment horizontal="center" vertical="center"/>
    </xf>
    <xf numFmtId="2" fontId="19" fillId="9" borderId="109" xfId="0" applyNumberFormat="1" applyFont="1" applyFill="1" applyBorder="1" applyAlignment="1" applyProtection="1">
      <alignment horizontal="center" vertical="center"/>
    </xf>
    <xf numFmtId="2" fontId="19" fillId="9" borderId="96" xfId="0" applyNumberFormat="1" applyFont="1" applyFill="1" applyBorder="1" applyAlignment="1" applyProtection="1">
      <alignment horizontal="center" vertical="center"/>
    </xf>
    <xf numFmtId="2" fontId="19" fillId="9" borderId="110" xfId="0" applyNumberFormat="1" applyFont="1" applyFill="1" applyBorder="1" applyAlignment="1" applyProtection="1">
      <alignment horizontal="center" vertical="center"/>
    </xf>
    <xf numFmtId="2" fontId="19" fillId="9" borderId="109" xfId="0" applyNumberFormat="1" applyFont="1" applyFill="1" applyBorder="1" applyAlignment="1" applyProtection="1">
      <alignment horizontal="center" vertical="center" wrapText="1"/>
    </xf>
    <xf numFmtId="2" fontId="19" fillId="9" borderId="110" xfId="0" applyNumberFormat="1" applyFont="1" applyFill="1" applyBorder="1" applyAlignment="1" applyProtection="1">
      <alignment horizontal="center" vertical="center" wrapText="1"/>
    </xf>
    <xf numFmtId="2" fontId="19" fillId="9" borderId="62" xfId="0" applyNumberFormat="1" applyFont="1" applyFill="1" applyBorder="1" applyAlignment="1" applyProtection="1">
      <alignment horizontal="left" vertical="center" wrapText="1"/>
    </xf>
    <xf numFmtId="2" fontId="19" fillId="9" borderId="114" xfId="0" applyNumberFormat="1" applyFont="1" applyFill="1" applyBorder="1" applyAlignment="1" applyProtection="1">
      <alignment horizontal="left" vertical="center" wrapText="1"/>
    </xf>
    <xf numFmtId="2" fontId="36" fillId="0" borderId="0" xfId="0" applyNumberFormat="1" applyFont="1" applyBorder="1" applyAlignment="1" applyProtection="1">
      <alignment horizontal="left"/>
    </xf>
    <xf numFmtId="0" fontId="18" fillId="9" borderId="108" xfId="0" applyFont="1" applyFill="1" applyBorder="1" applyAlignment="1" applyProtection="1">
      <alignment horizontal="center" vertical="center"/>
    </xf>
    <xf numFmtId="0" fontId="18" fillId="9" borderId="109" xfId="0" applyFont="1" applyFill="1" applyBorder="1" applyAlignment="1" applyProtection="1">
      <alignment horizontal="center" vertical="center"/>
    </xf>
    <xf numFmtId="0" fontId="0" fillId="0" borderId="0" xfId="0" applyAlignment="1" applyProtection="1">
      <alignment horizontal="left"/>
    </xf>
    <xf numFmtId="0" fontId="23" fillId="0" borderId="0" xfId="0" applyFont="1" applyAlignment="1" applyProtection="1">
      <alignment horizontal="left"/>
    </xf>
    <xf numFmtId="0" fontId="19" fillId="9" borderId="119" xfId="0" applyFont="1" applyFill="1" applyBorder="1" applyAlignment="1" applyProtection="1">
      <alignment horizontal="center" vertical="center"/>
    </xf>
    <xf numFmtId="0" fontId="19" fillId="9" borderId="120" xfId="0" applyFont="1" applyFill="1" applyBorder="1" applyAlignment="1" applyProtection="1">
      <alignment horizontal="center" vertical="center"/>
    </xf>
    <xf numFmtId="0" fontId="19" fillId="9" borderId="124" xfId="0" applyFont="1" applyFill="1" applyBorder="1" applyAlignment="1" applyProtection="1">
      <alignment horizontal="center" vertical="center"/>
    </xf>
    <xf numFmtId="0" fontId="19" fillId="9" borderId="113" xfId="0" applyFont="1" applyFill="1" applyBorder="1" applyAlignment="1" applyProtection="1">
      <alignment horizontal="center" vertical="center" wrapText="1"/>
    </xf>
    <xf numFmtId="0" fontId="19" fillId="9" borderId="126" xfId="0" applyFont="1" applyFill="1" applyBorder="1" applyAlignment="1" applyProtection="1">
      <alignment horizontal="center" vertical="center"/>
    </xf>
    <xf numFmtId="0" fontId="19" fillId="9" borderId="129" xfId="0" applyFont="1" applyFill="1" applyBorder="1" applyAlignment="1" applyProtection="1">
      <alignment horizontal="center" vertical="center"/>
    </xf>
    <xf numFmtId="0" fontId="19" fillId="9" borderId="113" xfId="0" applyFont="1" applyFill="1" applyBorder="1" applyAlignment="1" applyProtection="1">
      <alignment horizontal="center" vertical="center"/>
    </xf>
    <xf numFmtId="0" fontId="19" fillId="9" borderId="125" xfId="0" applyFont="1" applyFill="1" applyBorder="1" applyAlignment="1" applyProtection="1">
      <alignment horizontal="center" vertical="center" wrapText="1"/>
    </xf>
    <xf numFmtId="0" fontId="19" fillId="9" borderId="127" xfId="0" applyFont="1" applyFill="1" applyBorder="1" applyAlignment="1" applyProtection="1">
      <alignment horizontal="center" vertical="center" wrapText="1"/>
    </xf>
    <xf numFmtId="0" fontId="19" fillId="9" borderId="130" xfId="0" applyFont="1" applyFill="1" applyBorder="1" applyAlignment="1" applyProtection="1">
      <alignment horizontal="center" vertical="center" wrapText="1"/>
    </xf>
    <xf numFmtId="0" fontId="19" fillId="9" borderId="107" xfId="0" applyFont="1" applyFill="1" applyBorder="1" applyAlignment="1" applyProtection="1">
      <alignment horizontal="center" vertical="center" wrapText="1"/>
    </xf>
    <xf numFmtId="0" fontId="19" fillId="9" borderId="68" xfId="0" applyFont="1" applyFill="1" applyBorder="1" applyAlignment="1" applyProtection="1">
      <alignment horizontal="center" vertical="center"/>
    </xf>
    <xf numFmtId="0" fontId="19" fillId="9" borderId="87" xfId="0" applyFont="1" applyFill="1" applyBorder="1" applyAlignment="1" applyProtection="1">
      <alignment horizontal="center" vertical="center"/>
    </xf>
    <xf numFmtId="0" fontId="19" fillId="9" borderId="114" xfId="0" applyFont="1" applyFill="1" applyBorder="1" applyAlignment="1" applyProtection="1">
      <alignment horizontal="center" vertical="center"/>
    </xf>
    <xf numFmtId="0" fontId="19" fillId="9" borderId="128" xfId="0" applyFont="1" applyFill="1" applyBorder="1" applyAlignment="1" applyProtection="1">
      <alignment horizontal="center" vertical="center"/>
    </xf>
    <xf numFmtId="0" fontId="19" fillId="9" borderId="131" xfId="0" applyFont="1" applyFill="1" applyBorder="1" applyAlignment="1" applyProtection="1">
      <alignment horizontal="center" vertical="center"/>
    </xf>
    <xf numFmtId="0" fontId="18" fillId="9" borderId="119" xfId="0" applyFont="1" applyFill="1" applyBorder="1" applyAlignment="1" applyProtection="1">
      <alignment horizontal="center" vertical="center"/>
    </xf>
    <xf numFmtId="0" fontId="18" fillId="9" borderId="120" xfId="0" applyFont="1" applyFill="1" applyBorder="1" applyAlignment="1" applyProtection="1">
      <alignment horizontal="center" vertical="center"/>
    </xf>
    <xf numFmtId="0" fontId="18" fillId="9" borderId="121" xfId="0" applyFont="1" applyFill="1" applyBorder="1" applyAlignment="1" applyProtection="1">
      <alignment horizontal="center" vertical="center"/>
    </xf>
    <xf numFmtId="0" fontId="0" fillId="9" borderId="119" xfId="0" applyFill="1" applyBorder="1" applyAlignment="1" applyProtection="1">
      <alignment horizontal="center" vertical="center"/>
    </xf>
    <xf numFmtId="0" fontId="0" fillId="9" borderId="120" xfId="0" applyFill="1" applyBorder="1" applyAlignment="1" applyProtection="1">
      <alignment horizontal="center" vertical="center"/>
    </xf>
    <xf numFmtId="0" fontId="0" fillId="9" borderId="121" xfId="0" applyFill="1" applyBorder="1" applyAlignment="1" applyProtection="1">
      <alignment horizontal="center" vertical="center"/>
    </xf>
    <xf numFmtId="0" fontId="27" fillId="0" borderId="60" xfId="0" applyFont="1" applyBorder="1" applyAlignment="1" applyProtection="1">
      <alignment horizontal="left" vertical="center"/>
    </xf>
    <xf numFmtId="0" fontId="9" fillId="0" borderId="36" xfId="0" applyFont="1" applyBorder="1" applyAlignment="1" applyProtection="1">
      <alignment horizontal="center" vertical="center" wrapText="1"/>
    </xf>
    <xf numFmtId="0" fontId="23" fillId="0" borderId="36" xfId="0" applyFont="1" applyBorder="1" applyAlignment="1" applyProtection="1">
      <alignment horizontal="center" vertical="center"/>
    </xf>
    <xf numFmtId="0" fontId="0" fillId="0" borderId="15" xfId="0" applyBorder="1" applyAlignment="1" applyProtection="1">
      <alignment horizontal="justify" vertical="center"/>
    </xf>
    <xf numFmtId="0" fontId="0" fillId="0" borderId="3" xfId="0" applyBorder="1" applyAlignment="1" applyProtection="1">
      <alignment horizontal="justify" vertical="center" wrapText="1"/>
    </xf>
    <xf numFmtId="0" fontId="0" fillId="0" borderId="7" xfId="0" applyBorder="1" applyAlignment="1" applyProtection="1">
      <alignment horizontal="justify" vertical="center"/>
    </xf>
    <xf numFmtId="0" fontId="0" fillId="0" borderId="9" xfId="0" applyBorder="1" applyAlignment="1" applyProtection="1">
      <alignment horizontal="justify" vertical="center"/>
    </xf>
  </cellXfs>
  <cellStyles count="21">
    <cellStyle name="_Ponuka" xfId="1"/>
    <cellStyle name="Mena 2" xfId="19"/>
    <cellStyle name="Normal_Cennik" xfId="2"/>
    <cellStyle name="Normálna" xfId="0" builtinId="0"/>
    <cellStyle name="Normálna 2" xfId="3"/>
    <cellStyle name="Normálna 3" xfId="15"/>
    <cellStyle name="Normálna 4" xfId="16"/>
    <cellStyle name="Normálna 5" xfId="18"/>
    <cellStyle name="normálne 2" xfId="4"/>
    <cellStyle name="normálne 3" xfId="5"/>
    <cellStyle name="normálne 4 2" xfId="6"/>
    <cellStyle name="normálne_Borik CRS Prehlad OBJ c 2" xfId="7"/>
    <cellStyle name="normálne_P047JR-VAS-EMM-Mlynar2" xfId="8"/>
    <cellStyle name="normálne_TU  2" xfId="9"/>
    <cellStyle name="Normální 2" xfId="17"/>
    <cellStyle name="Normální 4" xfId="20"/>
    <cellStyle name="normální_Mosty D1 PSN DSC a kontroly-rozpočet Quadriq" xfId="14"/>
    <cellStyle name="normální_PON98009" xfId="10"/>
    <cellStyle name="normální_rekapitulácia" xfId="11"/>
    <cellStyle name="Styl 1" xfId="12"/>
    <cellStyle name="Štýl 1" xfId="13"/>
  </cellStyles>
  <dxfs count="271">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9" defaultPivotStyle="PivotStyleLight16"/>
  <colors>
    <mruColors>
      <color rgb="FF66FFFF"/>
      <color rgb="FF58585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5.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3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3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578908</xdr:colOff>
      <xdr:row>0</xdr:row>
      <xdr:rowOff>666750</xdr:rowOff>
    </xdr:to>
    <xdr:pic>
      <xdr:nvPicPr>
        <xdr:cNvPr id="4623" name="Obrázok 4"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920751</xdr:colOff>
      <xdr:row>0</xdr:row>
      <xdr:rowOff>645582</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4730750" cy="645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656168</xdr:colOff>
      <xdr:row>0</xdr:row>
      <xdr:rowOff>687916</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4466166" cy="687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10583</xdr:colOff>
      <xdr:row>0</xdr:row>
      <xdr:rowOff>613833</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540250" cy="613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486833</xdr:colOff>
      <xdr:row>0</xdr:row>
      <xdr:rowOff>582082</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4296831" cy="582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1068918</xdr:colOff>
      <xdr:row>0</xdr:row>
      <xdr:rowOff>687916</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4878916" cy="687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698500</xdr:colOff>
      <xdr:row>1</xdr:row>
      <xdr:rowOff>0</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4508499" cy="6879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599017</xdr:colOff>
      <xdr:row>0</xdr:row>
      <xdr:rowOff>590550</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4400549"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709083</xdr:colOff>
      <xdr:row>0</xdr:row>
      <xdr:rowOff>687916</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4519081" cy="687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455083</xdr:colOff>
      <xdr:row>1</xdr:row>
      <xdr:rowOff>10583</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4265081"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xdr:colOff>
      <xdr:row>0</xdr:row>
      <xdr:rowOff>0</xdr:rowOff>
    </xdr:from>
    <xdr:to>
      <xdr:col>3</xdr:col>
      <xdr:colOff>920750</xdr:colOff>
      <xdr:row>0</xdr:row>
      <xdr:rowOff>677332</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 y="0"/>
          <a:ext cx="4730747" cy="6773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578908</xdr:colOff>
      <xdr:row>0</xdr:row>
      <xdr:rowOff>666750</xdr:rowOff>
    </xdr:to>
    <xdr:pic>
      <xdr:nvPicPr>
        <xdr:cNvPr id="5493" name="Obrázok 2"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770465</xdr:colOff>
      <xdr:row>1</xdr:row>
      <xdr:rowOff>21165</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580465" cy="709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3</xdr:colOff>
      <xdr:row>0</xdr:row>
      <xdr:rowOff>0</xdr:rowOff>
    </xdr:from>
    <xdr:to>
      <xdr:col>3</xdr:col>
      <xdr:colOff>713318</xdr:colOff>
      <xdr:row>0</xdr:row>
      <xdr:rowOff>677332</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 y="0"/>
          <a:ext cx="4523315" cy="6773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3</xdr:colOff>
      <xdr:row>0</xdr:row>
      <xdr:rowOff>0</xdr:rowOff>
    </xdr:from>
    <xdr:to>
      <xdr:col>3</xdr:col>
      <xdr:colOff>637117</xdr:colOff>
      <xdr:row>0</xdr:row>
      <xdr:rowOff>656166</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 y="0"/>
          <a:ext cx="4447114" cy="6561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665692</xdr:colOff>
      <xdr:row>0</xdr:row>
      <xdr:rowOff>687916</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4475690" cy="687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1301750</xdr:colOff>
      <xdr:row>0</xdr:row>
      <xdr:rowOff>666750</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5111748"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3</xdr:colOff>
      <xdr:row>0</xdr:row>
      <xdr:rowOff>0</xdr:rowOff>
    </xdr:from>
    <xdr:to>
      <xdr:col>3</xdr:col>
      <xdr:colOff>579967</xdr:colOff>
      <xdr:row>0</xdr:row>
      <xdr:rowOff>687916</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 y="0"/>
          <a:ext cx="4389964" cy="687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665692</xdr:colOff>
      <xdr:row>1</xdr:row>
      <xdr:rowOff>0</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4475690" cy="6879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4</xdr:colOff>
      <xdr:row>0</xdr:row>
      <xdr:rowOff>0</xdr:rowOff>
    </xdr:from>
    <xdr:to>
      <xdr:col>3</xdr:col>
      <xdr:colOff>837143</xdr:colOff>
      <xdr:row>1</xdr:row>
      <xdr:rowOff>0</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 y="0"/>
          <a:ext cx="4647139" cy="6879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3</xdr:colOff>
      <xdr:row>0</xdr:row>
      <xdr:rowOff>0</xdr:rowOff>
    </xdr:from>
    <xdr:to>
      <xdr:col>3</xdr:col>
      <xdr:colOff>665692</xdr:colOff>
      <xdr:row>1</xdr:row>
      <xdr:rowOff>0</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 y="0"/>
          <a:ext cx="4475689" cy="6879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779992</xdr:colOff>
      <xdr:row>1</xdr:row>
      <xdr:rowOff>10583</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458999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578908</xdr:colOff>
      <xdr:row>0</xdr:row>
      <xdr:rowOff>666750</xdr:rowOff>
    </xdr:to>
    <xdr:pic>
      <xdr:nvPicPr>
        <xdr:cNvPr id="7655"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3</xdr:col>
      <xdr:colOff>570441</xdr:colOff>
      <xdr:row>1</xdr:row>
      <xdr:rowOff>0</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4380441" cy="6783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2078567</xdr:colOff>
      <xdr:row>1</xdr:row>
      <xdr:rowOff>7559</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4428066" cy="687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3</xdr:col>
      <xdr:colOff>1619249</xdr:colOff>
      <xdr:row>0</xdr:row>
      <xdr:rowOff>677332</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3968747" cy="6773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4</xdr:col>
      <xdr:colOff>151341</xdr:colOff>
      <xdr:row>0</xdr:row>
      <xdr:rowOff>677332</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4681006" cy="6773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3</xdr:colOff>
      <xdr:row>0</xdr:row>
      <xdr:rowOff>0</xdr:rowOff>
    </xdr:from>
    <xdr:to>
      <xdr:col>3</xdr:col>
      <xdr:colOff>732368</xdr:colOff>
      <xdr:row>1</xdr:row>
      <xdr:rowOff>21165</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 y="0"/>
          <a:ext cx="4542365" cy="709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3</xdr:col>
      <xdr:colOff>563032</xdr:colOff>
      <xdr:row>0</xdr:row>
      <xdr:rowOff>677333</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4373032" cy="667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3800475</xdr:colOff>
      <xdr:row>0</xdr:row>
      <xdr:rowOff>666750</xdr:rowOff>
    </xdr:to>
    <xdr:pic>
      <xdr:nvPicPr>
        <xdr:cNvPr id="2466" name="Obrázok 2"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5</xdr:colOff>
      <xdr:row>0</xdr:row>
      <xdr:rowOff>0</xdr:rowOff>
    </xdr:from>
    <xdr:to>
      <xdr:col>3</xdr:col>
      <xdr:colOff>825501</xdr:colOff>
      <xdr:row>0</xdr:row>
      <xdr:rowOff>638175</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 y="0"/>
          <a:ext cx="4635496"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5</xdr:colOff>
      <xdr:row>0</xdr:row>
      <xdr:rowOff>0</xdr:rowOff>
    </xdr:from>
    <xdr:to>
      <xdr:col>3</xdr:col>
      <xdr:colOff>751417</xdr:colOff>
      <xdr:row>0</xdr:row>
      <xdr:rowOff>638175</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 y="0"/>
          <a:ext cx="4561412"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603251</xdr:colOff>
      <xdr:row>0</xdr:row>
      <xdr:rowOff>666750</xdr:rowOff>
    </xdr:to>
    <xdr:pic>
      <xdr:nvPicPr>
        <xdr:cNvPr id="4"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44132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965729</xdr:colOff>
      <xdr:row>0</xdr:row>
      <xdr:rowOff>666750</xdr:rowOff>
    </xdr:to>
    <xdr:pic>
      <xdr:nvPicPr>
        <xdr:cNvPr id="6776" name="Obrázok 4"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762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5</xdr:colOff>
      <xdr:row>0</xdr:row>
      <xdr:rowOff>0</xdr:rowOff>
    </xdr:from>
    <xdr:to>
      <xdr:col>3</xdr:col>
      <xdr:colOff>922867</xdr:colOff>
      <xdr:row>0</xdr:row>
      <xdr:rowOff>677332</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 y="0"/>
          <a:ext cx="4732862" cy="6773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5</xdr:colOff>
      <xdr:row>0</xdr:row>
      <xdr:rowOff>0</xdr:rowOff>
    </xdr:from>
    <xdr:to>
      <xdr:col>3</xdr:col>
      <xdr:colOff>970492</xdr:colOff>
      <xdr:row>0</xdr:row>
      <xdr:rowOff>674158</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 y="0"/>
          <a:ext cx="477202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47626</xdr:colOff>
      <xdr:row>0</xdr:row>
      <xdr:rowOff>0</xdr:rowOff>
    </xdr:from>
    <xdr:to>
      <xdr:col>3</xdr:col>
      <xdr:colOff>741893</xdr:colOff>
      <xdr:row>1</xdr:row>
      <xdr:rowOff>10583</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0"/>
          <a:ext cx="4504267"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179921</xdr:colOff>
      <xdr:row>0</xdr:row>
      <xdr:rowOff>0</xdr:rowOff>
    </xdr:from>
    <xdr:to>
      <xdr:col>3</xdr:col>
      <xdr:colOff>1217083</xdr:colOff>
      <xdr:row>0</xdr:row>
      <xdr:rowOff>638175</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921" y="0"/>
          <a:ext cx="4847162"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179921</xdr:colOff>
      <xdr:row>0</xdr:row>
      <xdr:rowOff>0</xdr:rowOff>
    </xdr:from>
    <xdr:to>
      <xdr:col>3</xdr:col>
      <xdr:colOff>952500</xdr:colOff>
      <xdr:row>0</xdr:row>
      <xdr:rowOff>638175</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921" y="0"/>
          <a:ext cx="4582579"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179921</xdr:colOff>
      <xdr:row>0</xdr:row>
      <xdr:rowOff>0</xdr:rowOff>
    </xdr:from>
    <xdr:to>
      <xdr:col>3</xdr:col>
      <xdr:colOff>603250</xdr:colOff>
      <xdr:row>0</xdr:row>
      <xdr:rowOff>638175</xdr:rowOff>
    </xdr:to>
    <xdr:pic>
      <xdr:nvPicPr>
        <xdr:cNvPr id="4"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921" y="0"/>
          <a:ext cx="4224862"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47626</xdr:colOff>
      <xdr:row>0</xdr:row>
      <xdr:rowOff>0</xdr:rowOff>
    </xdr:from>
    <xdr:to>
      <xdr:col>3</xdr:col>
      <xdr:colOff>475192</xdr:colOff>
      <xdr:row>0</xdr:row>
      <xdr:rowOff>638175</xdr:rowOff>
    </xdr:to>
    <xdr:pic>
      <xdr:nvPicPr>
        <xdr:cNvPr id="2"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0"/>
          <a:ext cx="4229099"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3800475</xdr:colOff>
      <xdr:row>0</xdr:row>
      <xdr:rowOff>666750</xdr:rowOff>
    </xdr:to>
    <xdr:pic>
      <xdr:nvPicPr>
        <xdr:cNvPr id="4" name="Obrázok 2"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2558"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2034911</xdr:colOff>
      <xdr:row>0</xdr:row>
      <xdr:rowOff>666750</xdr:rowOff>
    </xdr:to>
    <xdr:pic>
      <xdr:nvPicPr>
        <xdr:cNvPr id="31824"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37967"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578908</xdr:colOff>
      <xdr:row>0</xdr:row>
      <xdr:rowOff>666750</xdr:rowOff>
    </xdr:to>
    <xdr:pic>
      <xdr:nvPicPr>
        <xdr:cNvPr id="18195"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28752"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32848"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33872"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35919"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40014"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5733"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41038"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42062"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43086"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2036233</xdr:colOff>
      <xdr:row>0</xdr:row>
      <xdr:rowOff>666750</xdr:rowOff>
    </xdr:to>
    <xdr:pic>
      <xdr:nvPicPr>
        <xdr:cNvPr id="2" name="Obrázok 1"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79383"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3800475</xdr:colOff>
      <xdr:row>0</xdr:row>
      <xdr:rowOff>666750</xdr:rowOff>
    </xdr:to>
    <xdr:pic>
      <xdr:nvPicPr>
        <xdr:cNvPr id="4" name="Obrázok 2"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2558"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31751</xdr:colOff>
      <xdr:row>0</xdr:row>
      <xdr:rowOff>0</xdr:rowOff>
    </xdr:from>
    <xdr:to>
      <xdr:col>3</xdr:col>
      <xdr:colOff>592667</xdr:colOff>
      <xdr:row>0</xdr:row>
      <xdr:rowOff>666750</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1" y="0"/>
          <a:ext cx="4370916"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60488"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61512"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58440" name="Obrázok 5"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59267</xdr:colOff>
      <xdr:row>0</xdr:row>
      <xdr:rowOff>666750</xdr:rowOff>
    </xdr:to>
    <xdr:pic>
      <xdr:nvPicPr>
        <xdr:cNvPr id="62535"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63558"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64581"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65605"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68676"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66630"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69700"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836082</xdr:colOff>
      <xdr:row>1</xdr:row>
      <xdr:rowOff>0</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646082" cy="6879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70724"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71748"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72771"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73795"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74816"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76864"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75840"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3"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77267"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4"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77267"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419100</xdr:colOff>
      <xdr:row>0</xdr:row>
      <xdr:rowOff>666750</xdr:rowOff>
    </xdr:to>
    <xdr:pic>
      <xdr:nvPicPr>
        <xdr:cNvPr id="80957" name="Obrázok 3"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825501</xdr:colOff>
      <xdr:row>0</xdr:row>
      <xdr:rowOff>666750</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4635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3800475</xdr:colOff>
      <xdr:row>0</xdr:row>
      <xdr:rowOff>666750</xdr:rowOff>
    </xdr:to>
    <xdr:pic>
      <xdr:nvPicPr>
        <xdr:cNvPr id="77887" name="Obrázok 2"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820209</xdr:colOff>
      <xdr:row>0</xdr:row>
      <xdr:rowOff>666750</xdr:rowOff>
    </xdr:to>
    <xdr:pic>
      <xdr:nvPicPr>
        <xdr:cNvPr id="84024" name="Obrázok 2"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956733</xdr:colOff>
      <xdr:row>0</xdr:row>
      <xdr:rowOff>676275</xdr:rowOff>
    </xdr:to>
    <xdr:pic>
      <xdr:nvPicPr>
        <xdr:cNvPr id="2" name="Obrázok 4" descr="jednoriadkové šedé JPG.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2558"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3930650</xdr:colOff>
      <xdr:row>0</xdr:row>
      <xdr:rowOff>676275</xdr:rowOff>
    </xdr:to>
    <xdr:pic>
      <xdr:nvPicPr>
        <xdr:cNvPr id="4" name="Obrázok 4" descr="jednoriadkové šedé JPG.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5733"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666750</xdr:colOff>
      <xdr:row>0</xdr:row>
      <xdr:rowOff>666750</xdr:rowOff>
    </xdr:to>
    <xdr:pic>
      <xdr:nvPicPr>
        <xdr:cNvPr id="83002" name="Obrázok 2"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38150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814917</xdr:colOff>
      <xdr:row>1</xdr:row>
      <xdr:rowOff>19050</xdr:rowOff>
    </xdr:to>
    <xdr:pic>
      <xdr:nvPicPr>
        <xdr:cNvPr id="3" name="Obrázok 7" descr="jednoriadkové šedé JP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624917" cy="706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drawing" Target="../drawings/drawing56.x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58.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drawing" Target="../drawings/drawing60.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drawing" Target="../drawings/drawing62.x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63.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drawing" Target="../drawings/drawing64.x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drawing" Target="../drawings/drawing65.x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2" Type="http://schemas.openxmlformats.org/officeDocument/2006/relationships/drawing" Target="../drawings/drawing66.xml"/><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67.x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2" Type="http://schemas.openxmlformats.org/officeDocument/2006/relationships/drawing" Target="../drawings/drawing68.xml"/><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2" Type="http://schemas.openxmlformats.org/officeDocument/2006/relationships/drawing" Target="../drawings/drawing69.xml"/><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70.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2" Type="http://schemas.openxmlformats.org/officeDocument/2006/relationships/drawing" Target="../drawings/drawing71.xml"/><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2" Type="http://schemas.openxmlformats.org/officeDocument/2006/relationships/drawing" Target="../drawings/drawing72.xml"/><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2" Type="http://schemas.openxmlformats.org/officeDocument/2006/relationships/drawing" Target="../drawings/drawing73.xml"/><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74.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2" Type="http://schemas.openxmlformats.org/officeDocument/2006/relationships/drawing" Target="../drawings/drawing75.xml"/><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76.xml"/><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77.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2" Type="http://schemas.openxmlformats.org/officeDocument/2006/relationships/drawing" Target="../drawings/drawing78.xml"/><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2" Type="http://schemas.openxmlformats.org/officeDocument/2006/relationships/drawing" Target="../drawings/drawing79.xml"/><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2" Type="http://schemas.openxmlformats.org/officeDocument/2006/relationships/drawing" Target="../drawings/drawing80.xml"/><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2" Type="http://schemas.openxmlformats.org/officeDocument/2006/relationships/drawing" Target="../drawings/drawing81.xml"/><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2" Type="http://schemas.openxmlformats.org/officeDocument/2006/relationships/drawing" Target="../drawings/drawing82.xml"/><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2" Type="http://schemas.openxmlformats.org/officeDocument/2006/relationships/drawing" Target="../drawings/drawing83.xml"/><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2" Type="http://schemas.openxmlformats.org/officeDocument/2006/relationships/drawing" Target="../drawings/drawing84.xml"/><Relationship Id="rId1" Type="http://schemas.openxmlformats.org/officeDocument/2006/relationships/printerSettings" Target="../printerSettings/printerSettings8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rgb="FF92D050"/>
    <pageSetUpPr fitToPage="1"/>
  </sheetPr>
  <dimension ref="A1:U46"/>
  <sheetViews>
    <sheetView zoomScale="40" zoomScaleNormal="40" workbookViewId="0">
      <pane ySplit="7" topLeftCell="A27" activePane="bottomLeft" state="frozen"/>
      <selection pane="bottomLeft" activeCell="R12" activeCellId="2" sqref="R8 R8:R10 R12:R42"/>
    </sheetView>
  </sheetViews>
  <sheetFormatPr defaultColWidth="9.140625" defaultRowHeight="15" x14ac:dyDescent="0.25"/>
  <cols>
    <col min="1" max="1" width="5.7109375" style="1131" customWidth="1"/>
    <col min="2" max="2" width="18.7109375" style="18" customWidth="1"/>
    <col min="3" max="3" width="32.7109375" style="18" customWidth="1"/>
    <col min="4" max="4" width="60.7109375" style="18" customWidth="1"/>
    <col min="5" max="10" width="3.7109375" style="1131" customWidth="1"/>
    <col min="11" max="12" width="9.7109375" style="1131" customWidth="1"/>
    <col min="13" max="17" width="7.7109375" style="1131" customWidth="1"/>
    <col min="18" max="19" width="15.7109375" style="1131" customWidth="1"/>
    <col min="20" max="16384" width="9.140625" style="18"/>
  </cols>
  <sheetData>
    <row r="1" spans="1:21" ht="54" customHeight="1" x14ac:dyDescent="0.25">
      <c r="A1" s="1162"/>
      <c r="B1" s="1162"/>
      <c r="C1" s="1162"/>
      <c r="D1" s="1162"/>
      <c r="E1" s="1162"/>
      <c r="F1" s="1163" t="s">
        <v>220</v>
      </c>
      <c r="G1" s="1164"/>
      <c r="H1" s="1164"/>
      <c r="I1" s="1164"/>
      <c r="J1" s="1164"/>
      <c r="K1" s="1164"/>
      <c r="L1" s="1164"/>
      <c r="M1" s="1164"/>
      <c r="N1" s="1164"/>
      <c r="O1" s="1164"/>
      <c r="P1" s="1164"/>
      <c r="Q1" s="1164"/>
      <c r="R1" s="1164"/>
      <c r="S1" s="1164"/>
    </row>
    <row r="2" spans="1:21"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21" ht="15.75" customHeight="1" x14ac:dyDescent="0.25">
      <c r="A3" s="1169" t="s">
        <v>221</v>
      </c>
      <c r="B3" s="1169"/>
      <c r="C3" s="1169"/>
      <c r="D3" s="1169"/>
      <c r="E3" s="1169"/>
      <c r="F3" s="1169"/>
      <c r="G3" s="1169"/>
      <c r="H3" s="1169"/>
      <c r="I3" s="1169"/>
      <c r="J3" s="1169"/>
      <c r="K3" s="1169"/>
      <c r="L3" s="1169"/>
      <c r="M3" s="1169"/>
      <c r="N3" s="1169"/>
      <c r="O3" s="1169"/>
      <c r="P3" s="1169"/>
      <c r="Q3" s="1169"/>
      <c r="R3" s="1169"/>
      <c r="S3" s="1169"/>
    </row>
    <row r="4" spans="1:21" ht="15.75" customHeight="1" thickBot="1" x14ac:dyDescent="0.3">
      <c r="A4" s="1172"/>
      <c r="B4" s="1172"/>
      <c r="C4" s="1172"/>
      <c r="D4" s="1172"/>
      <c r="E4" s="1172"/>
      <c r="F4" s="1172"/>
      <c r="G4" s="1172"/>
      <c r="H4" s="1172"/>
      <c r="I4" s="1172"/>
      <c r="J4" s="1172"/>
      <c r="K4" s="1172"/>
      <c r="L4" s="1172"/>
      <c r="M4" s="1172"/>
      <c r="N4" s="1172"/>
      <c r="O4" s="1172"/>
      <c r="P4" s="1172"/>
      <c r="Q4" s="1172"/>
      <c r="R4" s="1172"/>
      <c r="S4" s="1172"/>
    </row>
    <row r="5" spans="1:21" ht="24.95" customHeight="1" thickTop="1" x14ac:dyDescent="0.25">
      <c r="A5" s="1173" t="s">
        <v>234</v>
      </c>
      <c r="B5" s="1170" t="s">
        <v>235</v>
      </c>
      <c r="C5" s="1170"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21" ht="24.95" customHeight="1" thickBot="1" x14ac:dyDescent="0.3">
      <c r="A6" s="1174"/>
      <c r="B6" s="1171"/>
      <c r="C6" s="1171"/>
      <c r="D6" s="1171"/>
      <c r="E6" s="1157"/>
      <c r="F6" s="1157"/>
      <c r="G6" s="1157"/>
      <c r="H6" s="1157"/>
      <c r="I6" s="1157"/>
      <c r="J6" s="1159"/>
      <c r="K6" s="1159"/>
      <c r="L6" s="1159"/>
      <c r="M6" s="1161"/>
      <c r="N6" s="1161"/>
      <c r="O6" s="1161"/>
      <c r="P6" s="1161"/>
      <c r="Q6" s="1161"/>
      <c r="R6" s="1166"/>
      <c r="S6" s="1168"/>
    </row>
    <row r="7" spans="1:21" ht="60" customHeight="1" thickBot="1" x14ac:dyDescent="0.3">
      <c r="A7" s="1174"/>
      <c r="B7" s="1171"/>
      <c r="C7" s="1171"/>
      <c r="D7" s="1171"/>
      <c r="E7" s="260" t="s">
        <v>227</v>
      </c>
      <c r="F7" s="261" t="s">
        <v>228</v>
      </c>
      <c r="G7" s="261" t="s">
        <v>229</v>
      </c>
      <c r="H7" s="261" t="s">
        <v>217</v>
      </c>
      <c r="I7" s="262" t="s">
        <v>230</v>
      </c>
      <c r="J7" s="264" t="s">
        <v>231</v>
      </c>
      <c r="K7" s="264" t="s">
        <v>232</v>
      </c>
      <c r="L7" s="264" t="s">
        <v>233</v>
      </c>
      <c r="M7" s="263" t="s">
        <v>239</v>
      </c>
      <c r="N7" s="264" t="s">
        <v>238</v>
      </c>
      <c r="O7" s="264" t="s">
        <v>240</v>
      </c>
      <c r="P7" s="264" t="s">
        <v>3</v>
      </c>
      <c r="Q7" s="265" t="s">
        <v>64</v>
      </c>
      <c r="R7" s="1166"/>
      <c r="S7" s="1168"/>
    </row>
    <row r="8" spans="1:21" s="38" customFormat="1" ht="16.5" customHeight="1" x14ac:dyDescent="0.25">
      <c r="A8" s="683">
        <v>1</v>
      </c>
      <c r="B8" s="295"/>
      <c r="C8" s="294"/>
      <c r="D8" s="295" t="s">
        <v>381</v>
      </c>
      <c r="E8" s="685"/>
      <c r="F8" s="685"/>
      <c r="G8" s="685"/>
      <c r="H8" s="685"/>
      <c r="I8" s="685"/>
      <c r="J8" s="686"/>
      <c r="K8" s="687">
        <v>43033</v>
      </c>
      <c r="L8" s="687">
        <v>46684</v>
      </c>
      <c r="M8" s="686"/>
      <c r="N8" s="686"/>
      <c r="O8" s="686"/>
      <c r="P8" s="686">
        <v>0.25</v>
      </c>
      <c r="Q8" s="686">
        <v>1</v>
      </c>
      <c r="R8" s="688"/>
      <c r="S8" s="684">
        <f>Q8*P8*ROUND(R8,2)</f>
        <v>0</v>
      </c>
    </row>
    <row r="9" spans="1:21" ht="130.5" customHeight="1" x14ac:dyDescent="0.25">
      <c r="A9" s="296">
        <v>2</v>
      </c>
      <c r="B9" s="537" t="s">
        <v>1235</v>
      </c>
      <c r="C9" s="465" t="s">
        <v>1234</v>
      </c>
      <c r="D9" s="297" t="s">
        <v>224</v>
      </c>
      <c r="E9" s="298"/>
      <c r="F9" s="298"/>
      <c r="G9" s="298"/>
      <c r="H9" s="298"/>
      <c r="I9" s="298"/>
      <c r="J9" s="697" t="s">
        <v>7</v>
      </c>
      <c r="K9" s="696"/>
      <c r="L9" s="696"/>
      <c r="M9" s="697"/>
      <c r="N9" s="697" t="s">
        <v>7</v>
      </c>
      <c r="O9" s="697"/>
      <c r="P9" s="697">
        <v>1</v>
      </c>
      <c r="Q9" s="697">
        <v>1</v>
      </c>
      <c r="R9" s="727"/>
      <c r="S9" s="299">
        <f>Q9*P9*ROUND(R9,2)</f>
        <v>0</v>
      </c>
    </row>
    <row r="10" spans="1:21" ht="89.25" x14ac:dyDescent="0.25">
      <c r="A10" s="296">
        <v>3</v>
      </c>
      <c r="B10" s="1130" t="s">
        <v>222</v>
      </c>
      <c r="C10" s="1132" t="s">
        <v>223</v>
      </c>
      <c r="D10" s="900" t="s">
        <v>224</v>
      </c>
      <c r="E10" s="781"/>
      <c r="F10" s="781"/>
      <c r="G10" s="781"/>
      <c r="H10" s="781"/>
      <c r="I10" s="781"/>
      <c r="J10" s="781" t="s">
        <v>7</v>
      </c>
      <c r="K10" s="782"/>
      <c r="L10" s="782"/>
      <c r="M10" s="781"/>
      <c r="N10" s="781"/>
      <c r="O10" s="781"/>
      <c r="P10" s="781">
        <v>1</v>
      </c>
      <c r="Q10" s="781">
        <v>1</v>
      </c>
      <c r="R10" s="727"/>
      <c r="S10" s="299">
        <f>Q10*P10*ROUND(R10,2)</f>
        <v>0</v>
      </c>
    </row>
    <row r="11" spans="1:21" ht="76.5" x14ac:dyDescent="0.25">
      <c r="A11" s="296">
        <v>4</v>
      </c>
      <c r="B11" s="759" t="s">
        <v>222</v>
      </c>
      <c r="C11" s="758" t="s">
        <v>225</v>
      </c>
      <c r="D11" s="758" t="s">
        <v>226</v>
      </c>
      <c r="E11" s="767" t="s">
        <v>7</v>
      </c>
      <c r="F11" s="767"/>
      <c r="G11" s="767"/>
      <c r="H11" s="767"/>
      <c r="I11" s="767"/>
      <c r="J11" s="768"/>
      <c r="K11" s="770"/>
      <c r="L11" s="770"/>
      <c r="M11" s="767"/>
      <c r="N11" s="767"/>
      <c r="O11" s="767"/>
      <c r="P11" s="767">
        <v>365</v>
      </c>
      <c r="Q11" s="767" t="s">
        <v>4046</v>
      </c>
      <c r="R11" s="901" t="s">
        <v>4060</v>
      </c>
      <c r="S11" s="902" t="s">
        <v>4046</v>
      </c>
      <c r="T11" s="206"/>
      <c r="U11" s="206"/>
    </row>
    <row r="12" spans="1:21" ht="21" customHeight="1" x14ac:dyDescent="0.25">
      <c r="A12" s="296">
        <v>5</v>
      </c>
      <c r="B12" s="1175" t="s">
        <v>241</v>
      </c>
      <c r="C12" s="903" t="s">
        <v>242</v>
      </c>
      <c r="D12" s="758" t="s">
        <v>243</v>
      </c>
      <c r="E12" s="767"/>
      <c r="F12" s="767"/>
      <c r="G12" s="767" t="s">
        <v>7</v>
      </c>
      <c r="H12" s="767"/>
      <c r="I12" s="767"/>
      <c r="J12" s="768"/>
      <c r="K12" s="770"/>
      <c r="L12" s="770"/>
      <c r="M12" s="767" t="s">
        <v>7</v>
      </c>
      <c r="N12" s="767" t="s">
        <v>7</v>
      </c>
      <c r="O12" s="767"/>
      <c r="P12" s="767">
        <v>2</v>
      </c>
      <c r="Q12" s="767">
        <v>1</v>
      </c>
      <c r="R12" s="698"/>
      <c r="S12" s="904">
        <f>P12*Q12*ROUND(R12,2)</f>
        <v>0</v>
      </c>
      <c r="T12" s="206"/>
      <c r="U12" s="206"/>
    </row>
    <row r="13" spans="1:21" ht="38.25" x14ac:dyDescent="0.25">
      <c r="A13" s="296">
        <v>6</v>
      </c>
      <c r="B13" s="1176"/>
      <c r="C13" s="760" t="s">
        <v>244</v>
      </c>
      <c r="D13" s="758" t="s">
        <v>245</v>
      </c>
      <c r="E13" s="767"/>
      <c r="F13" s="767"/>
      <c r="G13" s="767"/>
      <c r="H13" s="767"/>
      <c r="I13" s="767"/>
      <c r="J13" s="768"/>
      <c r="K13" s="770"/>
      <c r="L13" s="770"/>
      <c r="M13" s="767" t="s">
        <v>7</v>
      </c>
      <c r="N13" s="767" t="s">
        <v>7</v>
      </c>
      <c r="O13" s="767"/>
      <c r="P13" s="767">
        <v>2</v>
      </c>
      <c r="Q13" s="767">
        <v>356</v>
      </c>
      <c r="R13" s="698"/>
      <c r="S13" s="904">
        <f>P13*Q13*ROUND(R13,2)</f>
        <v>0</v>
      </c>
      <c r="T13" s="206"/>
    </row>
    <row r="14" spans="1:21" ht="38.25" x14ac:dyDescent="0.25">
      <c r="A14" s="296">
        <v>7</v>
      </c>
      <c r="B14" s="1176"/>
      <c r="C14" s="903" t="s">
        <v>244</v>
      </c>
      <c r="D14" s="758" t="s">
        <v>246</v>
      </c>
      <c r="E14" s="767"/>
      <c r="F14" s="767"/>
      <c r="G14" s="767"/>
      <c r="H14" s="767"/>
      <c r="I14" s="767"/>
      <c r="J14" s="768"/>
      <c r="K14" s="770"/>
      <c r="L14" s="770"/>
      <c r="M14" s="767" t="s">
        <v>7</v>
      </c>
      <c r="N14" s="767" t="s">
        <v>7</v>
      </c>
      <c r="O14" s="767"/>
      <c r="P14" s="767">
        <v>2</v>
      </c>
      <c r="Q14" s="767">
        <v>356</v>
      </c>
      <c r="R14" s="698"/>
      <c r="S14" s="904">
        <f>P14*Q14*ROUND(R14,2)</f>
        <v>0</v>
      </c>
      <c r="T14" s="206"/>
    </row>
    <row r="15" spans="1:21" ht="38.25" x14ac:dyDescent="0.25">
      <c r="A15" s="296">
        <v>8</v>
      </c>
      <c r="B15" s="1176"/>
      <c r="C15" s="903" t="s">
        <v>244</v>
      </c>
      <c r="D15" s="758" t="s">
        <v>247</v>
      </c>
      <c r="E15" s="767"/>
      <c r="F15" s="767"/>
      <c r="G15" s="767"/>
      <c r="H15" s="767"/>
      <c r="I15" s="767"/>
      <c r="J15" s="768"/>
      <c r="K15" s="770"/>
      <c r="L15" s="770"/>
      <c r="M15" s="767" t="s">
        <v>7</v>
      </c>
      <c r="N15" s="767" t="s">
        <v>7</v>
      </c>
      <c r="O15" s="767"/>
      <c r="P15" s="767">
        <v>2</v>
      </c>
      <c r="Q15" s="767">
        <v>356</v>
      </c>
      <c r="R15" s="698"/>
      <c r="S15" s="904">
        <f>P15*Q15*ROUND(R15,2)</f>
        <v>0</v>
      </c>
      <c r="T15" s="206"/>
    </row>
    <row r="16" spans="1:21" ht="24" customHeight="1" x14ac:dyDescent="0.25">
      <c r="A16" s="296">
        <v>9</v>
      </c>
      <c r="B16" s="1176"/>
      <c r="C16" s="903" t="s">
        <v>248</v>
      </c>
      <c r="D16" s="758" t="s">
        <v>245</v>
      </c>
      <c r="E16" s="767"/>
      <c r="F16" s="767"/>
      <c r="G16" s="767"/>
      <c r="H16" s="767"/>
      <c r="I16" s="767"/>
      <c r="J16" s="768"/>
      <c r="K16" s="770"/>
      <c r="L16" s="770"/>
      <c r="M16" s="767" t="s">
        <v>7</v>
      </c>
      <c r="N16" s="767" t="s">
        <v>7</v>
      </c>
      <c r="O16" s="767"/>
      <c r="P16" s="767">
        <v>2</v>
      </c>
      <c r="Q16" s="767">
        <v>484</v>
      </c>
      <c r="R16" s="698"/>
      <c r="S16" s="904">
        <f t="shared" ref="S16:S42" si="0">P16*Q16*ROUND(R16,2)</f>
        <v>0</v>
      </c>
      <c r="T16" s="206"/>
    </row>
    <row r="17" spans="1:20" ht="38.25" x14ac:dyDescent="0.25">
      <c r="A17" s="296">
        <v>10</v>
      </c>
      <c r="B17" s="1176"/>
      <c r="C17" s="760" t="s">
        <v>249</v>
      </c>
      <c r="D17" s="758" t="s">
        <v>246</v>
      </c>
      <c r="E17" s="767"/>
      <c r="F17" s="767"/>
      <c r="G17" s="767"/>
      <c r="H17" s="767"/>
      <c r="I17" s="767"/>
      <c r="J17" s="768"/>
      <c r="K17" s="770"/>
      <c r="L17" s="770"/>
      <c r="M17" s="767" t="s">
        <v>7</v>
      </c>
      <c r="N17" s="767" t="s">
        <v>7</v>
      </c>
      <c r="O17" s="767"/>
      <c r="P17" s="767">
        <v>2</v>
      </c>
      <c r="Q17" s="767">
        <v>484</v>
      </c>
      <c r="R17" s="698"/>
      <c r="S17" s="904">
        <f t="shared" si="0"/>
        <v>0</v>
      </c>
      <c r="T17" s="206"/>
    </row>
    <row r="18" spans="1:20" ht="38.25" x14ac:dyDescent="0.25">
      <c r="A18" s="296">
        <v>11</v>
      </c>
      <c r="B18" s="1177"/>
      <c r="C18" s="760" t="s">
        <v>249</v>
      </c>
      <c r="D18" s="905" t="s">
        <v>247</v>
      </c>
      <c r="E18" s="906"/>
      <c r="F18" s="907"/>
      <c r="G18" s="907"/>
      <c r="H18" s="907"/>
      <c r="I18" s="907"/>
      <c r="J18" s="907"/>
      <c r="K18" s="907"/>
      <c r="L18" s="907"/>
      <c r="M18" s="767" t="s">
        <v>7</v>
      </c>
      <c r="N18" s="767" t="s">
        <v>7</v>
      </c>
      <c r="O18" s="767"/>
      <c r="P18" s="767">
        <v>2</v>
      </c>
      <c r="Q18" s="906">
        <v>484</v>
      </c>
      <c r="R18" s="698"/>
      <c r="S18" s="904">
        <f t="shared" si="0"/>
        <v>0</v>
      </c>
      <c r="T18" s="206"/>
    </row>
    <row r="19" spans="1:20" ht="38.25" customHeight="1" x14ac:dyDescent="0.25">
      <c r="A19" s="296">
        <v>12</v>
      </c>
      <c r="B19" s="1175" t="s">
        <v>250</v>
      </c>
      <c r="C19" s="903" t="s">
        <v>251</v>
      </c>
      <c r="D19" s="905" t="s">
        <v>252</v>
      </c>
      <c r="E19" s="906"/>
      <c r="F19" s="907"/>
      <c r="G19" s="907"/>
      <c r="H19" s="907"/>
      <c r="I19" s="907"/>
      <c r="J19" s="907"/>
      <c r="K19" s="907"/>
      <c r="L19" s="907"/>
      <c r="M19" s="767" t="s">
        <v>7</v>
      </c>
      <c r="N19" s="767" t="s">
        <v>7</v>
      </c>
      <c r="O19" s="767"/>
      <c r="P19" s="767">
        <v>2</v>
      </c>
      <c r="Q19" s="906">
        <v>70</v>
      </c>
      <c r="R19" s="698"/>
      <c r="S19" s="904">
        <f t="shared" si="0"/>
        <v>0</v>
      </c>
      <c r="T19" s="206"/>
    </row>
    <row r="20" spans="1:20" ht="25.5" x14ac:dyDescent="0.25">
      <c r="A20" s="296">
        <v>13</v>
      </c>
      <c r="B20" s="1176"/>
      <c r="C20" s="903" t="s">
        <v>251</v>
      </c>
      <c r="D20" s="905" t="s">
        <v>246</v>
      </c>
      <c r="E20" s="906"/>
      <c r="F20" s="767"/>
      <c r="G20" s="907"/>
      <c r="H20" s="907"/>
      <c r="I20" s="907"/>
      <c r="J20" s="907"/>
      <c r="K20" s="907"/>
      <c r="L20" s="907"/>
      <c r="M20" s="767" t="s">
        <v>7</v>
      </c>
      <c r="N20" s="767" t="s">
        <v>7</v>
      </c>
      <c r="O20" s="767"/>
      <c r="P20" s="767">
        <v>2</v>
      </c>
      <c r="Q20" s="906">
        <v>70</v>
      </c>
      <c r="R20" s="698"/>
      <c r="S20" s="904">
        <f t="shared" si="0"/>
        <v>0</v>
      </c>
      <c r="T20" s="206"/>
    </row>
    <row r="21" spans="1:20" x14ac:dyDescent="0.25">
      <c r="A21" s="296">
        <v>14</v>
      </c>
      <c r="B21" s="1177"/>
      <c r="C21" s="903" t="s">
        <v>251</v>
      </c>
      <c r="D21" s="905" t="s">
        <v>247</v>
      </c>
      <c r="E21" s="906"/>
      <c r="F21" s="907"/>
      <c r="G21" s="907"/>
      <c r="H21" s="907"/>
      <c r="I21" s="907"/>
      <c r="J21" s="907"/>
      <c r="K21" s="907"/>
      <c r="L21" s="907"/>
      <c r="M21" s="767" t="s">
        <v>7</v>
      </c>
      <c r="N21" s="767" t="s">
        <v>7</v>
      </c>
      <c r="O21" s="767"/>
      <c r="P21" s="767">
        <v>2</v>
      </c>
      <c r="Q21" s="906">
        <v>70</v>
      </c>
      <c r="R21" s="698"/>
      <c r="S21" s="904">
        <f t="shared" si="0"/>
        <v>0</v>
      </c>
      <c r="T21" s="206"/>
    </row>
    <row r="22" spans="1:20" ht="23.25" customHeight="1" x14ac:dyDescent="0.25">
      <c r="A22" s="296">
        <v>15</v>
      </c>
      <c r="B22" s="1175" t="s">
        <v>253</v>
      </c>
      <c r="C22" s="903" t="s">
        <v>254</v>
      </c>
      <c r="D22" s="905" t="s">
        <v>255</v>
      </c>
      <c r="E22" s="906"/>
      <c r="F22" s="907"/>
      <c r="G22" s="907"/>
      <c r="H22" s="907"/>
      <c r="I22" s="907"/>
      <c r="J22" s="907"/>
      <c r="K22" s="907"/>
      <c r="L22" s="907"/>
      <c r="M22" s="767" t="s">
        <v>7</v>
      </c>
      <c r="N22" s="767" t="s">
        <v>7</v>
      </c>
      <c r="O22" s="767"/>
      <c r="P22" s="767">
        <v>2</v>
      </c>
      <c r="Q22" s="906">
        <v>4</v>
      </c>
      <c r="R22" s="698"/>
      <c r="S22" s="904">
        <f t="shared" si="0"/>
        <v>0</v>
      </c>
      <c r="T22" s="206"/>
    </row>
    <row r="23" spans="1:20" ht="15" customHeight="1" x14ac:dyDescent="0.25">
      <c r="A23" s="296">
        <v>16</v>
      </c>
      <c r="B23" s="1176"/>
      <c r="C23" s="903" t="s">
        <v>256</v>
      </c>
      <c r="D23" s="905" t="s">
        <v>257</v>
      </c>
      <c r="E23" s="906"/>
      <c r="F23" s="907"/>
      <c r="G23" s="907"/>
      <c r="H23" s="907"/>
      <c r="I23" s="907"/>
      <c r="J23" s="907"/>
      <c r="K23" s="907"/>
      <c r="L23" s="907"/>
      <c r="M23" s="767" t="s">
        <v>7</v>
      </c>
      <c r="N23" s="767" t="s">
        <v>7</v>
      </c>
      <c r="O23" s="767"/>
      <c r="P23" s="767">
        <v>2</v>
      </c>
      <c r="Q23" s="906">
        <v>96</v>
      </c>
      <c r="R23" s="698"/>
      <c r="S23" s="904">
        <f t="shared" si="0"/>
        <v>0</v>
      </c>
      <c r="T23" s="206"/>
    </row>
    <row r="24" spans="1:20" s="1131" customFormat="1" ht="21.75" customHeight="1" x14ac:dyDescent="0.25">
      <c r="A24" s="296">
        <v>17</v>
      </c>
      <c r="B24" s="1176"/>
      <c r="C24" s="903" t="s">
        <v>258</v>
      </c>
      <c r="D24" s="905" t="s">
        <v>259</v>
      </c>
      <c r="E24" s="906"/>
      <c r="F24" s="907"/>
      <c r="G24" s="907"/>
      <c r="H24" s="907"/>
      <c r="I24" s="907"/>
      <c r="J24" s="907"/>
      <c r="K24" s="907"/>
      <c r="L24" s="907"/>
      <c r="M24" s="767" t="s">
        <v>7</v>
      </c>
      <c r="N24" s="767" t="s">
        <v>7</v>
      </c>
      <c r="O24" s="767"/>
      <c r="P24" s="767">
        <v>2</v>
      </c>
      <c r="Q24" s="906">
        <v>32</v>
      </c>
      <c r="R24" s="698"/>
      <c r="S24" s="904">
        <f t="shared" si="0"/>
        <v>0</v>
      </c>
      <c r="T24" s="206"/>
    </row>
    <row r="25" spans="1:20" ht="15" customHeight="1" x14ac:dyDescent="0.25">
      <c r="A25" s="296">
        <v>18</v>
      </c>
      <c r="B25" s="1176"/>
      <c r="C25" s="903" t="s">
        <v>251</v>
      </c>
      <c r="D25" s="905" t="s">
        <v>252</v>
      </c>
      <c r="E25" s="906"/>
      <c r="F25" s="907"/>
      <c r="G25" s="907"/>
      <c r="H25" s="907"/>
      <c r="I25" s="907"/>
      <c r="J25" s="907"/>
      <c r="K25" s="907"/>
      <c r="L25" s="907"/>
      <c r="M25" s="767" t="s">
        <v>7</v>
      </c>
      <c r="N25" s="767" t="s">
        <v>7</v>
      </c>
      <c r="O25" s="767"/>
      <c r="P25" s="767">
        <v>2</v>
      </c>
      <c r="Q25" s="906">
        <v>16</v>
      </c>
      <c r="R25" s="698"/>
      <c r="S25" s="904">
        <f t="shared" si="0"/>
        <v>0</v>
      </c>
      <c r="T25" s="206"/>
    </row>
    <row r="26" spans="1:20" ht="20.25" customHeight="1" x14ac:dyDescent="0.25">
      <c r="A26" s="296">
        <v>19</v>
      </c>
      <c r="B26" s="1176"/>
      <c r="C26" s="903" t="s">
        <v>251</v>
      </c>
      <c r="D26" s="905" t="s">
        <v>246</v>
      </c>
      <c r="E26" s="906"/>
      <c r="F26" s="907"/>
      <c r="G26" s="907"/>
      <c r="H26" s="907"/>
      <c r="I26" s="907"/>
      <c r="J26" s="907"/>
      <c r="K26" s="907"/>
      <c r="L26" s="907"/>
      <c r="M26" s="767" t="s">
        <v>7</v>
      </c>
      <c r="N26" s="767" t="s">
        <v>7</v>
      </c>
      <c r="O26" s="767"/>
      <c r="P26" s="767">
        <v>2</v>
      </c>
      <c r="Q26" s="906">
        <v>16</v>
      </c>
      <c r="R26" s="698"/>
      <c r="S26" s="904">
        <f t="shared" si="0"/>
        <v>0</v>
      </c>
      <c r="T26" s="206"/>
    </row>
    <row r="27" spans="1:20" ht="15" customHeight="1" x14ac:dyDescent="0.25">
      <c r="A27" s="296">
        <v>20</v>
      </c>
      <c r="B27" s="1177"/>
      <c r="C27" s="903" t="s">
        <v>251</v>
      </c>
      <c r="D27" s="905" t="s">
        <v>247</v>
      </c>
      <c r="E27" s="906"/>
      <c r="F27" s="907"/>
      <c r="G27" s="907"/>
      <c r="H27" s="907"/>
      <c r="I27" s="907"/>
      <c r="J27" s="907"/>
      <c r="K27" s="907"/>
      <c r="L27" s="907"/>
      <c r="M27" s="767" t="s">
        <v>7</v>
      </c>
      <c r="N27" s="767" t="s">
        <v>7</v>
      </c>
      <c r="O27" s="767"/>
      <c r="P27" s="767">
        <v>2</v>
      </c>
      <c r="Q27" s="906">
        <v>16</v>
      </c>
      <c r="R27" s="698"/>
      <c r="S27" s="904">
        <f t="shared" si="0"/>
        <v>0</v>
      </c>
      <c r="T27" s="206"/>
    </row>
    <row r="28" spans="1:20" x14ac:dyDescent="0.25">
      <c r="A28" s="296">
        <v>21</v>
      </c>
      <c r="B28" s="1175" t="s">
        <v>260</v>
      </c>
      <c r="C28" s="903" t="s">
        <v>261</v>
      </c>
      <c r="D28" s="905" t="s">
        <v>255</v>
      </c>
      <c r="E28" s="906"/>
      <c r="F28" s="907"/>
      <c r="G28" s="907"/>
      <c r="H28" s="907"/>
      <c r="I28" s="907"/>
      <c r="J28" s="907"/>
      <c r="K28" s="907"/>
      <c r="L28" s="907"/>
      <c r="M28" s="767" t="s">
        <v>7</v>
      </c>
      <c r="N28" s="767" t="s">
        <v>7</v>
      </c>
      <c r="O28" s="767"/>
      <c r="P28" s="767">
        <v>2</v>
      </c>
      <c r="Q28" s="906">
        <v>6</v>
      </c>
      <c r="R28" s="698"/>
      <c r="S28" s="904">
        <f t="shared" si="0"/>
        <v>0</v>
      </c>
      <c r="T28" s="206"/>
    </row>
    <row r="29" spans="1:20" ht="15" customHeight="1" x14ac:dyDescent="0.25">
      <c r="A29" s="296">
        <v>22</v>
      </c>
      <c r="B29" s="1176"/>
      <c r="C29" s="903" t="s">
        <v>262</v>
      </c>
      <c r="D29" s="905" t="s">
        <v>263</v>
      </c>
      <c r="E29" s="906"/>
      <c r="F29" s="907"/>
      <c r="G29" s="907"/>
      <c r="H29" s="907"/>
      <c r="I29" s="907"/>
      <c r="J29" s="907"/>
      <c r="K29" s="907"/>
      <c r="L29" s="907"/>
      <c r="M29" s="767" t="s">
        <v>7</v>
      </c>
      <c r="N29" s="767" t="s">
        <v>7</v>
      </c>
      <c r="O29" s="767"/>
      <c r="P29" s="767">
        <v>2</v>
      </c>
      <c r="Q29" s="906">
        <v>462</v>
      </c>
      <c r="R29" s="698"/>
      <c r="S29" s="904">
        <f t="shared" si="0"/>
        <v>0</v>
      </c>
      <c r="T29" s="206"/>
    </row>
    <row r="30" spans="1:20" ht="15" customHeight="1" x14ac:dyDescent="0.25">
      <c r="A30" s="296">
        <v>23</v>
      </c>
      <c r="B30" s="1177"/>
      <c r="C30" s="903" t="s">
        <v>262</v>
      </c>
      <c r="D30" s="905" t="s">
        <v>247</v>
      </c>
      <c r="E30" s="906"/>
      <c r="F30" s="907"/>
      <c r="G30" s="907"/>
      <c r="H30" s="907"/>
      <c r="I30" s="907"/>
      <c r="J30" s="907"/>
      <c r="K30" s="907"/>
      <c r="L30" s="907"/>
      <c r="M30" s="767" t="s">
        <v>7</v>
      </c>
      <c r="N30" s="767" t="s">
        <v>7</v>
      </c>
      <c r="O30" s="767"/>
      <c r="P30" s="767">
        <v>2</v>
      </c>
      <c r="Q30" s="906">
        <v>462</v>
      </c>
      <c r="R30" s="698"/>
      <c r="S30" s="904">
        <f t="shared" si="0"/>
        <v>0</v>
      </c>
      <c r="T30" s="206"/>
    </row>
    <row r="31" spans="1:20" ht="25.5" x14ac:dyDescent="0.25">
      <c r="A31" s="296">
        <v>24</v>
      </c>
      <c r="B31" s="1175" t="s">
        <v>264</v>
      </c>
      <c r="C31" s="903" t="s">
        <v>265</v>
      </c>
      <c r="D31" s="905" t="s">
        <v>266</v>
      </c>
      <c r="E31" s="906"/>
      <c r="F31" s="907"/>
      <c r="G31" s="907"/>
      <c r="H31" s="907"/>
      <c r="I31" s="907"/>
      <c r="J31" s="907"/>
      <c r="K31" s="907"/>
      <c r="L31" s="907"/>
      <c r="M31" s="767" t="s">
        <v>7</v>
      </c>
      <c r="N31" s="767" t="s">
        <v>7</v>
      </c>
      <c r="O31" s="767"/>
      <c r="P31" s="767">
        <v>2</v>
      </c>
      <c r="Q31" s="906">
        <v>24</v>
      </c>
      <c r="R31" s="698"/>
      <c r="S31" s="904">
        <f t="shared" si="0"/>
        <v>0</v>
      </c>
      <c r="T31" s="206"/>
    </row>
    <row r="32" spans="1:20" ht="15" customHeight="1" x14ac:dyDescent="0.25">
      <c r="A32" s="296">
        <v>25</v>
      </c>
      <c r="B32" s="1176"/>
      <c r="C32" s="903" t="s">
        <v>265</v>
      </c>
      <c r="D32" s="905" t="s">
        <v>267</v>
      </c>
      <c r="E32" s="906"/>
      <c r="F32" s="907"/>
      <c r="G32" s="907"/>
      <c r="H32" s="907"/>
      <c r="I32" s="907"/>
      <c r="J32" s="907"/>
      <c r="K32" s="907"/>
      <c r="L32" s="907"/>
      <c r="M32" s="767" t="s">
        <v>7</v>
      </c>
      <c r="N32" s="767" t="s">
        <v>7</v>
      </c>
      <c r="O32" s="767"/>
      <c r="P32" s="767">
        <v>2</v>
      </c>
      <c r="Q32" s="906">
        <v>24</v>
      </c>
      <c r="R32" s="698"/>
      <c r="S32" s="904">
        <f t="shared" si="0"/>
        <v>0</v>
      </c>
      <c r="T32" s="206"/>
    </row>
    <row r="33" spans="1:21" ht="15" customHeight="1" x14ac:dyDescent="0.25">
      <c r="A33" s="296">
        <v>26</v>
      </c>
      <c r="B33" s="1176"/>
      <c r="C33" s="903" t="s">
        <v>265</v>
      </c>
      <c r="D33" s="905" t="s">
        <v>268</v>
      </c>
      <c r="E33" s="906"/>
      <c r="F33" s="907"/>
      <c r="G33" s="907"/>
      <c r="H33" s="907"/>
      <c r="I33" s="907"/>
      <c r="J33" s="907"/>
      <c r="K33" s="907"/>
      <c r="L33" s="907"/>
      <c r="M33" s="767"/>
      <c r="N33" s="767" t="s">
        <v>7</v>
      </c>
      <c r="O33" s="767"/>
      <c r="P33" s="767">
        <v>1</v>
      </c>
      <c r="Q33" s="906">
        <v>24</v>
      </c>
      <c r="R33" s="698"/>
      <c r="S33" s="904">
        <f t="shared" si="0"/>
        <v>0</v>
      </c>
      <c r="T33" s="206"/>
    </row>
    <row r="34" spans="1:21" ht="25.5" x14ac:dyDescent="0.25">
      <c r="A34" s="296">
        <v>27</v>
      </c>
      <c r="B34" s="1176"/>
      <c r="C34" s="903" t="s">
        <v>269</v>
      </c>
      <c r="D34" s="905" t="s">
        <v>270</v>
      </c>
      <c r="E34" s="906"/>
      <c r="F34" s="907"/>
      <c r="G34" s="907"/>
      <c r="H34" s="907"/>
      <c r="I34" s="907"/>
      <c r="J34" s="907"/>
      <c r="K34" s="907"/>
      <c r="L34" s="907"/>
      <c r="M34" s="767"/>
      <c r="N34" s="767" t="s">
        <v>7</v>
      </c>
      <c r="O34" s="767"/>
      <c r="P34" s="767">
        <v>1</v>
      </c>
      <c r="Q34" s="906">
        <v>8</v>
      </c>
      <c r="R34" s="698"/>
      <c r="S34" s="904">
        <f t="shared" si="0"/>
        <v>0</v>
      </c>
      <c r="T34" s="206"/>
    </row>
    <row r="35" spans="1:21" ht="25.5" x14ac:dyDescent="0.25">
      <c r="A35" s="296">
        <v>28</v>
      </c>
      <c r="B35" s="1176"/>
      <c r="C35" s="903" t="s">
        <v>271</v>
      </c>
      <c r="D35" s="905" t="s">
        <v>246</v>
      </c>
      <c r="E35" s="906"/>
      <c r="F35" s="907"/>
      <c r="G35" s="907"/>
      <c r="H35" s="907"/>
      <c r="I35" s="907"/>
      <c r="J35" s="907"/>
      <c r="K35" s="907"/>
      <c r="L35" s="907"/>
      <c r="M35" s="767" t="s">
        <v>7</v>
      </c>
      <c r="N35" s="767" t="s">
        <v>7</v>
      </c>
      <c r="O35" s="767"/>
      <c r="P35" s="767">
        <v>2</v>
      </c>
      <c r="Q35" s="906">
        <v>24</v>
      </c>
      <c r="R35" s="698"/>
      <c r="S35" s="904">
        <f t="shared" si="0"/>
        <v>0</v>
      </c>
      <c r="T35" s="206"/>
    </row>
    <row r="36" spans="1:21" ht="15" customHeight="1" x14ac:dyDescent="0.25">
      <c r="A36" s="296">
        <v>29</v>
      </c>
      <c r="B36" s="1176"/>
      <c r="C36" s="903" t="s">
        <v>271</v>
      </c>
      <c r="D36" s="905" t="s">
        <v>247</v>
      </c>
      <c r="E36" s="906"/>
      <c r="F36" s="907"/>
      <c r="G36" s="767"/>
      <c r="H36" s="907"/>
      <c r="I36" s="907"/>
      <c r="J36" s="907"/>
      <c r="K36" s="907"/>
      <c r="L36" s="907"/>
      <c r="M36" s="767" t="s">
        <v>7</v>
      </c>
      <c r="N36" s="767" t="s">
        <v>7</v>
      </c>
      <c r="O36" s="767"/>
      <c r="P36" s="767">
        <v>2</v>
      </c>
      <c r="Q36" s="906">
        <v>24</v>
      </c>
      <c r="R36" s="698"/>
      <c r="S36" s="904">
        <f t="shared" si="0"/>
        <v>0</v>
      </c>
      <c r="T36" s="241"/>
      <c r="U36" s="206"/>
    </row>
    <row r="37" spans="1:21" ht="25.5" x14ac:dyDescent="0.25">
      <c r="A37" s="296">
        <v>30</v>
      </c>
      <c r="B37" s="1177"/>
      <c r="C37" s="903" t="s">
        <v>272</v>
      </c>
      <c r="D37" s="905" t="s">
        <v>273</v>
      </c>
      <c r="E37" s="906"/>
      <c r="F37" s="907"/>
      <c r="G37" s="907"/>
      <c r="H37" s="907"/>
      <c r="I37" s="907"/>
      <c r="J37" s="907"/>
      <c r="K37" s="907"/>
      <c r="L37" s="907"/>
      <c r="M37" s="767" t="s">
        <v>7</v>
      </c>
      <c r="N37" s="767" t="s">
        <v>7</v>
      </c>
      <c r="O37" s="767"/>
      <c r="P37" s="767">
        <v>2</v>
      </c>
      <c r="Q37" s="906">
        <v>2</v>
      </c>
      <c r="R37" s="698"/>
      <c r="S37" s="904">
        <f t="shared" si="0"/>
        <v>0</v>
      </c>
      <c r="T37" s="241"/>
      <c r="U37" s="206"/>
    </row>
    <row r="38" spans="1:21" ht="25.5" x14ac:dyDescent="0.25">
      <c r="A38" s="296">
        <v>31</v>
      </c>
      <c r="B38" s="1175" t="s">
        <v>274</v>
      </c>
      <c r="C38" s="903" t="s">
        <v>282</v>
      </c>
      <c r="D38" s="905" t="s">
        <v>275</v>
      </c>
      <c r="E38" s="767" t="s">
        <v>7</v>
      </c>
      <c r="F38" s="907"/>
      <c r="G38" s="907"/>
      <c r="H38" s="907"/>
      <c r="I38" s="907"/>
      <c r="J38" s="907"/>
      <c r="K38" s="907"/>
      <c r="L38" s="907"/>
      <c r="M38" s="767" t="s">
        <v>7</v>
      </c>
      <c r="N38" s="767" t="s">
        <v>7</v>
      </c>
      <c r="O38" s="767"/>
      <c r="P38" s="767">
        <v>2</v>
      </c>
      <c r="Q38" s="906">
        <v>4</v>
      </c>
      <c r="R38" s="698"/>
      <c r="S38" s="904">
        <f t="shared" si="0"/>
        <v>0</v>
      </c>
      <c r="T38" s="241"/>
      <c r="U38" s="206"/>
    </row>
    <row r="39" spans="1:21" ht="15" customHeight="1" x14ac:dyDescent="0.25">
      <c r="A39" s="296">
        <v>32</v>
      </c>
      <c r="B39" s="1176"/>
      <c r="C39" s="903" t="s">
        <v>282</v>
      </c>
      <c r="D39" s="905" t="s">
        <v>276</v>
      </c>
      <c r="E39" s="906"/>
      <c r="F39" s="907"/>
      <c r="G39" s="907"/>
      <c r="H39" s="907"/>
      <c r="I39" s="907"/>
      <c r="J39" s="907"/>
      <c r="K39" s="907"/>
      <c r="L39" s="907"/>
      <c r="M39" s="767" t="s">
        <v>7</v>
      </c>
      <c r="N39" s="767" t="s">
        <v>7</v>
      </c>
      <c r="O39" s="767"/>
      <c r="P39" s="767">
        <v>2</v>
      </c>
      <c r="Q39" s="906">
        <v>4</v>
      </c>
      <c r="R39" s="698"/>
      <c r="S39" s="904">
        <f t="shared" si="0"/>
        <v>0</v>
      </c>
      <c r="T39" s="206"/>
      <c r="U39" s="206"/>
    </row>
    <row r="40" spans="1:21" ht="25.5" x14ac:dyDescent="0.25">
      <c r="A40" s="296">
        <v>33</v>
      </c>
      <c r="B40" s="1177"/>
      <c r="C40" s="903" t="s">
        <v>282</v>
      </c>
      <c r="D40" s="905" t="s">
        <v>277</v>
      </c>
      <c r="E40" s="906"/>
      <c r="F40" s="907"/>
      <c r="G40" s="907"/>
      <c r="H40" s="907"/>
      <c r="I40" s="907"/>
      <c r="J40" s="907"/>
      <c r="K40" s="907"/>
      <c r="L40" s="907"/>
      <c r="M40" s="767" t="s">
        <v>7</v>
      </c>
      <c r="N40" s="767" t="s">
        <v>7</v>
      </c>
      <c r="O40" s="767"/>
      <c r="P40" s="767">
        <v>2</v>
      </c>
      <c r="Q40" s="906">
        <v>4</v>
      </c>
      <c r="R40" s="698"/>
      <c r="S40" s="904">
        <f t="shared" si="0"/>
        <v>0</v>
      </c>
      <c r="T40" s="206"/>
      <c r="U40" s="206"/>
    </row>
    <row r="41" spans="1:21" ht="15" customHeight="1" x14ac:dyDescent="0.25">
      <c r="A41" s="296">
        <v>34</v>
      </c>
      <c r="B41" s="1175" t="s">
        <v>278</v>
      </c>
      <c r="C41" s="903" t="s">
        <v>278</v>
      </c>
      <c r="D41" s="905" t="s">
        <v>279</v>
      </c>
      <c r="E41" s="906"/>
      <c r="F41" s="767" t="s">
        <v>7</v>
      </c>
      <c r="G41" s="907"/>
      <c r="H41" s="907"/>
      <c r="I41" s="907"/>
      <c r="J41" s="907"/>
      <c r="K41" s="907"/>
      <c r="L41" s="907"/>
      <c r="M41" s="767" t="s">
        <v>7</v>
      </c>
      <c r="N41" s="767" t="s">
        <v>7</v>
      </c>
      <c r="O41" s="767"/>
      <c r="P41" s="767">
        <v>2</v>
      </c>
      <c r="Q41" s="906">
        <v>1</v>
      </c>
      <c r="R41" s="698"/>
      <c r="S41" s="904">
        <f t="shared" si="0"/>
        <v>0</v>
      </c>
      <c r="T41" s="241"/>
      <c r="U41" s="206"/>
    </row>
    <row r="42" spans="1:21" ht="39" thickBot="1" x14ac:dyDescent="0.3">
      <c r="A42" s="364">
        <v>35</v>
      </c>
      <c r="B42" s="1178"/>
      <c r="C42" s="908" t="s">
        <v>278</v>
      </c>
      <c r="D42" s="909" t="s">
        <v>280</v>
      </c>
      <c r="E42" s="910"/>
      <c r="F42" s="776" t="s">
        <v>7</v>
      </c>
      <c r="G42" s="911"/>
      <c r="H42" s="911"/>
      <c r="I42" s="911"/>
      <c r="J42" s="911"/>
      <c r="K42" s="911"/>
      <c r="L42" s="911"/>
      <c r="M42" s="776" t="s">
        <v>7</v>
      </c>
      <c r="N42" s="776" t="s">
        <v>7</v>
      </c>
      <c r="O42" s="776"/>
      <c r="P42" s="776">
        <v>2</v>
      </c>
      <c r="Q42" s="910">
        <v>1</v>
      </c>
      <c r="R42" s="725"/>
      <c r="S42" s="786">
        <f t="shared" si="0"/>
        <v>0</v>
      </c>
      <c r="T42" s="206"/>
      <c r="U42" s="206"/>
    </row>
    <row r="43" spans="1:21" ht="16.5" thickTop="1" thickBot="1" x14ac:dyDescent="0.3">
      <c r="A43" s="192"/>
      <c r="B43" s="38"/>
      <c r="C43" s="38"/>
      <c r="D43" s="38"/>
      <c r="E43" s="192"/>
      <c r="F43" s="192"/>
      <c r="G43" s="192"/>
      <c r="H43" s="192"/>
      <c r="I43" s="192"/>
      <c r="J43" s="192"/>
      <c r="K43" s="192"/>
      <c r="L43" s="192"/>
      <c r="M43" s="192"/>
      <c r="N43" s="192"/>
      <c r="O43" s="192"/>
      <c r="P43" s="192"/>
      <c r="Q43" s="192"/>
      <c r="R43" s="125" t="s">
        <v>9</v>
      </c>
      <c r="S43" s="126">
        <f>SUM(S8:S10,S12:S42)</f>
        <v>0</v>
      </c>
      <c r="U43" s="206"/>
    </row>
    <row r="44" spans="1:21" ht="15.75" thickTop="1" x14ac:dyDescent="0.25"/>
    <row r="45" spans="1:21" x14ac:dyDescent="0.25">
      <c r="A45" s="466"/>
      <c r="B45" s="463"/>
    </row>
    <row r="46" spans="1:21" x14ac:dyDescent="0.25">
      <c r="A46" s="466"/>
      <c r="B46" s="463"/>
    </row>
  </sheetData>
  <sheetProtection algorithmName="SHA-512" hashValue="SmSSysYVhqVjMbWo26+Ebig2pCi34bpAF00kfQfhcO5BGTmnSiq6jq4ohSIQ+Y5PpLKurmAp75n2WDhJr5Priw==" saltValue="MFyGq/sZpekRHwhMc3wpVw==" spinCount="100000" sheet="1" objects="1" scenarios="1"/>
  <mergeCells count="21">
    <mergeCell ref="B38:B40"/>
    <mergeCell ref="B41:B42"/>
    <mergeCell ref="B12:B18"/>
    <mergeCell ref="B19:B21"/>
    <mergeCell ref="B22:B27"/>
    <mergeCell ref="B28:B30"/>
    <mergeCell ref="B31:B37"/>
    <mergeCell ref="E5:I6"/>
    <mergeCell ref="J5:L6"/>
    <mergeCell ref="M5:Q6"/>
    <mergeCell ref="A1:E1"/>
    <mergeCell ref="F1:S1"/>
    <mergeCell ref="R5:R7"/>
    <mergeCell ref="S5:S7"/>
    <mergeCell ref="A2:S2"/>
    <mergeCell ref="A3:S3"/>
    <mergeCell ref="D5:D7"/>
    <mergeCell ref="A4:S4"/>
    <mergeCell ref="A5:A7"/>
    <mergeCell ref="C5:C7"/>
    <mergeCell ref="B5:B7"/>
  </mergeCells>
  <printOptions horizontalCentered="1"/>
  <pageMargins left="0.39370078740157483" right="0.39370078740157483" top="0.39370078740157483" bottom="0.39370078740157483" header="0.19685039370078741" footer="0.19685039370078741"/>
  <pageSetup paperSize="9" scale="60" fitToHeight="2" orientation="landscape" horizontalDpi="4294967295" verticalDpi="4294967295" r:id="rId1"/>
  <headerFooter>
    <oddFooter>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0">
    <tabColor rgb="FF92D050"/>
  </sheetPr>
  <dimension ref="A1:S40"/>
  <sheetViews>
    <sheetView zoomScale="40" zoomScaleNormal="40" workbookViewId="0">
      <pane ySplit="7" topLeftCell="A24" activePane="bottomLeft" state="frozen"/>
      <selection pane="bottomLeft" activeCell="R37" sqref="R37"/>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12.570312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641</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640</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s="38" customFormat="1" ht="15" customHeight="1" x14ac:dyDescent="0.25">
      <c r="A8" s="303">
        <v>1</v>
      </c>
      <c r="B8" s="330"/>
      <c r="C8" s="280"/>
      <c r="D8" s="289" t="s">
        <v>381</v>
      </c>
      <c r="E8" s="282"/>
      <c r="F8" s="282"/>
      <c r="G8" s="282"/>
      <c r="H8" s="282"/>
      <c r="I8" s="282"/>
      <c r="J8" s="331"/>
      <c r="K8" s="687">
        <v>43033</v>
      </c>
      <c r="L8" s="687">
        <v>46684</v>
      </c>
      <c r="M8" s="716"/>
      <c r="N8" s="331"/>
      <c r="O8" s="331"/>
      <c r="P8" s="717">
        <v>0.25</v>
      </c>
      <c r="Q8" s="717">
        <v>1</v>
      </c>
      <c r="R8" s="698"/>
      <c r="S8" s="308">
        <f>P8*Q8*ROUND(R8,2)</f>
        <v>0</v>
      </c>
    </row>
    <row r="9" spans="1:19" s="204" customFormat="1" ht="51" x14ac:dyDescent="0.25">
      <c r="A9" s="303">
        <v>2</v>
      </c>
      <c r="B9" s="540" t="s">
        <v>1249</v>
      </c>
      <c r="C9" s="315" t="s">
        <v>1250</v>
      </c>
      <c r="D9" s="682" t="s">
        <v>224</v>
      </c>
      <c r="E9" s="305"/>
      <c r="F9" s="305"/>
      <c r="G9" s="305"/>
      <c r="H9" s="305"/>
      <c r="I9" s="305"/>
      <c r="J9" s="717" t="s">
        <v>7</v>
      </c>
      <c r="K9" s="721"/>
      <c r="L9" s="721"/>
      <c r="M9" s="717" t="s">
        <v>7</v>
      </c>
      <c r="N9" s="717"/>
      <c r="O9" s="717"/>
      <c r="P9" s="717">
        <v>1</v>
      </c>
      <c r="Q9" s="717">
        <v>1</v>
      </c>
      <c r="R9" s="698"/>
      <c r="S9" s="308">
        <f>P9*Q9*ROUND(R9,2)</f>
        <v>0</v>
      </c>
    </row>
    <row r="10" spans="1:19" ht="40.5" customHeight="1" x14ac:dyDescent="0.25">
      <c r="A10" s="214">
        <v>3</v>
      </c>
      <c r="B10" s="879" t="s">
        <v>642</v>
      </c>
      <c r="C10" s="765" t="s">
        <v>4047</v>
      </c>
      <c r="D10" s="766" t="s">
        <v>3568</v>
      </c>
      <c r="E10" s="767" t="s">
        <v>7</v>
      </c>
      <c r="F10" s="767"/>
      <c r="G10" s="767"/>
      <c r="H10" s="767"/>
      <c r="I10" s="767"/>
      <c r="J10" s="767"/>
      <c r="K10" s="768"/>
      <c r="L10" s="768"/>
      <c r="M10" s="767"/>
      <c r="N10" s="767"/>
      <c r="O10" s="767"/>
      <c r="P10" s="767">
        <v>365</v>
      </c>
      <c r="Q10" s="767" t="s">
        <v>4046</v>
      </c>
      <c r="R10" s="787" t="s">
        <v>4046</v>
      </c>
      <c r="S10" s="788" t="s">
        <v>4046</v>
      </c>
    </row>
    <row r="11" spans="1:19" x14ac:dyDescent="0.25">
      <c r="A11" s="214">
        <v>4</v>
      </c>
      <c r="B11" s="1175" t="s">
        <v>642</v>
      </c>
      <c r="C11" s="769" t="s">
        <v>477</v>
      </c>
      <c r="D11" s="769" t="s">
        <v>3568</v>
      </c>
      <c r="E11" s="767"/>
      <c r="F11" s="767" t="s">
        <v>7</v>
      </c>
      <c r="G11" s="767"/>
      <c r="H11" s="767"/>
      <c r="I11" s="767"/>
      <c r="J11" s="767"/>
      <c r="K11" s="770"/>
      <c r="L11" s="770"/>
      <c r="M11" s="767"/>
      <c r="N11" s="767"/>
      <c r="O11" s="767"/>
      <c r="P11" s="767">
        <v>52</v>
      </c>
      <c r="Q11" s="767" t="s">
        <v>4046</v>
      </c>
      <c r="R11" s="787" t="s">
        <v>4046</v>
      </c>
      <c r="S11" s="788" t="s">
        <v>4046</v>
      </c>
    </row>
    <row r="12" spans="1:19" x14ac:dyDescent="0.25">
      <c r="A12" s="214">
        <v>5</v>
      </c>
      <c r="B12" s="1176"/>
      <c r="C12" s="771"/>
      <c r="D12" s="769" t="s">
        <v>224</v>
      </c>
      <c r="E12" s="767"/>
      <c r="F12" s="767"/>
      <c r="G12" s="767"/>
      <c r="H12" s="767"/>
      <c r="I12" s="767"/>
      <c r="J12" s="767" t="s">
        <v>7</v>
      </c>
      <c r="K12" s="770"/>
      <c r="L12" s="770"/>
      <c r="M12" s="767"/>
      <c r="N12" s="767"/>
      <c r="O12" s="767"/>
      <c r="P12" s="767">
        <v>1</v>
      </c>
      <c r="Q12" s="767">
        <v>1</v>
      </c>
      <c r="R12" s="698"/>
      <c r="S12" s="772">
        <f>P12*Q12*ROUND(R12,2)</f>
        <v>0</v>
      </c>
    </row>
    <row r="13" spans="1:19" ht="25.5" x14ac:dyDescent="0.25">
      <c r="A13" s="214">
        <v>6</v>
      </c>
      <c r="B13" s="1176"/>
      <c r="C13" s="773"/>
      <c r="D13" s="769" t="s">
        <v>643</v>
      </c>
      <c r="E13" s="767"/>
      <c r="F13" s="767"/>
      <c r="G13" s="767" t="s">
        <v>7</v>
      </c>
      <c r="H13" s="767"/>
      <c r="I13" s="767"/>
      <c r="J13" s="767"/>
      <c r="K13" s="770"/>
      <c r="L13" s="770"/>
      <c r="M13" s="767"/>
      <c r="N13" s="767"/>
      <c r="O13" s="767"/>
      <c r="P13" s="767">
        <v>12</v>
      </c>
      <c r="Q13" s="767" t="s">
        <v>4046</v>
      </c>
      <c r="R13" s="787" t="s">
        <v>4046</v>
      </c>
      <c r="S13" s="788" t="s">
        <v>4046</v>
      </c>
    </row>
    <row r="14" spans="1:19" x14ac:dyDescent="0.25">
      <c r="A14" s="214">
        <v>7</v>
      </c>
      <c r="B14" s="1176"/>
      <c r="C14" s="771"/>
      <c r="D14" s="769" t="s">
        <v>644</v>
      </c>
      <c r="E14" s="767"/>
      <c r="F14" s="767"/>
      <c r="G14" s="767" t="s">
        <v>7</v>
      </c>
      <c r="H14" s="767"/>
      <c r="I14" s="767"/>
      <c r="J14" s="767"/>
      <c r="K14" s="770"/>
      <c r="L14" s="770"/>
      <c r="M14" s="767"/>
      <c r="N14" s="767"/>
      <c r="O14" s="767"/>
      <c r="P14" s="767">
        <v>12</v>
      </c>
      <c r="Q14" s="767" t="s">
        <v>4046</v>
      </c>
      <c r="R14" s="787" t="s">
        <v>4046</v>
      </c>
      <c r="S14" s="788" t="s">
        <v>4046</v>
      </c>
    </row>
    <row r="15" spans="1:19" x14ac:dyDescent="0.25">
      <c r="A15" s="214">
        <v>8</v>
      </c>
      <c r="B15" s="1176"/>
      <c r="C15" s="771" t="s">
        <v>645</v>
      </c>
      <c r="D15" s="769" t="s">
        <v>646</v>
      </c>
      <c r="E15" s="767"/>
      <c r="F15" s="767"/>
      <c r="G15" s="767"/>
      <c r="H15" s="767"/>
      <c r="I15" s="767"/>
      <c r="J15" s="767"/>
      <c r="K15" s="770"/>
      <c r="L15" s="770"/>
      <c r="M15" s="767" t="s">
        <v>7</v>
      </c>
      <c r="N15" s="767" t="s">
        <v>7</v>
      </c>
      <c r="O15" s="767"/>
      <c r="P15" s="767">
        <v>2</v>
      </c>
      <c r="Q15" s="767">
        <v>64</v>
      </c>
      <c r="R15" s="698"/>
      <c r="S15" s="772">
        <f>P15*Q15*ROUND(R15,2)</f>
        <v>0</v>
      </c>
    </row>
    <row r="16" spans="1:19" x14ac:dyDescent="0.25">
      <c r="A16" s="214">
        <v>9</v>
      </c>
      <c r="B16" s="1176"/>
      <c r="C16" s="1183" t="s">
        <v>647</v>
      </c>
      <c r="D16" s="769" t="s">
        <v>648</v>
      </c>
      <c r="E16" s="767"/>
      <c r="F16" s="767"/>
      <c r="G16" s="767"/>
      <c r="H16" s="767"/>
      <c r="I16" s="767"/>
      <c r="J16" s="767"/>
      <c r="K16" s="770"/>
      <c r="L16" s="770"/>
      <c r="M16" s="767" t="s">
        <v>7</v>
      </c>
      <c r="N16" s="767" t="s">
        <v>7</v>
      </c>
      <c r="O16" s="767"/>
      <c r="P16" s="767">
        <v>2</v>
      </c>
      <c r="Q16" s="767">
        <v>1</v>
      </c>
      <c r="R16" s="698"/>
      <c r="S16" s="772">
        <f t="shared" ref="S16:S36" si="0">P16*Q16*ROUND(R16,2)</f>
        <v>0</v>
      </c>
    </row>
    <row r="17" spans="1:19" x14ac:dyDescent="0.25">
      <c r="A17" s="214">
        <v>10</v>
      </c>
      <c r="B17" s="1176"/>
      <c r="C17" s="1184"/>
      <c r="D17" s="769" t="s">
        <v>649</v>
      </c>
      <c r="E17" s="767"/>
      <c r="F17" s="767"/>
      <c r="G17" s="767"/>
      <c r="H17" s="767"/>
      <c r="I17" s="767"/>
      <c r="J17" s="767"/>
      <c r="K17" s="770"/>
      <c r="L17" s="770"/>
      <c r="M17" s="767" t="s">
        <v>7</v>
      </c>
      <c r="N17" s="767" t="s">
        <v>7</v>
      </c>
      <c r="O17" s="767"/>
      <c r="P17" s="767">
        <v>2</v>
      </c>
      <c r="Q17" s="767">
        <v>1</v>
      </c>
      <c r="R17" s="698"/>
      <c r="S17" s="772">
        <f t="shared" si="0"/>
        <v>0</v>
      </c>
    </row>
    <row r="18" spans="1:19" x14ac:dyDescent="0.25">
      <c r="A18" s="214">
        <v>11</v>
      </c>
      <c r="B18" s="1176"/>
      <c r="C18" s="1185"/>
      <c r="D18" s="769" t="s">
        <v>615</v>
      </c>
      <c r="E18" s="767"/>
      <c r="F18" s="767"/>
      <c r="G18" s="767"/>
      <c r="H18" s="767"/>
      <c r="I18" s="767"/>
      <c r="J18" s="767"/>
      <c r="K18" s="770"/>
      <c r="L18" s="770"/>
      <c r="M18" s="767" t="s">
        <v>7</v>
      </c>
      <c r="N18" s="767" t="s">
        <v>7</v>
      </c>
      <c r="O18" s="767"/>
      <c r="P18" s="767">
        <v>2</v>
      </c>
      <c r="Q18" s="767">
        <v>1</v>
      </c>
      <c r="R18" s="698"/>
      <c r="S18" s="772">
        <f t="shared" si="0"/>
        <v>0</v>
      </c>
    </row>
    <row r="19" spans="1:19" x14ac:dyDescent="0.25">
      <c r="A19" s="214">
        <v>12</v>
      </c>
      <c r="B19" s="1176"/>
      <c r="C19" s="1183" t="s">
        <v>650</v>
      </c>
      <c r="D19" s="769" t="s">
        <v>651</v>
      </c>
      <c r="E19" s="767"/>
      <c r="F19" s="767"/>
      <c r="G19" s="767"/>
      <c r="H19" s="767"/>
      <c r="I19" s="767"/>
      <c r="J19" s="767"/>
      <c r="K19" s="770"/>
      <c r="L19" s="770"/>
      <c r="M19" s="767" t="s">
        <v>7</v>
      </c>
      <c r="N19" s="767" t="s">
        <v>7</v>
      </c>
      <c r="O19" s="767"/>
      <c r="P19" s="767">
        <v>2</v>
      </c>
      <c r="Q19" s="767">
        <v>68</v>
      </c>
      <c r="R19" s="698"/>
      <c r="S19" s="772">
        <f t="shared" si="0"/>
        <v>0</v>
      </c>
    </row>
    <row r="20" spans="1:19" x14ac:dyDescent="0.25">
      <c r="A20" s="214">
        <v>13</v>
      </c>
      <c r="B20" s="1176"/>
      <c r="C20" s="1184"/>
      <c r="D20" s="769" t="s">
        <v>652</v>
      </c>
      <c r="E20" s="767"/>
      <c r="F20" s="767"/>
      <c r="G20" s="767"/>
      <c r="H20" s="767"/>
      <c r="I20" s="767"/>
      <c r="J20" s="767"/>
      <c r="K20" s="770"/>
      <c r="L20" s="770"/>
      <c r="M20" s="767" t="s">
        <v>7</v>
      </c>
      <c r="N20" s="767" t="s">
        <v>7</v>
      </c>
      <c r="O20" s="767"/>
      <c r="P20" s="767">
        <v>2</v>
      </c>
      <c r="Q20" s="767">
        <v>7</v>
      </c>
      <c r="R20" s="698"/>
      <c r="S20" s="772">
        <f t="shared" si="0"/>
        <v>0</v>
      </c>
    </row>
    <row r="21" spans="1:19" x14ac:dyDescent="0.25">
      <c r="A21" s="214">
        <v>14</v>
      </c>
      <c r="B21" s="1176"/>
      <c r="C21" s="1184"/>
      <c r="D21" s="769" t="s">
        <v>653</v>
      </c>
      <c r="E21" s="767"/>
      <c r="F21" s="767"/>
      <c r="G21" s="767"/>
      <c r="H21" s="767"/>
      <c r="I21" s="767"/>
      <c r="J21" s="767"/>
      <c r="K21" s="770"/>
      <c r="L21" s="770"/>
      <c r="M21" s="767" t="s">
        <v>7</v>
      </c>
      <c r="N21" s="767" t="s">
        <v>7</v>
      </c>
      <c r="O21" s="767"/>
      <c r="P21" s="767">
        <v>2</v>
      </c>
      <c r="Q21" s="767">
        <v>3</v>
      </c>
      <c r="R21" s="698"/>
      <c r="S21" s="772">
        <f t="shared" si="0"/>
        <v>0</v>
      </c>
    </row>
    <row r="22" spans="1:19" x14ac:dyDescent="0.25">
      <c r="A22" s="214">
        <v>15</v>
      </c>
      <c r="B22" s="1176"/>
      <c r="C22" s="1184"/>
      <c r="D22" s="769" t="s">
        <v>654</v>
      </c>
      <c r="E22" s="767"/>
      <c r="F22" s="767"/>
      <c r="G22" s="767"/>
      <c r="H22" s="767"/>
      <c r="I22" s="767"/>
      <c r="J22" s="767"/>
      <c r="K22" s="770"/>
      <c r="L22" s="770"/>
      <c r="M22" s="767" t="s">
        <v>7</v>
      </c>
      <c r="N22" s="767" t="s">
        <v>7</v>
      </c>
      <c r="O22" s="767"/>
      <c r="P22" s="767">
        <v>2</v>
      </c>
      <c r="Q22" s="767">
        <v>4</v>
      </c>
      <c r="R22" s="698"/>
      <c r="S22" s="772">
        <f t="shared" si="0"/>
        <v>0</v>
      </c>
    </row>
    <row r="23" spans="1:19" x14ac:dyDescent="0.25">
      <c r="A23" s="214">
        <v>16</v>
      </c>
      <c r="B23" s="1176"/>
      <c r="C23" s="1184"/>
      <c r="D23" s="769" t="s">
        <v>655</v>
      </c>
      <c r="E23" s="767"/>
      <c r="F23" s="767"/>
      <c r="G23" s="767"/>
      <c r="H23" s="767"/>
      <c r="I23" s="767"/>
      <c r="J23" s="767"/>
      <c r="K23" s="770"/>
      <c r="L23" s="770"/>
      <c r="M23" s="767" t="s">
        <v>7</v>
      </c>
      <c r="N23" s="767" t="s">
        <v>7</v>
      </c>
      <c r="O23" s="767"/>
      <c r="P23" s="767">
        <v>2</v>
      </c>
      <c r="Q23" s="767">
        <v>3</v>
      </c>
      <c r="R23" s="698"/>
      <c r="S23" s="772">
        <f t="shared" si="0"/>
        <v>0</v>
      </c>
    </row>
    <row r="24" spans="1:19" x14ac:dyDescent="0.25">
      <c r="A24" s="214">
        <v>17</v>
      </c>
      <c r="B24" s="1177"/>
      <c r="C24" s="1185"/>
      <c r="D24" s="769" t="s">
        <v>656</v>
      </c>
      <c r="E24" s="767"/>
      <c r="F24" s="767"/>
      <c r="G24" s="767"/>
      <c r="H24" s="767"/>
      <c r="I24" s="767"/>
      <c r="J24" s="767"/>
      <c r="K24" s="770"/>
      <c r="L24" s="770"/>
      <c r="M24" s="767" t="s">
        <v>7</v>
      </c>
      <c r="N24" s="767" t="s">
        <v>7</v>
      </c>
      <c r="O24" s="767"/>
      <c r="P24" s="767">
        <v>2</v>
      </c>
      <c r="Q24" s="767">
        <v>12</v>
      </c>
      <c r="R24" s="698"/>
      <c r="S24" s="772">
        <f t="shared" si="0"/>
        <v>0</v>
      </c>
    </row>
    <row r="25" spans="1:19" x14ac:dyDescent="0.25">
      <c r="A25" s="214">
        <v>18</v>
      </c>
      <c r="B25" s="1175" t="s">
        <v>4022</v>
      </c>
      <c r="C25" s="1183" t="s">
        <v>4021</v>
      </c>
      <c r="D25" s="769" t="s">
        <v>358</v>
      </c>
      <c r="E25" s="767"/>
      <c r="F25" s="767" t="s">
        <v>7</v>
      </c>
      <c r="G25" s="767"/>
      <c r="H25" s="767"/>
      <c r="I25" s="767"/>
      <c r="J25" s="767"/>
      <c r="K25" s="770"/>
      <c r="L25" s="770"/>
      <c r="M25" s="767"/>
      <c r="N25" s="767"/>
      <c r="O25" s="767"/>
      <c r="P25" s="767">
        <v>52</v>
      </c>
      <c r="Q25" s="767">
        <v>3</v>
      </c>
      <c r="R25" s="787" t="s">
        <v>4046</v>
      </c>
      <c r="S25" s="788" t="s">
        <v>4046</v>
      </c>
    </row>
    <row r="26" spans="1:19" x14ac:dyDescent="0.25">
      <c r="A26" s="214">
        <v>19</v>
      </c>
      <c r="B26" s="1176"/>
      <c r="C26" s="1184"/>
      <c r="D26" s="769" t="s">
        <v>362</v>
      </c>
      <c r="E26" s="767"/>
      <c r="F26" s="767"/>
      <c r="G26" s="767" t="s">
        <v>7</v>
      </c>
      <c r="H26" s="767"/>
      <c r="I26" s="767"/>
      <c r="J26" s="767"/>
      <c r="K26" s="770"/>
      <c r="L26" s="770"/>
      <c r="M26" s="767"/>
      <c r="N26" s="767"/>
      <c r="O26" s="767"/>
      <c r="P26" s="767">
        <v>12</v>
      </c>
      <c r="Q26" s="767">
        <v>3</v>
      </c>
      <c r="R26" s="787" t="s">
        <v>4046</v>
      </c>
      <c r="S26" s="788" t="s">
        <v>4046</v>
      </c>
    </row>
    <row r="27" spans="1:19" x14ac:dyDescent="0.25">
      <c r="A27" s="214">
        <v>20</v>
      </c>
      <c r="B27" s="1176"/>
      <c r="C27" s="1184"/>
      <c r="D27" s="769" t="s">
        <v>509</v>
      </c>
      <c r="E27" s="767"/>
      <c r="F27" s="767"/>
      <c r="G27" s="767"/>
      <c r="H27" s="767"/>
      <c r="I27" s="767"/>
      <c r="J27" s="767"/>
      <c r="K27" s="770"/>
      <c r="L27" s="770"/>
      <c r="M27" s="767"/>
      <c r="N27" s="767" t="s">
        <v>7</v>
      </c>
      <c r="O27" s="767"/>
      <c r="P27" s="767">
        <v>1</v>
      </c>
      <c r="Q27" s="767">
        <v>3</v>
      </c>
      <c r="R27" s="698"/>
      <c r="S27" s="772">
        <f t="shared" si="0"/>
        <v>0</v>
      </c>
    </row>
    <row r="28" spans="1:19" x14ac:dyDescent="0.25">
      <c r="A28" s="214">
        <v>21</v>
      </c>
      <c r="B28" s="1176"/>
      <c r="C28" s="1184"/>
      <c r="D28" s="769" t="s">
        <v>510</v>
      </c>
      <c r="E28" s="767"/>
      <c r="F28" s="767"/>
      <c r="G28" s="767"/>
      <c r="H28" s="767"/>
      <c r="I28" s="767"/>
      <c r="J28" s="767"/>
      <c r="K28" s="770"/>
      <c r="L28" s="770"/>
      <c r="M28" s="767" t="s">
        <v>7</v>
      </c>
      <c r="N28" s="767" t="s">
        <v>7</v>
      </c>
      <c r="O28" s="767"/>
      <c r="P28" s="767">
        <v>2</v>
      </c>
      <c r="Q28" s="767">
        <v>3</v>
      </c>
      <c r="R28" s="698"/>
      <c r="S28" s="772">
        <f t="shared" si="0"/>
        <v>0</v>
      </c>
    </row>
    <row r="29" spans="1:19" x14ac:dyDescent="0.25">
      <c r="A29" s="214">
        <v>22</v>
      </c>
      <c r="B29" s="1176"/>
      <c r="C29" s="1184"/>
      <c r="D29" s="769" t="s">
        <v>364</v>
      </c>
      <c r="E29" s="767"/>
      <c r="F29" s="767"/>
      <c r="G29" s="767"/>
      <c r="H29" s="767"/>
      <c r="I29" s="767"/>
      <c r="J29" s="767"/>
      <c r="K29" s="770"/>
      <c r="L29" s="770"/>
      <c r="M29" s="767" t="s">
        <v>7</v>
      </c>
      <c r="N29" s="767" t="s">
        <v>7</v>
      </c>
      <c r="O29" s="767"/>
      <c r="P29" s="767">
        <v>2</v>
      </c>
      <c r="Q29" s="767">
        <v>3</v>
      </c>
      <c r="R29" s="698"/>
      <c r="S29" s="772">
        <f t="shared" si="0"/>
        <v>0</v>
      </c>
    </row>
    <row r="30" spans="1:19" x14ac:dyDescent="0.25">
      <c r="A30" s="214">
        <v>23</v>
      </c>
      <c r="B30" s="1176"/>
      <c r="C30" s="1184"/>
      <c r="D30" s="769" t="s">
        <v>511</v>
      </c>
      <c r="E30" s="767"/>
      <c r="F30" s="767"/>
      <c r="G30" s="767"/>
      <c r="H30" s="767"/>
      <c r="I30" s="767"/>
      <c r="J30" s="767"/>
      <c r="K30" s="770"/>
      <c r="L30" s="770"/>
      <c r="M30" s="767" t="s">
        <v>7</v>
      </c>
      <c r="N30" s="767" t="s">
        <v>7</v>
      </c>
      <c r="O30" s="767"/>
      <c r="P30" s="767">
        <v>2</v>
      </c>
      <c r="Q30" s="767">
        <v>3</v>
      </c>
      <c r="R30" s="698"/>
      <c r="S30" s="772">
        <f t="shared" si="0"/>
        <v>0</v>
      </c>
    </row>
    <row r="31" spans="1:19" x14ac:dyDescent="0.25">
      <c r="A31" s="214">
        <v>24</v>
      </c>
      <c r="B31" s="1176"/>
      <c r="C31" s="1184"/>
      <c r="D31" s="769" t="s">
        <v>279</v>
      </c>
      <c r="E31" s="767"/>
      <c r="F31" s="767"/>
      <c r="G31" s="767"/>
      <c r="H31" s="767"/>
      <c r="I31" s="767"/>
      <c r="J31" s="767"/>
      <c r="K31" s="770"/>
      <c r="L31" s="770"/>
      <c r="M31" s="767" t="s">
        <v>7</v>
      </c>
      <c r="N31" s="767" t="s">
        <v>7</v>
      </c>
      <c r="O31" s="767"/>
      <c r="P31" s="767">
        <v>2</v>
      </c>
      <c r="Q31" s="767">
        <v>3</v>
      </c>
      <c r="R31" s="698"/>
      <c r="S31" s="772">
        <f t="shared" si="0"/>
        <v>0</v>
      </c>
    </row>
    <row r="32" spans="1:19" x14ac:dyDescent="0.25">
      <c r="A32" s="214">
        <v>25</v>
      </c>
      <c r="B32" s="1176"/>
      <c r="C32" s="1184"/>
      <c r="D32" s="769" t="s">
        <v>512</v>
      </c>
      <c r="E32" s="767"/>
      <c r="F32" s="767"/>
      <c r="G32" s="767"/>
      <c r="H32" s="767"/>
      <c r="I32" s="767"/>
      <c r="J32" s="767"/>
      <c r="K32" s="770"/>
      <c r="L32" s="770"/>
      <c r="M32" s="767" t="s">
        <v>7</v>
      </c>
      <c r="N32" s="767" t="s">
        <v>7</v>
      </c>
      <c r="O32" s="767"/>
      <c r="P32" s="767">
        <v>2</v>
      </c>
      <c r="Q32" s="767">
        <v>3</v>
      </c>
      <c r="R32" s="698"/>
      <c r="S32" s="772">
        <f t="shared" si="0"/>
        <v>0</v>
      </c>
    </row>
    <row r="33" spans="1:19" x14ac:dyDescent="0.25">
      <c r="A33" s="214">
        <v>26</v>
      </c>
      <c r="B33" s="1176"/>
      <c r="C33" s="1184"/>
      <c r="D33" s="769" t="s">
        <v>209</v>
      </c>
      <c r="E33" s="767"/>
      <c r="F33" s="767"/>
      <c r="G33" s="767"/>
      <c r="H33" s="767"/>
      <c r="I33" s="767"/>
      <c r="J33" s="767"/>
      <c r="K33" s="770"/>
      <c r="L33" s="770"/>
      <c r="M33" s="767"/>
      <c r="N33" s="767" t="s">
        <v>7</v>
      </c>
      <c r="O33" s="767"/>
      <c r="P33" s="767">
        <v>1</v>
      </c>
      <c r="Q33" s="767">
        <v>3</v>
      </c>
      <c r="R33" s="698"/>
      <c r="S33" s="772">
        <f t="shared" si="0"/>
        <v>0</v>
      </c>
    </row>
    <row r="34" spans="1:19" ht="25.5" x14ac:dyDescent="0.25">
      <c r="A34" s="214">
        <v>27</v>
      </c>
      <c r="B34" s="1176"/>
      <c r="C34" s="1184"/>
      <c r="D34" s="769" t="s">
        <v>277</v>
      </c>
      <c r="E34" s="767"/>
      <c r="F34" s="767"/>
      <c r="G34" s="767"/>
      <c r="H34" s="767"/>
      <c r="I34" s="767"/>
      <c r="J34" s="767"/>
      <c r="K34" s="770"/>
      <c r="L34" s="770"/>
      <c r="M34" s="767"/>
      <c r="N34" s="767" t="s">
        <v>7</v>
      </c>
      <c r="O34" s="767"/>
      <c r="P34" s="767">
        <v>1</v>
      </c>
      <c r="Q34" s="767">
        <v>3</v>
      </c>
      <c r="R34" s="698"/>
      <c r="S34" s="772">
        <f t="shared" si="0"/>
        <v>0</v>
      </c>
    </row>
    <row r="35" spans="1:19" x14ac:dyDescent="0.25">
      <c r="A35" s="214">
        <v>28</v>
      </c>
      <c r="B35" s="1176"/>
      <c r="C35" s="1184"/>
      <c r="D35" s="769" t="s">
        <v>513</v>
      </c>
      <c r="E35" s="767"/>
      <c r="F35" s="767"/>
      <c r="G35" s="767"/>
      <c r="H35" s="767"/>
      <c r="I35" s="767"/>
      <c r="J35" s="767"/>
      <c r="K35" s="770"/>
      <c r="L35" s="770"/>
      <c r="M35" s="767"/>
      <c r="N35" s="767" t="s">
        <v>7</v>
      </c>
      <c r="O35" s="767"/>
      <c r="P35" s="767">
        <v>1</v>
      </c>
      <c r="Q35" s="767">
        <v>3</v>
      </c>
      <c r="R35" s="698"/>
      <c r="S35" s="772">
        <f t="shared" si="0"/>
        <v>0</v>
      </c>
    </row>
    <row r="36" spans="1:19" x14ac:dyDescent="0.25">
      <c r="A36" s="214">
        <v>29</v>
      </c>
      <c r="B36" s="1177"/>
      <c r="C36" s="1185"/>
      <c r="D36" s="769" t="s">
        <v>552</v>
      </c>
      <c r="E36" s="767"/>
      <c r="F36" s="767"/>
      <c r="G36" s="767"/>
      <c r="H36" s="767"/>
      <c r="I36" s="767"/>
      <c r="J36" s="767"/>
      <c r="K36" s="770"/>
      <c r="L36" s="770"/>
      <c r="M36" s="767" t="s">
        <v>7</v>
      </c>
      <c r="N36" s="767" t="s">
        <v>7</v>
      </c>
      <c r="O36" s="767"/>
      <c r="P36" s="767">
        <v>2</v>
      </c>
      <c r="Q36" s="767">
        <v>3</v>
      </c>
      <c r="R36" s="698"/>
      <c r="S36" s="772">
        <f t="shared" si="0"/>
        <v>0</v>
      </c>
    </row>
    <row r="37" spans="1:19" ht="38.25" x14ac:dyDescent="0.25">
      <c r="A37" s="214">
        <v>30</v>
      </c>
      <c r="B37" s="759" t="s">
        <v>516</v>
      </c>
      <c r="C37" s="773" t="s">
        <v>657</v>
      </c>
      <c r="D37" s="769" t="s">
        <v>518</v>
      </c>
      <c r="E37" s="767"/>
      <c r="F37" s="767" t="s">
        <v>7</v>
      </c>
      <c r="G37" s="767"/>
      <c r="H37" s="767"/>
      <c r="I37" s="767"/>
      <c r="J37" s="767"/>
      <c r="K37" s="770"/>
      <c r="L37" s="770"/>
      <c r="M37" s="767"/>
      <c r="N37" s="767"/>
      <c r="O37" s="767"/>
      <c r="P37" s="767">
        <v>52</v>
      </c>
      <c r="Q37" s="767" t="s">
        <v>4046</v>
      </c>
      <c r="R37" s="787" t="s">
        <v>4046</v>
      </c>
      <c r="S37" s="788" t="s">
        <v>4046</v>
      </c>
    </row>
    <row r="38" spans="1:19" ht="15.75" thickBot="1" x14ac:dyDescent="0.3">
      <c r="A38" s="259">
        <v>31</v>
      </c>
      <c r="B38" s="761"/>
      <c r="C38" s="774"/>
      <c r="D38" s="775" t="s">
        <v>279</v>
      </c>
      <c r="E38" s="776"/>
      <c r="F38" s="776"/>
      <c r="G38" s="776"/>
      <c r="H38" s="776"/>
      <c r="I38" s="776"/>
      <c r="J38" s="776"/>
      <c r="K38" s="777"/>
      <c r="L38" s="777"/>
      <c r="M38" s="776" t="s">
        <v>7</v>
      </c>
      <c r="N38" s="776" t="s">
        <v>7</v>
      </c>
      <c r="O38" s="776"/>
      <c r="P38" s="776">
        <v>2</v>
      </c>
      <c r="Q38" s="776">
        <v>1</v>
      </c>
      <c r="R38" s="698"/>
      <c r="S38" s="772">
        <f>P38*Q38*ROUND(R38,2)</f>
        <v>0</v>
      </c>
    </row>
    <row r="39" spans="1:19" ht="16.5" thickTop="1" thickBot="1" x14ac:dyDescent="0.3">
      <c r="A39" s="192"/>
      <c r="B39" s="38"/>
      <c r="C39" s="38"/>
      <c r="D39" s="38"/>
      <c r="E39" s="192"/>
      <c r="F39" s="192"/>
      <c r="G39" s="192"/>
      <c r="H39" s="192"/>
      <c r="I39" s="192"/>
      <c r="J39" s="192"/>
      <c r="K39" s="192"/>
      <c r="L39" s="192"/>
      <c r="M39" s="38"/>
      <c r="N39" s="38"/>
      <c r="O39" s="38"/>
      <c r="P39" s="38"/>
      <c r="Q39" s="38"/>
      <c r="R39" s="722" t="s">
        <v>9</v>
      </c>
      <c r="S39" s="723">
        <f>SUM(S8:S9,S12,S15:S24,S27:S36,S38)</f>
        <v>0</v>
      </c>
    </row>
    <row r="40" spans="1:19" ht="15.75" thickTop="1" x14ac:dyDescent="0.25"/>
  </sheetData>
  <sheetProtection algorithmName="SHA-512" hashValue="Lcn3vQhFbNo+GfO6nwnvIqP5bGT/r+bB4lhRYYr0g2yEPRGHjlWjdaEMeyLeRQVeMpMnBW47CAL5qqpHSSt8Ww==" saltValue="tz+07jJ2ZfQN8k3TZ070Jg==" spinCount="100000" sheet="1" objects="1" scenarios="1"/>
  <mergeCells count="18">
    <mergeCell ref="B11:B24"/>
    <mergeCell ref="C19:C24"/>
    <mergeCell ref="C16:C18"/>
    <mergeCell ref="C25:C36"/>
    <mergeCell ref="B25:B36"/>
    <mergeCell ref="A1:E1"/>
    <mergeCell ref="B5:B7"/>
    <mergeCell ref="F1:S1"/>
    <mergeCell ref="E5:I6"/>
    <mergeCell ref="J5:L6"/>
    <mergeCell ref="M5:Q6"/>
    <mergeCell ref="R5:R7"/>
    <mergeCell ref="S5:S7"/>
    <mergeCell ref="A3:N3"/>
    <mergeCell ref="A5:A7"/>
    <mergeCell ref="C5:C7"/>
    <mergeCell ref="D5:D7"/>
    <mergeCell ref="A2:S2"/>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D2B62B77-C192-4FAE-B194-AD1A8BB5020E}">
            <xm:f>NOT(ISERROR(SEARCH("2.",'Príloha č.1.5 - SO 420-05'!A8)))</xm:f>
            <x14:dxf>
              <numFmt numFmtId="0" formatCode="General"/>
            </x14:dxf>
          </x14:cfRule>
          <xm:sqref>A8:A10</xm:sqref>
        </x14:conditionalFormatting>
        <x14:conditionalFormatting xmlns:xm="http://schemas.microsoft.com/office/excel/2006/main">
          <x14:cfRule type="containsText" priority="1661" operator="containsText" text="2." id="{D2B62B77-C192-4FAE-B194-AD1A8BB5020E}">
            <xm:f>NOT(ISERROR(SEARCH("2.",'Príloha č.1.5 - SO 420-05'!A11)))</xm:f>
            <x14:dxf>
              <numFmt numFmtId="0" formatCode="General"/>
            </x14:dxf>
          </x14:cfRule>
          <xm:sqref>A12:A21</xm:sqref>
        </x14:conditionalFormatting>
        <x14:conditionalFormatting xmlns:xm="http://schemas.microsoft.com/office/excel/2006/main">
          <x14:cfRule type="containsText" priority="1662" operator="containsText" text="2." id="{D2B62B77-C192-4FAE-B194-AD1A8BB5020E}">
            <xm:f>NOT(ISERROR(SEARCH("2.",'Príloha č.1.5 - SO 420-05'!#REF!)))</xm:f>
            <x14:dxf>
              <numFmt numFmtId="0" formatCode="General"/>
            </x14:dxf>
          </x14:cfRule>
          <xm:sqref>A11</xm:sqref>
        </x14:conditionalFormatting>
        <x14:conditionalFormatting xmlns:xm="http://schemas.microsoft.com/office/excel/2006/main">
          <x14:cfRule type="containsText" priority="1880" operator="containsText" text="2." id="{D2B62B77-C192-4FAE-B194-AD1A8BB5020E}">
            <xm:f>NOT(ISERROR(SEARCH("2.",'Príloha č.1.5 - SO 420-05'!A21)))</xm:f>
            <x14:dxf>
              <numFmt numFmtId="0" formatCode="General"/>
            </x14:dxf>
          </x14:cfRule>
          <xm:sqref>A23:A34</xm:sqref>
        </x14:conditionalFormatting>
        <x14:conditionalFormatting xmlns:xm="http://schemas.microsoft.com/office/excel/2006/main">
          <x14:cfRule type="containsText" priority="1881" operator="containsText" text="2." id="{D2B62B77-C192-4FAE-B194-AD1A8BB5020E}">
            <xm:f>NOT(ISERROR(SEARCH("2.",'Príloha č.1.5 - SO 420-05'!#REF!)))</xm:f>
            <x14:dxf>
              <numFmt numFmtId="0" formatCode="General"/>
            </x14:dxf>
          </x14:cfRule>
          <xm:sqref>A22</xm:sqref>
        </x14:conditionalFormatting>
        <x14:conditionalFormatting xmlns:xm="http://schemas.microsoft.com/office/excel/2006/main">
          <x14:cfRule type="containsText" priority="2124" operator="containsText" text="2." id="{D2B62B77-C192-4FAE-B194-AD1A8BB5020E}">
            <xm:f>NOT(ISERROR(SEARCH("2.",'Príloha č.1.5 - SO 420-05'!A33)))</xm:f>
            <x14:dxf>
              <numFmt numFmtId="0" formatCode="General"/>
            </x14:dxf>
          </x14:cfRule>
          <xm:sqref>A36:A38</xm:sqref>
        </x14:conditionalFormatting>
        <x14:conditionalFormatting xmlns:xm="http://schemas.microsoft.com/office/excel/2006/main">
          <x14:cfRule type="containsText" priority="2125" operator="containsText" text="2." id="{D2B62B77-C192-4FAE-B194-AD1A8BB5020E}">
            <xm:f>NOT(ISERROR(SEARCH("2.",'Príloha č.1.5 - SO 420-05'!#REF!)))</xm:f>
            <x14:dxf>
              <numFmt numFmtId="0" formatCode="General"/>
            </x14:dxf>
          </x14:cfRule>
          <xm:sqref>A35</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1">
    <tabColor rgb="FF92D050"/>
    <pageSetUpPr fitToPage="1"/>
  </sheetPr>
  <dimension ref="A1:S23"/>
  <sheetViews>
    <sheetView zoomScale="40" zoomScaleNormal="40" workbookViewId="0">
      <pane ySplit="7" topLeftCell="A8" activePane="bottomLeft" state="frozen"/>
      <selection pane="bottomLeft" activeCell="X10" sqref="X10"/>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658</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659</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x14ac:dyDescent="0.25">
      <c r="A8" s="214">
        <v>1</v>
      </c>
      <c r="B8" s="330"/>
      <c r="C8" s="280"/>
      <c r="D8" s="295" t="s">
        <v>381</v>
      </c>
      <c r="E8" s="281"/>
      <c r="F8" s="282"/>
      <c r="G8" s="282"/>
      <c r="H8" s="282"/>
      <c r="I8" s="283"/>
      <c r="J8" s="331"/>
      <c r="K8" s="687">
        <v>43033</v>
      </c>
      <c r="L8" s="687">
        <v>46684</v>
      </c>
      <c r="M8" s="716"/>
      <c r="N8" s="331"/>
      <c r="O8" s="331"/>
      <c r="P8" s="767">
        <v>0.25</v>
      </c>
      <c r="Q8" s="767">
        <v>1</v>
      </c>
      <c r="R8" s="698"/>
      <c r="S8" s="772">
        <f>P8*Q8*ROUND(R8,2)</f>
        <v>0</v>
      </c>
    </row>
    <row r="9" spans="1:19" x14ac:dyDescent="0.25">
      <c r="A9" s="214">
        <v>2</v>
      </c>
      <c r="B9" s="1175" t="s">
        <v>660</v>
      </c>
      <c r="C9" s="1179" t="s">
        <v>661</v>
      </c>
      <c r="D9" s="785" t="s">
        <v>834</v>
      </c>
      <c r="E9" s="934" t="s">
        <v>7</v>
      </c>
      <c r="F9" s="767"/>
      <c r="G9" s="767"/>
      <c r="H9" s="767"/>
      <c r="I9" s="767"/>
      <c r="J9" s="767"/>
      <c r="K9" s="768"/>
      <c r="L9" s="768"/>
      <c r="M9" s="767"/>
      <c r="N9" s="767"/>
      <c r="O9" s="767"/>
      <c r="P9" s="767">
        <v>365</v>
      </c>
      <c r="Q9" s="767" t="s">
        <v>4046</v>
      </c>
      <c r="R9" s="787" t="s">
        <v>4046</v>
      </c>
      <c r="S9" s="788" t="s">
        <v>4046</v>
      </c>
    </row>
    <row r="10" spans="1:19" x14ac:dyDescent="0.25">
      <c r="A10" s="214">
        <v>3</v>
      </c>
      <c r="B10" s="1176"/>
      <c r="C10" s="1180"/>
      <c r="D10" s="758" t="s">
        <v>662</v>
      </c>
      <c r="E10" s="934"/>
      <c r="F10" s="767" t="s">
        <v>7</v>
      </c>
      <c r="G10" s="767"/>
      <c r="H10" s="767"/>
      <c r="I10" s="767"/>
      <c r="J10" s="768"/>
      <c r="K10" s="770"/>
      <c r="L10" s="770"/>
      <c r="M10" s="767"/>
      <c r="N10" s="767"/>
      <c r="O10" s="767"/>
      <c r="P10" s="767">
        <v>52</v>
      </c>
      <c r="Q10" s="767">
        <v>1</v>
      </c>
      <c r="R10" s="787" t="s">
        <v>4046</v>
      </c>
      <c r="S10" s="788" t="s">
        <v>4046</v>
      </c>
    </row>
    <row r="11" spans="1:19" x14ac:dyDescent="0.25">
      <c r="A11" s="214">
        <v>4</v>
      </c>
      <c r="B11" s="1177"/>
      <c r="C11" s="1182"/>
      <c r="D11" s="758" t="s">
        <v>663</v>
      </c>
      <c r="E11" s="934"/>
      <c r="F11" s="767" t="s">
        <v>7</v>
      </c>
      <c r="G11" s="767"/>
      <c r="H11" s="767"/>
      <c r="I11" s="767"/>
      <c r="J11" s="768"/>
      <c r="K11" s="770"/>
      <c r="L11" s="770"/>
      <c r="M11" s="767"/>
      <c r="N11" s="767"/>
      <c r="O11" s="767"/>
      <c r="P11" s="767">
        <v>52</v>
      </c>
      <c r="Q11" s="767">
        <v>1</v>
      </c>
      <c r="R11" s="787" t="s">
        <v>4046</v>
      </c>
      <c r="S11" s="788" t="s">
        <v>4046</v>
      </c>
    </row>
    <row r="12" spans="1:19" x14ac:dyDescent="0.25">
      <c r="A12" s="214">
        <v>5</v>
      </c>
      <c r="B12" s="759" t="s">
        <v>664</v>
      </c>
      <c r="C12" s="1183" t="s">
        <v>4</v>
      </c>
      <c r="D12" s="758" t="s">
        <v>665</v>
      </c>
      <c r="E12" s="934"/>
      <c r="F12" s="767"/>
      <c r="G12" s="767"/>
      <c r="H12" s="767"/>
      <c r="I12" s="767"/>
      <c r="J12" s="768"/>
      <c r="K12" s="770"/>
      <c r="L12" s="770"/>
      <c r="M12" s="767" t="s">
        <v>7</v>
      </c>
      <c r="N12" s="767" t="s">
        <v>7</v>
      </c>
      <c r="O12" s="767"/>
      <c r="P12" s="767">
        <v>2</v>
      </c>
      <c r="Q12" s="767">
        <v>2</v>
      </c>
      <c r="R12" s="787" t="s">
        <v>4046</v>
      </c>
      <c r="S12" s="788" t="s">
        <v>4046</v>
      </c>
    </row>
    <row r="13" spans="1:19" x14ac:dyDescent="0.25">
      <c r="A13" s="214">
        <v>6</v>
      </c>
      <c r="B13" s="759">
        <v>202</v>
      </c>
      <c r="C13" s="1184"/>
      <c r="D13" s="758" t="s">
        <v>666</v>
      </c>
      <c r="E13" s="934"/>
      <c r="F13" s="767" t="s">
        <v>7</v>
      </c>
      <c r="G13" s="767"/>
      <c r="H13" s="767"/>
      <c r="I13" s="767"/>
      <c r="J13" s="768"/>
      <c r="K13" s="770"/>
      <c r="L13" s="770"/>
      <c r="M13" s="767"/>
      <c r="N13" s="767"/>
      <c r="O13" s="767"/>
      <c r="P13" s="767">
        <v>52</v>
      </c>
      <c r="Q13" s="767">
        <v>1</v>
      </c>
      <c r="R13" s="787" t="s">
        <v>4046</v>
      </c>
      <c r="S13" s="788" t="s">
        <v>4046</v>
      </c>
    </row>
    <row r="14" spans="1:19" ht="25.5" x14ac:dyDescent="0.25">
      <c r="A14" s="214">
        <v>7</v>
      </c>
      <c r="B14" s="759" t="s">
        <v>664</v>
      </c>
      <c r="C14" s="1184"/>
      <c r="D14" s="758" t="s">
        <v>667</v>
      </c>
      <c r="E14" s="934"/>
      <c r="F14" s="767"/>
      <c r="G14" s="767"/>
      <c r="H14" s="767"/>
      <c r="I14" s="767"/>
      <c r="J14" s="768"/>
      <c r="K14" s="770"/>
      <c r="L14" s="770"/>
      <c r="M14" s="767" t="s">
        <v>7</v>
      </c>
      <c r="N14" s="767" t="s">
        <v>7</v>
      </c>
      <c r="O14" s="767"/>
      <c r="P14" s="767">
        <v>2</v>
      </c>
      <c r="Q14" s="767">
        <v>2</v>
      </c>
      <c r="R14" s="698"/>
      <c r="S14" s="772">
        <f>P14*Q14*ROUND(R14,2)</f>
        <v>0</v>
      </c>
    </row>
    <row r="15" spans="1:19" x14ac:dyDescent="0.25">
      <c r="A15" s="214">
        <v>8</v>
      </c>
      <c r="B15" s="759">
        <v>202</v>
      </c>
      <c r="C15" s="1185"/>
      <c r="D15" s="758" t="s">
        <v>668</v>
      </c>
      <c r="E15" s="934"/>
      <c r="F15" s="767"/>
      <c r="G15" s="767"/>
      <c r="H15" s="767"/>
      <c r="I15" s="767"/>
      <c r="J15" s="768"/>
      <c r="K15" s="770"/>
      <c r="L15" s="770"/>
      <c r="M15" s="767"/>
      <c r="N15" s="767" t="s">
        <v>7</v>
      </c>
      <c r="O15" s="767"/>
      <c r="P15" s="767">
        <v>0.33</v>
      </c>
      <c r="Q15" s="767">
        <v>1</v>
      </c>
      <c r="R15" s="698"/>
      <c r="S15" s="772">
        <f t="shared" ref="S15:S21" si="0">P15*Q15*ROUND(R15,2)</f>
        <v>0</v>
      </c>
    </row>
    <row r="16" spans="1:19" x14ac:dyDescent="0.25">
      <c r="A16" s="214">
        <v>9</v>
      </c>
      <c r="B16" s="759" t="s">
        <v>669</v>
      </c>
      <c r="C16" s="1183" t="s">
        <v>5</v>
      </c>
      <c r="D16" s="758" t="s">
        <v>665</v>
      </c>
      <c r="E16" s="934"/>
      <c r="F16" s="767"/>
      <c r="G16" s="767"/>
      <c r="H16" s="767"/>
      <c r="I16" s="767"/>
      <c r="J16" s="768"/>
      <c r="K16" s="770"/>
      <c r="L16" s="770"/>
      <c r="M16" s="767" t="s">
        <v>7</v>
      </c>
      <c r="N16" s="767" t="s">
        <v>7</v>
      </c>
      <c r="O16" s="767"/>
      <c r="P16" s="767">
        <v>2</v>
      </c>
      <c r="Q16" s="767">
        <v>2</v>
      </c>
      <c r="R16" s="698"/>
      <c r="S16" s="772">
        <f t="shared" si="0"/>
        <v>0</v>
      </c>
    </row>
    <row r="17" spans="1:19" x14ac:dyDescent="0.25">
      <c r="A17" s="214">
        <v>10</v>
      </c>
      <c r="B17" s="759">
        <v>302</v>
      </c>
      <c r="C17" s="1184"/>
      <c r="D17" s="758" t="s">
        <v>666</v>
      </c>
      <c r="E17" s="934"/>
      <c r="F17" s="767"/>
      <c r="G17" s="767"/>
      <c r="H17" s="767"/>
      <c r="I17" s="767"/>
      <c r="J17" s="768"/>
      <c r="K17" s="770"/>
      <c r="L17" s="770"/>
      <c r="M17" s="767" t="s">
        <v>7</v>
      </c>
      <c r="N17" s="767" t="s">
        <v>7</v>
      </c>
      <c r="O17" s="767"/>
      <c r="P17" s="767">
        <v>2</v>
      </c>
      <c r="Q17" s="767">
        <v>1</v>
      </c>
      <c r="R17" s="698"/>
      <c r="S17" s="772">
        <f t="shared" si="0"/>
        <v>0</v>
      </c>
    </row>
    <row r="18" spans="1:19" ht="25.5" x14ac:dyDescent="0.25">
      <c r="A18" s="214">
        <v>11</v>
      </c>
      <c r="B18" s="759" t="s">
        <v>669</v>
      </c>
      <c r="C18" s="1184"/>
      <c r="D18" s="758" t="s">
        <v>667</v>
      </c>
      <c r="E18" s="934"/>
      <c r="F18" s="767"/>
      <c r="G18" s="767"/>
      <c r="H18" s="767"/>
      <c r="I18" s="767"/>
      <c r="J18" s="768"/>
      <c r="K18" s="770"/>
      <c r="L18" s="770"/>
      <c r="M18" s="767" t="s">
        <v>7</v>
      </c>
      <c r="N18" s="767" t="s">
        <v>7</v>
      </c>
      <c r="O18" s="767"/>
      <c r="P18" s="767">
        <v>2</v>
      </c>
      <c r="Q18" s="767">
        <v>2</v>
      </c>
      <c r="R18" s="698"/>
      <c r="S18" s="772">
        <f t="shared" si="0"/>
        <v>0</v>
      </c>
    </row>
    <row r="19" spans="1:19" x14ac:dyDescent="0.25">
      <c r="A19" s="214">
        <v>12</v>
      </c>
      <c r="B19" s="759">
        <v>302</v>
      </c>
      <c r="C19" s="1185"/>
      <c r="D19" s="758" t="s">
        <v>668</v>
      </c>
      <c r="E19" s="934"/>
      <c r="F19" s="767"/>
      <c r="G19" s="767"/>
      <c r="H19" s="767"/>
      <c r="I19" s="767"/>
      <c r="J19" s="768"/>
      <c r="K19" s="770"/>
      <c r="L19" s="770"/>
      <c r="M19" s="767"/>
      <c r="N19" s="767" t="s">
        <v>7</v>
      </c>
      <c r="O19" s="767"/>
      <c r="P19" s="767">
        <v>0.33</v>
      </c>
      <c r="Q19" s="767">
        <v>1</v>
      </c>
      <c r="R19" s="698"/>
      <c r="S19" s="772">
        <f t="shared" si="0"/>
        <v>0</v>
      </c>
    </row>
    <row r="20" spans="1:19" ht="25.5" x14ac:dyDescent="0.25">
      <c r="A20" s="214">
        <v>13</v>
      </c>
      <c r="B20" s="759" t="s">
        <v>670</v>
      </c>
      <c r="C20" s="773" t="s">
        <v>195</v>
      </c>
      <c r="D20" s="758" t="s">
        <v>671</v>
      </c>
      <c r="E20" s="934"/>
      <c r="F20" s="767" t="s">
        <v>7</v>
      </c>
      <c r="G20" s="767"/>
      <c r="H20" s="767"/>
      <c r="I20" s="767"/>
      <c r="J20" s="768"/>
      <c r="K20" s="770"/>
      <c r="L20" s="770"/>
      <c r="M20" s="767"/>
      <c r="N20" s="767"/>
      <c r="O20" s="767"/>
      <c r="P20" s="767">
        <v>52</v>
      </c>
      <c r="Q20" s="767" t="s">
        <v>4046</v>
      </c>
      <c r="R20" s="787" t="s">
        <v>4046</v>
      </c>
      <c r="S20" s="788" t="s">
        <v>4046</v>
      </c>
    </row>
    <row r="21" spans="1:19" ht="15.75" thickBot="1" x14ac:dyDescent="0.3">
      <c r="A21" s="259">
        <v>14</v>
      </c>
      <c r="B21" s="761"/>
      <c r="C21" s="774"/>
      <c r="D21" s="783" t="s">
        <v>279</v>
      </c>
      <c r="E21" s="935"/>
      <c r="F21" s="776"/>
      <c r="G21" s="776"/>
      <c r="H21" s="776"/>
      <c r="I21" s="776"/>
      <c r="J21" s="784"/>
      <c r="K21" s="777"/>
      <c r="L21" s="777"/>
      <c r="M21" s="776" t="s">
        <v>7</v>
      </c>
      <c r="N21" s="776" t="s">
        <v>7</v>
      </c>
      <c r="O21" s="776"/>
      <c r="P21" s="776">
        <v>2</v>
      </c>
      <c r="Q21" s="776">
        <v>1</v>
      </c>
      <c r="R21" s="725"/>
      <c r="S21" s="786">
        <f t="shared" si="0"/>
        <v>0</v>
      </c>
    </row>
    <row r="22" spans="1:19" ht="16.5" thickTop="1" thickBot="1" x14ac:dyDescent="0.3">
      <c r="A22" s="192"/>
      <c r="B22" s="38"/>
      <c r="C22" s="38"/>
      <c r="D22" s="38"/>
      <c r="E22" s="192"/>
      <c r="F22" s="192"/>
      <c r="G22" s="192"/>
      <c r="H22" s="192"/>
      <c r="I22" s="192"/>
      <c r="J22" s="192"/>
      <c r="K22" s="192"/>
      <c r="L22" s="192"/>
      <c r="M22" s="38"/>
      <c r="N22" s="38"/>
      <c r="O22" s="38"/>
      <c r="P22" s="38"/>
      <c r="Q22" s="38"/>
      <c r="R22" s="740" t="s">
        <v>9</v>
      </c>
      <c r="S22" s="741">
        <f>SUM(S8,S14:S19,S21)</f>
        <v>0</v>
      </c>
    </row>
    <row r="23" spans="1:19" ht="15.75" thickTop="1" x14ac:dyDescent="0.25"/>
  </sheetData>
  <sheetProtection algorithmName="SHA-512" hashValue="QH91jODR79IOHZlgtPQUW3dXYUQBFR6hkrsTsXoQvE2CBRHlgbgFFSdqBrPdk3bWpBImllT7yORqKm2ZukAbzQ==" saltValue="Ys7hnA7IcXTlIVUaO4hfWw==" spinCount="100000" sheet="1" objects="1" scenarios="1"/>
  <mergeCells count="17">
    <mergeCell ref="C12:C15"/>
    <mergeCell ref="C16:C19"/>
    <mergeCell ref="B9:B11"/>
    <mergeCell ref="C9:C11"/>
    <mergeCell ref="A5:A7"/>
    <mergeCell ref="C5:C7"/>
    <mergeCell ref="D5:D7"/>
    <mergeCell ref="E5:I6"/>
    <mergeCell ref="A1:E1"/>
    <mergeCell ref="A3:N3"/>
    <mergeCell ref="F1:S1"/>
    <mergeCell ref="B5:B7"/>
    <mergeCell ref="A2:S2"/>
    <mergeCell ref="J5:L6"/>
    <mergeCell ref="M5:Q6"/>
    <mergeCell ref="R5:R7"/>
    <mergeCell ref="S5:S7"/>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7877A2AB-77CF-4A8B-8E64-257071EA7ECA}">
            <xm:f>NOT(ISERROR(SEARCH("2.",'Príloha č.1.5 - SO 420-05'!A8)))</xm:f>
            <x14:dxf>
              <numFmt numFmtId="0" formatCode="General"/>
            </x14:dxf>
          </x14:cfRule>
          <xm:sqref>A13:A14 A11 A16:A17 A19:A20 A8:A9</xm:sqref>
        </x14:conditionalFormatting>
        <x14:conditionalFormatting xmlns:xm="http://schemas.microsoft.com/office/excel/2006/main">
          <x14:cfRule type="containsText" priority="624" operator="containsText" text="2." id="{7877A2AB-77CF-4A8B-8E64-257071EA7ECA}">
            <xm:f>NOT(ISERROR(SEARCH("2.",'Príloha č.1.5 - SO 420-05'!A11)))</xm:f>
            <x14:dxf>
              <numFmt numFmtId="0" formatCode="General"/>
            </x14:dxf>
          </x14:cfRule>
          <xm:sqref>A12 A15 A18</xm:sqref>
        </x14:conditionalFormatting>
        <x14:conditionalFormatting xmlns:xm="http://schemas.microsoft.com/office/excel/2006/main">
          <x14:cfRule type="containsText" priority="1663" operator="containsText" text="2." id="{7877A2AB-77CF-4A8B-8E64-257071EA7ECA}">
            <xm:f>NOT(ISERROR(SEARCH("2.",'Príloha č.1.5 - SO 420-05'!#REF!)))</xm:f>
            <x14:dxf>
              <numFmt numFmtId="0" formatCode="General"/>
            </x14:dxf>
          </x14:cfRule>
          <xm:sqref>A10</xm:sqref>
        </x14:conditionalFormatting>
        <x14:conditionalFormatting xmlns:xm="http://schemas.microsoft.com/office/excel/2006/main">
          <x14:cfRule type="containsText" priority="1886" operator="containsText" text="2." id="{7877A2AB-77CF-4A8B-8E64-257071EA7ECA}">
            <xm:f>NOT(ISERROR(SEARCH("2.",'Príloha č.1.5 - SO 420-05'!#REF!)))</xm:f>
            <x14:dxf>
              <numFmt numFmtId="0" formatCode="General"/>
            </x14:dxf>
          </x14:cfRule>
          <xm:sqref>A21</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2">
    <tabColor rgb="FF92D050"/>
    <pageSetUpPr fitToPage="1"/>
  </sheetPr>
  <dimension ref="A1:W242"/>
  <sheetViews>
    <sheetView zoomScale="25" zoomScaleNormal="25" workbookViewId="0">
      <pane ySplit="7" topLeftCell="A144" activePane="bottomLeft" state="frozen"/>
      <selection pane="bottomLeft" activeCell="AN168" sqref="AN168"/>
    </sheetView>
  </sheetViews>
  <sheetFormatPr defaultColWidth="9.140625" defaultRowHeight="15" x14ac:dyDescent="0.25"/>
  <cols>
    <col min="1" max="1" width="5.7109375" style="1133" customWidth="1"/>
    <col min="2" max="2" width="10.7109375" style="1133" customWidth="1"/>
    <col min="3" max="3" width="18.7109375" style="18" customWidth="1"/>
    <col min="4" max="4" width="32.7109375" style="18" customWidth="1"/>
    <col min="5" max="5" width="60.7109375" style="18" customWidth="1"/>
    <col min="6" max="11" width="3.7109375" style="1133" customWidth="1"/>
    <col min="12" max="13" width="9.7109375" style="1133" customWidth="1"/>
    <col min="14" max="21" width="7.7109375" style="18" customWidth="1"/>
    <col min="22" max="23" width="15.7109375" style="18" customWidth="1"/>
    <col min="24" max="16384" width="9.140625" style="18"/>
  </cols>
  <sheetData>
    <row r="1" spans="1:23" ht="54" customHeight="1" x14ac:dyDescent="0.25">
      <c r="A1" s="1162"/>
      <c r="B1" s="1162"/>
      <c r="C1" s="1162"/>
      <c r="D1" s="1162"/>
      <c r="E1" s="1162"/>
      <c r="F1" s="1162"/>
      <c r="G1" s="1163" t="s">
        <v>673</v>
      </c>
      <c r="H1" s="1163"/>
      <c r="I1" s="1163"/>
      <c r="J1" s="1163"/>
      <c r="K1" s="1163"/>
      <c r="L1" s="1163"/>
      <c r="M1" s="1163"/>
      <c r="N1" s="1163"/>
      <c r="O1" s="1163"/>
      <c r="P1" s="1163"/>
      <c r="Q1" s="1163"/>
      <c r="R1" s="1163"/>
      <c r="S1" s="1163"/>
      <c r="T1" s="1163"/>
      <c r="U1" s="1163"/>
      <c r="V1" s="1163"/>
      <c r="W1" s="1163"/>
    </row>
    <row r="2" spans="1:23"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c r="T2" s="1169"/>
      <c r="U2" s="1169"/>
      <c r="V2" s="1169"/>
      <c r="W2" s="1169"/>
    </row>
    <row r="3" spans="1:23" ht="15.75" customHeight="1" x14ac:dyDescent="0.25">
      <c r="A3" s="1169" t="s">
        <v>833</v>
      </c>
      <c r="B3" s="1169"/>
      <c r="C3" s="1169"/>
      <c r="D3" s="1169"/>
      <c r="E3" s="1169"/>
      <c r="F3" s="1169"/>
      <c r="G3" s="1169"/>
      <c r="H3" s="1169"/>
      <c r="I3" s="1169"/>
      <c r="J3" s="1169"/>
      <c r="K3" s="1169"/>
      <c r="L3" s="1169"/>
      <c r="M3" s="1169"/>
      <c r="N3" s="1169"/>
      <c r="O3" s="1169"/>
    </row>
    <row r="4" spans="1:23" ht="15.75" customHeight="1" thickBot="1" x14ac:dyDescent="0.3"/>
    <row r="5" spans="1:23" ht="24.95" customHeight="1" thickTop="1" x14ac:dyDescent="0.25">
      <c r="A5" s="1173" t="s">
        <v>234</v>
      </c>
      <c r="B5" s="1156" t="s">
        <v>677</v>
      </c>
      <c r="C5" s="1170" t="s">
        <v>235</v>
      </c>
      <c r="D5" s="1170" t="s">
        <v>236</v>
      </c>
      <c r="E5" s="1170" t="s">
        <v>237</v>
      </c>
      <c r="F5" s="1156" t="s">
        <v>4045</v>
      </c>
      <c r="G5" s="1156"/>
      <c r="H5" s="1156"/>
      <c r="I5" s="1156"/>
      <c r="J5" s="1156"/>
      <c r="K5" s="1158" t="s">
        <v>1350</v>
      </c>
      <c r="L5" s="1158"/>
      <c r="M5" s="1158"/>
      <c r="N5" s="1160" t="s">
        <v>281</v>
      </c>
      <c r="O5" s="1160"/>
      <c r="P5" s="1160"/>
      <c r="Q5" s="1160"/>
      <c r="R5" s="1160"/>
      <c r="S5" s="1160"/>
      <c r="T5" s="1160"/>
      <c r="U5" s="1160"/>
      <c r="V5" s="1165" t="s">
        <v>201</v>
      </c>
      <c r="W5" s="1167" t="s">
        <v>202</v>
      </c>
    </row>
    <row r="6" spans="1:23" ht="24.95" customHeight="1" thickBot="1" x14ac:dyDescent="0.3">
      <c r="A6" s="1174"/>
      <c r="B6" s="1201"/>
      <c r="C6" s="1171"/>
      <c r="D6" s="1171"/>
      <c r="E6" s="1171"/>
      <c r="F6" s="1157"/>
      <c r="G6" s="1157"/>
      <c r="H6" s="1157"/>
      <c r="I6" s="1157"/>
      <c r="J6" s="1157"/>
      <c r="K6" s="1159"/>
      <c r="L6" s="1159"/>
      <c r="M6" s="1159"/>
      <c r="N6" s="1161"/>
      <c r="O6" s="1161"/>
      <c r="P6" s="1161"/>
      <c r="Q6" s="1161"/>
      <c r="R6" s="1161"/>
      <c r="S6" s="1161"/>
      <c r="T6" s="1161"/>
      <c r="U6" s="1161"/>
      <c r="V6" s="1166"/>
      <c r="W6" s="1168"/>
    </row>
    <row r="7" spans="1:23" ht="60" customHeight="1" thickBot="1" x14ac:dyDescent="0.3">
      <c r="A7" s="1189"/>
      <c r="B7" s="1157"/>
      <c r="C7" s="1190"/>
      <c r="D7" s="1190"/>
      <c r="E7" s="1190"/>
      <c r="F7" s="253" t="s">
        <v>227</v>
      </c>
      <c r="G7" s="254" t="s">
        <v>228</v>
      </c>
      <c r="H7" s="254" t="s">
        <v>229</v>
      </c>
      <c r="I7" s="254" t="s">
        <v>217</v>
      </c>
      <c r="J7" s="255" t="s">
        <v>230</v>
      </c>
      <c r="K7" s="256" t="s">
        <v>231</v>
      </c>
      <c r="L7" s="256" t="s">
        <v>232</v>
      </c>
      <c r="M7" s="256" t="s">
        <v>233</v>
      </c>
      <c r="N7" s="258" t="s">
        <v>239</v>
      </c>
      <c r="O7" s="256" t="s">
        <v>238</v>
      </c>
      <c r="P7" s="256" t="s">
        <v>676</v>
      </c>
      <c r="Q7" s="256" t="s">
        <v>675</v>
      </c>
      <c r="R7" s="256" t="s">
        <v>674</v>
      </c>
      <c r="S7" s="256" t="s">
        <v>678</v>
      </c>
      <c r="T7" s="256" t="s">
        <v>3</v>
      </c>
      <c r="U7" s="257" t="s">
        <v>64</v>
      </c>
      <c r="V7" s="1191"/>
      <c r="W7" s="1192"/>
    </row>
    <row r="8" spans="1:23" s="38" customFormat="1" ht="15" customHeight="1" x14ac:dyDescent="0.25">
      <c r="A8" s="290">
        <f t="shared" ref="A8:A13" si="0">ROW(A1)</f>
        <v>1</v>
      </c>
      <c r="B8" s="291"/>
      <c r="C8" s="1142"/>
      <c r="D8" s="1137"/>
      <c r="E8" s="288" t="s">
        <v>381</v>
      </c>
      <c r="F8" s="278"/>
      <c r="G8" s="278"/>
      <c r="H8" s="278"/>
      <c r="I8" s="278"/>
      <c r="J8" s="278"/>
      <c r="K8" s="279"/>
      <c r="L8" s="702">
        <v>43033</v>
      </c>
      <c r="M8" s="702">
        <v>46684</v>
      </c>
      <c r="N8" s="279"/>
      <c r="O8" s="279"/>
      <c r="P8" s="279"/>
      <c r="Q8" s="279"/>
      <c r="R8" s="279"/>
      <c r="S8" s="279"/>
      <c r="T8" s="718">
        <v>0.25</v>
      </c>
      <c r="U8" s="718">
        <v>1</v>
      </c>
      <c r="V8" s="698"/>
      <c r="W8" s="318">
        <f t="shared" ref="W8:W13" si="1">T8*U8*ROUND(V8,2)</f>
        <v>0</v>
      </c>
    </row>
    <row r="9" spans="1:23" ht="25.5" x14ac:dyDescent="0.25">
      <c r="A9" s="290">
        <f t="shared" si="0"/>
        <v>2</v>
      </c>
      <c r="B9" s="1145"/>
      <c r="C9" s="1136" t="s">
        <v>1251</v>
      </c>
      <c r="D9" s="1137" t="s">
        <v>1252</v>
      </c>
      <c r="E9" s="309" t="s">
        <v>224</v>
      </c>
      <c r="F9" s="310"/>
      <c r="G9" s="310"/>
      <c r="H9" s="310"/>
      <c r="I9" s="310"/>
      <c r="J9" s="310"/>
      <c r="K9" s="718" t="s">
        <v>7</v>
      </c>
      <c r="L9" s="720"/>
      <c r="M9" s="720"/>
      <c r="N9" s="718" t="s">
        <v>7</v>
      </c>
      <c r="O9" s="718"/>
      <c r="P9" s="718"/>
      <c r="Q9" s="718"/>
      <c r="R9" s="718"/>
      <c r="S9" s="718"/>
      <c r="T9" s="718">
        <v>0.25</v>
      </c>
      <c r="U9" s="718">
        <v>1</v>
      </c>
      <c r="V9" s="698"/>
      <c r="W9" s="318">
        <f t="shared" si="1"/>
        <v>0</v>
      </c>
    </row>
    <row r="10" spans="1:23" ht="25.5" x14ac:dyDescent="0.25">
      <c r="A10" s="290">
        <f t="shared" si="0"/>
        <v>3</v>
      </c>
      <c r="B10" s="1145"/>
      <c r="C10" s="1136" t="s">
        <v>1251</v>
      </c>
      <c r="D10" s="1137" t="s">
        <v>1253</v>
      </c>
      <c r="E10" s="309" t="s">
        <v>224</v>
      </c>
      <c r="F10" s="310"/>
      <c r="G10" s="310"/>
      <c r="H10" s="310"/>
      <c r="I10" s="310"/>
      <c r="J10" s="310"/>
      <c r="K10" s="718" t="s">
        <v>7</v>
      </c>
      <c r="L10" s="720"/>
      <c r="M10" s="720"/>
      <c r="N10" s="718"/>
      <c r="O10" s="718" t="s">
        <v>7</v>
      </c>
      <c r="P10" s="718"/>
      <c r="Q10" s="718"/>
      <c r="R10" s="718"/>
      <c r="S10" s="718"/>
      <c r="T10" s="718">
        <v>0.25</v>
      </c>
      <c r="U10" s="718">
        <v>1</v>
      </c>
      <c r="V10" s="698"/>
      <c r="W10" s="318">
        <f t="shared" si="1"/>
        <v>0</v>
      </c>
    </row>
    <row r="11" spans="1:23" ht="25.5" x14ac:dyDescent="0.25">
      <c r="A11" s="290">
        <f t="shared" si="0"/>
        <v>4</v>
      </c>
      <c r="B11" s="1145"/>
      <c r="C11" s="1136" t="s">
        <v>1251</v>
      </c>
      <c r="D11" s="1137" t="s">
        <v>1254</v>
      </c>
      <c r="E11" s="309" t="s">
        <v>224</v>
      </c>
      <c r="F11" s="310"/>
      <c r="G11" s="310"/>
      <c r="H11" s="310"/>
      <c r="I11" s="310"/>
      <c r="J11" s="310"/>
      <c r="K11" s="718" t="s">
        <v>7</v>
      </c>
      <c r="L11" s="720"/>
      <c r="M11" s="720"/>
      <c r="N11" s="718" t="s">
        <v>7</v>
      </c>
      <c r="O11" s="718"/>
      <c r="P11" s="718"/>
      <c r="Q11" s="718"/>
      <c r="R11" s="718"/>
      <c r="S11" s="718"/>
      <c r="T11" s="718">
        <v>1</v>
      </c>
      <c r="U11" s="718">
        <v>1</v>
      </c>
      <c r="V11" s="698"/>
      <c r="W11" s="318">
        <f t="shared" si="1"/>
        <v>0</v>
      </c>
    </row>
    <row r="12" spans="1:23" ht="25.5" customHeight="1" x14ac:dyDescent="0.25">
      <c r="A12" s="290">
        <f t="shared" si="0"/>
        <v>5</v>
      </c>
      <c r="B12" s="1145"/>
      <c r="C12" s="1136" t="s">
        <v>1251</v>
      </c>
      <c r="D12" s="1137" t="s">
        <v>1255</v>
      </c>
      <c r="E12" s="309" t="s">
        <v>224</v>
      </c>
      <c r="F12" s="310"/>
      <c r="G12" s="310"/>
      <c r="H12" s="310"/>
      <c r="I12" s="310"/>
      <c r="J12" s="310"/>
      <c r="K12" s="718" t="s">
        <v>7</v>
      </c>
      <c r="L12" s="720"/>
      <c r="M12" s="720"/>
      <c r="N12" s="718"/>
      <c r="O12" s="718" t="s">
        <v>7</v>
      </c>
      <c r="P12" s="718"/>
      <c r="Q12" s="718"/>
      <c r="R12" s="718"/>
      <c r="S12" s="718"/>
      <c r="T12" s="718">
        <v>0.25</v>
      </c>
      <c r="U12" s="718">
        <v>1</v>
      </c>
      <c r="V12" s="698"/>
      <c r="W12" s="318">
        <f t="shared" si="1"/>
        <v>0</v>
      </c>
    </row>
    <row r="13" spans="1:23" ht="25.5" x14ac:dyDescent="0.25">
      <c r="A13" s="290">
        <f t="shared" si="0"/>
        <v>6</v>
      </c>
      <c r="B13" s="1145"/>
      <c r="C13" s="1136" t="s">
        <v>1251</v>
      </c>
      <c r="D13" s="1137" t="s">
        <v>1256</v>
      </c>
      <c r="E13" s="309" t="s">
        <v>224</v>
      </c>
      <c r="F13" s="300"/>
      <c r="G13" s="300"/>
      <c r="H13" s="300"/>
      <c r="I13" s="300"/>
      <c r="J13" s="300"/>
      <c r="K13" s="718" t="s">
        <v>7</v>
      </c>
      <c r="L13" s="702"/>
      <c r="M13" s="702"/>
      <c r="N13" s="703" t="s">
        <v>7</v>
      </c>
      <c r="O13" s="703"/>
      <c r="P13" s="703"/>
      <c r="Q13" s="703"/>
      <c r="R13" s="703"/>
      <c r="S13" s="703"/>
      <c r="T13" s="703">
        <v>0.25</v>
      </c>
      <c r="U13" s="703">
        <v>1</v>
      </c>
      <c r="V13" s="698"/>
      <c r="W13" s="318">
        <f t="shared" si="1"/>
        <v>0</v>
      </c>
    </row>
    <row r="14" spans="1:23" ht="38.25" x14ac:dyDescent="0.25">
      <c r="A14" s="290"/>
      <c r="B14" s="1145" t="s">
        <v>694</v>
      </c>
      <c r="C14" s="1136" t="s">
        <v>831</v>
      </c>
      <c r="D14" s="1137" t="s">
        <v>832</v>
      </c>
      <c r="E14" s="288"/>
      <c r="F14" s="278"/>
      <c r="G14" s="278"/>
      <c r="H14" s="278"/>
      <c r="I14" s="278"/>
      <c r="J14" s="278"/>
      <c r="K14" s="279"/>
      <c r="L14" s="702"/>
      <c r="M14" s="702"/>
      <c r="N14" s="279"/>
      <c r="O14" s="279"/>
      <c r="P14" s="279"/>
      <c r="Q14" s="279"/>
      <c r="R14" s="279"/>
      <c r="S14" s="279"/>
      <c r="T14" s="279"/>
      <c r="U14" s="279"/>
      <c r="V14" s="427"/>
      <c r="W14" s="428"/>
    </row>
    <row r="15" spans="1:23" ht="25.5" x14ac:dyDescent="0.25">
      <c r="A15" s="290">
        <v>7</v>
      </c>
      <c r="B15" s="292" t="s">
        <v>679</v>
      </c>
      <c r="C15" s="759"/>
      <c r="D15" s="758" t="s">
        <v>680</v>
      </c>
      <c r="E15" s="758" t="s">
        <v>224</v>
      </c>
      <c r="F15" s="767"/>
      <c r="G15" s="767"/>
      <c r="H15" s="767"/>
      <c r="I15" s="767"/>
      <c r="J15" s="767"/>
      <c r="K15" s="767" t="s">
        <v>7</v>
      </c>
      <c r="L15" s="770"/>
      <c r="M15" s="770"/>
      <c r="N15" s="767"/>
      <c r="O15" s="767"/>
      <c r="P15" s="767"/>
      <c r="Q15" s="767"/>
      <c r="R15" s="767"/>
      <c r="S15" s="767"/>
      <c r="T15" s="767">
        <v>0.25</v>
      </c>
      <c r="U15" s="767">
        <v>1</v>
      </c>
      <c r="V15" s="698"/>
      <c r="W15" s="772">
        <f>T15*U15*ROUND(V15,2)</f>
        <v>0</v>
      </c>
    </row>
    <row r="16" spans="1:23" ht="25.5" x14ac:dyDescent="0.25">
      <c r="A16" s="290">
        <v>8</v>
      </c>
      <c r="B16" s="1145" t="s">
        <v>679</v>
      </c>
      <c r="C16" s="759"/>
      <c r="D16" s="903" t="s">
        <v>681</v>
      </c>
      <c r="E16" s="758" t="s">
        <v>224</v>
      </c>
      <c r="F16" s="767"/>
      <c r="G16" s="767"/>
      <c r="H16" s="767"/>
      <c r="I16" s="767"/>
      <c r="J16" s="767"/>
      <c r="K16" s="767" t="s">
        <v>7</v>
      </c>
      <c r="L16" s="770"/>
      <c r="M16" s="770"/>
      <c r="N16" s="767"/>
      <c r="O16" s="767"/>
      <c r="P16" s="767"/>
      <c r="Q16" s="767"/>
      <c r="R16" s="767"/>
      <c r="S16" s="767"/>
      <c r="T16" s="767">
        <v>0.25</v>
      </c>
      <c r="U16" s="767">
        <v>1</v>
      </c>
      <c r="V16" s="698"/>
      <c r="W16" s="772">
        <f t="shared" ref="W16:W24" si="2">T16*U16*ROUND(V16,2)</f>
        <v>0</v>
      </c>
    </row>
    <row r="17" spans="1:23" x14ac:dyDescent="0.25">
      <c r="A17" s="290">
        <v>9</v>
      </c>
      <c r="B17" s="1145" t="s">
        <v>679</v>
      </c>
      <c r="C17" s="760"/>
      <c r="D17" s="760" t="s">
        <v>682</v>
      </c>
      <c r="E17" s="758" t="s">
        <v>224</v>
      </c>
      <c r="F17" s="767"/>
      <c r="G17" s="767"/>
      <c r="H17" s="767"/>
      <c r="I17" s="767"/>
      <c r="J17" s="767"/>
      <c r="K17" s="767" t="s">
        <v>7</v>
      </c>
      <c r="L17" s="770"/>
      <c r="M17" s="770"/>
      <c r="N17" s="767"/>
      <c r="O17" s="767"/>
      <c r="P17" s="767"/>
      <c r="Q17" s="767"/>
      <c r="R17" s="767"/>
      <c r="S17" s="767"/>
      <c r="T17" s="767">
        <v>0.25</v>
      </c>
      <c r="U17" s="767">
        <v>1</v>
      </c>
      <c r="V17" s="698"/>
      <c r="W17" s="772">
        <f t="shared" si="2"/>
        <v>0</v>
      </c>
    </row>
    <row r="18" spans="1:23" x14ac:dyDescent="0.25">
      <c r="A18" s="290">
        <v>10</v>
      </c>
      <c r="B18" s="1145" t="s">
        <v>679</v>
      </c>
      <c r="C18" s="760"/>
      <c r="D18" s="903" t="s">
        <v>683</v>
      </c>
      <c r="E18" s="758" t="s">
        <v>224</v>
      </c>
      <c r="F18" s="767"/>
      <c r="G18" s="767"/>
      <c r="H18" s="767"/>
      <c r="I18" s="767"/>
      <c r="J18" s="767"/>
      <c r="K18" s="767" t="s">
        <v>7</v>
      </c>
      <c r="L18" s="770"/>
      <c r="M18" s="770"/>
      <c r="N18" s="767"/>
      <c r="O18" s="767"/>
      <c r="P18" s="767"/>
      <c r="Q18" s="767"/>
      <c r="R18" s="767"/>
      <c r="S18" s="767"/>
      <c r="T18" s="767">
        <v>0.25</v>
      </c>
      <c r="U18" s="767">
        <v>1</v>
      </c>
      <c r="V18" s="698"/>
      <c r="W18" s="772">
        <f t="shared" si="2"/>
        <v>0</v>
      </c>
    </row>
    <row r="19" spans="1:23" ht="25.5" x14ac:dyDescent="0.25">
      <c r="A19" s="290">
        <v>11</v>
      </c>
      <c r="B19" s="1145" t="s">
        <v>684</v>
      </c>
      <c r="C19" s="759"/>
      <c r="D19" s="903" t="s">
        <v>685</v>
      </c>
      <c r="E19" s="758" t="s">
        <v>224</v>
      </c>
      <c r="F19" s="767"/>
      <c r="G19" s="767"/>
      <c r="H19" s="767"/>
      <c r="I19" s="767"/>
      <c r="J19" s="767"/>
      <c r="K19" s="767" t="s">
        <v>7</v>
      </c>
      <c r="L19" s="770"/>
      <c r="M19" s="770"/>
      <c r="N19" s="767"/>
      <c r="O19" s="767"/>
      <c r="P19" s="767"/>
      <c r="Q19" s="767"/>
      <c r="R19" s="767"/>
      <c r="S19" s="767"/>
      <c r="T19" s="767">
        <v>1</v>
      </c>
      <c r="U19" s="767">
        <v>1</v>
      </c>
      <c r="V19" s="698"/>
      <c r="W19" s="772">
        <f t="shared" si="2"/>
        <v>0</v>
      </c>
    </row>
    <row r="20" spans="1:23" ht="25.5" x14ac:dyDescent="0.25">
      <c r="A20" s="290">
        <v>12</v>
      </c>
      <c r="B20" s="293" t="s">
        <v>684</v>
      </c>
      <c r="C20" s="759"/>
      <c r="D20" s="903" t="s">
        <v>686</v>
      </c>
      <c r="E20" s="758" t="s">
        <v>224</v>
      </c>
      <c r="F20" s="767"/>
      <c r="G20" s="767"/>
      <c r="H20" s="767"/>
      <c r="I20" s="767"/>
      <c r="J20" s="767"/>
      <c r="K20" s="767" t="s">
        <v>7</v>
      </c>
      <c r="L20" s="770"/>
      <c r="M20" s="770"/>
      <c r="N20" s="767"/>
      <c r="O20" s="767"/>
      <c r="P20" s="767"/>
      <c r="Q20" s="767"/>
      <c r="R20" s="767"/>
      <c r="S20" s="767"/>
      <c r="T20" s="767">
        <v>1</v>
      </c>
      <c r="U20" s="767">
        <v>1</v>
      </c>
      <c r="V20" s="698"/>
      <c r="W20" s="772">
        <f t="shared" si="2"/>
        <v>0</v>
      </c>
    </row>
    <row r="21" spans="1:23" ht="25.5" x14ac:dyDescent="0.25">
      <c r="A21" s="290">
        <v>13</v>
      </c>
      <c r="B21" s="293" t="s">
        <v>687</v>
      </c>
      <c r="C21" s="759" t="s">
        <v>688</v>
      </c>
      <c r="D21" s="760" t="s">
        <v>688</v>
      </c>
      <c r="E21" s="758" t="s">
        <v>224</v>
      </c>
      <c r="F21" s="767"/>
      <c r="G21" s="767"/>
      <c r="H21" s="767"/>
      <c r="I21" s="767"/>
      <c r="J21" s="767"/>
      <c r="K21" s="767" t="s">
        <v>7</v>
      </c>
      <c r="L21" s="770"/>
      <c r="M21" s="770"/>
      <c r="N21" s="767"/>
      <c r="O21" s="767"/>
      <c r="P21" s="767"/>
      <c r="Q21" s="767"/>
      <c r="R21" s="767"/>
      <c r="S21" s="767"/>
      <c r="T21" s="767">
        <v>1</v>
      </c>
      <c r="U21" s="767">
        <v>1</v>
      </c>
      <c r="V21" s="698"/>
      <c r="W21" s="772">
        <f t="shared" si="2"/>
        <v>0</v>
      </c>
    </row>
    <row r="22" spans="1:23" ht="25.5" x14ac:dyDescent="0.25">
      <c r="A22" s="290">
        <v>14</v>
      </c>
      <c r="B22" s="293" t="s">
        <v>689</v>
      </c>
      <c r="C22" s="759" t="s">
        <v>690</v>
      </c>
      <c r="D22" s="760" t="s">
        <v>525</v>
      </c>
      <c r="E22" s="758" t="s">
        <v>224</v>
      </c>
      <c r="F22" s="767"/>
      <c r="G22" s="767"/>
      <c r="H22" s="767"/>
      <c r="I22" s="767"/>
      <c r="J22" s="767"/>
      <c r="K22" s="767" t="s">
        <v>7</v>
      </c>
      <c r="L22" s="770"/>
      <c r="M22" s="770"/>
      <c r="N22" s="767"/>
      <c r="O22" s="767"/>
      <c r="P22" s="767"/>
      <c r="Q22" s="767"/>
      <c r="R22" s="767"/>
      <c r="S22" s="767"/>
      <c r="T22" s="767">
        <v>1</v>
      </c>
      <c r="U22" s="767">
        <v>1</v>
      </c>
      <c r="V22" s="698"/>
      <c r="W22" s="772">
        <f t="shared" si="2"/>
        <v>0</v>
      </c>
    </row>
    <row r="23" spans="1:23" x14ac:dyDescent="0.25">
      <c r="A23" s="290">
        <v>15</v>
      </c>
      <c r="B23" s="293" t="s">
        <v>691</v>
      </c>
      <c r="C23" s="759" t="s">
        <v>692</v>
      </c>
      <c r="D23" s="760" t="s">
        <v>693</v>
      </c>
      <c r="E23" s="758" t="s">
        <v>224</v>
      </c>
      <c r="F23" s="767"/>
      <c r="G23" s="767"/>
      <c r="H23" s="767"/>
      <c r="I23" s="767"/>
      <c r="J23" s="767"/>
      <c r="K23" s="767" t="s">
        <v>7</v>
      </c>
      <c r="L23" s="770"/>
      <c r="M23" s="770"/>
      <c r="N23" s="767"/>
      <c r="O23" s="767"/>
      <c r="P23" s="767"/>
      <c r="Q23" s="767"/>
      <c r="R23" s="767"/>
      <c r="S23" s="767"/>
      <c r="T23" s="767">
        <v>1</v>
      </c>
      <c r="U23" s="767">
        <v>1</v>
      </c>
      <c r="V23" s="698"/>
      <c r="W23" s="772">
        <f t="shared" si="2"/>
        <v>0</v>
      </c>
    </row>
    <row r="24" spans="1:23" ht="38.25" x14ac:dyDescent="0.25">
      <c r="A24" s="290">
        <v>16</v>
      </c>
      <c r="B24" s="293" t="s">
        <v>694</v>
      </c>
      <c r="C24" s="759" t="s">
        <v>695</v>
      </c>
      <c r="D24" s="760" t="s">
        <v>696</v>
      </c>
      <c r="E24" s="758" t="s">
        <v>224</v>
      </c>
      <c r="F24" s="767"/>
      <c r="G24" s="767"/>
      <c r="H24" s="767"/>
      <c r="I24" s="767"/>
      <c r="J24" s="767"/>
      <c r="K24" s="767" t="s">
        <v>7</v>
      </c>
      <c r="L24" s="770"/>
      <c r="M24" s="770"/>
      <c r="N24" s="767"/>
      <c r="O24" s="767"/>
      <c r="P24" s="767"/>
      <c r="Q24" s="767"/>
      <c r="R24" s="767"/>
      <c r="S24" s="767"/>
      <c r="T24" s="767">
        <v>0.25</v>
      </c>
      <c r="U24" s="767">
        <v>2</v>
      </c>
      <c r="V24" s="698"/>
      <c r="W24" s="772">
        <f t="shared" si="2"/>
        <v>0</v>
      </c>
    </row>
    <row r="25" spans="1:23" x14ac:dyDescent="0.25">
      <c r="A25" s="290">
        <v>17</v>
      </c>
      <c r="B25" s="293" t="s">
        <v>694</v>
      </c>
      <c r="C25" s="759"/>
      <c r="D25" s="760"/>
      <c r="E25" s="758" t="s">
        <v>697</v>
      </c>
      <c r="F25" s="767"/>
      <c r="G25" s="767"/>
      <c r="H25" s="767"/>
      <c r="I25" s="767"/>
      <c r="J25" s="767"/>
      <c r="K25" s="768"/>
      <c r="L25" s="770"/>
      <c r="M25" s="770"/>
      <c r="N25" s="767" t="s">
        <v>7</v>
      </c>
      <c r="O25" s="767" t="s">
        <v>7</v>
      </c>
      <c r="P25" s="767"/>
      <c r="Q25" s="767"/>
      <c r="R25" s="767"/>
      <c r="S25" s="767"/>
      <c r="T25" s="767">
        <v>2</v>
      </c>
      <c r="U25" s="767">
        <v>1</v>
      </c>
      <c r="V25" s="698"/>
      <c r="W25" s="772">
        <f>T25*U25*ROUND(V25,2)</f>
        <v>0</v>
      </c>
    </row>
    <row r="26" spans="1:23" x14ac:dyDescent="0.25">
      <c r="A26" s="290">
        <v>18</v>
      </c>
      <c r="B26" s="1202" t="s">
        <v>679</v>
      </c>
      <c r="C26" s="1175" t="s">
        <v>698</v>
      </c>
      <c r="D26" s="1183" t="s">
        <v>699</v>
      </c>
      <c r="E26" s="758" t="s">
        <v>476</v>
      </c>
      <c r="F26" s="767" t="s">
        <v>7</v>
      </c>
      <c r="G26" s="767"/>
      <c r="H26" s="767"/>
      <c r="I26" s="767"/>
      <c r="J26" s="767"/>
      <c r="K26" s="768"/>
      <c r="L26" s="770"/>
      <c r="M26" s="770"/>
      <c r="N26" s="767"/>
      <c r="O26" s="767"/>
      <c r="P26" s="767"/>
      <c r="Q26" s="767"/>
      <c r="R26" s="767"/>
      <c r="S26" s="767"/>
      <c r="T26" s="767">
        <v>365</v>
      </c>
      <c r="U26" s="767">
        <v>2</v>
      </c>
      <c r="V26" s="787" t="s">
        <v>4046</v>
      </c>
      <c r="W26" s="788" t="s">
        <v>4046</v>
      </c>
    </row>
    <row r="27" spans="1:23" x14ac:dyDescent="0.25">
      <c r="A27" s="290">
        <v>19</v>
      </c>
      <c r="B27" s="1203"/>
      <c r="C27" s="1176"/>
      <c r="D27" s="1184"/>
      <c r="E27" s="758" t="s">
        <v>700</v>
      </c>
      <c r="F27" s="767"/>
      <c r="G27" s="767"/>
      <c r="H27" s="767"/>
      <c r="I27" s="767"/>
      <c r="J27" s="767"/>
      <c r="K27" s="768"/>
      <c r="L27" s="770"/>
      <c r="M27" s="770"/>
      <c r="N27" s="767" t="s">
        <v>7</v>
      </c>
      <c r="O27" s="767" t="s">
        <v>7</v>
      </c>
      <c r="P27" s="767"/>
      <c r="Q27" s="767"/>
      <c r="R27" s="767"/>
      <c r="S27" s="767"/>
      <c r="T27" s="767">
        <v>2</v>
      </c>
      <c r="U27" s="767">
        <v>2</v>
      </c>
      <c r="V27" s="698"/>
      <c r="W27" s="772">
        <f t="shared" ref="W27:W89" si="3">T27*U27*ROUND(V27,2)</f>
        <v>0</v>
      </c>
    </row>
    <row r="28" spans="1:23" x14ac:dyDescent="0.25">
      <c r="A28" s="290">
        <v>20</v>
      </c>
      <c r="B28" s="1203"/>
      <c r="C28" s="1176"/>
      <c r="D28" s="1184"/>
      <c r="E28" s="758" t="s">
        <v>545</v>
      </c>
      <c r="F28" s="767"/>
      <c r="G28" s="767"/>
      <c r="H28" s="767"/>
      <c r="I28" s="767"/>
      <c r="J28" s="767"/>
      <c r="K28" s="768"/>
      <c r="L28" s="770"/>
      <c r="M28" s="770"/>
      <c r="N28" s="767" t="s">
        <v>7</v>
      </c>
      <c r="O28" s="767" t="s">
        <v>7</v>
      </c>
      <c r="P28" s="767"/>
      <c r="Q28" s="767"/>
      <c r="R28" s="767"/>
      <c r="S28" s="767"/>
      <c r="T28" s="767">
        <v>2</v>
      </c>
      <c r="U28" s="767">
        <v>2</v>
      </c>
      <c r="V28" s="698"/>
      <c r="W28" s="772">
        <f t="shared" si="3"/>
        <v>0</v>
      </c>
    </row>
    <row r="29" spans="1:23" x14ac:dyDescent="0.25">
      <c r="A29" s="290">
        <v>21</v>
      </c>
      <c r="B29" s="1203"/>
      <c r="C29" s="1176"/>
      <c r="D29" s="1184"/>
      <c r="E29" s="758" t="s">
        <v>279</v>
      </c>
      <c r="F29" s="767"/>
      <c r="G29" s="767"/>
      <c r="H29" s="767"/>
      <c r="I29" s="767"/>
      <c r="J29" s="767"/>
      <c r="K29" s="768"/>
      <c r="L29" s="770"/>
      <c r="M29" s="770"/>
      <c r="N29" s="767" t="s">
        <v>7</v>
      </c>
      <c r="O29" s="767" t="s">
        <v>7</v>
      </c>
      <c r="P29" s="767"/>
      <c r="Q29" s="767"/>
      <c r="R29" s="767"/>
      <c r="S29" s="767"/>
      <c r="T29" s="767">
        <v>2</v>
      </c>
      <c r="U29" s="767">
        <v>2</v>
      </c>
      <c r="V29" s="698"/>
      <c r="W29" s="772">
        <f t="shared" si="3"/>
        <v>0</v>
      </c>
    </row>
    <row r="30" spans="1:23" x14ac:dyDescent="0.25">
      <c r="A30" s="290">
        <v>22</v>
      </c>
      <c r="B30" s="1203"/>
      <c r="C30" s="1177"/>
      <c r="D30" s="1185"/>
      <c r="E30" s="758" t="s">
        <v>701</v>
      </c>
      <c r="F30" s="767"/>
      <c r="G30" s="767"/>
      <c r="H30" s="767"/>
      <c r="I30" s="767"/>
      <c r="J30" s="767"/>
      <c r="K30" s="768"/>
      <c r="L30" s="770"/>
      <c r="M30" s="770"/>
      <c r="N30" s="767" t="s">
        <v>7</v>
      </c>
      <c r="O30" s="767" t="s">
        <v>7</v>
      </c>
      <c r="P30" s="767"/>
      <c r="Q30" s="767"/>
      <c r="R30" s="767"/>
      <c r="S30" s="767"/>
      <c r="T30" s="767">
        <v>2</v>
      </c>
      <c r="U30" s="767">
        <v>2</v>
      </c>
      <c r="V30" s="698"/>
      <c r="W30" s="772">
        <f t="shared" si="3"/>
        <v>0</v>
      </c>
    </row>
    <row r="31" spans="1:23" x14ac:dyDescent="0.25">
      <c r="A31" s="290">
        <v>23</v>
      </c>
      <c r="B31" s="1203"/>
      <c r="C31" s="1175" t="s">
        <v>702</v>
      </c>
      <c r="D31" s="1183" t="s">
        <v>703</v>
      </c>
      <c r="E31" s="758" t="s">
        <v>476</v>
      </c>
      <c r="F31" s="767" t="s">
        <v>7</v>
      </c>
      <c r="G31" s="767"/>
      <c r="H31" s="767"/>
      <c r="I31" s="767"/>
      <c r="J31" s="767"/>
      <c r="K31" s="768"/>
      <c r="L31" s="770"/>
      <c r="M31" s="770"/>
      <c r="N31" s="767"/>
      <c r="O31" s="767"/>
      <c r="P31" s="767"/>
      <c r="Q31" s="767"/>
      <c r="R31" s="767"/>
      <c r="S31" s="767"/>
      <c r="T31" s="767">
        <v>365</v>
      </c>
      <c r="U31" s="767">
        <v>2</v>
      </c>
      <c r="V31" s="787" t="s">
        <v>4046</v>
      </c>
      <c r="W31" s="788" t="s">
        <v>4046</v>
      </c>
    </row>
    <row r="32" spans="1:23" x14ac:dyDescent="0.25">
      <c r="A32" s="290">
        <v>24</v>
      </c>
      <c r="B32" s="1203"/>
      <c r="C32" s="1176"/>
      <c r="D32" s="1184"/>
      <c r="E32" s="758" t="s">
        <v>700</v>
      </c>
      <c r="F32" s="767"/>
      <c r="G32" s="767"/>
      <c r="H32" s="767"/>
      <c r="I32" s="767"/>
      <c r="J32" s="767"/>
      <c r="K32" s="768"/>
      <c r="L32" s="770"/>
      <c r="M32" s="770"/>
      <c r="N32" s="767" t="s">
        <v>7</v>
      </c>
      <c r="O32" s="767" t="s">
        <v>7</v>
      </c>
      <c r="P32" s="767"/>
      <c r="Q32" s="767"/>
      <c r="R32" s="767"/>
      <c r="S32" s="767"/>
      <c r="T32" s="767">
        <v>2</v>
      </c>
      <c r="U32" s="767">
        <v>2</v>
      </c>
      <c r="V32" s="698"/>
      <c r="W32" s="772">
        <f t="shared" si="3"/>
        <v>0</v>
      </c>
    </row>
    <row r="33" spans="1:23" x14ac:dyDescent="0.25">
      <c r="A33" s="290">
        <v>25</v>
      </c>
      <c r="B33" s="1203"/>
      <c r="C33" s="1176"/>
      <c r="D33" s="1184"/>
      <c r="E33" s="758" t="s">
        <v>545</v>
      </c>
      <c r="F33" s="767"/>
      <c r="G33" s="767"/>
      <c r="H33" s="767"/>
      <c r="I33" s="767"/>
      <c r="J33" s="767"/>
      <c r="K33" s="768"/>
      <c r="L33" s="770"/>
      <c r="M33" s="770"/>
      <c r="N33" s="767" t="s">
        <v>7</v>
      </c>
      <c r="O33" s="767" t="s">
        <v>7</v>
      </c>
      <c r="P33" s="767"/>
      <c r="Q33" s="767"/>
      <c r="R33" s="767"/>
      <c r="S33" s="767"/>
      <c r="T33" s="767">
        <v>2</v>
      </c>
      <c r="U33" s="767">
        <v>2</v>
      </c>
      <c r="V33" s="698"/>
      <c r="W33" s="772">
        <f t="shared" si="3"/>
        <v>0</v>
      </c>
    </row>
    <row r="34" spans="1:23" x14ac:dyDescent="0.25">
      <c r="A34" s="290">
        <v>26</v>
      </c>
      <c r="B34" s="1203"/>
      <c r="C34" s="1176"/>
      <c r="D34" s="1184"/>
      <c r="E34" s="758" t="s">
        <v>279</v>
      </c>
      <c r="F34" s="767"/>
      <c r="G34" s="767"/>
      <c r="H34" s="767"/>
      <c r="I34" s="767"/>
      <c r="J34" s="767"/>
      <c r="K34" s="768"/>
      <c r="L34" s="770"/>
      <c r="M34" s="770"/>
      <c r="N34" s="767" t="s">
        <v>7</v>
      </c>
      <c r="O34" s="767" t="s">
        <v>7</v>
      </c>
      <c r="P34" s="767"/>
      <c r="Q34" s="767"/>
      <c r="R34" s="767"/>
      <c r="S34" s="767"/>
      <c r="T34" s="767">
        <v>2</v>
      </c>
      <c r="U34" s="936">
        <v>2</v>
      </c>
      <c r="V34" s="698"/>
      <c r="W34" s="772">
        <f t="shared" si="3"/>
        <v>0</v>
      </c>
    </row>
    <row r="35" spans="1:23" x14ac:dyDescent="0.25">
      <c r="A35" s="290">
        <v>27</v>
      </c>
      <c r="B35" s="1203"/>
      <c r="C35" s="1177"/>
      <c r="D35" s="1185"/>
      <c r="E35" s="758" t="s">
        <v>701</v>
      </c>
      <c r="F35" s="767"/>
      <c r="G35" s="767"/>
      <c r="H35" s="767"/>
      <c r="I35" s="767"/>
      <c r="J35" s="767"/>
      <c r="K35" s="768"/>
      <c r="L35" s="770"/>
      <c r="M35" s="770"/>
      <c r="N35" s="767" t="s">
        <v>7</v>
      </c>
      <c r="O35" s="767" t="s">
        <v>7</v>
      </c>
      <c r="P35" s="767"/>
      <c r="Q35" s="767"/>
      <c r="R35" s="767"/>
      <c r="S35" s="767"/>
      <c r="T35" s="767">
        <v>2</v>
      </c>
      <c r="U35" s="767">
        <v>2</v>
      </c>
      <c r="V35" s="698"/>
      <c r="W35" s="772">
        <f t="shared" si="3"/>
        <v>0</v>
      </c>
    </row>
    <row r="36" spans="1:23" x14ac:dyDescent="0.25">
      <c r="A36" s="290">
        <v>28</v>
      </c>
      <c r="B36" s="1203"/>
      <c r="C36" s="1175" t="s">
        <v>704</v>
      </c>
      <c r="D36" s="1183" t="s">
        <v>699</v>
      </c>
      <c r="E36" s="758" t="s">
        <v>476</v>
      </c>
      <c r="F36" s="767" t="s">
        <v>7</v>
      </c>
      <c r="G36" s="767"/>
      <c r="H36" s="767"/>
      <c r="I36" s="767"/>
      <c r="J36" s="767"/>
      <c r="K36" s="768"/>
      <c r="L36" s="770"/>
      <c r="M36" s="770"/>
      <c r="N36" s="767"/>
      <c r="O36" s="767"/>
      <c r="P36" s="767"/>
      <c r="Q36" s="767"/>
      <c r="R36" s="767"/>
      <c r="S36" s="767"/>
      <c r="T36" s="767">
        <v>365</v>
      </c>
      <c r="U36" s="767">
        <v>2</v>
      </c>
      <c r="V36" s="787" t="s">
        <v>4046</v>
      </c>
      <c r="W36" s="788" t="s">
        <v>4046</v>
      </c>
    </row>
    <row r="37" spans="1:23" x14ac:dyDescent="0.25">
      <c r="A37" s="290">
        <v>29</v>
      </c>
      <c r="B37" s="1203"/>
      <c r="C37" s="1176"/>
      <c r="D37" s="1184"/>
      <c r="E37" s="758" t="s">
        <v>700</v>
      </c>
      <c r="F37" s="767"/>
      <c r="G37" s="767"/>
      <c r="H37" s="767"/>
      <c r="I37" s="767"/>
      <c r="J37" s="767"/>
      <c r="K37" s="768"/>
      <c r="L37" s="770"/>
      <c r="M37" s="770"/>
      <c r="N37" s="767" t="s">
        <v>7</v>
      </c>
      <c r="O37" s="767" t="s">
        <v>7</v>
      </c>
      <c r="P37" s="767"/>
      <c r="Q37" s="767"/>
      <c r="R37" s="767"/>
      <c r="S37" s="767"/>
      <c r="T37" s="767">
        <v>2</v>
      </c>
      <c r="U37" s="767">
        <v>2</v>
      </c>
      <c r="V37" s="698"/>
      <c r="W37" s="772">
        <f t="shared" si="3"/>
        <v>0</v>
      </c>
    </row>
    <row r="38" spans="1:23" x14ac:dyDescent="0.25">
      <c r="A38" s="290">
        <v>30</v>
      </c>
      <c r="B38" s="1203"/>
      <c r="C38" s="1176"/>
      <c r="D38" s="1184"/>
      <c r="E38" s="758" t="s">
        <v>545</v>
      </c>
      <c r="F38" s="767"/>
      <c r="G38" s="767"/>
      <c r="H38" s="767"/>
      <c r="I38" s="767"/>
      <c r="J38" s="767"/>
      <c r="K38" s="768"/>
      <c r="L38" s="770"/>
      <c r="M38" s="770"/>
      <c r="N38" s="767" t="s">
        <v>7</v>
      </c>
      <c r="O38" s="767" t="s">
        <v>7</v>
      </c>
      <c r="P38" s="767"/>
      <c r="Q38" s="767"/>
      <c r="R38" s="767"/>
      <c r="S38" s="767"/>
      <c r="T38" s="767">
        <v>2</v>
      </c>
      <c r="U38" s="767">
        <v>2</v>
      </c>
      <c r="V38" s="698"/>
      <c r="W38" s="772">
        <f t="shared" si="3"/>
        <v>0</v>
      </c>
    </row>
    <row r="39" spans="1:23" x14ac:dyDescent="0.25">
      <c r="A39" s="290">
        <v>31</v>
      </c>
      <c r="B39" s="1203"/>
      <c r="C39" s="1176"/>
      <c r="D39" s="1184"/>
      <c r="E39" s="758" t="s">
        <v>279</v>
      </c>
      <c r="F39" s="767"/>
      <c r="G39" s="767"/>
      <c r="H39" s="767"/>
      <c r="I39" s="767"/>
      <c r="J39" s="767"/>
      <c r="K39" s="768"/>
      <c r="L39" s="770"/>
      <c r="M39" s="770"/>
      <c r="N39" s="767" t="s">
        <v>7</v>
      </c>
      <c r="O39" s="767" t="s">
        <v>7</v>
      </c>
      <c r="P39" s="767"/>
      <c r="Q39" s="767"/>
      <c r="R39" s="767"/>
      <c r="S39" s="767"/>
      <c r="T39" s="767">
        <v>2</v>
      </c>
      <c r="U39" s="767">
        <v>2</v>
      </c>
      <c r="V39" s="698"/>
      <c r="W39" s="772">
        <f t="shared" si="3"/>
        <v>0</v>
      </c>
    </row>
    <row r="40" spans="1:23" x14ac:dyDescent="0.25">
      <c r="A40" s="290">
        <v>32</v>
      </c>
      <c r="B40" s="1204"/>
      <c r="C40" s="1177"/>
      <c r="D40" s="1185"/>
      <c r="E40" s="758" t="s">
        <v>701</v>
      </c>
      <c r="F40" s="767"/>
      <c r="G40" s="767"/>
      <c r="H40" s="767"/>
      <c r="I40" s="767"/>
      <c r="J40" s="767"/>
      <c r="K40" s="768"/>
      <c r="L40" s="770"/>
      <c r="M40" s="770"/>
      <c r="N40" s="767" t="s">
        <v>7</v>
      </c>
      <c r="O40" s="767" t="s">
        <v>7</v>
      </c>
      <c r="P40" s="767"/>
      <c r="Q40" s="767"/>
      <c r="R40" s="767"/>
      <c r="S40" s="767"/>
      <c r="T40" s="767">
        <v>2</v>
      </c>
      <c r="U40" s="767">
        <v>2</v>
      </c>
      <c r="V40" s="698"/>
      <c r="W40" s="772">
        <f t="shared" si="3"/>
        <v>0</v>
      </c>
    </row>
    <row r="41" spans="1:23" ht="38.25" x14ac:dyDescent="0.25">
      <c r="A41" s="290">
        <v>33</v>
      </c>
      <c r="B41" s="293" t="s">
        <v>694</v>
      </c>
      <c r="C41" s="759" t="s">
        <v>695</v>
      </c>
      <c r="D41" s="760" t="s">
        <v>696</v>
      </c>
      <c r="E41" s="758" t="s">
        <v>3569</v>
      </c>
      <c r="F41" s="767"/>
      <c r="G41" s="767"/>
      <c r="H41" s="767"/>
      <c r="I41" s="767"/>
      <c r="J41" s="767"/>
      <c r="K41" s="768"/>
      <c r="L41" s="770"/>
      <c r="M41" s="770"/>
      <c r="N41" s="767" t="s">
        <v>7</v>
      </c>
      <c r="O41" s="767" t="s">
        <v>7</v>
      </c>
      <c r="P41" s="767"/>
      <c r="Q41" s="767"/>
      <c r="R41" s="767"/>
      <c r="S41" s="767"/>
      <c r="T41" s="767">
        <v>2</v>
      </c>
      <c r="U41" s="767">
        <v>2</v>
      </c>
      <c r="V41" s="698"/>
      <c r="W41" s="772">
        <f t="shared" si="3"/>
        <v>0</v>
      </c>
    </row>
    <row r="42" spans="1:23" x14ac:dyDescent="0.25">
      <c r="A42" s="290">
        <v>34</v>
      </c>
      <c r="B42" s="1202" t="s">
        <v>684</v>
      </c>
      <c r="C42" s="1175" t="s">
        <v>705</v>
      </c>
      <c r="D42" s="1183" t="s">
        <v>706</v>
      </c>
      <c r="E42" s="758" t="s">
        <v>476</v>
      </c>
      <c r="F42" s="767" t="s">
        <v>7</v>
      </c>
      <c r="G42" s="767"/>
      <c r="H42" s="767"/>
      <c r="I42" s="767"/>
      <c r="J42" s="767"/>
      <c r="K42" s="768"/>
      <c r="L42" s="770"/>
      <c r="M42" s="770"/>
      <c r="N42" s="767"/>
      <c r="O42" s="767"/>
      <c r="P42" s="767"/>
      <c r="Q42" s="767"/>
      <c r="R42" s="767"/>
      <c r="S42" s="767"/>
      <c r="T42" s="767">
        <v>365</v>
      </c>
      <c r="U42" s="767">
        <v>2</v>
      </c>
      <c r="V42" s="787" t="s">
        <v>4046</v>
      </c>
      <c r="W42" s="788" t="s">
        <v>4046</v>
      </c>
    </row>
    <row r="43" spans="1:23" x14ac:dyDescent="0.25">
      <c r="A43" s="290">
        <v>35</v>
      </c>
      <c r="B43" s="1203"/>
      <c r="C43" s="1176"/>
      <c r="D43" s="1184"/>
      <c r="E43" s="758" t="s">
        <v>700</v>
      </c>
      <c r="F43" s="767"/>
      <c r="G43" s="767"/>
      <c r="H43" s="767"/>
      <c r="I43" s="767"/>
      <c r="J43" s="767"/>
      <c r="K43" s="768"/>
      <c r="L43" s="770"/>
      <c r="M43" s="770"/>
      <c r="N43" s="767" t="s">
        <v>7</v>
      </c>
      <c r="O43" s="767" t="s">
        <v>7</v>
      </c>
      <c r="P43" s="767"/>
      <c r="Q43" s="767"/>
      <c r="R43" s="767"/>
      <c r="S43" s="767"/>
      <c r="T43" s="767">
        <v>2</v>
      </c>
      <c r="U43" s="767">
        <v>2</v>
      </c>
      <c r="V43" s="698"/>
      <c r="W43" s="772">
        <f t="shared" si="3"/>
        <v>0</v>
      </c>
    </row>
    <row r="44" spans="1:23" x14ac:dyDescent="0.25">
      <c r="A44" s="290">
        <v>36</v>
      </c>
      <c r="B44" s="1203"/>
      <c r="C44" s="1176"/>
      <c r="D44" s="1184"/>
      <c r="E44" s="758" t="s">
        <v>545</v>
      </c>
      <c r="F44" s="767"/>
      <c r="G44" s="767"/>
      <c r="H44" s="767"/>
      <c r="I44" s="767"/>
      <c r="J44" s="767"/>
      <c r="K44" s="768"/>
      <c r="L44" s="770"/>
      <c r="M44" s="770"/>
      <c r="N44" s="767" t="s">
        <v>7</v>
      </c>
      <c r="O44" s="767" t="s">
        <v>7</v>
      </c>
      <c r="P44" s="767"/>
      <c r="Q44" s="767"/>
      <c r="R44" s="767"/>
      <c r="S44" s="767"/>
      <c r="T44" s="767">
        <v>2</v>
      </c>
      <c r="U44" s="767">
        <v>2</v>
      </c>
      <c r="V44" s="698"/>
      <c r="W44" s="772">
        <f t="shared" si="3"/>
        <v>0</v>
      </c>
    </row>
    <row r="45" spans="1:23" x14ac:dyDescent="0.25">
      <c r="A45" s="290">
        <v>37</v>
      </c>
      <c r="B45" s="1203"/>
      <c r="C45" s="1176"/>
      <c r="D45" s="1184"/>
      <c r="E45" s="758" t="s">
        <v>279</v>
      </c>
      <c r="F45" s="767"/>
      <c r="G45" s="767"/>
      <c r="H45" s="767"/>
      <c r="I45" s="767"/>
      <c r="J45" s="767"/>
      <c r="K45" s="768"/>
      <c r="L45" s="770"/>
      <c r="M45" s="770"/>
      <c r="N45" s="767" t="s">
        <v>7</v>
      </c>
      <c r="O45" s="767" t="s">
        <v>7</v>
      </c>
      <c r="P45" s="767"/>
      <c r="Q45" s="767"/>
      <c r="R45" s="767"/>
      <c r="S45" s="767"/>
      <c r="T45" s="767">
        <v>2</v>
      </c>
      <c r="U45" s="767">
        <v>2</v>
      </c>
      <c r="V45" s="698"/>
      <c r="W45" s="772">
        <f t="shared" si="3"/>
        <v>0</v>
      </c>
    </row>
    <row r="46" spans="1:23" x14ac:dyDescent="0.25">
      <c r="A46" s="290">
        <v>38</v>
      </c>
      <c r="B46" s="1203"/>
      <c r="C46" s="1177"/>
      <c r="D46" s="1185"/>
      <c r="E46" s="758" t="s">
        <v>701</v>
      </c>
      <c r="F46" s="767"/>
      <c r="G46" s="767"/>
      <c r="H46" s="767"/>
      <c r="I46" s="767"/>
      <c r="J46" s="767"/>
      <c r="K46" s="768"/>
      <c r="L46" s="770"/>
      <c r="M46" s="770"/>
      <c r="N46" s="767" t="s">
        <v>7</v>
      </c>
      <c r="O46" s="767" t="s">
        <v>7</v>
      </c>
      <c r="P46" s="767"/>
      <c r="Q46" s="767"/>
      <c r="R46" s="767"/>
      <c r="S46" s="767"/>
      <c r="T46" s="767">
        <v>2</v>
      </c>
      <c r="U46" s="767">
        <v>2</v>
      </c>
      <c r="V46" s="698"/>
      <c r="W46" s="772">
        <f t="shared" si="3"/>
        <v>0</v>
      </c>
    </row>
    <row r="47" spans="1:23" x14ac:dyDescent="0.25">
      <c r="A47" s="290">
        <v>39</v>
      </c>
      <c r="B47" s="1203"/>
      <c r="C47" s="1175" t="s">
        <v>707</v>
      </c>
      <c r="D47" s="1183" t="s">
        <v>708</v>
      </c>
      <c r="E47" s="758" t="s">
        <v>476</v>
      </c>
      <c r="F47" s="767" t="s">
        <v>7</v>
      </c>
      <c r="G47" s="767"/>
      <c r="H47" s="767"/>
      <c r="I47" s="767"/>
      <c r="J47" s="767"/>
      <c r="K47" s="768"/>
      <c r="L47" s="770"/>
      <c r="M47" s="770"/>
      <c r="N47" s="767"/>
      <c r="O47" s="767"/>
      <c r="P47" s="767"/>
      <c r="Q47" s="767"/>
      <c r="R47" s="767"/>
      <c r="S47" s="767"/>
      <c r="T47" s="767">
        <v>365</v>
      </c>
      <c r="U47" s="767">
        <v>2</v>
      </c>
      <c r="V47" s="787" t="s">
        <v>4046</v>
      </c>
      <c r="W47" s="788" t="s">
        <v>4046</v>
      </c>
    </row>
    <row r="48" spans="1:23" x14ac:dyDescent="0.25">
      <c r="A48" s="290">
        <v>40</v>
      </c>
      <c r="B48" s="1203"/>
      <c r="C48" s="1176"/>
      <c r="D48" s="1184"/>
      <c r="E48" s="758" t="s">
        <v>700</v>
      </c>
      <c r="F48" s="767"/>
      <c r="G48" s="767"/>
      <c r="H48" s="767"/>
      <c r="I48" s="767"/>
      <c r="J48" s="767"/>
      <c r="K48" s="768"/>
      <c r="L48" s="770"/>
      <c r="M48" s="770"/>
      <c r="N48" s="767" t="s">
        <v>7</v>
      </c>
      <c r="O48" s="767" t="s">
        <v>7</v>
      </c>
      <c r="P48" s="767"/>
      <c r="Q48" s="767"/>
      <c r="R48" s="767"/>
      <c r="S48" s="767"/>
      <c r="T48" s="767">
        <v>2</v>
      </c>
      <c r="U48" s="767">
        <v>2</v>
      </c>
      <c r="V48" s="698"/>
      <c r="W48" s="772">
        <f t="shared" si="3"/>
        <v>0</v>
      </c>
    </row>
    <row r="49" spans="1:23" x14ac:dyDescent="0.25">
      <c r="A49" s="290">
        <v>41</v>
      </c>
      <c r="B49" s="1203"/>
      <c r="C49" s="1176"/>
      <c r="D49" s="1184"/>
      <c r="E49" s="758" t="s">
        <v>545</v>
      </c>
      <c r="F49" s="767"/>
      <c r="G49" s="767"/>
      <c r="H49" s="767"/>
      <c r="I49" s="767"/>
      <c r="J49" s="767"/>
      <c r="K49" s="768"/>
      <c r="L49" s="770"/>
      <c r="M49" s="770"/>
      <c r="N49" s="767" t="s">
        <v>7</v>
      </c>
      <c r="O49" s="767" t="s">
        <v>7</v>
      </c>
      <c r="P49" s="767"/>
      <c r="Q49" s="767"/>
      <c r="R49" s="767"/>
      <c r="S49" s="767"/>
      <c r="T49" s="767">
        <v>2</v>
      </c>
      <c r="U49" s="767">
        <v>2</v>
      </c>
      <c r="V49" s="698"/>
      <c r="W49" s="772">
        <f t="shared" si="3"/>
        <v>0</v>
      </c>
    </row>
    <row r="50" spans="1:23" x14ac:dyDescent="0.25">
      <c r="A50" s="290">
        <v>42</v>
      </c>
      <c r="B50" s="1203"/>
      <c r="C50" s="1176"/>
      <c r="D50" s="1184"/>
      <c r="E50" s="758" t="s">
        <v>279</v>
      </c>
      <c r="F50" s="767"/>
      <c r="G50" s="767"/>
      <c r="H50" s="767"/>
      <c r="I50" s="767"/>
      <c r="J50" s="767"/>
      <c r="K50" s="768"/>
      <c r="L50" s="770"/>
      <c r="M50" s="770"/>
      <c r="N50" s="767" t="s">
        <v>7</v>
      </c>
      <c r="O50" s="767" t="s">
        <v>7</v>
      </c>
      <c r="P50" s="767"/>
      <c r="Q50" s="767"/>
      <c r="R50" s="767"/>
      <c r="S50" s="767"/>
      <c r="T50" s="767">
        <v>2</v>
      </c>
      <c r="U50" s="767">
        <v>2</v>
      </c>
      <c r="V50" s="698"/>
      <c r="W50" s="772">
        <f t="shared" si="3"/>
        <v>0</v>
      </c>
    </row>
    <row r="51" spans="1:23" x14ac:dyDescent="0.25">
      <c r="A51" s="290">
        <v>43</v>
      </c>
      <c r="B51" s="1203"/>
      <c r="C51" s="1177"/>
      <c r="D51" s="1185"/>
      <c r="E51" s="758" t="s">
        <v>701</v>
      </c>
      <c r="F51" s="767"/>
      <c r="G51" s="767"/>
      <c r="H51" s="767"/>
      <c r="I51" s="767"/>
      <c r="J51" s="767"/>
      <c r="K51" s="768"/>
      <c r="L51" s="770"/>
      <c r="M51" s="770"/>
      <c r="N51" s="767" t="s">
        <v>7</v>
      </c>
      <c r="O51" s="767" t="s">
        <v>7</v>
      </c>
      <c r="P51" s="767"/>
      <c r="Q51" s="767"/>
      <c r="R51" s="767"/>
      <c r="S51" s="767"/>
      <c r="T51" s="767">
        <v>2</v>
      </c>
      <c r="U51" s="767">
        <v>2</v>
      </c>
      <c r="V51" s="698"/>
      <c r="W51" s="772">
        <f t="shared" si="3"/>
        <v>0</v>
      </c>
    </row>
    <row r="52" spans="1:23" x14ac:dyDescent="0.25">
      <c r="A52" s="290">
        <v>44</v>
      </c>
      <c r="B52" s="1203"/>
      <c r="C52" s="1175" t="s">
        <v>709</v>
      </c>
      <c r="D52" s="1183" t="s">
        <v>706</v>
      </c>
      <c r="E52" s="758" t="s">
        <v>476</v>
      </c>
      <c r="F52" s="767" t="s">
        <v>7</v>
      </c>
      <c r="G52" s="767"/>
      <c r="H52" s="767"/>
      <c r="I52" s="767"/>
      <c r="J52" s="767"/>
      <c r="K52" s="768"/>
      <c r="L52" s="770"/>
      <c r="M52" s="770"/>
      <c r="N52" s="767"/>
      <c r="O52" s="767"/>
      <c r="P52" s="767"/>
      <c r="Q52" s="767"/>
      <c r="R52" s="767"/>
      <c r="S52" s="767"/>
      <c r="T52" s="767">
        <v>365</v>
      </c>
      <c r="U52" s="767">
        <v>2</v>
      </c>
      <c r="V52" s="787" t="s">
        <v>4046</v>
      </c>
      <c r="W52" s="788" t="s">
        <v>4046</v>
      </c>
    </row>
    <row r="53" spans="1:23" x14ac:dyDescent="0.25">
      <c r="A53" s="290">
        <v>45</v>
      </c>
      <c r="B53" s="1203"/>
      <c r="C53" s="1176"/>
      <c r="D53" s="1184"/>
      <c r="E53" s="758" t="s">
        <v>700</v>
      </c>
      <c r="F53" s="767"/>
      <c r="G53" s="767"/>
      <c r="H53" s="767"/>
      <c r="I53" s="767"/>
      <c r="J53" s="767"/>
      <c r="K53" s="768"/>
      <c r="L53" s="770"/>
      <c r="M53" s="770"/>
      <c r="N53" s="767" t="s">
        <v>7</v>
      </c>
      <c r="O53" s="767" t="s">
        <v>7</v>
      </c>
      <c r="P53" s="767"/>
      <c r="Q53" s="767"/>
      <c r="R53" s="767"/>
      <c r="S53" s="767"/>
      <c r="T53" s="767">
        <v>2</v>
      </c>
      <c r="U53" s="767">
        <v>2</v>
      </c>
      <c r="V53" s="698"/>
      <c r="W53" s="772">
        <f t="shared" si="3"/>
        <v>0</v>
      </c>
    </row>
    <row r="54" spans="1:23" x14ac:dyDescent="0.25">
      <c r="A54" s="290">
        <v>46</v>
      </c>
      <c r="B54" s="1203"/>
      <c r="C54" s="1176"/>
      <c r="D54" s="1184"/>
      <c r="E54" s="758" t="s">
        <v>545</v>
      </c>
      <c r="F54" s="767"/>
      <c r="G54" s="767"/>
      <c r="H54" s="767"/>
      <c r="I54" s="767"/>
      <c r="J54" s="767"/>
      <c r="K54" s="768"/>
      <c r="L54" s="770"/>
      <c r="M54" s="770"/>
      <c r="N54" s="767" t="s">
        <v>7</v>
      </c>
      <c r="O54" s="767" t="s">
        <v>7</v>
      </c>
      <c r="P54" s="767"/>
      <c r="Q54" s="767"/>
      <c r="R54" s="767"/>
      <c r="S54" s="767"/>
      <c r="T54" s="767">
        <v>2</v>
      </c>
      <c r="U54" s="767">
        <v>2</v>
      </c>
      <c r="V54" s="698"/>
      <c r="W54" s="772">
        <f t="shared" si="3"/>
        <v>0</v>
      </c>
    </row>
    <row r="55" spans="1:23" x14ac:dyDescent="0.25">
      <c r="A55" s="290">
        <v>47</v>
      </c>
      <c r="B55" s="1203"/>
      <c r="C55" s="1176"/>
      <c r="D55" s="1184"/>
      <c r="E55" s="758" t="s">
        <v>279</v>
      </c>
      <c r="F55" s="767"/>
      <c r="G55" s="767"/>
      <c r="H55" s="767"/>
      <c r="I55" s="767"/>
      <c r="J55" s="767"/>
      <c r="K55" s="768"/>
      <c r="L55" s="770"/>
      <c r="M55" s="770"/>
      <c r="N55" s="767" t="s">
        <v>7</v>
      </c>
      <c r="O55" s="767" t="s">
        <v>7</v>
      </c>
      <c r="P55" s="767"/>
      <c r="Q55" s="767"/>
      <c r="R55" s="767"/>
      <c r="S55" s="767"/>
      <c r="T55" s="767">
        <v>2</v>
      </c>
      <c r="U55" s="767">
        <v>2</v>
      </c>
      <c r="V55" s="698"/>
      <c r="W55" s="772">
        <f t="shared" si="3"/>
        <v>0</v>
      </c>
    </row>
    <row r="56" spans="1:23" x14ac:dyDescent="0.25">
      <c r="A56" s="290">
        <v>48</v>
      </c>
      <c r="B56" s="1203"/>
      <c r="C56" s="1177"/>
      <c r="D56" s="1185"/>
      <c r="E56" s="758" t="s">
        <v>701</v>
      </c>
      <c r="F56" s="767"/>
      <c r="G56" s="767"/>
      <c r="H56" s="767"/>
      <c r="I56" s="767"/>
      <c r="J56" s="767"/>
      <c r="K56" s="768"/>
      <c r="L56" s="770"/>
      <c r="M56" s="770"/>
      <c r="N56" s="767" t="s">
        <v>7</v>
      </c>
      <c r="O56" s="767" t="s">
        <v>7</v>
      </c>
      <c r="P56" s="767"/>
      <c r="Q56" s="767"/>
      <c r="R56" s="767"/>
      <c r="S56" s="767"/>
      <c r="T56" s="767">
        <v>2</v>
      </c>
      <c r="U56" s="767">
        <v>2</v>
      </c>
      <c r="V56" s="698"/>
      <c r="W56" s="772">
        <f t="shared" si="3"/>
        <v>0</v>
      </c>
    </row>
    <row r="57" spans="1:23" x14ac:dyDescent="0.25">
      <c r="A57" s="290">
        <v>49</v>
      </c>
      <c r="B57" s="1203"/>
      <c r="C57" s="1175" t="s">
        <v>710</v>
      </c>
      <c r="D57" s="1183" t="s">
        <v>708</v>
      </c>
      <c r="E57" s="758" t="s">
        <v>476</v>
      </c>
      <c r="F57" s="767" t="s">
        <v>7</v>
      </c>
      <c r="G57" s="767"/>
      <c r="H57" s="767"/>
      <c r="I57" s="767"/>
      <c r="J57" s="767"/>
      <c r="K57" s="768"/>
      <c r="L57" s="770"/>
      <c r="M57" s="770"/>
      <c r="N57" s="767"/>
      <c r="O57" s="767"/>
      <c r="P57" s="767"/>
      <c r="Q57" s="767"/>
      <c r="R57" s="767"/>
      <c r="S57" s="767"/>
      <c r="T57" s="767">
        <v>365</v>
      </c>
      <c r="U57" s="767">
        <v>2</v>
      </c>
      <c r="V57" s="787" t="s">
        <v>4046</v>
      </c>
      <c r="W57" s="788" t="s">
        <v>4046</v>
      </c>
    </row>
    <row r="58" spans="1:23" x14ac:dyDescent="0.25">
      <c r="A58" s="290">
        <v>50</v>
      </c>
      <c r="B58" s="1203"/>
      <c r="C58" s="1176"/>
      <c r="D58" s="1184"/>
      <c r="E58" s="758" t="s">
        <v>700</v>
      </c>
      <c r="F58" s="767"/>
      <c r="G58" s="767"/>
      <c r="H58" s="767"/>
      <c r="I58" s="767"/>
      <c r="J58" s="767"/>
      <c r="K58" s="768"/>
      <c r="L58" s="770"/>
      <c r="M58" s="770"/>
      <c r="N58" s="767" t="s">
        <v>7</v>
      </c>
      <c r="O58" s="767" t="s">
        <v>7</v>
      </c>
      <c r="P58" s="767"/>
      <c r="Q58" s="767"/>
      <c r="R58" s="767"/>
      <c r="S58" s="767"/>
      <c r="T58" s="767">
        <v>2</v>
      </c>
      <c r="U58" s="767">
        <v>2</v>
      </c>
      <c r="V58" s="698"/>
      <c r="W58" s="772">
        <f t="shared" si="3"/>
        <v>0</v>
      </c>
    </row>
    <row r="59" spans="1:23" x14ac:dyDescent="0.25">
      <c r="A59" s="290">
        <v>51</v>
      </c>
      <c r="B59" s="1203"/>
      <c r="C59" s="1176"/>
      <c r="D59" s="1184"/>
      <c r="E59" s="758" t="s">
        <v>545</v>
      </c>
      <c r="F59" s="767"/>
      <c r="G59" s="767"/>
      <c r="H59" s="767"/>
      <c r="I59" s="767"/>
      <c r="J59" s="767"/>
      <c r="K59" s="768"/>
      <c r="L59" s="770"/>
      <c r="M59" s="770"/>
      <c r="N59" s="767" t="s">
        <v>7</v>
      </c>
      <c r="O59" s="767" t="s">
        <v>7</v>
      </c>
      <c r="P59" s="767"/>
      <c r="Q59" s="767"/>
      <c r="R59" s="767"/>
      <c r="S59" s="767"/>
      <c r="T59" s="767">
        <v>2</v>
      </c>
      <c r="U59" s="767">
        <v>2</v>
      </c>
      <c r="V59" s="698"/>
      <c r="W59" s="772">
        <f t="shared" si="3"/>
        <v>0</v>
      </c>
    </row>
    <row r="60" spans="1:23" x14ac:dyDescent="0.25">
      <c r="A60" s="290">
        <v>52</v>
      </c>
      <c r="B60" s="1203"/>
      <c r="C60" s="1176"/>
      <c r="D60" s="1184"/>
      <c r="E60" s="758" t="s">
        <v>279</v>
      </c>
      <c r="F60" s="767"/>
      <c r="G60" s="767"/>
      <c r="H60" s="767"/>
      <c r="I60" s="767"/>
      <c r="J60" s="767"/>
      <c r="K60" s="768"/>
      <c r="L60" s="770"/>
      <c r="M60" s="770"/>
      <c r="N60" s="767" t="s">
        <v>7</v>
      </c>
      <c r="O60" s="767" t="s">
        <v>7</v>
      </c>
      <c r="P60" s="767"/>
      <c r="Q60" s="767"/>
      <c r="R60" s="767"/>
      <c r="S60" s="767"/>
      <c r="T60" s="767">
        <v>2</v>
      </c>
      <c r="U60" s="767">
        <v>2</v>
      </c>
      <c r="V60" s="698"/>
      <c r="W60" s="772">
        <f t="shared" si="3"/>
        <v>0</v>
      </c>
    </row>
    <row r="61" spans="1:23" x14ac:dyDescent="0.25">
      <c r="A61" s="290">
        <v>53</v>
      </c>
      <c r="B61" s="1203"/>
      <c r="C61" s="1177"/>
      <c r="D61" s="1185"/>
      <c r="E61" s="758" t="s">
        <v>701</v>
      </c>
      <c r="F61" s="767"/>
      <c r="G61" s="767"/>
      <c r="H61" s="767"/>
      <c r="I61" s="767"/>
      <c r="J61" s="767"/>
      <c r="K61" s="768"/>
      <c r="L61" s="770"/>
      <c r="M61" s="770"/>
      <c r="N61" s="767" t="s">
        <v>7</v>
      </c>
      <c r="O61" s="767" t="s">
        <v>7</v>
      </c>
      <c r="P61" s="767"/>
      <c r="Q61" s="767"/>
      <c r="R61" s="767"/>
      <c r="S61" s="767"/>
      <c r="T61" s="767">
        <v>2</v>
      </c>
      <c r="U61" s="767">
        <v>2</v>
      </c>
      <c r="V61" s="698"/>
      <c r="W61" s="772">
        <f t="shared" si="3"/>
        <v>0</v>
      </c>
    </row>
    <row r="62" spans="1:23" x14ac:dyDescent="0.25">
      <c r="A62" s="290">
        <v>54</v>
      </c>
      <c r="B62" s="1203"/>
      <c r="C62" s="1175" t="s">
        <v>711</v>
      </c>
      <c r="D62" s="1183" t="s">
        <v>712</v>
      </c>
      <c r="E62" s="758" t="s">
        <v>476</v>
      </c>
      <c r="F62" s="767"/>
      <c r="G62" s="767" t="s">
        <v>7</v>
      </c>
      <c r="H62" s="767"/>
      <c r="I62" s="767"/>
      <c r="J62" s="767"/>
      <c r="K62" s="768"/>
      <c r="L62" s="770"/>
      <c r="M62" s="770"/>
      <c r="N62" s="767"/>
      <c r="O62" s="767"/>
      <c r="P62" s="767"/>
      <c r="Q62" s="767"/>
      <c r="R62" s="767"/>
      <c r="S62" s="767"/>
      <c r="T62" s="767">
        <v>52</v>
      </c>
      <c r="U62" s="767">
        <v>2</v>
      </c>
      <c r="V62" s="787" t="s">
        <v>4046</v>
      </c>
      <c r="W62" s="788" t="s">
        <v>4046</v>
      </c>
    </row>
    <row r="63" spans="1:23" x14ac:dyDescent="0.25">
      <c r="A63" s="290">
        <v>55</v>
      </c>
      <c r="B63" s="1203"/>
      <c r="C63" s="1176"/>
      <c r="D63" s="1184"/>
      <c r="E63" s="758" t="s">
        <v>700</v>
      </c>
      <c r="F63" s="767"/>
      <c r="G63" s="767"/>
      <c r="H63" s="767"/>
      <c r="I63" s="767"/>
      <c r="J63" s="767"/>
      <c r="K63" s="768"/>
      <c r="L63" s="770"/>
      <c r="M63" s="770"/>
      <c r="N63" s="767" t="s">
        <v>7</v>
      </c>
      <c r="O63" s="767" t="s">
        <v>7</v>
      </c>
      <c r="P63" s="767"/>
      <c r="Q63" s="767"/>
      <c r="R63" s="767"/>
      <c r="S63" s="767"/>
      <c r="T63" s="767">
        <v>2</v>
      </c>
      <c r="U63" s="767">
        <v>2</v>
      </c>
      <c r="V63" s="698"/>
      <c r="W63" s="772">
        <f t="shared" si="3"/>
        <v>0</v>
      </c>
    </row>
    <row r="64" spans="1:23" x14ac:dyDescent="0.25">
      <c r="A64" s="290">
        <v>56</v>
      </c>
      <c r="B64" s="1203"/>
      <c r="C64" s="1176"/>
      <c r="D64" s="1184"/>
      <c r="E64" s="758" t="s">
        <v>545</v>
      </c>
      <c r="F64" s="767"/>
      <c r="G64" s="767"/>
      <c r="H64" s="767"/>
      <c r="I64" s="767"/>
      <c r="J64" s="767"/>
      <c r="K64" s="768"/>
      <c r="L64" s="770"/>
      <c r="M64" s="770"/>
      <c r="N64" s="767" t="s">
        <v>7</v>
      </c>
      <c r="O64" s="767" t="s">
        <v>7</v>
      </c>
      <c r="P64" s="767"/>
      <c r="Q64" s="767"/>
      <c r="R64" s="767"/>
      <c r="S64" s="767"/>
      <c r="T64" s="767">
        <v>2</v>
      </c>
      <c r="U64" s="767">
        <v>2</v>
      </c>
      <c r="V64" s="698"/>
      <c r="W64" s="772">
        <f t="shared" si="3"/>
        <v>0</v>
      </c>
    </row>
    <row r="65" spans="1:23" x14ac:dyDescent="0.25">
      <c r="A65" s="290">
        <v>57</v>
      </c>
      <c r="B65" s="1203"/>
      <c r="C65" s="1176"/>
      <c r="D65" s="1184"/>
      <c r="E65" s="758" t="s">
        <v>279</v>
      </c>
      <c r="F65" s="767"/>
      <c r="G65" s="767"/>
      <c r="H65" s="767"/>
      <c r="I65" s="767"/>
      <c r="J65" s="767"/>
      <c r="K65" s="768"/>
      <c r="L65" s="770"/>
      <c r="M65" s="770"/>
      <c r="N65" s="767" t="s">
        <v>7</v>
      </c>
      <c r="O65" s="767" t="s">
        <v>7</v>
      </c>
      <c r="P65" s="767"/>
      <c r="Q65" s="767"/>
      <c r="R65" s="767"/>
      <c r="S65" s="767"/>
      <c r="T65" s="767">
        <v>2</v>
      </c>
      <c r="U65" s="767">
        <v>2</v>
      </c>
      <c r="V65" s="698"/>
      <c r="W65" s="772">
        <f t="shared" si="3"/>
        <v>0</v>
      </c>
    </row>
    <row r="66" spans="1:23" x14ac:dyDescent="0.25">
      <c r="A66" s="290">
        <v>58</v>
      </c>
      <c r="B66" s="1203"/>
      <c r="C66" s="1176"/>
      <c r="D66" s="1184"/>
      <c r="E66" s="758" t="s">
        <v>701</v>
      </c>
      <c r="F66" s="767"/>
      <c r="G66" s="767"/>
      <c r="H66" s="767"/>
      <c r="I66" s="767"/>
      <c r="J66" s="767"/>
      <c r="K66" s="768"/>
      <c r="L66" s="770"/>
      <c r="M66" s="770"/>
      <c r="N66" s="767" t="s">
        <v>7</v>
      </c>
      <c r="O66" s="767" t="s">
        <v>7</v>
      </c>
      <c r="P66" s="767"/>
      <c r="Q66" s="767"/>
      <c r="R66" s="767"/>
      <c r="S66" s="767"/>
      <c r="T66" s="767">
        <v>2</v>
      </c>
      <c r="U66" s="767">
        <v>2</v>
      </c>
      <c r="V66" s="698"/>
      <c r="W66" s="772">
        <f t="shared" si="3"/>
        <v>0</v>
      </c>
    </row>
    <row r="67" spans="1:23" x14ac:dyDescent="0.25">
      <c r="A67" s="290">
        <v>59</v>
      </c>
      <c r="B67" s="1203"/>
      <c r="C67" s="1177"/>
      <c r="D67" s="1185"/>
      <c r="E67" s="758" t="s">
        <v>701</v>
      </c>
      <c r="F67" s="767"/>
      <c r="G67" s="767"/>
      <c r="H67" s="767"/>
      <c r="I67" s="767"/>
      <c r="J67" s="767"/>
      <c r="K67" s="768"/>
      <c r="L67" s="770"/>
      <c r="M67" s="770"/>
      <c r="N67" s="767" t="s">
        <v>7</v>
      </c>
      <c r="O67" s="767" t="s">
        <v>7</v>
      </c>
      <c r="P67" s="767"/>
      <c r="Q67" s="767"/>
      <c r="R67" s="767"/>
      <c r="S67" s="767"/>
      <c r="T67" s="767">
        <v>2</v>
      </c>
      <c r="U67" s="767">
        <v>2</v>
      </c>
      <c r="V67" s="698"/>
      <c r="W67" s="772">
        <f t="shared" si="3"/>
        <v>0</v>
      </c>
    </row>
    <row r="68" spans="1:23" x14ac:dyDescent="0.25">
      <c r="A68" s="290">
        <v>60</v>
      </c>
      <c r="B68" s="1203"/>
      <c r="C68" s="1175" t="s">
        <v>713</v>
      </c>
      <c r="D68" s="1183" t="s">
        <v>714</v>
      </c>
      <c r="E68" s="758" t="s">
        <v>476</v>
      </c>
      <c r="F68" s="767"/>
      <c r="G68" s="767" t="s">
        <v>7</v>
      </c>
      <c r="H68" s="767"/>
      <c r="I68" s="767"/>
      <c r="J68" s="767"/>
      <c r="K68" s="768"/>
      <c r="L68" s="770"/>
      <c r="M68" s="770"/>
      <c r="N68" s="767"/>
      <c r="O68" s="767"/>
      <c r="P68" s="767"/>
      <c r="Q68" s="767"/>
      <c r="R68" s="767"/>
      <c r="S68" s="767"/>
      <c r="T68" s="767">
        <v>52</v>
      </c>
      <c r="U68" s="767">
        <v>2</v>
      </c>
      <c r="V68" s="787" t="s">
        <v>4046</v>
      </c>
      <c r="W68" s="788" t="s">
        <v>4046</v>
      </c>
    </row>
    <row r="69" spans="1:23" x14ac:dyDescent="0.25">
      <c r="A69" s="290">
        <v>61</v>
      </c>
      <c r="B69" s="1203"/>
      <c r="C69" s="1176"/>
      <c r="D69" s="1184"/>
      <c r="E69" s="758" t="s">
        <v>700</v>
      </c>
      <c r="F69" s="767"/>
      <c r="G69" s="767"/>
      <c r="H69" s="767"/>
      <c r="I69" s="767"/>
      <c r="J69" s="767"/>
      <c r="K69" s="768"/>
      <c r="L69" s="770"/>
      <c r="M69" s="770"/>
      <c r="N69" s="767" t="s">
        <v>7</v>
      </c>
      <c r="O69" s="767" t="s">
        <v>7</v>
      </c>
      <c r="P69" s="767"/>
      <c r="Q69" s="767"/>
      <c r="R69" s="767"/>
      <c r="S69" s="767"/>
      <c r="T69" s="767">
        <v>2</v>
      </c>
      <c r="U69" s="767">
        <v>2</v>
      </c>
      <c r="V69" s="698"/>
      <c r="W69" s="772">
        <f t="shared" si="3"/>
        <v>0</v>
      </c>
    </row>
    <row r="70" spans="1:23" x14ac:dyDescent="0.25">
      <c r="A70" s="290">
        <v>62</v>
      </c>
      <c r="B70" s="1203"/>
      <c r="C70" s="1176"/>
      <c r="D70" s="1184"/>
      <c r="E70" s="758" t="s">
        <v>545</v>
      </c>
      <c r="F70" s="767"/>
      <c r="G70" s="767"/>
      <c r="H70" s="767"/>
      <c r="I70" s="767"/>
      <c r="J70" s="767"/>
      <c r="K70" s="768"/>
      <c r="L70" s="770"/>
      <c r="M70" s="770"/>
      <c r="N70" s="767" t="s">
        <v>7</v>
      </c>
      <c r="O70" s="767" t="s">
        <v>7</v>
      </c>
      <c r="P70" s="767"/>
      <c r="Q70" s="767"/>
      <c r="R70" s="767"/>
      <c r="S70" s="767"/>
      <c r="T70" s="767">
        <v>2</v>
      </c>
      <c r="U70" s="767">
        <v>2</v>
      </c>
      <c r="V70" s="698"/>
      <c r="W70" s="772">
        <f t="shared" si="3"/>
        <v>0</v>
      </c>
    </row>
    <row r="71" spans="1:23" x14ac:dyDescent="0.25">
      <c r="A71" s="290">
        <v>63</v>
      </c>
      <c r="B71" s="1203"/>
      <c r="C71" s="1176"/>
      <c r="D71" s="1184"/>
      <c r="E71" s="758" t="s">
        <v>279</v>
      </c>
      <c r="F71" s="767"/>
      <c r="G71" s="767"/>
      <c r="H71" s="767"/>
      <c r="I71" s="767"/>
      <c r="J71" s="767"/>
      <c r="K71" s="768"/>
      <c r="L71" s="770"/>
      <c r="M71" s="770"/>
      <c r="N71" s="767" t="s">
        <v>7</v>
      </c>
      <c r="O71" s="767" t="s">
        <v>7</v>
      </c>
      <c r="P71" s="767"/>
      <c r="Q71" s="767"/>
      <c r="R71" s="767"/>
      <c r="S71" s="767"/>
      <c r="T71" s="767">
        <v>2</v>
      </c>
      <c r="U71" s="767">
        <v>2</v>
      </c>
      <c r="V71" s="698"/>
      <c r="W71" s="772">
        <f t="shared" si="3"/>
        <v>0</v>
      </c>
    </row>
    <row r="72" spans="1:23" x14ac:dyDescent="0.25">
      <c r="A72" s="290">
        <v>64</v>
      </c>
      <c r="B72" s="1203"/>
      <c r="C72" s="1177"/>
      <c r="D72" s="1185"/>
      <c r="E72" s="758" t="s">
        <v>701</v>
      </c>
      <c r="F72" s="767"/>
      <c r="G72" s="767"/>
      <c r="H72" s="767"/>
      <c r="I72" s="767"/>
      <c r="J72" s="767"/>
      <c r="K72" s="768"/>
      <c r="L72" s="770"/>
      <c r="M72" s="770"/>
      <c r="N72" s="767" t="s">
        <v>7</v>
      </c>
      <c r="O72" s="767" t="s">
        <v>7</v>
      </c>
      <c r="P72" s="767"/>
      <c r="Q72" s="767"/>
      <c r="R72" s="767"/>
      <c r="S72" s="767"/>
      <c r="T72" s="767">
        <v>2</v>
      </c>
      <c r="U72" s="767">
        <v>2</v>
      </c>
      <c r="V72" s="698"/>
      <c r="W72" s="772">
        <f t="shared" si="3"/>
        <v>0</v>
      </c>
    </row>
    <row r="73" spans="1:23" x14ac:dyDescent="0.25">
      <c r="A73" s="290">
        <v>65</v>
      </c>
      <c r="B73" s="1203"/>
      <c r="C73" s="1175" t="s">
        <v>715</v>
      </c>
      <c r="D73" s="1183" t="s">
        <v>716</v>
      </c>
      <c r="E73" s="758" t="s">
        <v>476</v>
      </c>
      <c r="F73" s="767"/>
      <c r="G73" s="767" t="s">
        <v>7</v>
      </c>
      <c r="H73" s="767"/>
      <c r="I73" s="767"/>
      <c r="J73" s="767"/>
      <c r="K73" s="768"/>
      <c r="L73" s="770"/>
      <c r="M73" s="770"/>
      <c r="N73" s="767"/>
      <c r="O73" s="767"/>
      <c r="P73" s="767"/>
      <c r="Q73" s="767"/>
      <c r="R73" s="767"/>
      <c r="S73" s="767"/>
      <c r="T73" s="767">
        <v>52</v>
      </c>
      <c r="U73" s="767">
        <v>3</v>
      </c>
      <c r="V73" s="787" t="s">
        <v>4046</v>
      </c>
      <c r="W73" s="788" t="s">
        <v>4046</v>
      </c>
    </row>
    <row r="74" spans="1:23" x14ac:dyDescent="0.25">
      <c r="A74" s="290">
        <v>66</v>
      </c>
      <c r="B74" s="1203"/>
      <c r="C74" s="1176"/>
      <c r="D74" s="1184"/>
      <c r="E74" s="758" t="s">
        <v>700</v>
      </c>
      <c r="F74" s="767"/>
      <c r="G74" s="767"/>
      <c r="H74" s="767"/>
      <c r="I74" s="767"/>
      <c r="J74" s="767"/>
      <c r="K74" s="768"/>
      <c r="L74" s="770"/>
      <c r="M74" s="770"/>
      <c r="N74" s="767" t="s">
        <v>7</v>
      </c>
      <c r="O74" s="767" t="s">
        <v>7</v>
      </c>
      <c r="P74" s="767"/>
      <c r="Q74" s="767"/>
      <c r="R74" s="767"/>
      <c r="S74" s="767"/>
      <c r="T74" s="767">
        <v>2</v>
      </c>
      <c r="U74" s="767">
        <v>3</v>
      </c>
      <c r="V74" s="698"/>
      <c r="W74" s="772">
        <f t="shared" si="3"/>
        <v>0</v>
      </c>
    </row>
    <row r="75" spans="1:23" x14ac:dyDescent="0.25">
      <c r="A75" s="290">
        <v>67</v>
      </c>
      <c r="B75" s="1203"/>
      <c r="C75" s="1176"/>
      <c r="D75" s="1184"/>
      <c r="E75" s="758" t="s">
        <v>545</v>
      </c>
      <c r="F75" s="767"/>
      <c r="G75" s="767"/>
      <c r="H75" s="767"/>
      <c r="I75" s="767"/>
      <c r="J75" s="767"/>
      <c r="K75" s="768"/>
      <c r="L75" s="770"/>
      <c r="M75" s="770"/>
      <c r="N75" s="767" t="s">
        <v>7</v>
      </c>
      <c r="O75" s="767" t="s">
        <v>7</v>
      </c>
      <c r="P75" s="767"/>
      <c r="Q75" s="767"/>
      <c r="R75" s="767"/>
      <c r="S75" s="767"/>
      <c r="T75" s="767">
        <v>2</v>
      </c>
      <c r="U75" s="767">
        <v>3</v>
      </c>
      <c r="V75" s="698"/>
      <c r="W75" s="772">
        <f t="shared" si="3"/>
        <v>0</v>
      </c>
    </row>
    <row r="76" spans="1:23" x14ac:dyDescent="0.25">
      <c r="A76" s="290">
        <v>68</v>
      </c>
      <c r="B76" s="1203"/>
      <c r="C76" s="1176"/>
      <c r="D76" s="1184"/>
      <c r="E76" s="758" t="s">
        <v>279</v>
      </c>
      <c r="F76" s="767"/>
      <c r="G76" s="767"/>
      <c r="H76" s="767"/>
      <c r="I76" s="767"/>
      <c r="J76" s="767"/>
      <c r="K76" s="768"/>
      <c r="L76" s="770"/>
      <c r="M76" s="770"/>
      <c r="N76" s="767" t="s">
        <v>7</v>
      </c>
      <c r="O76" s="767" t="s">
        <v>7</v>
      </c>
      <c r="P76" s="767"/>
      <c r="Q76" s="767"/>
      <c r="R76" s="767"/>
      <c r="S76" s="767"/>
      <c r="T76" s="767">
        <v>2</v>
      </c>
      <c r="U76" s="767">
        <v>3</v>
      </c>
      <c r="V76" s="698"/>
      <c r="W76" s="772">
        <f t="shared" si="3"/>
        <v>0</v>
      </c>
    </row>
    <row r="77" spans="1:23" x14ac:dyDescent="0.25">
      <c r="A77" s="290">
        <v>69</v>
      </c>
      <c r="B77" s="1203"/>
      <c r="C77" s="1177"/>
      <c r="D77" s="1185"/>
      <c r="E77" s="758" t="s">
        <v>701</v>
      </c>
      <c r="F77" s="767"/>
      <c r="G77" s="767"/>
      <c r="H77" s="767"/>
      <c r="I77" s="767"/>
      <c r="J77" s="767"/>
      <c r="K77" s="768"/>
      <c r="L77" s="770"/>
      <c r="M77" s="770"/>
      <c r="N77" s="767" t="s">
        <v>7</v>
      </c>
      <c r="O77" s="767" t="s">
        <v>7</v>
      </c>
      <c r="P77" s="767"/>
      <c r="Q77" s="767"/>
      <c r="R77" s="767"/>
      <c r="S77" s="767"/>
      <c r="T77" s="767">
        <v>2</v>
      </c>
      <c r="U77" s="767">
        <v>3</v>
      </c>
      <c r="V77" s="698"/>
      <c r="W77" s="772">
        <f t="shared" si="3"/>
        <v>0</v>
      </c>
    </row>
    <row r="78" spans="1:23" x14ac:dyDescent="0.25">
      <c r="A78" s="290">
        <v>70</v>
      </c>
      <c r="B78" s="1203"/>
      <c r="C78" s="1175" t="s">
        <v>717</v>
      </c>
      <c r="D78" s="1183" t="s">
        <v>718</v>
      </c>
      <c r="E78" s="758" t="s">
        <v>476</v>
      </c>
      <c r="F78" s="767"/>
      <c r="G78" s="767" t="s">
        <v>7</v>
      </c>
      <c r="H78" s="767"/>
      <c r="I78" s="767"/>
      <c r="J78" s="767"/>
      <c r="K78" s="768"/>
      <c r="L78" s="770"/>
      <c r="M78" s="770"/>
      <c r="N78" s="767"/>
      <c r="O78" s="767"/>
      <c r="P78" s="767"/>
      <c r="Q78" s="767"/>
      <c r="R78" s="767"/>
      <c r="S78" s="767"/>
      <c r="T78" s="767">
        <v>52</v>
      </c>
      <c r="U78" s="767">
        <v>2</v>
      </c>
      <c r="V78" s="787" t="s">
        <v>4046</v>
      </c>
      <c r="W78" s="788" t="s">
        <v>4046</v>
      </c>
    </row>
    <row r="79" spans="1:23" x14ac:dyDescent="0.25">
      <c r="A79" s="290">
        <v>71</v>
      </c>
      <c r="B79" s="1203"/>
      <c r="C79" s="1176"/>
      <c r="D79" s="1184"/>
      <c r="E79" s="758" t="s">
        <v>700</v>
      </c>
      <c r="F79" s="767"/>
      <c r="G79" s="767"/>
      <c r="H79" s="767"/>
      <c r="I79" s="767"/>
      <c r="J79" s="767"/>
      <c r="K79" s="768"/>
      <c r="L79" s="770"/>
      <c r="M79" s="770"/>
      <c r="N79" s="767" t="s">
        <v>7</v>
      </c>
      <c r="O79" s="767" t="s">
        <v>7</v>
      </c>
      <c r="P79" s="767"/>
      <c r="Q79" s="767"/>
      <c r="R79" s="767"/>
      <c r="S79" s="767"/>
      <c r="T79" s="767">
        <v>2</v>
      </c>
      <c r="U79" s="767">
        <v>2</v>
      </c>
      <c r="V79" s="698"/>
      <c r="W79" s="772">
        <f t="shared" si="3"/>
        <v>0</v>
      </c>
    </row>
    <row r="80" spans="1:23" x14ac:dyDescent="0.25">
      <c r="A80" s="290">
        <v>72</v>
      </c>
      <c r="B80" s="1203"/>
      <c r="C80" s="1176"/>
      <c r="D80" s="1184"/>
      <c r="E80" s="758" t="s">
        <v>545</v>
      </c>
      <c r="F80" s="767"/>
      <c r="G80" s="767"/>
      <c r="H80" s="767"/>
      <c r="I80" s="767"/>
      <c r="J80" s="767"/>
      <c r="K80" s="768"/>
      <c r="L80" s="770"/>
      <c r="M80" s="770"/>
      <c r="N80" s="767" t="s">
        <v>7</v>
      </c>
      <c r="O80" s="767" t="s">
        <v>7</v>
      </c>
      <c r="P80" s="767"/>
      <c r="Q80" s="767"/>
      <c r="R80" s="767"/>
      <c r="S80" s="767"/>
      <c r="T80" s="767">
        <v>2</v>
      </c>
      <c r="U80" s="767">
        <v>2</v>
      </c>
      <c r="V80" s="698"/>
      <c r="W80" s="772">
        <f t="shared" si="3"/>
        <v>0</v>
      </c>
    </row>
    <row r="81" spans="1:23" x14ac:dyDescent="0.25">
      <c r="A81" s="290">
        <v>73</v>
      </c>
      <c r="B81" s="1203"/>
      <c r="C81" s="1176"/>
      <c r="D81" s="1184"/>
      <c r="E81" s="758" t="s">
        <v>279</v>
      </c>
      <c r="F81" s="767"/>
      <c r="G81" s="767"/>
      <c r="H81" s="767"/>
      <c r="I81" s="767"/>
      <c r="J81" s="767"/>
      <c r="K81" s="768"/>
      <c r="L81" s="770"/>
      <c r="M81" s="770"/>
      <c r="N81" s="767" t="s">
        <v>7</v>
      </c>
      <c r="O81" s="767" t="s">
        <v>7</v>
      </c>
      <c r="P81" s="767"/>
      <c r="Q81" s="767"/>
      <c r="R81" s="767"/>
      <c r="S81" s="767"/>
      <c r="T81" s="767">
        <v>2</v>
      </c>
      <c r="U81" s="767">
        <v>2</v>
      </c>
      <c r="V81" s="698"/>
      <c r="W81" s="772">
        <f t="shared" si="3"/>
        <v>0</v>
      </c>
    </row>
    <row r="82" spans="1:23" x14ac:dyDescent="0.25">
      <c r="A82" s="290">
        <v>74</v>
      </c>
      <c r="B82" s="1203"/>
      <c r="C82" s="1177"/>
      <c r="D82" s="1185"/>
      <c r="E82" s="758" t="s">
        <v>701</v>
      </c>
      <c r="F82" s="767"/>
      <c r="G82" s="767"/>
      <c r="H82" s="767"/>
      <c r="I82" s="767"/>
      <c r="J82" s="767"/>
      <c r="K82" s="768"/>
      <c r="L82" s="770"/>
      <c r="M82" s="770"/>
      <c r="N82" s="767" t="s">
        <v>7</v>
      </c>
      <c r="O82" s="767" t="s">
        <v>7</v>
      </c>
      <c r="P82" s="767"/>
      <c r="Q82" s="767"/>
      <c r="R82" s="767"/>
      <c r="S82" s="767"/>
      <c r="T82" s="767">
        <v>2</v>
      </c>
      <c r="U82" s="767">
        <v>2</v>
      </c>
      <c r="V82" s="698"/>
      <c r="W82" s="772">
        <f t="shared" si="3"/>
        <v>0</v>
      </c>
    </row>
    <row r="83" spans="1:23" x14ac:dyDescent="0.25">
      <c r="A83" s="290">
        <v>75</v>
      </c>
      <c r="B83" s="1203"/>
      <c r="C83" s="1175" t="s">
        <v>719</v>
      </c>
      <c r="D83" s="1183" t="s">
        <v>720</v>
      </c>
      <c r="E83" s="758" t="s">
        <v>476</v>
      </c>
      <c r="F83" s="767"/>
      <c r="G83" s="767" t="s">
        <v>7</v>
      </c>
      <c r="H83" s="767"/>
      <c r="I83" s="767"/>
      <c r="J83" s="767"/>
      <c r="K83" s="768"/>
      <c r="L83" s="770"/>
      <c r="M83" s="770"/>
      <c r="N83" s="767"/>
      <c r="O83" s="767"/>
      <c r="P83" s="767"/>
      <c r="Q83" s="767"/>
      <c r="R83" s="767"/>
      <c r="S83" s="767"/>
      <c r="T83" s="767">
        <v>52</v>
      </c>
      <c r="U83" s="767">
        <v>2</v>
      </c>
      <c r="V83" s="787" t="s">
        <v>4046</v>
      </c>
      <c r="W83" s="788" t="s">
        <v>4046</v>
      </c>
    </row>
    <row r="84" spans="1:23" x14ac:dyDescent="0.25">
      <c r="A84" s="290">
        <v>76</v>
      </c>
      <c r="B84" s="1203"/>
      <c r="C84" s="1176"/>
      <c r="D84" s="1184"/>
      <c r="E84" s="758" t="s">
        <v>700</v>
      </c>
      <c r="F84" s="767"/>
      <c r="G84" s="767"/>
      <c r="H84" s="767"/>
      <c r="I84" s="767"/>
      <c r="J84" s="767"/>
      <c r="K84" s="768"/>
      <c r="L84" s="770"/>
      <c r="M84" s="770"/>
      <c r="N84" s="767" t="s">
        <v>7</v>
      </c>
      <c r="O84" s="767" t="s">
        <v>7</v>
      </c>
      <c r="P84" s="767"/>
      <c r="Q84" s="767"/>
      <c r="R84" s="767"/>
      <c r="S84" s="767"/>
      <c r="T84" s="767">
        <v>2</v>
      </c>
      <c r="U84" s="767">
        <v>2</v>
      </c>
      <c r="V84" s="698"/>
      <c r="W84" s="772">
        <f t="shared" si="3"/>
        <v>0</v>
      </c>
    </row>
    <row r="85" spans="1:23" x14ac:dyDescent="0.25">
      <c r="A85" s="290">
        <v>77</v>
      </c>
      <c r="B85" s="1203"/>
      <c r="C85" s="1176"/>
      <c r="D85" s="1184"/>
      <c r="E85" s="758" t="s">
        <v>545</v>
      </c>
      <c r="F85" s="767"/>
      <c r="G85" s="767"/>
      <c r="H85" s="767"/>
      <c r="I85" s="767"/>
      <c r="J85" s="767"/>
      <c r="K85" s="768"/>
      <c r="L85" s="770"/>
      <c r="M85" s="770"/>
      <c r="N85" s="767" t="s">
        <v>7</v>
      </c>
      <c r="O85" s="767" t="s">
        <v>7</v>
      </c>
      <c r="P85" s="767"/>
      <c r="Q85" s="767"/>
      <c r="R85" s="767"/>
      <c r="S85" s="767"/>
      <c r="T85" s="767">
        <v>2</v>
      </c>
      <c r="U85" s="767">
        <v>2</v>
      </c>
      <c r="V85" s="698"/>
      <c r="W85" s="772">
        <f t="shared" si="3"/>
        <v>0</v>
      </c>
    </row>
    <row r="86" spans="1:23" x14ac:dyDescent="0.25">
      <c r="A86" s="290">
        <v>78</v>
      </c>
      <c r="B86" s="1203"/>
      <c r="C86" s="1176"/>
      <c r="D86" s="1184"/>
      <c r="E86" s="758" t="s">
        <v>279</v>
      </c>
      <c r="F86" s="767"/>
      <c r="G86" s="767"/>
      <c r="H86" s="767"/>
      <c r="I86" s="767"/>
      <c r="J86" s="767"/>
      <c r="K86" s="768"/>
      <c r="L86" s="770"/>
      <c r="M86" s="770"/>
      <c r="N86" s="767" t="s">
        <v>7</v>
      </c>
      <c r="O86" s="767" t="s">
        <v>7</v>
      </c>
      <c r="P86" s="767"/>
      <c r="Q86" s="767"/>
      <c r="R86" s="767"/>
      <c r="S86" s="767"/>
      <c r="T86" s="767">
        <v>2</v>
      </c>
      <c r="U86" s="767">
        <v>2</v>
      </c>
      <c r="V86" s="698"/>
      <c r="W86" s="772">
        <f t="shared" si="3"/>
        <v>0</v>
      </c>
    </row>
    <row r="87" spans="1:23" x14ac:dyDescent="0.25">
      <c r="A87" s="290">
        <v>79</v>
      </c>
      <c r="B87" s="1203"/>
      <c r="C87" s="1177"/>
      <c r="D87" s="1185"/>
      <c r="E87" s="758" t="s">
        <v>701</v>
      </c>
      <c r="F87" s="767"/>
      <c r="G87" s="767"/>
      <c r="H87" s="767"/>
      <c r="I87" s="767"/>
      <c r="J87" s="767"/>
      <c r="K87" s="768"/>
      <c r="L87" s="770"/>
      <c r="M87" s="770"/>
      <c r="N87" s="767" t="s">
        <v>7</v>
      </c>
      <c r="O87" s="767" t="s">
        <v>7</v>
      </c>
      <c r="P87" s="767"/>
      <c r="Q87" s="767"/>
      <c r="R87" s="767"/>
      <c r="S87" s="767"/>
      <c r="T87" s="767">
        <v>2</v>
      </c>
      <c r="U87" s="767">
        <v>2</v>
      </c>
      <c r="V87" s="698"/>
      <c r="W87" s="772">
        <f t="shared" si="3"/>
        <v>0</v>
      </c>
    </row>
    <row r="88" spans="1:23" x14ac:dyDescent="0.25">
      <c r="A88" s="290">
        <v>80</v>
      </c>
      <c r="B88" s="1203"/>
      <c r="C88" s="1175" t="s">
        <v>721</v>
      </c>
      <c r="D88" s="1183" t="s">
        <v>722</v>
      </c>
      <c r="E88" s="758" t="s">
        <v>476</v>
      </c>
      <c r="F88" s="767"/>
      <c r="G88" s="767" t="s">
        <v>7</v>
      </c>
      <c r="H88" s="767"/>
      <c r="I88" s="767"/>
      <c r="J88" s="767"/>
      <c r="K88" s="768"/>
      <c r="L88" s="770"/>
      <c r="M88" s="770"/>
      <c r="N88" s="767"/>
      <c r="O88" s="767"/>
      <c r="P88" s="767"/>
      <c r="Q88" s="767"/>
      <c r="R88" s="767"/>
      <c r="S88" s="767"/>
      <c r="T88" s="767">
        <v>52</v>
      </c>
      <c r="U88" s="767">
        <v>3</v>
      </c>
      <c r="V88" s="787" t="s">
        <v>4046</v>
      </c>
      <c r="W88" s="788" t="s">
        <v>4046</v>
      </c>
    </row>
    <row r="89" spans="1:23" x14ac:dyDescent="0.25">
      <c r="A89" s="290">
        <v>81</v>
      </c>
      <c r="B89" s="1203"/>
      <c r="C89" s="1176"/>
      <c r="D89" s="1184"/>
      <c r="E89" s="758" t="s">
        <v>700</v>
      </c>
      <c r="F89" s="767"/>
      <c r="G89" s="767"/>
      <c r="H89" s="767"/>
      <c r="I89" s="767"/>
      <c r="J89" s="767"/>
      <c r="K89" s="768"/>
      <c r="L89" s="770"/>
      <c r="M89" s="770"/>
      <c r="N89" s="767" t="s">
        <v>7</v>
      </c>
      <c r="O89" s="767" t="s">
        <v>7</v>
      </c>
      <c r="P89" s="767"/>
      <c r="Q89" s="767"/>
      <c r="R89" s="767"/>
      <c r="S89" s="767"/>
      <c r="T89" s="767">
        <v>2</v>
      </c>
      <c r="U89" s="767">
        <v>3</v>
      </c>
      <c r="V89" s="698"/>
      <c r="W89" s="772">
        <f t="shared" si="3"/>
        <v>0</v>
      </c>
    </row>
    <row r="90" spans="1:23" x14ac:dyDescent="0.25">
      <c r="A90" s="290">
        <v>82</v>
      </c>
      <c r="B90" s="1203"/>
      <c r="C90" s="1176"/>
      <c r="D90" s="1184"/>
      <c r="E90" s="758" t="s">
        <v>545</v>
      </c>
      <c r="F90" s="767"/>
      <c r="G90" s="767"/>
      <c r="H90" s="767"/>
      <c r="I90" s="767"/>
      <c r="J90" s="767"/>
      <c r="K90" s="768"/>
      <c r="L90" s="770"/>
      <c r="M90" s="770"/>
      <c r="N90" s="767" t="s">
        <v>7</v>
      </c>
      <c r="O90" s="767" t="s">
        <v>7</v>
      </c>
      <c r="P90" s="767"/>
      <c r="Q90" s="767"/>
      <c r="R90" s="767"/>
      <c r="S90" s="767"/>
      <c r="T90" s="767">
        <v>2</v>
      </c>
      <c r="U90" s="767">
        <v>3</v>
      </c>
      <c r="V90" s="698"/>
      <c r="W90" s="772">
        <f t="shared" ref="W90:W153" si="4">T90*U90*ROUND(V90,2)</f>
        <v>0</v>
      </c>
    </row>
    <row r="91" spans="1:23" x14ac:dyDescent="0.25">
      <c r="A91" s="290">
        <v>83</v>
      </c>
      <c r="B91" s="1203"/>
      <c r="C91" s="1176"/>
      <c r="D91" s="1184"/>
      <c r="E91" s="758" t="s">
        <v>279</v>
      </c>
      <c r="F91" s="767"/>
      <c r="G91" s="767"/>
      <c r="H91" s="767"/>
      <c r="I91" s="767"/>
      <c r="J91" s="767"/>
      <c r="K91" s="768"/>
      <c r="L91" s="770"/>
      <c r="M91" s="770"/>
      <c r="N91" s="767" t="s">
        <v>7</v>
      </c>
      <c r="O91" s="767" t="s">
        <v>7</v>
      </c>
      <c r="P91" s="767"/>
      <c r="Q91" s="767"/>
      <c r="R91" s="767"/>
      <c r="S91" s="767"/>
      <c r="T91" s="767">
        <v>2</v>
      </c>
      <c r="U91" s="767">
        <v>3</v>
      </c>
      <c r="V91" s="698"/>
      <c r="W91" s="772">
        <f t="shared" si="4"/>
        <v>0</v>
      </c>
    </row>
    <row r="92" spans="1:23" x14ac:dyDescent="0.25">
      <c r="A92" s="290">
        <v>84</v>
      </c>
      <c r="B92" s="1203"/>
      <c r="C92" s="1177"/>
      <c r="D92" s="1185"/>
      <c r="E92" s="758" t="s">
        <v>701</v>
      </c>
      <c r="F92" s="767"/>
      <c r="G92" s="767"/>
      <c r="H92" s="767"/>
      <c r="I92" s="767"/>
      <c r="J92" s="767"/>
      <c r="K92" s="768"/>
      <c r="L92" s="770"/>
      <c r="M92" s="770"/>
      <c r="N92" s="767" t="s">
        <v>7</v>
      </c>
      <c r="O92" s="767" t="s">
        <v>7</v>
      </c>
      <c r="P92" s="767"/>
      <c r="Q92" s="767"/>
      <c r="R92" s="767"/>
      <c r="S92" s="767"/>
      <c r="T92" s="767">
        <v>2</v>
      </c>
      <c r="U92" s="767">
        <v>3</v>
      </c>
      <c r="V92" s="698"/>
      <c r="W92" s="772">
        <f t="shared" si="4"/>
        <v>0</v>
      </c>
    </row>
    <row r="93" spans="1:23" x14ac:dyDescent="0.25">
      <c r="A93" s="290">
        <v>85</v>
      </c>
      <c r="B93" s="1203"/>
      <c r="C93" s="1175" t="s">
        <v>723</v>
      </c>
      <c r="D93" s="1183" t="s">
        <v>724</v>
      </c>
      <c r="E93" s="758" t="s">
        <v>476</v>
      </c>
      <c r="F93" s="767"/>
      <c r="G93" s="767" t="s">
        <v>7</v>
      </c>
      <c r="H93" s="767"/>
      <c r="I93" s="767"/>
      <c r="J93" s="767"/>
      <c r="K93" s="768"/>
      <c r="L93" s="770"/>
      <c r="M93" s="770"/>
      <c r="N93" s="767"/>
      <c r="O93" s="767"/>
      <c r="P93" s="767"/>
      <c r="Q93" s="767"/>
      <c r="R93" s="767"/>
      <c r="S93" s="767"/>
      <c r="T93" s="767">
        <v>52</v>
      </c>
      <c r="U93" s="767">
        <v>2</v>
      </c>
      <c r="V93" s="787" t="s">
        <v>4046</v>
      </c>
      <c r="W93" s="788" t="s">
        <v>4046</v>
      </c>
    </row>
    <row r="94" spans="1:23" x14ac:dyDescent="0.25">
      <c r="A94" s="290">
        <v>86</v>
      </c>
      <c r="B94" s="1203"/>
      <c r="C94" s="1176"/>
      <c r="D94" s="1184"/>
      <c r="E94" s="758" t="s">
        <v>700</v>
      </c>
      <c r="F94" s="767"/>
      <c r="G94" s="767"/>
      <c r="H94" s="767"/>
      <c r="I94" s="767"/>
      <c r="J94" s="767"/>
      <c r="K94" s="768"/>
      <c r="L94" s="770"/>
      <c r="M94" s="770"/>
      <c r="N94" s="767" t="s">
        <v>7</v>
      </c>
      <c r="O94" s="767" t="s">
        <v>7</v>
      </c>
      <c r="P94" s="767"/>
      <c r="Q94" s="767"/>
      <c r="R94" s="767"/>
      <c r="S94" s="767"/>
      <c r="T94" s="767">
        <v>2</v>
      </c>
      <c r="U94" s="767">
        <v>2</v>
      </c>
      <c r="V94" s="698"/>
      <c r="W94" s="772">
        <f t="shared" si="4"/>
        <v>0</v>
      </c>
    </row>
    <row r="95" spans="1:23" x14ac:dyDescent="0.25">
      <c r="A95" s="290">
        <v>87</v>
      </c>
      <c r="B95" s="1203"/>
      <c r="C95" s="1176"/>
      <c r="D95" s="1184"/>
      <c r="E95" s="758" t="s">
        <v>545</v>
      </c>
      <c r="F95" s="767"/>
      <c r="G95" s="767"/>
      <c r="H95" s="767"/>
      <c r="I95" s="767"/>
      <c r="J95" s="767"/>
      <c r="K95" s="768"/>
      <c r="L95" s="770"/>
      <c r="M95" s="770"/>
      <c r="N95" s="767" t="s">
        <v>7</v>
      </c>
      <c r="O95" s="767" t="s">
        <v>7</v>
      </c>
      <c r="P95" s="767"/>
      <c r="Q95" s="767"/>
      <c r="R95" s="767"/>
      <c r="S95" s="767"/>
      <c r="T95" s="767">
        <v>2</v>
      </c>
      <c r="U95" s="767">
        <v>2</v>
      </c>
      <c r="V95" s="698"/>
      <c r="W95" s="772">
        <f t="shared" si="4"/>
        <v>0</v>
      </c>
    </row>
    <row r="96" spans="1:23" x14ac:dyDescent="0.25">
      <c r="A96" s="290">
        <v>88</v>
      </c>
      <c r="B96" s="1203"/>
      <c r="C96" s="1176"/>
      <c r="D96" s="1184"/>
      <c r="E96" s="758" t="s">
        <v>279</v>
      </c>
      <c r="F96" s="767"/>
      <c r="G96" s="767"/>
      <c r="H96" s="767"/>
      <c r="I96" s="767"/>
      <c r="J96" s="767"/>
      <c r="K96" s="768"/>
      <c r="L96" s="770"/>
      <c r="M96" s="770"/>
      <c r="N96" s="767" t="s">
        <v>7</v>
      </c>
      <c r="O96" s="767" t="s">
        <v>7</v>
      </c>
      <c r="P96" s="767"/>
      <c r="Q96" s="767"/>
      <c r="R96" s="767"/>
      <c r="S96" s="767"/>
      <c r="T96" s="767">
        <v>2</v>
      </c>
      <c r="U96" s="767">
        <v>2</v>
      </c>
      <c r="V96" s="698"/>
      <c r="W96" s="772">
        <f t="shared" si="4"/>
        <v>0</v>
      </c>
    </row>
    <row r="97" spans="1:23" x14ac:dyDescent="0.25">
      <c r="A97" s="290">
        <v>89</v>
      </c>
      <c r="B97" s="1203"/>
      <c r="C97" s="1177"/>
      <c r="D97" s="1185"/>
      <c r="E97" s="758" t="s">
        <v>701</v>
      </c>
      <c r="F97" s="767"/>
      <c r="G97" s="767"/>
      <c r="H97" s="767"/>
      <c r="I97" s="767"/>
      <c r="J97" s="767"/>
      <c r="K97" s="768"/>
      <c r="L97" s="770"/>
      <c r="M97" s="770"/>
      <c r="N97" s="767" t="s">
        <v>7</v>
      </c>
      <c r="O97" s="767" t="s">
        <v>7</v>
      </c>
      <c r="P97" s="767"/>
      <c r="Q97" s="767"/>
      <c r="R97" s="767"/>
      <c r="S97" s="767"/>
      <c r="T97" s="767">
        <v>2</v>
      </c>
      <c r="U97" s="767">
        <v>2</v>
      </c>
      <c r="V97" s="698"/>
      <c r="W97" s="772">
        <f t="shared" si="4"/>
        <v>0</v>
      </c>
    </row>
    <row r="98" spans="1:23" x14ac:dyDescent="0.25">
      <c r="A98" s="290">
        <v>90</v>
      </c>
      <c r="B98" s="1203"/>
      <c r="C98" s="1175" t="s">
        <v>725</v>
      </c>
      <c r="D98" s="1183" t="s">
        <v>726</v>
      </c>
      <c r="E98" s="758" t="s">
        <v>476</v>
      </c>
      <c r="F98" s="767"/>
      <c r="G98" s="767" t="s">
        <v>7</v>
      </c>
      <c r="H98" s="767"/>
      <c r="I98" s="767"/>
      <c r="J98" s="767"/>
      <c r="K98" s="768"/>
      <c r="L98" s="770"/>
      <c r="M98" s="770"/>
      <c r="N98" s="767"/>
      <c r="O98" s="767"/>
      <c r="P98" s="767"/>
      <c r="Q98" s="767"/>
      <c r="R98" s="767"/>
      <c r="S98" s="767"/>
      <c r="T98" s="767">
        <v>52</v>
      </c>
      <c r="U98" s="767">
        <v>2</v>
      </c>
      <c r="V98" s="787" t="s">
        <v>4046</v>
      </c>
      <c r="W98" s="788" t="s">
        <v>4046</v>
      </c>
    </row>
    <row r="99" spans="1:23" x14ac:dyDescent="0.25">
      <c r="A99" s="290">
        <v>91</v>
      </c>
      <c r="B99" s="1203"/>
      <c r="C99" s="1176"/>
      <c r="D99" s="1184"/>
      <c r="E99" s="758" t="s">
        <v>700</v>
      </c>
      <c r="F99" s="767"/>
      <c r="G99" s="767"/>
      <c r="H99" s="767"/>
      <c r="I99" s="767"/>
      <c r="J99" s="767"/>
      <c r="K99" s="768"/>
      <c r="L99" s="770"/>
      <c r="M99" s="770"/>
      <c r="N99" s="767" t="s">
        <v>7</v>
      </c>
      <c r="O99" s="767" t="s">
        <v>7</v>
      </c>
      <c r="P99" s="767"/>
      <c r="Q99" s="767"/>
      <c r="R99" s="767"/>
      <c r="S99" s="767"/>
      <c r="T99" s="767">
        <v>2</v>
      </c>
      <c r="U99" s="767">
        <v>2</v>
      </c>
      <c r="V99" s="698"/>
      <c r="W99" s="772">
        <f t="shared" si="4"/>
        <v>0</v>
      </c>
    </row>
    <row r="100" spans="1:23" x14ac:dyDescent="0.25">
      <c r="A100" s="290">
        <v>92</v>
      </c>
      <c r="B100" s="1203"/>
      <c r="C100" s="1176"/>
      <c r="D100" s="1184"/>
      <c r="E100" s="758" t="s">
        <v>545</v>
      </c>
      <c r="F100" s="767"/>
      <c r="G100" s="767"/>
      <c r="H100" s="767"/>
      <c r="I100" s="767"/>
      <c r="J100" s="767"/>
      <c r="K100" s="768"/>
      <c r="L100" s="770"/>
      <c r="M100" s="770"/>
      <c r="N100" s="767" t="s">
        <v>7</v>
      </c>
      <c r="O100" s="767" t="s">
        <v>7</v>
      </c>
      <c r="P100" s="767"/>
      <c r="Q100" s="767"/>
      <c r="R100" s="767"/>
      <c r="S100" s="767"/>
      <c r="T100" s="767">
        <v>2</v>
      </c>
      <c r="U100" s="767">
        <v>2</v>
      </c>
      <c r="V100" s="698"/>
      <c r="W100" s="772">
        <f t="shared" si="4"/>
        <v>0</v>
      </c>
    </row>
    <row r="101" spans="1:23" x14ac:dyDescent="0.25">
      <c r="A101" s="290">
        <v>93</v>
      </c>
      <c r="B101" s="1203"/>
      <c r="C101" s="1176"/>
      <c r="D101" s="1184"/>
      <c r="E101" s="758" t="s">
        <v>279</v>
      </c>
      <c r="F101" s="767"/>
      <c r="G101" s="767"/>
      <c r="H101" s="767"/>
      <c r="I101" s="767"/>
      <c r="J101" s="767"/>
      <c r="K101" s="768"/>
      <c r="L101" s="770"/>
      <c r="M101" s="770"/>
      <c r="N101" s="767" t="s">
        <v>7</v>
      </c>
      <c r="O101" s="767" t="s">
        <v>7</v>
      </c>
      <c r="P101" s="767"/>
      <c r="Q101" s="767"/>
      <c r="R101" s="767"/>
      <c r="S101" s="767"/>
      <c r="T101" s="767">
        <v>2</v>
      </c>
      <c r="U101" s="767">
        <v>2</v>
      </c>
      <c r="V101" s="698"/>
      <c r="W101" s="772">
        <f t="shared" si="4"/>
        <v>0</v>
      </c>
    </row>
    <row r="102" spans="1:23" x14ac:dyDescent="0.25">
      <c r="A102" s="290">
        <v>94</v>
      </c>
      <c r="B102" s="1203"/>
      <c r="C102" s="1177"/>
      <c r="D102" s="1185"/>
      <c r="E102" s="758" t="s">
        <v>701</v>
      </c>
      <c r="F102" s="767"/>
      <c r="G102" s="767"/>
      <c r="H102" s="767"/>
      <c r="I102" s="767"/>
      <c r="J102" s="767"/>
      <c r="K102" s="768"/>
      <c r="L102" s="770"/>
      <c r="M102" s="770"/>
      <c r="N102" s="767" t="s">
        <v>7</v>
      </c>
      <c r="O102" s="767" t="s">
        <v>7</v>
      </c>
      <c r="P102" s="767"/>
      <c r="Q102" s="767"/>
      <c r="R102" s="767"/>
      <c r="S102" s="767"/>
      <c r="T102" s="767">
        <v>2</v>
      </c>
      <c r="U102" s="767">
        <v>2</v>
      </c>
      <c r="V102" s="698"/>
      <c r="W102" s="772">
        <f t="shared" si="4"/>
        <v>0</v>
      </c>
    </row>
    <row r="103" spans="1:23" x14ac:dyDescent="0.25">
      <c r="A103" s="290">
        <v>95</v>
      </c>
      <c r="B103" s="1203"/>
      <c r="C103" s="1175" t="s">
        <v>727</v>
      </c>
      <c r="D103" s="1183" t="s">
        <v>728</v>
      </c>
      <c r="E103" s="758" t="s">
        <v>476</v>
      </c>
      <c r="F103" s="767"/>
      <c r="G103" s="767" t="s">
        <v>7</v>
      </c>
      <c r="H103" s="767"/>
      <c r="I103" s="767"/>
      <c r="J103" s="767"/>
      <c r="K103" s="768"/>
      <c r="L103" s="770"/>
      <c r="M103" s="770"/>
      <c r="N103" s="767"/>
      <c r="O103" s="767"/>
      <c r="P103" s="767"/>
      <c r="Q103" s="767"/>
      <c r="R103" s="767"/>
      <c r="S103" s="767"/>
      <c r="T103" s="767">
        <v>52</v>
      </c>
      <c r="U103" s="767">
        <v>6</v>
      </c>
      <c r="V103" s="787" t="s">
        <v>4046</v>
      </c>
      <c r="W103" s="788" t="s">
        <v>4046</v>
      </c>
    </row>
    <row r="104" spans="1:23" x14ac:dyDescent="0.25">
      <c r="A104" s="290">
        <v>96</v>
      </c>
      <c r="B104" s="1203"/>
      <c r="C104" s="1176"/>
      <c r="D104" s="1184"/>
      <c r="E104" s="758" t="s">
        <v>700</v>
      </c>
      <c r="F104" s="767"/>
      <c r="G104" s="767"/>
      <c r="H104" s="767"/>
      <c r="I104" s="767"/>
      <c r="J104" s="767"/>
      <c r="K104" s="768"/>
      <c r="L104" s="770"/>
      <c r="M104" s="770"/>
      <c r="N104" s="767" t="s">
        <v>7</v>
      </c>
      <c r="O104" s="767" t="s">
        <v>7</v>
      </c>
      <c r="P104" s="767"/>
      <c r="Q104" s="767"/>
      <c r="R104" s="767"/>
      <c r="S104" s="767"/>
      <c r="T104" s="767">
        <v>2</v>
      </c>
      <c r="U104" s="767">
        <v>6</v>
      </c>
      <c r="V104" s="698"/>
      <c r="W104" s="772">
        <f t="shared" si="4"/>
        <v>0</v>
      </c>
    </row>
    <row r="105" spans="1:23" x14ac:dyDescent="0.25">
      <c r="A105" s="290">
        <v>97</v>
      </c>
      <c r="B105" s="1203"/>
      <c r="C105" s="1176"/>
      <c r="D105" s="1184"/>
      <c r="E105" s="758" t="s">
        <v>545</v>
      </c>
      <c r="F105" s="767"/>
      <c r="G105" s="767"/>
      <c r="H105" s="767"/>
      <c r="I105" s="767"/>
      <c r="J105" s="767"/>
      <c r="K105" s="768"/>
      <c r="L105" s="770"/>
      <c r="M105" s="770"/>
      <c r="N105" s="767" t="s">
        <v>7</v>
      </c>
      <c r="O105" s="767" t="s">
        <v>7</v>
      </c>
      <c r="P105" s="767"/>
      <c r="Q105" s="767"/>
      <c r="R105" s="767"/>
      <c r="S105" s="767"/>
      <c r="T105" s="767">
        <v>2</v>
      </c>
      <c r="U105" s="767">
        <v>6</v>
      </c>
      <c r="V105" s="698"/>
      <c r="W105" s="772">
        <f t="shared" si="4"/>
        <v>0</v>
      </c>
    </row>
    <row r="106" spans="1:23" x14ac:dyDescent="0.25">
      <c r="A106" s="290">
        <v>98</v>
      </c>
      <c r="B106" s="1203"/>
      <c r="C106" s="1176"/>
      <c r="D106" s="1184"/>
      <c r="E106" s="758" t="s">
        <v>279</v>
      </c>
      <c r="F106" s="767"/>
      <c r="G106" s="767"/>
      <c r="H106" s="767"/>
      <c r="I106" s="767"/>
      <c r="J106" s="767"/>
      <c r="K106" s="768"/>
      <c r="L106" s="770"/>
      <c r="M106" s="770"/>
      <c r="N106" s="767" t="s">
        <v>7</v>
      </c>
      <c r="O106" s="767" t="s">
        <v>7</v>
      </c>
      <c r="P106" s="767"/>
      <c r="Q106" s="767"/>
      <c r="R106" s="767"/>
      <c r="S106" s="767"/>
      <c r="T106" s="767">
        <v>2</v>
      </c>
      <c r="U106" s="767">
        <v>6</v>
      </c>
      <c r="V106" s="698"/>
      <c r="W106" s="772">
        <f t="shared" si="4"/>
        <v>0</v>
      </c>
    </row>
    <row r="107" spans="1:23" x14ac:dyDescent="0.25">
      <c r="A107" s="290">
        <v>99</v>
      </c>
      <c r="B107" s="1203"/>
      <c r="C107" s="1177"/>
      <c r="D107" s="1185"/>
      <c r="E107" s="758" t="s">
        <v>701</v>
      </c>
      <c r="F107" s="767"/>
      <c r="G107" s="767"/>
      <c r="H107" s="767"/>
      <c r="I107" s="767"/>
      <c r="J107" s="767"/>
      <c r="K107" s="768"/>
      <c r="L107" s="770"/>
      <c r="M107" s="770"/>
      <c r="N107" s="767" t="s">
        <v>7</v>
      </c>
      <c r="O107" s="767" t="s">
        <v>7</v>
      </c>
      <c r="P107" s="767"/>
      <c r="Q107" s="767"/>
      <c r="R107" s="767"/>
      <c r="S107" s="767"/>
      <c r="T107" s="767">
        <v>2</v>
      </c>
      <c r="U107" s="767">
        <v>6</v>
      </c>
      <c r="V107" s="698"/>
      <c r="W107" s="772">
        <f t="shared" si="4"/>
        <v>0</v>
      </c>
    </row>
    <row r="108" spans="1:23" x14ac:dyDescent="0.25">
      <c r="A108" s="290">
        <v>100</v>
      </c>
      <c r="B108" s="1203"/>
      <c r="C108" s="1175" t="s">
        <v>729</v>
      </c>
      <c r="D108" s="1183" t="s">
        <v>730</v>
      </c>
      <c r="E108" s="758" t="s">
        <v>476</v>
      </c>
      <c r="F108" s="767"/>
      <c r="G108" s="767" t="s">
        <v>7</v>
      </c>
      <c r="H108" s="767"/>
      <c r="I108" s="767"/>
      <c r="J108" s="767"/>
      <c r="K108" s="768"/>
      <c r="L108" s="770"/>
      <c r="M108" s="770"/>
      <c r="N108" s="767"/>
      <c r="O108" s="767"/>
      <c r="P108" s="767"/>
      <c r="Q108" s="767"/>
      <c r="R108" s="767"/>
      <c r="S108" s="767"/>
      <c r="T108" s="767">
        <v>52</v>
      </c>
      <c r="U108" s="767">
        <v>8</v>
      </c>
      <c r="V108" s="787" t="s">
        <v>4046</v>
      </c>
      <c r="W108" s="788" t="s">
        <v>4046</v>
      </c>
    </row>
    <row r="109" spans="1:23" x14ac:dyDescent="0.25">
      <c r="A109" s="290">
        <v>101</v>
      </c>
      <c r="B109" s="1203"/>
      <c r="C109" s="1177"/>
      <c r="D109" s="1185"/>
      <c r="E109" s="758" t="s">
        <v>731</v>
      </c>
      <c r="F109" s="767"/>
      <c r="G109" s="767"/>
      <c r="H109" s="767"/>
      <c r="I109" s="767"/>
      <c r="J109" s="767"/>
      <c r="K109" s="768"/>
      <c r="L109" s="770"/>
      <c r="M109" s="770"/>
      <c r="N109" s="767" t="s">
        <v>7</v>
      </c>
      <c r="O109" s="767" t="s">
        <v>7</v>
      </c>
      <c r="P109" s="767"/>
      <c r="Q109" s="767"/>
      <c r="R109" s="767"/>
      <c r="S109" s="767"/>
      <c r="T109" s="767">
        <v>2</v>
      </c>
      <c r="U109" s="767">
        <v>8</v>
      </c>
      <c r="V109" s="698"/>
      <c r="W109" s="772">
        <f t="shared" si="4"/>
        <v>0</v>
      </c>
    </row>
    <row r="110" spans="1:23" x14ac:dyDescent="0.25">
      <c r="A110" s="290">
        <v>102</v>
      </c>
      <c r="B110" s="1203"/>
      <c r="C110" s="1175" t="s">
        <v>732</v>
      </c>
      <c r="D110" s="1183" t="s">
        <v>733</v>
      </c>
      <c r="E110" s="758" t="s">
        <v>476</v>
      </c>
      <c r="F110" s="767"/>
      <c r="G110" s="767" t="s">
        <v>7</v>
      </c>
      <c r="H110" s="767"/>
      <c r="I110" s="767"/>
      <c r="J110" s="767"/>
      <c r="K110" s="768"/>
      <c r="L110" s="770"/>
      <c r="M110" s="770"/>
      <c r="N110" s="767"/>
      <c r="O110" s="767"/>
      <c r="P110" s="767"/>
      <c r="Q110" s="767"/>
      <c r="R110" s="767"/>
      <c r="S110" s="767"/>
      <c r="T110" s="767">
        <v>52</v>
      </c>
      <c r="U110" s="767">
        <v>2</v>
      </c>
      <c r="V110" s="787" t="s">
        <v>4046</v>
      </c>
      <c r="W110" s="788" t="s">
        <v>4046</v>
      </c>
    </row>
    <row r="111" spans="1:23" x14ac:dyDescent="0.25">
      <c r="A111" s="290">
        <v>103</v>
      </c>
      <c r="B111" s="1203"/>
      <c r="C111" s="1177"/>
      <c r="D111" s="1185"/>
      <c r="E111" s="758" t="s">
        <v>731</v>
      </c>
      <c r="F111" s="767"/>
      <c r="G111" s="767"/>
      <c r="H111" s="767"/>
      <c r="I111" s="767"/>
      <c r="J111" s="767"/>
      <c r="K111" s="768"/>
      <c r="L111" s="770"/>
      <c r="M111" s="770"/>
      <c r="N111" s="767" t="s">
        <v>7</v>
      </c>
      <c r="O111" s="767" t="s">
        <v>7</v>
      </c>
      <c r="P111" s="767"/>
      <c r="Q111" s="767"/>
      <c r="R111" s="767"/>
      <c r="S111" s="767"/>
      <c r="T111" s="767">
        <v>2</v>
      </c>
      <c r="U111" s="767">
        <v>2</v>
      </c>
      <c r="V111" s="698"/>
      <c r="W111" s="772">
        <f t="shared" si="4"/>
        <v>0</v>
      </c>
    </row>
    <row r="112" spans="1:23" x14ac:dyDescent="0.25">
      <c r="A112" s="290">
        <v>104</v>
      </c>
      <c r="B112" s="1203"/>
      <c r="C112" s="1175" t="s">
        <v>734</v>
      </c>
      <c r="D112" s="1183" t="s">
        <v>735</v>
      </c>
      <c r="E112" s="758" t="s">
        <v>476</v>
      </c>
      <c r="F112" s="767"/>
      <c r="G112" s="767" t="s">
        <v>7</v>
      </c>
      <c r="H112" s="767"/>
      <c r="I112" s="767"/>
      <c r="J112" s="767"/>
      <c r="K112" s="768"/>
      <c r="L112" s="770"/>
      <c r="M112" s="770"/>
      <c r="N112" s="767"/>
      <c r="O112" s="767"/>
      <c r="P112" s="767"/>
      <c r="Q112" s="767"/>
      <c r="R112" s="767"/>
      <c r="S112" s="767"/>
      <c r="T112" s="767">
        <v>52</v>
      </c>
      <c r="U112" s="767">
        <v>34</v>
      </c>
      <c r="V112" s="787" t="s">
        <v>4046</v>
      </c>
      <c r="W112" s="788" t="s">
        <v>4046</v>
      </c>
    </row>
    <row r="113" spans="1:23" x14ac:dyDescent="0.25">
      <c r="A113" s="290">
        <v>105</v>
      </c>
      <c r="B113" s="1203"/>
      <c r="C113" s="1176"/>
      <c r="D113" s="1184"/>
      <c r="E113" s="758" t="s">
        <v>731</v>
      </c>
      <c r="F113" s="767"/>
      <c r="G113" s="767"/>
      <c r="H113" s="767"/>
      <c r="I113" s="767"/>
      <c r="J113" s="767"/>
      <c r="K113" s="768"/>
      <c r="L113" s="770"/>
      <c r="M113" s="770"/>
      <c r="N113" s="767" t="s">
        <v>7</v>
      </c>
      <c r="O113" s="767" t="s">
        <v>7</v>
      </c>
      <c r="P113" s="767"/>
      <c r="Q113" s="767"/>
      <c r="R113" s="767"/>
      <c r="S113" s="767"/>
      <c r="T113" s="767">
        <v>2</v>
      </c>
      <c r="U113" s="767">
        <v>34</v>
      </c>
      <c r="V113" s="698"/>
      <c r="W113" s="772">
        <f t="shared" si="4"/>
        <v>0</v>
      </c>
    </row>
    <row r="114" spans="1:23" x14ac:dyDescent="0.25">
      <c r="A114" s="290">
        <v>106</v>
      </c>
      <c r="B114" s="1203"/>
      <c r="C114" s="1177"/>
      <c r="D114" s="1185"/>
      <c r="E114" s="758" t="s">
        <v>367</v>
      </c>
      <c r="F114" s="767"/>
      <c r="G114" s="767"/>
      <c r="H114" s="767"/>
      <c r="I114" s="767"/>
      <c r="J114" s="767"/>
      <c r="K114" s="768"/>
      <c r="L114" s="770"/>
      <c r="M114" s="770"/>
      <c r="N114" s="767" t="s">
        <v>7</v>
      </c>
      <c r="O114" s="767" t="s">
        <v>7</v>
      </c>
      <c r="P114" s="767"/>
      <c r="Q114" s="767"/>
      <c r="R114" s="767"/>
      <c r="S114" s="767"/>
      <c r="T114" s="767">
        <v>2</v>
      </c>
      <c r="U114" s="767">
        <v>34</v>
      </c>
      <c r="V114" s="698"/>
      <c r="W114" s="772">
        <f t="shared" si="4"/>
        <v>0</v>
      </c>
    </row>
    <row r="115" spans="1:23" x14ac:dyDescent="0.25">
      <c r="A115" s="290">
        <v>107</v>
      </c>
      <c r="B115" s="1203"/>
      <c r="C115" s="1175" t="s">
        <v>736</v>
      </c>
      <c r="D115" s="1183" t="s">
        <v>737</v>
      </c>
      <c r="E115" s="758" t="s">
        <v>476</v>
      </c>
      <c r="F115" s="767" t="s">
        <v>7</v>
      </c>
      <c r="G115" s="767"/>
      <c r="H115" s="767"/>
      <c r="I115" s="767"/>
      <c r="J115" s="767"/>
      <c r="K115" s="768"/>
      <c r="L115" s="770"/>
      <c r="M115" s="770"/>
      <c r="N115" s="767"/>
      <c r="O115" s="767"/>
      <c r="P115" s="767"/>
      <c r="Q115" s="767"/>
      <c r="R115" s="767"/>
      <c r="S115" s="767"/>
      <c r="T115" s="767">
        <v>365</v>
      </c>
      <c r="U115" s="767">
        <v>2</v>
      </c>
      <c r="V115" s="787" t="s">
        <v>4046</v>
      </c>
      <c r="W115" s="788" t="s">
        <v>4046</v>
      </c>
    </row>
    <row r="116" spans="1:23" x14ac:dyDescent="0.25">
      <c r="A116" s="290">
        <v>108</v>
      </c>
      <c r="B116" s="1203"/>
      <c r="C116" s="1176"/>
      <c r="D116" s="1184"/>
      <c r="E116" s="758" t="s">
        <v>738</v>
      </c>
      <c r="F116" s="767" t="s">
        <v>7</v>
      </c>
      <c r="G116" s="767"/>
      <c r="H116" s="767"/>
      <c r="I116" s="767"/>
      <c r="J116" s="767"/>
      <c r="K116" s="768"/>
      <c r="L116" s="770"/>
      <c r="M116" s="770"/>
      <c r="N116" s="767"/>
      <c r="O116" s="767"/>
      <c r="P116" s="767"/>
      <c r="Q116" s="767"/>
      <c r="R116" s="767"/>
      <c r="S116" s="767"/>
      <c r="T116" s="767">
        <v>365</v>
      </c>
      <c r="U116" s="767">
        <v>2</v>
      </c>
      <c r="V116" s="787" t="s">
        <v>4046</v>
      </c>
      <c r="W116" s="788" t="s">
        <v>4046</v>
      </c>
    </row>
    <row r="117" spans="1:23" x14ac:dyDescent="0.25">
      <c r="A117" s="290">
        <v>109</v>
      </c>
      <c r="B117" s="1203"/>
      <c r="C117" s="1176"/>
      <c r="D117" s="1184"/>
      <c r="E117" s="758" t="s">
        <v>739</v>
      </c>
      <c r="F117" s="767"/>
      <c r="G117" s="767"/>
      <c r="H117" s="767"/>
      <c r="I117" s="767"/>
      <c r="J117" s="767"/>
      <c r="K117" s="768"/>
      <c r="L117" s="770"/>
      <c r="M117" s="770"/>
      <c r="N117" s="767" t="s">
        <v>7</v>
      </c>
      <c r="O117" s="767" t="s">
        <v>7</v>
      </c>
      <c r="P117" s="767"/>
      <c r="Q117" s="767"/>
      <c r="R117" s="767"/>
      <c r="S117" s="767"/>
      <c r="T117" s="767">
        <v>2</v>
      </c>
      <c r="U117" s="767">
        <v>2</v>
      </c>
      <c r="V117" s="698"/>
      <c r="W117" s="772">
        <f t="shared" si="4"/>
        <v>0</v>
      </c>
    </row>
    <row r="118" spans="1:23" x14ac:dyDescent="0.25">
      <c r="A118" s="290">
        <v>110</v>
      </c>
      <c r="B118" s="1203"/>
      <c r="C118" s="1176"/>
      <c r="D118" s="1184"/>
      <c r="E118" s="758" t="s">
        <v>740</v>
      </c>
      <c r="F118" s="767"/>
      <c r="G118" s="767"/>
      <c r="H118" s="767"/>
      <c r="I118" s="767"/>
      <c r="J118" s="767"/>
      <c r="K118" s="768"/>
      <c r="L118" s="770"/>
      <c r="M118" s="770"/>
      <c r="N118" s="767" t="s">
        <v>7</v>
      </c>
      <c r="O118" s="767"/>
      <c r="P118" s="767"/>
      <c r="Q118" s="767"/>
      <c r="R118" s="767"/>
      <c r="S118" s="767"/>
      <c r="T118" s="767">
        <v>1</v>
      </c>
      <c r="U118" s="767">
        <v>2</v>
      </c>
      <c r="V118" s="698"/>
      <c r="W118" s="772">
        <f t="shared" si="4"/>
        <v>0</v>
      </c>
    </row>
    <row r="119" spans="1:23" x14ac:dyDescent="0.25">
      <c r="A119" s="290">
        <v>111</v>
      </c>
      <c r="B119" s="1204"/>
      <c r="C119" s="1177"/>
      <c r="D119" s="1185"/>
      <c r="E119" s="758" t="s">
        <v>741</v>
      </c>
      <c r="F119" s="767"/>
      <c r="G119" s="767"/>
      <c r="H119" s="767"/>
      <c r="I119" s="767"/>
      <c r="J119" s="767"/>
      <c r="K119" s="768"/>
      <c r="L119" s="770"/>
      <c r="M119" s="770"/>
      <c r="N119" s="767" t="s">
        <v>7</v>
      </c>
      <c r="O119" s="767"/>
      <c r="P119" s="767"/>
      <c r="Q119" s="767"/>
      <c r="R119" s="767"/>
      <c r="S119" s="767"/>
      <c r="T119" s="767">
        <v>1</v>
      </c>
      <c r="U119" s="767">
        <v>2</v>
      </c>
      <c r="V119" s="698"/>
      <c r="W119" s="772">
        <f t="shared" si="4"/>
        <v>0</v>
      </c>
    </row>
    <row r="120" spans="1:23" x14ac:dyDescent="0.25">
      <c r="A120" s="290">
        <v>112</v>
      </c>
      <c r="B120" s="1202" t="s">
        <v>679</v>
      </c>
      <c r="C120" s="1175" t="s">
        <v>742</v>
      </c>
      <c r="D120" s="1183" t="s">
        <v>743</v>
      </c>
      <c r="E120" s="758" t="s">
        <v>476</v>
      </c>
      <c r="F120" s="767"/>
      <c r="G120" s="767" t="s">
        <v>7</v>
      </c>
      <c r="H120" s="767"/>
      <c r="I120" s="767"/>
      <c r="J120" s="767"/>
      <c r="K120" s="768"/>
      <c r="L120" s="770"/>
      <c r="M120" s="770"/>
      <c r="N120" s="767"/>
      <c r="O120" s="767"/>
      <c r="P120" s="767"/>
      <c r="Q120" s="767"/>
      <c r="R120" s="767"/>
      <c r="S120" s="767"/>
      <c r="T120" s="767">
        <v>52</v>
      </c>
      <c r="U120" s="767">
        <v>2</v>
      </c>
      <c r="V120" s="787" t="s">
        <v>4046</v>
      </c>
      <c r="W120" s="788" t="s">
        <v>4046</v>
      </c>
    </row>
    <row r="121" spans="1:23" x14ac:dyDescent="0.25">
      <c r="A121" s="290">
        <v>113</v>
      </c>
      <c r="B121" s="1203"/>
      <c r="C121" s="1176"/>
      <c r="D121" s="1184"/>
      <c r="E121" s="758" t="s">
        <v>744</v>
      </c>
      <c r="F121" s="767"/>
      <c r="G121" s="767"/>
      <c r="H121" s="767"/>
      <c r="I121" s="767"/>
      <c r="J121" s="767"/>
      <c r="K121" s="768"/>
      <c r="L121" s="770"/>
      <c r="M121" s="770"/>
      <c r="N121" s="767" t="s">
        <v>7</v>
      </c>
      <c r="O121" s="767" t="s">
        <v>7</v>
      </c>
      <c r="P121" s="767"/>
      <c r="Q121" s="767"/>
      <c r="R121" s="767"/>
      <c r="S121" s="767"/>
      <c r="T121" s="767">
        <v>2</v>
      </c>
      <c r="U121" s="767">
        <v>2</v>
      </c>
      <c r="V121" s="698"/>
      <c r="W121" s="772">
        <f t="shared" si="4"/>
        <v>0</v>
      </c>
    </row>
    <row r="122" spans="1:23" x14ac:dyDescent="0.25">
      <c r="A122" s="290">
        <v>114</v>
      </c>
      <c r="B122" s="1203"/>
      <c r="C122" s="1176"/>
      <c r="D122" s="1184"/>
      <c r="E122" s="758" t="s">
        <v>745</v>
      </c>
      <c r="F122" s="767"/>
      <c r="G122" s="767"/>
      <c r="H122" s="767"/>
      <c r="I122" s="767"/>
      <c r="J122" s="767"/>
      <c r="K122" s="768"/>
      <c r="L122" s="770"/>
      <c r="M122" s="770"/>
      <c r="N122" s="767" t="s">
        <v>7</v>
      </c>
      <c r="O122" s="767" t="s">
        <v>7</v>
      </c>
      <c r="P122" s="767"/>
      <c r="Q122" s="767"/>
      <c r="R122" s="767"/>
      <c r="S122" s="767"/>
      <c r="T122" s="767">
        <v>2</v>
      </c>
      <c r="U122" s="767">
        <v>2</v>
      </c>
      <c r="V122" s="698"/>
      <c r="W122" s="772">
        <f t="shared" si="4"/>
        <v>0</v>
      </c>
    </row>
    <row r="123" spans="1:23" x14ac:dyDescent="0.25">
      <c r="A123" s="290">
        <v>115</v>
      </c>
      <c r="B123" s="1203"/>
      <c r="C123" s="1176"/>
      <c r="D123" s="1184"/>
      <c r="E123" s="758" t="s">
        <v>746</v>
      </c>
      <c r="F123" s="767"/>
      <c r="G123" s="767"/>
      <c r="H123" s="767"/>
      <c r="I123" s="767"/>
      <c r="J123" s="767"/>
      <c r="K123" s="768"/>
      <c r="L123" s="770"/>
      <c r="M123" s="770"/>
      <c r="N123" s="767" t="s">
        <v>7</v>
      </c>
      <c r="O123" s="767" t="s">
        <v>7</v>
      </c>
      <c r="P123" s="767"/>
      <c r="Q123" s="767"/>
      <c r="R123" s="767"/>
      <c r="S123" s="767"/>
      <c r="T123" s="767">
        <v>2</v>
      </c>
      <c r="U123" s="767">
        <v>2</v>
      </c>
      <c r="V123" s="698"/>
      <c r="W123" s="772">
        <f t="shared" si="4"/>
        <v>0</v>
      </c>
    </row>
    <row r="124" spans="1:23" x14ac:dyDescent="0.25">
      <c r="A124" s="290">
        <v>116</v>
      </c>
      <c r="B124" s="1203"/>
      <c r="C124" s="1176"/>
      <c r="D124" s="1184"/>
      <c r="E124" s="758" t="s">
        <v>747</v>
      </c>
      <c r="F124" s="767"/>
      <c r="G124" s="767" t="s">
        <v>7</v>
      </c>
      <c r="H124" s="767"/>
      <c r="I124" s="767"/>
      <c r="J124" s="767"/>
      <c r="K124" s="768"/>
      <c r="L124" s="770"/>
      <c r="M124" s="770"/>
      <c r="N124" s="767"/>
      <c r="O124" s="767"/>
      <c r="P124" s="767"/>
      <c r="Q124" s="767"/>
      <c r="R124" s="767"/>
      <c r="S124" s="767"/>
      <c r="T124" s="767">
        <v>52</v>
      </c>
      <c r="U124" s="767">
        <v>2</v>
      </c>
      <c r="V124" s="787" t="s">
        <v>4046</v>
      </c>
      <c r="W124" s="788" t="s">
        <v>4046</v>
      </c>
    </row>
    <row r="125" spans="1:23" ht="25.5" x14ac:dyDescent="0.25">
      <c r="A125" s="290">
        <v>117</v>
      </c>
      <c r="B125" s="1203"/>
      <c r="C125" s="1176"/>
      <c r="D125" s="1184"/>
      <c r="E125" s="758" t="s">
        <v>748</v>
      </c>
      <c r="F125" s="767"/>
      <c r="G125" s="767"/>
      <c r="H125" s="767"/>
      <c r="I125" s="767"/>
      <c r="J125" s="767"/>
      <c r="K125" s="768"/>
      <c r="L125" s="770"/>
      <c r="M125" s="770"/>
      <c r="N125" s="767" t="s">
        <v>7</v>
      </c>
      <c r="O125" s="767" t="s">
        <v>7</v>
      </c>
      <c r="P125" s="767"/>
      <c r="Q125" s="767"/>
      <c r="R125" s="767"/>
      <c r="S125" s="767"/>
      <c r="T125" s="767">
        <v>2</v>
      </c>
      <c r="U125" s="767">
        <v>2</v>
      </c>
      <c r="V125" s="698"/>
      <c r="W125" s="772">
        <f t="shared" si="4"/>
        <v>0</v>
      </c>
    </row>
    <row r="126" spans="1:23" x14ac:dyDescent="0.25">
      <c r="A126" s="290">
        <v>118</v>
      </c>
      <c r="B126" s="1203"/>
      <c r="C126" s="1177"/>
      <c r="D126" s="1185"/>
      <c r="E126" s="758" t="s">
        <v>749</v>
      </c>
      <c r="F126" s="767"/>
      <c r="G126" s="767"/>
      <c r="H126" s="767"/>
      <c r="I126" s="767"/>
      <c r="J126" s="767"/>
      <c r="K126" s="768"/>
      <c r="L126" s="770"/>
      <c r="M126" s="770"/>
      <c r="N126" s="767" t="s">
        <v>7</v>
      </c>
      <c r="O126" s="767" t="s">
        <v>7</v>
      </c>
      <c r="P126" s="767"/>
      <c r="Q126" s="767"/>
      <c r="R126" s="767"/>
      <c r="S126" s="767"/>
      <c r="T126" s="767">
        <v>2</v>
      </c>
      <c r="U126" s="767">
        <v>2</v>
      </c>
      <c r="V126" s="698"/>
      <c r="W126" s="772">
        <f t="shared" si="4"/>
        <v>0</v>
      </c>
    </row>
    <row r="127" spans="1:23" x14ac:dyDescent="0.25">
      <c r="A127" s="290">
        <v>119</v>
      </c>
      <c r="B127" s="1203"/>
      <c r="C127" s="1175" t="s">
        <v>750</v>
      </c>
      <c r="D127" s="1183" t="s">
        <v>743</v>
      </c>
      <c r="E127" s="758" t="s">
        <v>476</v>
      </c>
      <c r="F127" s="767"/>
      <c r="G127" s="767" t="s">
        <v>7</v>
      </c>
      <c r="H127" s="767"/>
      <c r="I127" s="767"/>
      <c r="J127" s="767"/>
      <c r="K127" s="768"/>
      <c r="L127" s="770"/>
      <c r="M127" s="770"/>
      <c r="N127" s="767"/>
      <c r="O127" s="767"/>
      <c r="P127" s="767"/>
      <c r="Q127" s="767"/>
      <c r="R127" s="767"/>
      <c r="S127" s="767"/>
      <c r="T127" s="767">
        <v>52</v>
      </c>
      <c r="U127" s="767">
        <v>2</v>
      </c>
      <c r="V127" s="787" t="s">
        <v>4046</v>
      </c>
      <c r="W127" s="788" t="s">
        <v>4046</v>
      </c>
    </row>
    <row r="128" spans="1:23" x14ac:dyDescent="0.25">
      <c r="A128" s="290">
        <v>120</v>
      </c>
      <c r="B128" s="1203"/>
      <c r="C128" s="1176"/>
      <c r="D128" s="1184"/>
      <c r="E128" s="758" t="s">
        <v>744</v>
      </c>
      <c r="F128" s="767"/>
      <c r="G128" s="767"/>
      <c r="H128" s="767"/>
      <c r="I128" s="767"/>
      <c r="J128" s="767"/>
      <c r="K128" s="768"/>
      <c r="L128" s="770"/>
      <c r="M128" s="770"/>
      <c r="N128" s="767" t="s">
        <v>7</v>
      </c>
      <c r="O128" s="767" t="s">
        <v>7</v>
      </c>
      <c r="P128" s="767"/>
      <c r="Q128" s="767"/>
      <c r="R128" s="767"/>
      <c r="S128" s="767"/>
      <c r="T128" s="767">
        <v>2</v>
      </c>
      <c r="U128" s="767">
        <v>2</v>
      </c>
      <c r="V128" s="698"/>
      <c r="W128" s="772">
        <f t="shared" si="4"/>
        <v>0</v>
      </c>
    </row>
    <row r="129" spans="1:23" x14ac:dyDescent="0.25">
      <c r="A129" s="290">
        <v>121</v>
      </c>
      <c r="B129" s="1203"/>
      <c r="C129" s="1176"/>
      <c r="D129" s="1184"/>
      <c r="E129" s="758" t="s">
        <v>745</v>
      </c>
      <c r="F129" s="767"/>
      <c r="G129" s="767"/>
      <c r="H129" s="767"/>
      <c r="I129" s="767"/>
      <c r="J129" s="767"/>
      <c r="K129" s="768"/>
      <c r="L129" s="770"/>
      <c r="M129" s="770"/>
      <c r="N129" s="767" t="s">
        <v>7</v>
      </c>
      <c r="O129" s="767" t="s">
        <v>7</v>
      </c>
      <c r="P129" s="767"/>
      <c r="Q129" s="767"/>
      <c r="R129" s="767"/>
      <c r="S129" s="767"/>
      <c r="T129" s="767">
        <v>2</v>
      </c>
      <c r="U129" s="767">
        <v>2</v>
      </c>
      <c r="V129" s="698"/>
      <c r="W129" s="772">
        <f t="shared" si="4"/>
        <v>0</v>
      </c>
    </row>
    <row r="130" spans="1:23" x14ac:dyDescent="0.25">
      <c r="A130" s="290">
        <v>122</v>
      </c>
      <c r="B130" s="1203"/>
      <c r="C130" s="1176"/>
      <c r="D130" s="1184"/>
      <c r="E130" s="758" t="s">
        <v>746</v>
      </c>
      <c r="F130" s="767"/>
      <c r="G130" s="767"/>
      <c r="H130" s="767"/>
      <c r="I130" s="767"/>
      <c r="J130" s="767"/>
      <c r="K130" s="768"/>
      <c r="L130" s="770"/>
      <c r="M130" s="770"/>
      <c r="N130" s="767" t="s">
        <v>7</v>
      </c>
      <c r="O130" s="767" t="s">
        <v>7</v>
      </c>
      <c r="P130" s="767"/>
      <c r="Q130" s="767"/>
      <c r="R130" s="767"/>
      <c r="S130" s="767"/>
      <c r="T130" s="767">
        <v>2</v>
      </c>
      <c r="U130" s="767">
        <v>2</v>
      </c>
      <c r="V130" s="698"/>
      <c r="W130" s="772">
        <f t="shared" si="4"/>
        <v>0</v>
      </c>
    </row>
    <row r="131" spans="1:23" x14ac:dyDescent="0.25">
      <c r="A131" s="290">
        <v>123</v>
      </c>
      <c r="B131" s="1203"/>
      <c r="C131" s="1176"/>
      <c r="D131" s="1184"/>
      <c r="E131" s="758" t="s">
        <v>747</v>
      </c>
      <c r="F131" s="767"/>
      <c r="G131" s="767" t="s">
        <v>7</v>
      </c>
      <c r="H131" s="767"/>
      <c r="I131" s="767"/>
      <c r="J131" s="767"/>
      <c r="K131" s="768"/>
      <c r="L131" s="770"/>
      <c r="M131" s="770"/>
      <c r="N131" s="767"/>
      <c r="O131" s="767"/>
      <c r="P131" s="767"/>
      <c r="Q131" s="767"/>
      <c r="R131" s="767"/>
      <c r="S131" s="767"/>
      <c r="T131" s="767">
        <v>52</v>
      </c>
      <c r="U131" s="767">
        <v>2</v>
      </c>
      <c r="V131" s="787" t="s">
        <v>4046</v>
      </c>
      <c r="W131" s="788" t="s">
        <v>4046</v>
      </c>
    </row>
    <row r="132" spans="1:23" ht="25.5" x14ac:dyDescent="0.25">
      <c r="A132" s="290">
        <v>124</v>
      </c>
      <c r="B132" s="1203"/>
      <c r="C132" s="1176"/>
      <c r="D132" s="1184"/>
      <c r="E132" s="758" t="s">
        <v>748</v>
      </c>
      <c r="F132" s="767"/>
      <c r="G132" s="767"/>
      <c r="H132" s="767"/>
      <c r="I132" s="767"/>
      <c r="J132" s="767"/>
      <c r="K132" s="768"/>
      <c r="L132" s="770"/>
      <c r="M132" s="770"/>
      <c r="N132" s="767" t="s">
        <v>7</v>
      </c>
      <c r="O132" s="767" t="s">
        <v>7</v>
      </c>
      <c r="P132" s="767"/>
      <c r="Q132" s="767"/>
      <c r="R132" s="767"/>
      <c r="S132" s="767"/>
      <c r="T132" s="767">
        <v>2</v>
      </c>
      <c r="U132" s="767">
        <v>2</v>
      </c>
      <c r="V132" s="698"/>
      <c r="W132" s="772">
        <f t="shared" si="4"/>
        <v>0</v>
      </c>
    </row>
    <row r="133" spans="1:23" x14ac:dyDescent="0.25">
      <c r="A133" s="290">
        <v>125</v>
      </c>
      <c r="B133" s="1204"/>
      <c r="C133" s="1177"/>
      <c r="D133" s="1185"/>
      <c r="E133" s="758" t="s">
        <v>749</v>
      </c>
      <c r="F133" s="767"/>
      <c r="G133" s="767"/>
      <c r="H133" s="767"/>
      <c r="I133" s="767"/>
      <c r="J133" s="767"/>
      <c r="K133" s="768"/>
      <c r="L133" s="770"/>
      <c r="M133" s="770"/>
      <c r="N133" s="767" t="s">
        <v>7</v>
      </c>
      <c r="O133" s="767" t="s">
        <v>7</v>
      </c>
      <c r="P133" s="767"/>
      <c r="Q133" s="767"/>
      <c r="R133" s="767"/>
      <c r="S133" s="767"/>
      <c r="T133" s="767">
        <v>2</v>
      </c>
      <c r="U133" s="767">
        <v>2</v>
      </c>
      <c r="V133" s="698"/>
      <c r="W133" s="772">
        <f t="shared" si="4"/>
        <v>0</v>
      </c>
    </row>
    <row r="134" spans="1:23" ht="25.5" x14ac:dyDescent="0.25">
      <c r="A134" s="290">
        <v>126</v>
      </c>
      <c r="B134" s="1202" t="s">
        <v>684</v>
      </c>
      <c r="C134" s="759"/>
      <c r="D134" s="1183" t="s">
        <v>751</v>
      </c>
      <c r="E134" s="758" t="s">
        <v>752</v>
      </c>
      <c r="F134" s="767"/>
      <c r="G134" s="767" t="s">
        <v>7</v>
      </c>
      <c r="H134" s="767"/>
      <c r="I134" s="767"/>
      <c r="J134" s="767"/>
      <c r="K134" s="768"/>
      <c r="L134" s="770"/>
      <c r="M134" s="770"/>
      <c r="N134" s="767"/>
      <c r="O134" s="767"/>
      <c r="P134" s="767"/>
      <c r="Q134" s="767"/>
      <c r="R134" s="767"/>
      <c r="S134" s="767"/>
      <c r="T134" s="767">
        <v>52</v>
      </c>
      <c r="U134" s="767" t="s">
        <v>4046</v>
      </c>
      <c r="V134" s="787" t="s">
        <v>4046</v>
      </c>
      <c r="W134" s="788" t="s">
        <v>4046</v>
      </c>
    </row>
    <row r="135" spans="1:23" x14ac:dyDescent="0.25">
      <c r="A135" s="290">
        <v>127</v>
      </c>
      <c r="B135" s="1203"/>
      <c r="C135" s="759"/>
      <c r="D135" s="1184"/>
      <c r="E135" s="758" t="s">
        <v>393</v>
      </c>
      <c r="F135" s="767"/>
      <c r="G135" s="767" t="s">
        <v>7</v>
      </c>
      <c r="H135" s="767"/>
      <c r="I135" s="767"/>
      <c r="J135" s="767"/>
      <c r="K135" s="768"/>
      <c r="L135" s="770"/>
      <c r="M135" s="770"/>
      <c r="N135" s="767"/>
      <c r="O135" s="767"/>
      <c r="P135" s="767"/>
      <c r="Q135" s="767"/>
      <c r="R135" s="767"/>
      <c r="S135" s="767"/>
      <c r="T135" s="767">
        <v>52</v>
      </c>
      <c r="U135" s="767" t="s">
        <v>4046</v>
      </c>
      <c r="V135" s="861" t="s">
        <v>4046</v>
      </c>
      <c r="W135" s="788" t="s">
        <v>4046</v>
      </c>
    </row>
    <row r="136" spans="1:23" x14ac:dyDescent="0.25">
      <c r="A136" s="290">
        <v>128</v>
      </c>
      <c r="B136" s="1203"/>
      <c r="C136" s="759"/>
      <c r="D136" s="1185"/>
      <c r="E136" s="758" t="s">
        <v>753</v>
      </c>
      <c r="F136" s="767"/>
      <c r="G136" s="767"/>
      <c r="H136" s="767"/>
      <c r="I136" s="767"/>
      <c r="J136" s="767"/>
      <c r="K136" s="768"/>
      <c r="L136" s="770"/>
      <c r="M136" s="770"/>
      <c r="N136" s="767" t="s">
        <v>7</v>
      </c>
      <c r="O136" s="767" t="s">
        <v>7</v>
      </c>
      <c r="P136" s="767"/>
      <c r="Q136" s="767"/>
      <c r="R136" s="767"/>
      <c r="S136" s="767"/>
      <c r="T136" s="767">
        <v>2</v>
      </c>
      <c r="U136" s="767">
        <v>2</v>
      </c>
      <c r="V136" s="698"/>
      <c r="W136" s="772">
        <f t="shared" si="4"/>
        <v>0</v>
      </c>
    </row>
    <row r="137" spans="1:23" ht="25.5" x14ac:dyDescent="0.25">
      <c r="A137" s="290">
        <v>129</v>
      </c>
      <c r="B137" s="1203"/>
      <c r="C137" s="759"/>
      <c r="D137" s="1183" t="s">
        <v>751</v>
      </c>
      <c r="E137" s="758" t="s">
        <v>752</v>
      </c>
      <c r="F137" s="767"/>
      <c r="G137" s="767" t="s">
        <v>7</v>
      </c>
      <c r="H137" s="767"/>
      <c r="I137" s="767"/>
      <c r="J137" s="767"/>
      <c r="K137" s="768"/>
      <c r="L137" s="770"/>
      <c r="M137" s="770"/>
      <c r="N137" s="767"/>
      <c r="O137" s="767"/>
      <c r="P137" s="767"/>
      <c r="Q137" s="767"/>
      <c r="R137" s="767"/>
      <c r="S137" s="767"/>
      <c r="T137" s="767">
        <v>52</v>
      </c>
      <c r="U137" s="767" t="s">
        <v>4046</v>
      </c>
      <c r="V137" s="861" t="s">
        <v>4046</v>
      </c>
      <c r="W137" s="788" t="s">
        <v>4046</v>
      </c>
    </row>
    <row r="138" spans="1:23" x14ac:dyDescent="0.25">
      <c r="A138" s="290">
        <v>130</v>
      </c>
      <c r="B138" s="1203"/>
      <c r="C138" s="759"/>
      <c r="D138" s="1184"/>
      <c r="E138" s="758" t="s">
        <v>393</v>
      </c>
      <c r="F138" s="767"/>
      <c r="G138" s="767" t="s">
        <v>7</v>
      </c>
      <c r="H138" s="767"/>
      <c r="I138" s="767"/>
      <c r="J138" s="767"/>
      <c r="K138" s="768"/>
      <c r="L138" s="770"/>
      <c r="M138" s="770"/>
      <c r="N138" s="767"/>
      <c r="O138" s="767"/>
      <c r="P138" s="767"/>
      <c r="Q138" s="767"/>
      <c r="R138" s="767"/>
      <c r="S138" s="767"/>
      <c r="T138" s="767">
        <v>52</v>
      </c>
      <c r="U138" s="767" t="s">
        <v>4046</v>
      </c>
      <c r="V138" s="861" t="s">
        <v>4046</v>
      </c>
      <c r="W138" s="788" t="s">
        <v>4046</v>
      </c>
    </row>
    <row r="139" spans="1:23" x14ac:dyDescent="0.25">
      <c r="A139" s="290">
        <v>131</v>
      </c>
      <c r="B139" s="1204"/>
      <c r="C139" s="759"/>
      <c r="D139" s="1185"/>
      <c r="E139" s="758" t="s">
        <v>753</v>
      </c>
      <c r="F139" s="767"/>
      <c r="G139" s="767"/>
      <c r="H139" s="767"/>
      <c r="I139" s="767"/>
      <c r="J139" s="767"/>
      <c r="K139" s="768"/>
      <c r="L139" s="770"/>
      <c r="M139" s="770"/>
      <c r="N139" s="767" t="s">
        <v>7</v>
      </c>
      <c r="O139" s="767" t="s">
        <v>7</v>
      </c>
      <c r="P139" s="767"/>
      <c r="Q139" s="767"/>
      <c r="R139" s="767"/>
      <c r="S139" s="767"/>
      <c r="T139" s="767">
        <v>2</v>
      </c>
      <c r="U139" s="767">
        <v>2</v>
      </c>
      <c r="V139" s="698"/>
      <c r="W139" s="772">
        <f t="shared" si="4"/>
        <v>0</v>
      </c>
    </row>
    <row r="140" spans="1:23" ht="25.5" x14ac:dyDescent="0.25">
      <c r="A140" s="290">
        <v>132</v>
      </c>
      <c r="B140" s="293" t="s">
        <v>754</v>
      </c>
      <c r="C140" s="759" t="s">
        <v>264</v>
      </c>
      <c r="D140" s="760" t="s">
        <v>265</v>
      </c>
      <c r="E140" s="758" t="s">
        <v>755</v>
      </c>
      <c r="F140" s="767"/>
      <c r="G140" s="767"/>
      <c r="H140" s="767"/>
      <c r="I140" s="767"/>
      <c r="J140" s="767"/>
      <c r="K140" s="768"/>
      <c r="L140" s="770"/>
      <c r="M140" s="770"/>
      <c r="N140" s="767"/>
      <c r="O140" s="767" t="s">
        <v>7</v>
      </c>
      <c r="P140" s="767"/>
      <c r="Q140" s="767"/>
      <c r="R140" s="767"/>
      <c r="S140" s="767"/>
      <c r="T140" s="767">
        <v>1</v>
      </c>
      <c r="U140" s="767">
        <v>20</v>
      </c>
      <c r="V140" s="698"/>
      <c r="W140" s="772">
        <f t="shared" si="4"/>
        <v>0</v>
      </c>
    </row>
    <row r="141" spans="1:23" ht="25.5" x14ac:dyDescent="0.25">
      <c r="A141" s="290">
        <v>133</v>
      </c>
      <c r="B141" s="1202" t="s">
        <v>756</v>
      </c>
      <c r="C141" s="1175" t="s">
        <v>757</v>
      </c>
      <c r="D141" s="1183" t="s">
        <v>758</v>
      </c>
      <c r="E141" s="758" t="s">
        <v>3570</v>
      </c>
      <c r="F141" s="767"/>
      <c r="G141" s="767" t="s">
        <v>7</v>
      </c>
      <c r="H141" s="767"/>
      <c r="I141" s="767"/>
      <c r="J141" s="767"/>
      <c r="K141" s="768"/>
      <c r="L141" s="770"/>
      <c r="M141" s="770"/>
      <c r="N141" s="767"/>
      <c r="O141" s="767"/>
      <c r="P141" s="767"/>
      <c r="Q141" s="767"/>
      <c r="R141" s="767"/>
      <c r="S141" s="767"/>
      <c r="T141" s="767">
        <v>52</v>
      </c>
      <c r="U141" s="767">
        <v>1</v>
      </c>
      <c r="V141" s="787" t="s">
        <v>4046</v>
      </c>
      <c r="W141" s="788" t="s">
        <v>4046</v>
      </c>
    </row>
    <row r="142" spans="1:23" ht="25.5" x14ac:dyDescent="0.25">
      <c r="A142" s="290">
        <v>134</v>
      </c>
      <c r="B142" s="1203"/>
      <c r="C142" s="1176"/>
      <c r="D142" s="1184"/>
      <c r="E142" s="758" t="s">
        <v>3571</v>
      </c>
      <c r="F142" s="767"/>
      <c r="G142" s="767"/>
      <c r="H142" s="767"/>
      <c r="I142" s="767"/>
      <c r="J142" s="767"/>
      <c r="K142" s="768"/>
      <c r="L142" s="770"/>
      <c r="M142" s="770"/>
      <c r="N142" s="767"/>
      <c r="O142" s="767"/>
      <c r="P142" s="767" t="s">
        <v>7</v>
      </c>
      <c r="Q142" s="767"/>
      <c r="R142" s="767"/>
      <c r="S142" s="767"/>
      <c r="T142" s="767">
        <v>12</v>
      </c>
      <c r="U142" s="767">
        <v>1</v>
      </c>
      <c r="V142" s="698"/>
      <c r="W142" s="772">
        <f t="shared" si="4"/>
        <v>0</v>
      </c>
    </row>
    <row r="143" spans="1:23" ht="25.5" x14ac:dyDescent="0.25">
      <c r="A143" s="290">
        <v>135</v>
      </c>
      <c r="B143" s="1203"/>
      <c r="C143" s="1176"/>
      <c r="D143" s="1184"/>
      <c r="E143" s="758" t="s">
        <v>3572</v>
      </c>
      <c r="F143" s="767"/>
      <c r="G143" s="767"/>
      <c r="H143" s="767"/>
      <c r="I143" s="767"/>
      <c r="J143" s="767"/>
      <c r="K143" s="768"/>
      <c r="L143" s="770"/>
      <c r="M143" s="770"/>
      <c r="N143" s="767"/>
      <c r="O143" s="767"/>
      <c r="P143" s="767" t="s">
        <v>7</v>
      </c>
      <c r="Q143" s="767"/>
      <c r="R143" s="767"/>
      <c r="S143" s="767"/>
      <c r="T143" s="767">
        <v>12</v>
      </c>
      <c r="U143" s="767">
        <v>1</v>
      </c>
      <c r="V143" s="698"/>
      <c r="W143" s="772">
        <f t="shared" si="4"/>
        <v>0</v>
      </c>
    </row>
    <row r="144" spans="1:23" x14ac:dyDescent="0.25">
      <c r="A144" s="290">
        <v>136</v>
      </c>
      <c r="B144" s="1203"/>
      <c r="C144" s="1176"/>
      <c r="D144" s="1184"/>
      <c r="E144" s="758" t="s">
        <v>3573</v>
      </c>
      <c r="F144" s="767"/>
      <c r="G144" s="767"/>
      <c r="H144" s="767"/>
      <c r="I144" s="767"/>
      <c r="J144" s="767"/>
      <c r="K144" s="768"/>
      <c r="L144" s="770"/>
      <c r="M144" s="770"/>
      <c r="N144" s="767"/>
      <c r="O144" s="767"/>
      <c r="P144" s="767" t="s">
        <v>7</v>
      </c>
      <c r="Q144" s="767"/>
      <c r="R144" s="767"/>
      <c r="S144" s="767"/>
      <c r="T144" s="767">
        <v>12</v>
      </c>
      <c r="U144" s="767">
        <v>1</v>
      </c>
      <c r="V144" s="698"/>
      <c r="W144" s="772">
        <f t="shared" si="4"/>
        <v>0</v>
      </c>
    </row>
    <row r="145" spans="1:23" ht="25.5" x14ac:dyDescent="0.25">
      <c r="A145" s="290">
        <v>137</v>
      </c>
      <c r="B145" s="1203"/>
      <c r="C145" s="1176"/>
      <c r="D145" s="1184"/>
      <c r="E145" s="758" t="s">
        <v>3574</v>
      </c>
      <c r="F145" s="767"/>
      <c r="G145" s="767"/>
      <c r="H145" s="767"/>
      <c r="I145" s="767"/>
      <c r="J145" s="767"/>
      <c r="K145" s="768"/>
      <c r="L145" s="770"/>
      <c r="M145" s="770"/>
      <c r="N145" s="767"/>
      <c r="O145" s="767"/>
      <c r="P145" s="767" t="s">
        <v>7</v>
      </c>
      <c r="Q145" s="767"/>
      <c r="R145" s="767"/>
      <c r="S145" s="767"/>
      <c r="T145" s="767">
        <v>12</v>
      </c>
      <c r="U145" s="767">
        <v>1</v>
      </c>
      <c r="V145" s="698"/>
      <c r="W145" s="772">
        <f t="shared" si="4"/>
        <v>0</v>
      </c>
    </row>
    <row r="146" spans="1:23" x14ac:dyDescent="0.25">
      <c r="A146" s="290">
        <v>138</v>
      </c>
      <c r="B146" s="1203"/>
      <c r="C146" s="1176"/>
      <c r="D146" s="1184"/>
      <c r="E146" s="758" t="s">
        <v>3575</v>
      </c>
      <c r="F146" s="767"/>
      <c r="G146" s="767"/>
      <c r="H146" s="767"/>
      <c r="I146" s="767"/>
      <c r="J146" s="767"/>
      <c r="K146" s="768"/>
      <c r="L146" s="770"/>
      <c r="M146" s="770"/>
      <c r="N146" s="767"/>
      <c r="O146" s="767"/>
      <c r="P146" s="767" t="s">
        <v>7</v>
      </c>
      <c r="Q146" s="767"/>
      <c r="R146" s="767"/>
      <c r="S146" s="767"/>
      <c r="T146" s="767">
        <v>12</v>
      </c>
      <c r="U146" s="767">
        <v>1</v>
      </c>
      <c r="V146" s="698"/>
      <c r="W146" s="772">
        <f t="shared" si="4"/>
        <v>0</v>
      </c>
    </row>
    <row r="147" spans="1:23" x14ac:dyDescent="0.25">
      <c r="A147" s="290">
        <v>139</v>
      </c>
      <c r="B147" s="1203"/>
      <c r="C147" s="1176"/>
      <c r="D147" s="1184"/>
      <c r="E147" s="758" t="s">
        <v>3576</v>
      </c>
      <c r="F147" s="767"/>
      <c r="G147" s="767"/>
      <c r="H147" s="767"/>
      <c r="I147" s="767"/>
      <c r="J147" s="767"/>
      <c r="K147" s="768"/>
      <c r="L147" s="770"/>
      <c r="M147" s="770"/>
      <c r="N147" s="767"/>
      <c r="O147" s="767"/>
      <c r="P147" s="767"/>
      <c r="Q147" s="767" t="s">
        <v>7</v>
      </c>
      <c r="R147" s="767"/>
      <c r="S147" s="767"/>
      <c r="T147" s="767">
        <v>4</v>
      </c>
      <c r="U147" s="767">
        <v>1</v>
      </c>
      <c r="V147" s="698"/>
      <c r="W147" s="772">
        <f t="shared" si="4"/>
        <v>0</v>
      </c>
    </row>
    <row r="148" spans="1:23" x14ac:dyDescent="0.25">
      <c r="A148" s="290">
        <v>140</v>
      </c>
      <c r="B148" s="1203"/>
      <c r="C148" s="1176"/>
      <c r="D148" s="1184"/>
      <c r="E148" s="758" t="s">
        <v>3577</v>
      </c>
      <c r="F148" s="767"/>
      <c r="G148" s="767"/>
      <c r="H148" s="767"/>
      <c r="I148" s="767"/>
      <c r="J148" s="767"/>
      <c r="K148" s="768"/>
      <c r="L148" s="770"/>
      <c r="M148" s="770"/>
      <c r="N148" s="767"/>
      <c r="O148" s="767"/>
      <c r="P148" s="767"/>
      <c r="Q148" s="767" t="s">
        <v>7</v>
      </c>
      <c r="R148" s="767"/>
      <c r="S148" s="767"/>
      <c r="T148" s="767">
        <v>4</v>
      </c>
      <c r="U148" s="767">
        <v>1</v>
      </c>
      <c r="V148" s="698"/>
      <c r="W148" s="772">
        <f t="shared" si="4"/>
        <v>0</v>
      </c>
    </row>
    <row r="149" spans="1:23" ht="38.25" x14ac:dyDescent="0.25">
      <c r="A149" s="290">
        <v>141</v>
      </c>
      <c r="B149" s="1203"/>
      <c r="C149" s="1176"/>
      <c r="D149" s="1184"/>
      <c r="E149" s="758" t="s">
        <v>3578</v>
      </c>
      <c r="F149" s="767"/>
      <c r="G149" s="767"/>
      <c r="H149" s="767"/>
      <c r="I149" s="767"/>
      <c r="J149" s="767"/>
      <c r="K149" s="768"/>
      <c r="L149" s="770"/>
      <c r="M149" s="770"/>
      <c r="N149" s="767"/>
      <c r="O149" s="767"/>
      <c r="P149" s="767"/>
      <c r="Q149" s="767" t="s">
        <v>7</v>
      </c>
      <c r="R149" s="767"/>
      <c r="S149" s="767"/>
      <c r="T149" s="767">
        <v>4</v>
      </c>
      <c r="U149" s="767">
        <v>1</v>
      </c>
      <c r="V149" s="698"/>
      <c r="W149" s="772">
        <f t="shared" si="4"/>
        <v>0</v>
      </c>
    </row>
    <row r="150" spans="1:23" ht="21.75" customHeight="1" x14ac:dyDescent="0.25">
      <c r="A150" s="290">
        <v>142</v>
      </c>
      <c r="B150" s="1203"/>
      <c r="C150" s="1176"/>
      <c r="D150" s="1184"/>
      <c r="E150" s="758" t="s">
        <v>3579</v>
      </c>
      <c r="F150" s="767"/>
      <c r="G150" s="767"/>
      <c r="H150" s="767"/>
      <c r="I150" s="767"/>
      <c r="J150" s="767"/>
      <c r="K150" s="768"/>
      <c r="L150" s="770"/>
      <c r="M150" s="770"/>
      <c r="N150" s="767"/>
      <c r="O150" s="767"/>
      <c r="P150" s="767"/>
      <c r="Q150" s="767" t="s">
        <v>7</v>
      </c>
      <c r="R150" s="767"/>
      <c r="S150" s="767"/>
      <c r="T150" s="767">
        <v>4</v>
      </c>
      <c r="U150" s="767">
        <v>1</v>
      </c>
      <c r="V150" s="698"/>
      <c r="W150" s="772">
        <f t="shared" si="4"/>
        <v>0</v>
      </c>
    </row>
    <row r="151" spans="1:23" ht="51" x14ac:dyDescent="0.25">
      <c r="A151" s="290">
        <v>143</v>
      </c>
      <c r="B151" s="1203"/>
      <c r="C151" s="1176"/>
      <c r="D151" s="1184"/>
      <c r="E151" s="758" t="s">
        <v>3580</v>
      </c>
      <c r="F151" s="767"/>
      <c r="G151" s="767"/>
      <c r="H151" s="767"/>
      <c r="I151" s="767"/>
      <c r="J151" s="767"/>
      <c r="K151" s="768"/>
      <c r="L151" s="770"/>
      <c r="M151" s="770"/>
      <c r="N151" s="767"/>
      <c r="O151" s="767"/>
      <c r="P151" s="767"/>
      <c r="Q151" s="767" t="s">
        <v>7</v>
      </c>
      <c r="R151" s="767"/>
      <c r="S151" s="767"/>
      <c r="T151" s="767">
        <v>4</v>
      </c>
      <c r="U151" s="767">
        <v>1</v>
      </c>
      <c r="V151" s="698"/>
      <c r="W151" s="772">
        <f t="shared" si="4"/>
        <v>0</v>
      </c>
    </row>
    <row r="152" spans="1:23" ht="51" x14ac:dyDescent="0.25">
      <c r="A152" s="290">
        <v>144</v>
      </c>
      <c r="B152" s="1203"/>
      <c r="C152" s="1176"/>
      <c r="D152" s="1184"/>
      <c r="E152" s="758" t="s">
        <v>3581</v>
      </c>
      <c r="F152" s="767"/>
      <c r="G152" s="767"/>
      <c r="H152" s="767"/>
      <c r="I152" s="767"/>
      <c r="J152" s="767"/>
      <c r="K152" s="768"/>
      <c r="L152" s="770"/>
      <c r="M152" s="770"/>
      <c r="N152" s="767"/>
      <c r="O152" s="767"/>
      <c r="P152" s="767"/>
      <c r="Q152" s="767" t="s">
        <v>7</v>
      </c>
      <c r="R152" s="767"/>
      <c r="S152" s="767"/>
      <c r="T152" s="767">
        <v>4</v>
      </c>
      <c r="U152" s="767">
        <v>1</v>
      </c>
      <c r="V152" s="698"/>
      <c r="W152" s="772">
        <f t="shared" si="4"/>
        <v>0</v>
      </c>
    </row>
    <row r="153" spans="1:23" ht="38.25" x14ac:dyDescent="0.25">
      <c r="A153" s="290">
        <v>145</v>
      </c>
      <c r="B153" s="1203"/>
      <c r="C153" s="1176"/>
      <c r="D153" s="1184"/>
      <c r="E153" s="758" t="s">
        <v>3582</v>
      </c>
      <c r="F153" s="767"/>
      <c r="G153" s="767"/>
      <c r="H153" s="767"/>
      <c r="I153" s="767"/>
      <c r="J153" s="767"/>
      <c r="K153" s="768"/>
      <c r="L153" s="770"/>
      <c r="M153" s="770"/>
      <c r="N153" s="767"/>
      <c r="O153" s="767"/>
      <c r="P153" s="767"/>
      <c r="Q153" s="767" t="s">
        <v>7</v>
      </c>
      <c r="R153" s="767"/>
      <c r="S153" s="767"/>
      <c r="T153" s="767">
        <v>4</v>
      </c>
      <c r="U153" s="767">
        <v>1</v>
      </c>
      <c r="V153" s="698"/>
      <c r="W153" s="772">
        <f t="shared" si="4"/>
        <v>0</v>
      </c>
    </row>
    <row r="154" spans="1:23" ht="25.5" x14ac:dyDescent="0.25">
      <c r="A154" s="290">
        <v>146</v>
      </c>
      <c r="B154" s="1203"/>
      <c r="C154" s="1176"/>
      <c r="D154" s="1184"/>
      <c r="E154" s="758" t="s">
        <v>3583</v>
      </c>
      <c r="F154" s="767"/>
      <c r="G154" s="767"/>
      <c r="H154" s="767"/>
      <c r="I154" s="767"/>
      <c r="J154" s="767"/>
      <c r="K154" s="768"/>
      <c r="L154" s="770"/>
      <c r="M154" s="770"/>
      <c r="N154" s="767"/>
      <c r="O154" s="767"/>
      <c r="P154" s="767" t="s">
        <v>7</v>
      </c>
      <c r="Q154" s="767"/>
      <c r="R154" s="767"/>
      <c r="S154" s="767"/>
      <c r="T154" s="767">
        <v>12</v>
      </c>
      <c r="U154" s="767">
        <v>1</v>
      </c>
      <c r="V154" s="698"/>
      <c r="W154" s="772">
        <f t="shared" ref="W154:W217" si="5">T154*U154*ROUND(V154,2)</f>
        <v>0</v>
      </c>
    </row>
    <row r="155" spans="1:23" ht="38.25" x14ac:dyDescent="0.25">
      <c r="A155" s="290">
        <v>147</v>
      </c>
      <c r="B155" s="1203"/>
      <c r="C155" s="1176"/>
      <c r="D155" s="1184"/>
      <c r="E155" s="758" t="s">
        <v>3584</v>
      </c>
      <c r="F155" s="767"/>
      <c r="G155" s="767"/>
      <c r="H155" s="767"/>
      <c r="I155" s="767"/>
      <c r="J155" s="767"/>
      <c r="K155" s="768"/>
      <c r="L155" s="770"/>
      <c r="M155" s="770"/>
      <c r="N155" s="767"/>
      <c r="O155" s="767"/>
      <c r="P155" s="767" t="s">
        <v>7</v>
      </c>
      <c r="Q155" s="767"/>
      <c r="R155" s="767"/>
      <c r="S155" s="767"/>
      <c r="T155" s="767">
        <v>12</v>
      </c>
      <c r="U155" s="767">
        <v>1</v>
      </c>
      <c r="V155" s="698"/>
      <c r="W155" s="772">
        <f t="shared" si="5"/>
        <v>0</v>
      </c>
    </row>
    <row r="156" spans="1:23" ht="25.5" x14ac:dyDescent="0.25">
      <c r="A156" s="290">
        <v>148</v>
      </c>
      <c r="B156" s="1203"/>
      <c r="C156" s="1176"/>
      <c r="D156" s="1184"/>
      <c r="E156" s="758" t="s">
        <v>3585</v>
      </c>
      <c r="F156" s="767"/>
      <c r="G156" s="767"/>
      <c r="H156" s="767"/>
      <c r="I156" s="767"/>
      <c r="J156" s="767"/>
      <c r="K156" s="768"/>
      <c r="L156" s="770"/>
      <c r="M156" s="770"/>
      <c r="N156" s="767"/>
      <c r="O156" s="767"/>
      <c r="P156" s="767"/>
      <c r="Q156" s="767"/>
      <c r="R156" s="767"/>
      <c r="S156" s="767" t="s">
        <v>7</v>
      </c>
      <c r="T156" s="767">
        <v>1</v>
      </c>
      <c r="U156" s="767">
        <v>1</v>
      </c>
      <c r="V156" s="698"/>
      <c r="W156" s="772">
        <f t="shared" si="5"/>
        <v>0</v>
      </c>
    </row>
    <row r="157" spans="1:23" x14ac:dyDescent="0.25">
      <c r="A157" s="290">
        <v>149</v>
      </c>
      <c r="B157" s="1203"/>
      <c r="C157" s="1176"/>
      <c r="D157" s="1184"/>
      <c r="E157" s="758" t="s">
        <v>3586</v>
      </c>
      <c r="F157" s="767"/>
      <c r="G157" s="767"/>
      <c r="H157" s="767"/>
      <c r="I157" s="767"/>
      <c r="J157" s="767"/>
      <c r="K157" s="768"/>
      <c r="L157" s="770"/>
      <c r="M157" s="770"/>
      <c r="N157" s="767"/>
      <c r="O157" s="767"/>
      <c r="P157" s="767"/>
      <c r="Q157" s="767"/>
      <c r="R157" s="767"/>
      <c r="S157" s="767" t="s">
        <v>7</v>
      </c>
      <c r="T157" s="767">
        <v>1</v>
      </c>
      <c r="U157" s="767">
        <v>1</v>
      </c>
      <c r="V157" s="698"/>
      <c r="W157" s="772">
        <f t="shared" si="5"/>
        <v>0</v>
      </c>
    </row>
    <row r="158" spans="1:23" ht="25.5" x14ac:dyDescent="0.25">
      <c r="A158" s="290">
        <v>150</v>
      </c>
      <c r="B158" s="1203"/>
      <c r="C158" s="1176"/>
      <c r="D158" s="1184"/>
      <c r="E158" s="758" t="s">
        <v>3587</v>
      </c>
      <c r="F158" s="767"/>
      <c r="G158" s="767"/>
      <c r="H158" s="767"/>
      <c r="I158" s="767"/>
      <c r="J158" s="767"/>
      <c r="K158" s="768"/>
      <c r="L158" s="770"/>
      <c r="M158" s="770"/>
      <c r="N158" s="767"/>
      <c r="O158" s="767"/>
      <c r="P158" s="767"/>
      <c r="Q158" s="767"/>
      <c r="R158" s="767"/>
      <c r="S158" s="767" t="s">
        <v>7</v>
      </c>
      <c r="T158" s="767">
        <v>1</v>
      </c>
      <c r="U158" s="767">
        <v>1</v>
      </c>
      <c r="V158" s="698"/>
      <c r="W158" s="772">
        <f t="shared" si="5"/>
        <v>0</v>
      </c>
    </row>
    <row r="159" spans="1:23" ht="21.75" customHeight="1" x14ac:dyDescent="0.25">
      <c r="A159" s="290">
        <v>151</v>
      </c>
      <c r="B159" s="1203"/>
      <c r="C159" s="1177"/>
      <c r="D159" s="1185"/>
      <c r="E159" s="758" t="s">
        <v>3588</v>
      </c>
      <c r="F159" s="767"/>
      <c r="G159" s="767"/>
      <c r="H159" s="767"/>
      <c r="I159" s="767"/>
      <c r="J159" s="767"/>
      <c r="K159" s="768"/>
      <c r="L159" s="770"/>
      <c r="M159" s="770"/>
      <c r="N159" s="767"/>
      <c r="O159" s="767"/>
      <c r="P159" s="767"/>
      <c r="Q159" s="767"/>
      <c r="R159" s="767"/>
      <c r="S159" s="767" t="s">
        <v>7</v>
      </c>
      <c r="T159" s="767">
        <v>1</v>
      </c>
      <c r="U159" s="767">
        <v>1</v>
      </c>
      <c r="V159" s="698"/>
      <c r="W159" s="772">
        <f t="shared" si="5"/>
        <v>0</v>
      </c>
    </row>
    <row r="160" spans="1:23" x14ac:dyDescent="0.25">
      <c r="A160" s="290">
        <v>152</v>
      </c>
      <c r="B160" s="1203"/>
      <c r="C160" s="759" t="s">
        <v>778</v>
      </c>
      <c r="D160" s="760" t="s">
        <v>779</v>
      </c>
      <c r="E160" s="758" t="s">
        <v>3589</v>
      </c>
      <c r="F160" s="767"/>
      <c r="G160" s="767"/>
      <c r="H160" s="767"/>
      <c r="I160" s="767"/>
      <c r="J160" s="767"/>
      <c r="K160" s="768"/>
      <c r="L160" s="770"/>
      <c r="M160" s="770"/>
      <c r="N160" s="767"/>
      <c r="O160" s="767"/>
      <c r="P160" s="767"/>
      <c r="Q160" s="767" t="s">
        <v>7</v>
      </c>
      <c r="R160" s="767"/>
      <c r="S160" s="767"/>
      <c r="T160" s="767">
        <v>4</v>
      </c>
      <c r="U160" s="767">
        <v>1</v>
      </c>
      <c r="V160" s="698"/>
      <c r="W160" s="772">
        <f t="shared" si="5"/>
        <v>0</v>
      </c>
    </row>
    <row r="161" spans="1:23" ht="25.5" x14ac:dyDescent="0.25">
      <c r="A161" s="290">
        <v>153</v>
      </c>
      <c r="B161" s="1203"/>
      <c r="C161" s="759" t="s">
        <v>778</v>
      </c>
      <c r="D161" s="760" t="s">
        <v>779</v>
      </c>
      <c r="E161" s="758" t="s">
        <v>3590</v>
      </c>
      <c r="F161" s="767"/>
      <c r="G161" s="767"/>
      <c r="H161" s="767"/>
      <c r="I161" s="767"/>
      <c r="J161" s="767"/>
      <c r="K161" s="768"/>
      <c r="L161" s="770"/>
      <c r="M161" s="770"/>
      <c r="N161" s="767"/>
      <c r="O161" s="767"/>
      <c r="P161" s="767"/>
      <c r="Q161" s="767" t="s">
        <v>7</v>
      </c>
      <c r="R161" s="767"/>
      <c r="S161" s="767"/>
      <c r="T161" s="767">
        <v>4</v>
      </c>
      <c r="U161" s="767">
        <v>1</v>
      </c>
      <c r="V161" s="698"/>
      <c r="W161" s="772">
        <f t="shared" si="5"/>
        <v>0</v>
      </c>
    </row>
    <row r="162" spans="1:23" x14ac:dyDescent="0.25">
      <c r="A162" s="290">
        <v>154</v>
      </c>
      <c r="B162" s="1203"/>
      <c r="C162" s="759" t="s">
        <v>778</v>
      </c>
      <c r="D162" s="760" t="s">
        <v>779</v>
      </c>
      <c r="E162" s="758" t="s">
        <v>3591</v>
      </c>
      <c r="F162" s="767"/>
      <c r="G162" s="767"/>
      <c r="H162" s="767"/>
      <c r="I162" s="767"/>
      <c r="J162" s="767"/>
      <c r="K162" s="768"/>
      <c r="L162" s="770"/>
      <c r="M162" s="770"/>
      <c r="N162" s="767"/>
      <c r="O162" s="767"/>
      <c r="P162" s="767"/>
      <c r="Q162" s="767" t="s">
        <v>7</v>
      </c>
      <c r="R162" s="767"/>
      <c r="S162" s="767"/>
      <c r="T162" s="767">
        <v>4</v>
      </c>
      <c r="U162" s="767">
        <v>1</v>
      </c>
      <c r="V162" s="698"/>
      <c r="W162" s="772">
        <f t="shared" si="5"/>
        <v>0</v>
      </c>
    </row>
    <row r="163" spans="1:23" ht="45.75" customHeight="1" x14ac:dyDescent="0.25">
      <c r="A163" s="290">
        <v>155</v>
      </c>
      <c r="B163" s="1203"/>
      <c r="C163" s="759" t="s">
        <v>778</v>
      </c>
      <c r="D163" s="760" t="s">
        <v>779</v>
      </c>
      <c r="E163" s="758" t="s">
        <v>3592</v>
      </c>
      <c r="F163" s="767"/>
      <c r="G163" s="767"/>
      <c r="H163" s="767"/>
      <c r="I163" s="767"/>
      <c r="J163" s="767"/>
      <c r="K163" s="768"/>
      <c r="L163" s="770"/>
      <c r="M163" s="770"/>
      <c r="N163" s="767"/>
      <c r="O163" s="767"/>
      <c r="P163" s="767"/>
      <c r="Q163" s="767"/>
      <c r="R163" s="767" t="s">
        <v>7</v>
      </c>
      <c r="S163" s="767"/>
      <c r="T163" s="767">
        <v>2</v>
      </c>
      <c r="U163" s="767">
        <v>1</v>
      </c>
      <c r="V163" s="698"/>
      <c r="W163" s="772">
        <f t="shared" si="5"/>
        <v>0</v>
      </c>
    </row>
    <row r="164" spans="1:23" x14ac:dyDescent="0.25">
      <c r="A164" s="290">
        <v>156</v>
      </c>
      <c r="B164" s="1203"/>
      <c r="C164" s="759" t="s">
        <v>778</v>
      </c>
      <c r="D164" s="760" t="s">
        <v>779</v>
      </c>
      <c r="E164" s="758" t="s">
        <v>3593</v>
      </c>
      <c r="F164" s="767"/>
      <c r="G164" s="767"/>
      <c r="H164" s="767"/>
      <c r="I164" s="767"/>
      <c r="J164" s="767"/>
      <c r="K164" s="768"/>
      <c r="L164" s="770"/>
      <c r="M164" s="770"/>
      <c r="N164" s="767"/>
      <c r="O164" s="767"/>
      <c r="P164" s="767"/>
      <c r="Q164" s="767"/>
      <c r="R164" s="767" t="s">
        <v>7</v>
      </c>
      <c r="S164" s="767"/>
      <c r="T164" s="767">
        <v>2</v>
      </c>
      <c r="U164" s="767">
        <v>1</v>
      </c>
      <c r="V164" s="698"/>
      <c r="W164" s="772">
        <f t="shared" si="5"/>
        <v>0</v>
      </c>
    </row>
    <row r="165" spans="1:23" x14ac:dyDescent="0.25">
      <c r="A165" s="290">
        <v>157</v>
      </c>
      <c r="B165" s="1203"/>
      <c r="C165" s="759" t="s">
        <v>778</v>
      </c>
      <c r="D165" s="760" t="s">
        <v>779</v>
      </c>
      <c r="E165" s="758" t="s">
        <v>3594</v>
      </c>
      <c r="F165" s="767"/>
      <c r="G165" s="767"/>
      <c r="H165" s="767"/>
      <c r="I165" s="767"/>
      <c r="J165" s="767"/>
      <c r="K165" s="768"/>
      <c r="L165" s="770"/>
      <c r="M165" s="770"/>
      <c r="N165" s="767"/>
      <c r="O165" s="767"/>
      <c r="P165" s="767"/>
      <c r="Q165" s="767"/>
      <c r="R165" s="767" t="s">
        <v>7</v>
      </c>
      <c r="S165" s="767"/>
      <c r="T165" s="767">
        <v>2</v>
      </c>
      <c r="U165" s="767">
        <v>1</v>
      </c>
      <c r="V165" s="698"/>
      <c r="W165" s="772">
        <f t="shared" si="5"/>
        <v>0</v>
      </c>
    </row>
    <row r="166" spans="1:23" x14ac:dyDescent="0.25">
      <c r="A166" s="290">
        <v>158</v>
      </c>
      <c r="B166" s="1203"/>
      <c r="C166" s="759" t="s">
        <v>778</v>
      </c>
      <c r="D166" s="760" t="s">
        <v>779</v>
      </c>
      <c r="E166" s="758" t="s">
        <v>3595</v>
      </c>
      <c r="F166" s="767"/>
      <c r="G166" s="767"/>
      <c r="H166" s="767"/>
      <c r="I166" s="767"/>
      <c r="J166" s="767"/>
      <c r="K166" s="768"/>
      <c r="L166" s="770"/>
      <c r="M166" s="770"/>
      <c r="N166" s="767"/>
      <c r="O166" s="767"/>
      <c r="P166" s="767"/>
      <c r="Q166" s="767"/>
      <c r="R166" s="767" t="s">
        <v>7</v>
      </c>
      <c r="S166" s="767"/>
      <c r="T166" s="767">
        <v>2</v>
      </c>
      <c r="U166" s="767">
        <v>1</v>
      </c>
      <c r="V166" s="698"/>
      <c r="W166" s="772">
        <f t="shared" si="5"/>
        <v>0</v>
      </c>
    </row>
    <row r="167" spans="1:23" ht="51" x14ac:dyDescent="0.25">
      <c r="A167" s="290">
        <v>159</v>
      </c>
      <c r="B167" s="1203"/>
      <c r="C167" s="759" t="s">
        <v>778</v>
      </c>
      <c r="D167" s="760" t="s">
        <v>779</v>
      </c>
      <c r="E167" s="758" t="s">
        <v>3596</v>
      </c>
      <c r="F167" s="767"/>
      <c r="G167" s="767"/>
      <c r="H167" s="767"/>
      <c r="I167" s="767"/>
      <c r="J167" s="767"/>
      <c r="K167" s="768"/>
      <c r="L167" s="770"/>
      <c r="M167" s="770"/>
      <c r="N167" s="767"/>
      <c r="O167" s="767"/>
      <c r="P167" s="767"/>
      <c r="Q167" s="767" t="s">
        <v>7</v>
      </c>
      <c r="R167" s="767"/>
      <c r="S167" s="767"/>
      <c r="T167" s="767">
        <v>4</v>
      </c>
      <c r="U167" s="767">
        <v>1</v>
      </c>
      <c r="V167" s="698"/>
      <c r="W167" s="772">
        <f t="shared" si="5"/>
        <v>0</v>
      </c>
    </row>
    <row r="168" spans="1:23" ht="51" x14ac:dyDescent="0.25">
      <c r="A168" s="290">
        <v>160</v>
      </c>
      <c r="B168" s="1203"/>
      <c r="C168" s="759" t="s">
        <v>778</v>
      </c>
      <c r="D168" s="760" t="s">
        <v>779</v>
      </c>
      <c r="E168" s="758" t="s">
        <v>3597</v>
      </c>
      <c r="F168" s="767"/>
      <c r="G168" s="767"/>
      <c r="H168" s="767"/>
      <c r="I168" s="767"/>
      <c r="J168" s="767"/>
      <c r="K168" s="768"/>
      <c r="L168" s="770"/>
      <c r="M168" s="770"/>
      <c r="N168" s="767"/>
      <c r="O168" s="767"/>
      <c r="P168" s="767"/>
      <c r="Q168" s="767" t="s">
        <v>7</v>
      </c>
      <c r="R168" s="767"/>
      <c r="S168" s="767"/>
      <c r="T168" s="767">
        <v>4</v>
      </c>
      <c r="U168" s="767">
        <v>1</v>
      </c>
      <c r="V168" s="698"/>
      <c r="W168" s="772">
        <f t="shared" si="5"/>
        <v>0</v>
      </c>
    </row>
    <row r="169" spans="1:23" ht="38.25" x14ac:dyDescent="0.25">
      <c r="A169" s="290">
        <v>161</v>
      </c>
      <c r="B169" s="1203"/>
      <c r="C169" s="759" t="s">
        <v>778</v>
      </c>
      <c r="D169" s="760" t="s">
        <v>779</v>
      </c>
      <c r="E169" s="758" t="s">
        <v>3598</v>
      </c>
      <c r="F169" s="767"/>
      <c r="G169" s="767"/>
      <c r="H169" s="767"/>
      <c r="I169" s="767"/>
      <c r="J169" s="767"/>
      <c r="K169" s="768"/>
      <c r="L169" s="770"/>
      <c r="M169" s="770"/>
      <c r="N169" s="767"/>
      <c r="O169" s="767"/>
      <c r="P169" s="767"/>
      <c r="Q169" s="767" t="s">
        <v>7</v>
      </c>
      <c r="R169" s="767"/>
      <c r="S169" s="767"/>
      <c r="T169" s="767">
        <v>4</v>
      </c>
      <c r="U169" s="767">
        <v>1</v>
      </c>
      <c r="V169" s="698"/>
      <c r="W169" s="772">
        <f t="shared" si="5"/>
        <v>0</v>
      </c>
    </row>
    <row r="170" spans="1:23" x14ac:dyDescent="0.25">
      <c r="A170" s="290">
        <v>162</v>
      </c>
      <c r="B170" s="1203"/>
      <c r="C170" s="759"/>
      <c r="D170" s="1183" t="s">
        <v>166</v>
      </c>
      <c r="E170" s="758" t="s">
        <v>3599</v>
      </c>
      <c r="F170" s="767"/>
      <c r="G170" s="767"/>
      <c r="H170" s="767"/>
      <c r="I170" s="767"/>
      <c r="J170" s="767"/>
      <c r="K170" s="768"/>
      <c r="L170" s="770"/>
      <c r="M170" s="770"/>
      <c r="N170" s="767"/>
      <c r="O170" s="767"/>
      <c r="P170" s="767"/>
      <c r="Q170" s="767" t="s">
        <v>7</v>
      </c>
      <c r="R170" s="767"/>
      <c r="S170" s="767"/>
      <c r="T170" s="767">
        <v>4</v>
      </c>
      <c r="U170" s="767">
        <v>1</v>
      </c>
      <c r="V170" s="698"/>
      <c r="W170" s="772">
        <f t="shared" si="5"/>
        <v>0</v>
      </c>
    </row>
    <row r="171" spans="1:23" x14ac:dyDescent="0.25">
      <c r="A171" s="290">
        <v>163</v>
      </c>
      <c r="B171" s="1203"/>
      <c r="C171" s="759"/>
      <c r="D171" s="1184"/>
      <c r="E171" s="758" t="s">
        <v>3600</v>
      </c>
      <c r="F171" s="767"/>
      <c r="G171" s="767"/>
      <c r="H171" s="767"/>
      <c r="I171" s="767"/>
      <c r="J171" s="767"/>
      <c r="K171" s="768"/>
      <c r="L171" s="770"/>
      <c r="M171" s="770"/>
      <c r="N171" s="767"/>
      <c r="O171" s="767"/>
      <c r="P171" s="767"/>
      <c r="Q171" s="767" t="s">
        <v>7</v>
      </c>
      <c r="R171" s="767"/>
      <c r="S171" s="767"/>
      <c r="T171" s="767">
        <v>4</v>
      </c>
      <c r="U171" s="767">
        <v>1</v>
      </c>
      <c r="V171" s="698"/>
      <c r="W171" s="772">
        <f t="shared" si="5"/>
        <v>0</v>
      </c>
    </row>
    <row r="172" spans="1:23" ht="38.25" x14ac:dyDescent="0.25">
      <c r="A172" s="290">
        <v>164</v>
      </c>
      <c r="B172" s="1203"/>
      <c r="C172" s="759"/>
      <c r="D172" s="1184"/>
      <c r="E172" s="758" t="s">
        <v>3601</v>
      </c>
      <c r="F172" s="767"/>
      <c r="G172" s="767"/>
      <c r="H172" s="767"/>
      <c r="I172" s="767"/>
      <c r="J172" s="767"/>
      <c r="K172" s="768"/>
      <c r="L172" s="770"/>
      <c r="M172" s="770"/>
      <c r="N172" s="767"/>
      <c r="O172" s="767"/>
      <c r="P172" s="767"/>
      <c r="Q172" s="767"/>
      <c r="R172" s="767" t="s">
        <v>7</v>
      </c>
      <c r="S172" s="767"/>
      <c r="T172" s="767">
        <v>2</v>
      </c>
      <c r="U172" s="767">
        <v>1</v>
      </c>
      <c r="V172" s="698"/>
      <c r="W172" s="772">
        <f t="shared" si="5"/>
        <v>0</v>
      </c>
    </row>
    <row r="173" spans="1:23" ht="51" x14ac:dyDescent="0.25">
      <c r="A173" s="290">
        <v>165</v>
      </c>
      <c r="B173" s="1203"/>
      <c r="C173" s="759"/>
      <c r="D173" s="1185"/>
      <c r="E173" s="758" t="s">
        <v>3602</v>
      </c>
      <c r="F173" s="767"/>
      <c r="G173" s="767"/>
      <c r="H173" s="767"/>
      <c r="I173" s="767"/>
      <c r="J173" s="767"/>
      <c r="K173" s="768"/>
      <c r="L173" s="770"/>
      <c r="M173" s="770"/>
      <c r="N173" s="767"/>
      <c r="O173" s="767"/>
      <c r="P173" s="767"/>
      <c r="Q173" s="767" t="s">
        <v>7</v>
      </c>
      <c r="R173" s="767"/>
      <c r="S173" s="767"/>
      <c r="T173" s="767">
        <v>4</v>
      </c>
      <c r="U173" s="767">
        <v>1</v>
      </c>
      <c r="V173" s="698"/>
      <c r="W173" s="772">
        <f t="shared" si="5"/>
        <v>0</v>
      </c>
    </row>
    <row r="174" spans="1:23" ht="51" x14ac:dyDescent="0.25">
      <c r="A174" s="290">
        <v>166</v>
      </c>
      <c r="B174" s="1203"/>
      <c r="C174" s="1175" t="s">
        <v>794</v>
      </c>
      <c r="D174" s="1183" t="s">
        <v>795</v>
      </c>
      <c r="E174" s="758" t="s">
        <v>3603</v>
      </c>
      <c r="F174" s="767"/>
      <c r="G174" s="767"/>
      <c r="H174" s="767"/>
      <c r="I174" s="767"/>
      <c r="J174" s="767"/>
      <c r="K174" s="768"/>
      <c r="L174" s="770"/>
      <c r="M174" s="770"/>
      <c r="N174" s="767"/>
      <c r="O174" s="767"/>
      <c r="P174" s="767"/>
      <c r="Q174" s="767"/>
      <c r="R174" s="767" t="s">
        <v>7</v>
      </c>
      <c r="S174" s="767"/>
      <c r="T174" s="767">
        <v>2</v>
      </c>
      <c r="U174" s="767">
        <v>1</v>
      </c>
      <c r="V174" s="698"/>
      <c r="W174" s="772">
        <f t="shared" si="5"/>
        <v>0</v>
      </c>
    </row>
    <row r="175" spans="1:23" ht="102" x14ac:dyDescent="0.25">
      <c r="A175" s="290">
        <v>167</v>
      </c>
      <c r="B175" s="1203"/>
      <c r="C175" s="1176"/>
      <c r="D175" s="1184"/>
      <c r="E175" s="758" t="s">
        <v>3604</v>
      </c>
      <c r="F175" s="767"/>
      <c r="G175" s="767"/>
      <c r="H175" s="767"/>
      <c r="I175" s="767"/>
      <c r="J175" s="767"/>
      <c r="K175" s="768"/>
      <c r="L175" s="770"/>
      <c r="M175" s="770"/>
      <c r="N175" s="767"/>
      <c r="O175" s="767"/>
      <c r="P175" s="767"/>
      <c r="Q175" s="767"/>
      <c r="R175" s="767" t="s">
        <v>7</v>
      </c>
      <c r="S175" s="767"/>
      <c r="T175" s="767">
        <v>2</v>
      </c>
      <c r="U175" s="767">
        <v>1</v>
      </c>
      <c r="V175" s="698"/>
      <c r="W175" s="772">
        <f t="shared" si="5"/>
        <v>0</v>
      </c>
    </row>
    <row r="176" spans="1:23" ht="69" customHeight="1" x14ac:dyDescent="0.25">
      <c r="A176" s="290">
        <v>168</v>
      </c>
      <c r="B176" s="1203"/>
      <c r="C176" s="1176"/>
      <c r="D176" s="1184"/>
      <c r="E176" s="758" t="s">
        <v>3605</v>
      </c>
      <c r="F176" s="767"/>
      <c r="G176" s="767"/>
      <c r="H176" s="767"/>
      <c r="I176" s="767"/>
      <c r="J176" s="767"/>
      <c r="K176" s="768"/>
      <c r="L176" s="770"/>
      <c r="M176" s="770"/>
      <c r="N176" s="767"/>
      <c r="O176" s="767"/>
      <c r="P176" s="767"/>
      <c r="Q176" s="767"/>
      <c r="R176" s="767" t="s">
        <v>7</v>
      </c>
      <c r="S176" s="767"/>
      <c r="T176" s="767">
        <v>2</v>
      </c>
      <c r="U176" s="767">
        <v>1</v>
      </c>
      <c r="V176" s="698"/>
      <c r="W176" s="772">
        <f t="shared" si="5"/>
        <v>0</v>
      </c>
    </row>
    <row r="177" spans="1:23" ht="38.25" x14ac:dyDescent="0.25">
      <c r="A177" s="290">
        <v>169</v>
      </c>
      <c r="B177" s="1203"/>
      <c r="C177" s="1176"/>
      <c r="D177" s="1184"/>
      <c r="E177" s="758" t="s">
        <v>3606</v>
      </c>
      <c r="F177" s="767"/>
      <c r="G177" s="767"/>
      <c r="H177" s="767"/>
      <c r="I177" s="767"/>
      <c r="J177" s="767"/>
      <c r="K177" s="768"/>
      <c r="L177" s="770"/>
      <c r="M177" s="770"/>
      <c r="N177" s="767"/>
      <c r="O177" s="767"/>
      <c r="P177" s="767"/>
      <c r="Q177" s="767"/>
      <c r="R177" s="767" t="s">
        <v>7</v>
      </c>
      <c r="S177" s="767"/>
      <c r="T177" s="767">
        <v>2</v>
      </c>
      <c r="U177" s="767">
        <v>1</v>
      </c>
      <c r="V177" s="698"/>
      <c r="W177" s="772">
        <f t="shared" si="5"/>
        <v>0</v>
      </c>
    </row>
    <row r="178" spans="1:23" ht="38.25" x14ac:dyDescent="0.25">
      <c r="A178" s="290">
        <v>170</v>
      </c>
      <c r="B178" s="1203"/>
      <c r="C178" s="1176"/>
      <c r="D178" s="1184"/>
      <c r="E178" s="758" t="s">
        <v>3607</v>
      </c>
      <c r="F178" s="767"/>
      <c r="G178" s="767"/>
      <c r="H178" s="767"/>
      <c r="I178" s="767"/>
      <c r="J178" s="767"/>
      <c r="K178" s="768"/>
      <c r="L178" s="770"/>
      <c r="M178" s="770"/>
      <c r="N178" s="767"/>
      <c r="O178" s="767"/>
      <c r="P178" s="767"/>
      <c r="Q178" s="767" t="s">
        <v>7</v>
      </c>
      <c r="R178" s="767"/>
      <c r="S178" s="767"/>
      <c r="T178" s="767">
        <v>4</v>
      </c>
      <c r="U178" s="767">
        <v>1</v>
      </c>
      <c r="V178" s="698"/>
      <c r="W178" s="772">
        <f t="shared" si="5"/>
        <v>0</v>
      </c>
    </row>
    <row r="179" spans="1:23" ht="38.25" x14ac:dyDescent="0.25">
      <c r="A179" s="290">
        <v>171</v>
      </c>
      <c r="B179" s="1203"/>
      <c r="C179" s="1176"/>
      <c r="D179" s="1184"/>
      <c r="E179" s="758" t="s">
        <v>3608</v>
      </c>
      <c r="F179" s="767"/>
      <c r="G179" s="767"/>
      <c r="H179" s="767"/>
      <c r="I179" s="767"/>
      <c r="J179" s="767"/>
      <c r="K179" s="768"/>
      <c r="L179" s="770"/>
      <c r="M179" s="770"/>
      <c r="N179" s="767"/>
      <c r="O179" s="767"/>
      <c r="P179" s="767" t="s">
        <v>7</v>
      </c>
      <c r="Q179" s="767"/>
      <c r="R179" s="767"/>
      <c r="S179" s="767"/>
      <c r="T179" s="767">
        <v>12</v>
      </c>
      <c r="U179" s="767">
        <v>1</v>
      </c>
      <c r="V179" s="698"/>
      <c r="W179" s="772">
        <f t="shared" si="5"/>
        <v>0</v>
      </c>
    </row>
    <row r="180" spans="1:23" ht="25.5" x14ac:dyDescent="0.25">
      <c r="A180" s="290">
        <v>172</v>
      </c>
      <c r="B180" s="1203"/>
      <c r="C180" s="1176"/>
      <c r="D180" s="1184"/>
      <c r="E180" s="758" t="s">
        <v>3609</v>
      </c>
      <c r="F180" s="767"/>
      <c r="G180" s="767"/>
      <c r="H180" s="767"/>
      <c r="I180" s="767"/>
      <c r="J180" s="767"/>
      <c r="K180" s="768"/>
      <c r="L180" s="770"/>
      <c r="M180" s="770"/>
      <c r="N180" s="767"/>
      <c r="O180" s="767"/>
      <c r="P180" s="767" t="s">
        <v>7</v>
      </c>
      <c r="Q180" s="767"/>
      <c r="R180" s="767"/>
      <c r="S180" s="767"/>
      <c r="T180" s="767">
        <v>12</v>
      </c>
      <c r="U180" s="767">
        <v>1</v>
      </c>
      <c r="V180" s="698"/>
      <c r="W180" s="772">
        <f t="shared" si="5"/>
        <v>0</v>
      </c>
    </row>
    <row r="181" spans="1:23" ht="25.5" x14ac:dyDescent="0.25">
      <c r="A181" s="290">
        <v>173</v>
      </c>
      <c r="B181" s="1203"/>
      <c r="C181" s="1176"/>
      <c r="D181" s="1184"/>
      <c r="E181" s="758" t="s">
        <v>3610</v>
      </c>
      <c r="F181" s="767"/>
      <c r="G181" s="767"/>
      <c r="H181" s="767"/>
      <c r="I181" s="767"/>
      <c r="J181" s="767"/>
      <c r="K181" s="768"/>
      <c r="L181" s="770"/>
      <c r="M181" s="770"/>
      <c r="N181" s="767"/>
      <c r="O181" s="767"/>
      <c r="P181" s="767" t="s">
        <v>7</v>
      </c>
      <c r="Q181" s="767"/>
      <c r="R181" s="767"/>
      <c r="S181" s="767"/>
      <c r="T181" s="767">
        <v>12</v>
      </c>
      <c r="U181" s="767">
        <v>1</v>
      </c>
      <c r="V181" s="698"/>
      <c r="W181" s="772">
        <f t="shared" si="5"/>
        <v>0</v>
      </c>
    </row>
    <row r="182" spans="1:23" ht="69.75" customHeight="1" x14ac:dyDescent="0.25">
      <c r="A182" s="290">
        <v>174</v>
      </c>
      <c r="B182" s="1203"/>
      <c r="C182" s="1177"/>
      <c r="D182" s="1185"/>
      <c r="E182" s="758" t="s">
        <v>3611</v>
      </c>
      <c r="F182" s="767"/>
      <c r="G182" s="767"/>
      <c r="H182" s="767"/>
      <c r="I182" s="767"/>
      <c r="J182" s="767"/>
      <c r="K182" s="768"/>
      <c r="L182" s="770"/>
      <c r="M182" s="770"/>
      <c r="N182" s="767"/>
      <c r="O182" s="767"/>
      <c r="P182" s="767" t="s">
        <v>7</v>
      </c>
      <c r="Q182" s="767"/>
      <c r="R182" s="767"/>
      <c r="S182" s="767"/>
      <c r="T182" s="767">
        <v>12</v>
      </c>
      <c r="U182" s="767">
        <v>1</v>
      </c>
      <c r="V182" s="698"/>
      <c r="W182" s="772">
        <f t="shared" si="5"/>
        <v>0</v>
      </c>
    </row>
    <row r="183" spans="1:23" x14ac:dyDescent="0.25">
      <c r="A183" s="290">
        <v>175</v>
      </c>
      <c r="B183" s="1203"/>
      <c r="C183" s="760"/>
      <c r="D183" s="1183" t="s">
        <v>805</v>
      </c>
      <c r="E183" s="758" t="s">
        <v>3612</v>
      </c>
      <c r="F183" s="767"/>
      <c r="G183" s="767"/>
      <c r="H183" s="767"/>
      <c r="I183" s="767"/>
      <c r="J183" s="767"/>
      <c r="K183" s="768"/>
      <c r="L183" s="770"/>
      <c r="M183" s="770"/>
      <c r="N183" s="767"/>
      <c r="O183" s="767"/>
      <c r="P183" s="767"/>
      <c r="Q183" s="767"/>
      <c r="R183" s="767"/>
      <c r="S183" s="767" t="s">
        <v>7</v>
      </c>
      <c r="T183" s="767">
        <v>1</v>
      </c>
      <c r="U183" s="767">
        <v>1</v>
      </c>
      <c r="V183" s="698"/>
      <c r="W183" s="772">
        <f t="shared" si="5"/>
        <v>0</v>
      </c>
    </row>
    <row r="184" spans="1:23" x14ac:dyDescent="0.25">
      <c r="A184" s="290">
        <v>176</v>
      </c>
      <c r="B184" s="1203"/>
      <c r="C184" s="760"/>
      <c r="D184" s="1184"/>
      <c r="E184" s="758" t="s">
        <v>3613</v>
      </c>
      <c r="F184" s="767"/>
      <c r="G184" s="767"/>
      <c r="H184" s="767"/>
      <c r="I184" s="767"/>
      <c r="J184" s="767"/>
      <c r="K184" s="768"/>
      <c r="L184" s="770"/>
      <c r="M184" s="770"/>
      <c r="N184" s="767"/>
      <c r="O184" s="767"/>
      <c r="P184" s="767"/>
      <c r="Q184" s="767"/>
      <c r="R184" s="767"/>
      <c r="S184" s="767" t="s">
        <v>7</v>
      </c>
      <c r="T184" s="767">
        <v>1</v>
      </c>
      <c r="U184" s="767">
        <v>1</v>
      </c>
      <c r="V184" s="698"/>
      <c r="W184" s="772">
        <f t="shared" si="5"/>
        <v>0</v>
      </c>
    </row>
    <row r="185" spans="1:23" x14ac:dyDescent="0.25">
      <c r="A185" s="290">
        <v>177</v>
      </c>
      <c r="B185" s="1203"/>
      <c r="C185" s="759"/>
      <c r="D185" s="1185"/>
      <c r="E185" s="758" t="s">
        <v>700</v>
      </c>
      <c r="F185" s="767"/>
      <c r="G185" s="767"/>
      <c r="H185" s="767"/>
      <c r="I185" s="767"/>
      <c r="J185" s="767"/>
      <c r="K185" s="768"/>
      <c r="L185" s="770"/>
      <c r="M185" s="770"/>
      <c r="N185" s="767"/>
      <c r="O185" s="767"/>
      <c r="P185" s="767"/>
      <c r="Q185" s="767"/>
      <c r="R185" s="767"/>
      <c r="S185" s="767" t="s">
        <v>7</v>
      </c>
      <c r="T185" s="767">
        <v>1</v>
      </c>
      <c r="U185" s="767">
        <v>1</v>
      </c>
      <c r="V185" s="698"/>
      <c r="W185" s="772">
        <f t="shared" si="5"/>
        <v>0</v>
      </c>
    </row>
    <row r="186" spans="1:23" x14ac:dyDescent="0.25">
      <c r="A186" s="290">
        <v>178</v>
      </c>
      <c r="B186" s="1203"/>
      <c r="C186" s="759" t="s">
        <v>809</v>
      </c>
      <c r="D186" s="760" t="s">
        <v>810</v>
      </c>
      <c r="E186" s="758" t="s">
        <v>3614</v>
      </c>
      <c r="F186" s="767"/>
      <c r="G186" s="767"/>
      <c r="H186" s="767"/>
      <c r="I186" s="767"/>
      <c r="J186" s="767"/>
      <c r="K186" s="768"/>
      <c r="L186" s="770"/>
      <c r="M186" s="770"/>
      <c r="N186" s="767"/>
      <c r="O186" s="767"/>
      <c r="P186" s="767"/>
      <c r="Q186" s="767"/>
      <c r="R186" s="767"/>
      <c r="S186" s="767" t="s">
        <v>7</v>
      </c>
      <c r="T186" s="767">
        <v>1</v>
      </c>
      <c r="U186" s="767">
        <v>1</v>
      </c>
      <c r="V186" s="698"/>
      <c r="W186" s="772">
        <f t="shared" si="5"/>
        <v>0</v>
      </c>
    </row>
    <row r="187" spans="1:23" ht="23.25" customHeight="1" x14ac:dyDescent="0.25">
      <c r="A187" s="290">
        <v>179</v>
      </c>
      <c r="B187" s="1203"/>
      <c r="C187" s="759" t="s">
        <v>812</v>
      </c>
      <c r="D187" s="760" t="s">
        <v>813</v>
      </c>
      <c r="E187" s="758" t="s">
        <v>3615</v>
      </c>
      <c r="F187" s="767"/>
      <c r="G187" s="767"/>
      <c r="H187" s="767"/>
      <c r="I187" s="767"/>
      <c r="J187" s="767"/>
      <c r="K187" s="768"/>
      <c r="L187" s="770"/>
      <c r="M187" s="770"/>
      <c r="N187" s="767"/>
      <c r="O187" s="767"/>
      <c r="P187" s="767"/>
      <c r="Q187" s="767" t="s">
        <v>7</v>
      </c>
      <c r="R187" s="767"/>
      <c r="S187" s="767"/>
      <c r="T187" s="767">
        <v>4</v>
      </c>
      <c r="U187" s="767">
        <v>1</v>
      </c>
      <c r="V187" s="698"/>
      <c r="W187" s="772">
        <f t="shared" si="5"/>
        <v>0</v>
      </c>
    </row>
    <row r="188" spans="1:23" ht="38.25" x14ac:dyDescent="0.25">
      <c r="A188" s="290">
        <v>180</v>
      </c>
      <c r="B188" s="1203"/>
      <c r="C188" s="759" t="s">
        <v>815</v>
      </c>
      <c r="D188" s="760" t="s">
        <v>816</v>
      </c>
      <c r="E188" s="758" t="s">
        <v>3616</v>
      </c>
      <c r="F188" s="767"/>
      <c r="G188" s="767"/>
      <c r="H188" s="767"/>
      <c r="I188" s="767"/>
      <c r="J188" s="767"/>
      <c r="K188" s="768"/>
      <c r="L188" s="770"/>
      <c r="M188" s="770"/>
      <c r="N188" s="767"/>
      <c r="O188" s="767"/>
      <c r="P188" s="767" t="s">
        <v>7</v>
      </c>
      <c r="Q188" s="767"/>
      <c r="R188" s="767"/>
      <c r="S188" s="767"/>
      <c r="T188" s="767">
        <v>12</v>
      </c>
      <c r="U188" s="767">
        <v>1</v>
      </c>
      <c r="V188" s="698"/>
      <c r="W188" s="772">
        <f t="shared" si="5"/>
        <v>0</v>
      </c>
    </row>
    <row r="189" spans="1:23" ht="38.25" x14ac:dyDescent="0.25">
      <c r="A189" s="290">
        <v>181</v>
      </c>
      <c r="B189" s="1203"/>
      <c r="C189" s="759" t="s">
        <v>818</v>
      </c>
      <c r="D189" s="760" t="s">
        <v>819</v>
      </c>
      <c r="E189" s="758" t="s">
        <v>3617</v>
      </c>
      <c r="F189" s="767"/>
      <c r="G189" s="767"/>
      <c r="H189" s="767"/>
      <c r="I189" s="767"/>
      <c r="J189" s="767"/>
      <c r="K189" s="768"/>
      <c r="L189" s="770"/>
      <c r="M189" s="770"/>
      <c r="N189" s="767"/>
      <c r="O189" s="767"/>
      <c r="P189" s="767" t="s">
        <v>7</v>
      </c>
      <c r="Q189" s="767"/>
      <c r="R189" s="767"/>
      <c r="S189" s="767"/>
      <c r="T189" s="767">
        <v>12</v>
      </c>
      <c r="U189" s="767">
        <v>1</v>
      </c>
      <c r="V189" s="698"/>
      <c r="W189" s="772">
        <f t="shared" si="5"/>
        <v>0</v>
      </c>
    </row>
    <row r="190" spans="1:23" ht="25.5" x14ac:dyDescent="0.25">
      <c r="A190" s="290">
        <v>182</v>
      </c>
      <c r="B190" s="1204"/>
      <c r="C190" s="759" t="s">
        <v>821</v>
      </c>
      <c r="D190" s="760" t="s">
        <v>822</v>
      </c>
      <c r="E190" s="758" t="s">
        <v>3618</v>
      </c>
      <c r="F190" s="767"/>
      <c r="G190" s="767"/>
      <c r="H190" s="767"/>
      <c r="I190" s="767"/>
      <c r="J190" s="767"/>
      <c r="K190" s="768"/>
      <c r="L190" s="770"/>
      <c r="M190" s="770"/>
      <c r="N190" s="767"/>
      <c r="O190" s="767"/>
      <c r="P190" s="767"/>
      <c r="Q190" s="767"/>
      <c r="R190" s="767" t="s">
        <v>7</v>
      </c>
      <c r="S190" s="767"/>
      <c r="T190" s="767">
        <v>2</v>
      </c>
      <c r="U190" s="767">
        <v>1</v>
      </c>
      <c r="V190" s="698"/>
      <c r="W190" s="772">
        <f t="shared" si="5"/>
        <v>0</v>
      </c>
    </row>
    <row r="191" spans="1:23" ht="25.5" x14ac:dyDescent="0.25">
      <c r="A191" s="290">
        <v>183</v>
      </c>
      <c r="B191" s="1202" t="s">
        <v>824</v>
      </c>
      <c r="C191" s="1175" t="s">
        <v>825</v>
      </c>
      <c r="D191" s="1183" t="s">
        <v>758</v>
      </c>
      <c r="E191" s="758" t="s">
        <v>3570</v>
      </c>
      <c r="F191" s="767"/>
      <c r="G191" s="767" t="s">
        <v>7</v>
      </c>
      <c r="H191" s="767"/>
      <c r="I191" s="767"/>
      <c r="J191" s="767"/>
      <c r="K191" s="768"/>
      <c r="L191" s="770"/>
      <c r="M191" s="770"/>
      <c r="N191" s="767"/>
      <c r="O191" s="767"/>
      <c r="P191" s="767"/>
      <c r="Q191" s="767"/>
      <c r="R191" s="767"/>
      <c r="S191" s="767"/>
      <c r="T191" s="767">
        <v>52</v>
      </c>
      <c r="U191" s="767">
        <v>1</v>
      </c>
      <c r="V191" s="787" t="s">
        <v>4046</v>
      </c>
      <c r="W191" s="788" t="s">
        <v>4046</v>
      </c>
    </row>
    <row r="192" spans="1:23" ht="25.5" x14ac:dyDescent="0.25">
      <c r="A192" s="290">
        <v>184</v>
      </c>
      <c r="B192" s="1203"/>
      <c r="C192" s="1176"/>
      <c r="D192" s="1184"/>
      <c r="E192" s="758" t="s">
        <v>3571</v>
      </c>
      <c r="F192" s="767"/>
      <c r="G192" s="767"/>
      <c r="H192" s="767"/>
      <c r="I192" s="767"/>
      <c r="J192" s="767"/>
      <c r="K192" s="768"/>
      <c r="L192" s="770"/>
      <c r="M192" s="770"/>
      <c r="N192" s="767"/>
      <c r="O192" s="767"/>
      <c r="P192" s="767" t="s">
        <v>7</v>
      </c>
      <c r="Q192" s="767"/>
      <c r="R192" s="767"/>
      <c r="S192" s="767"/>
      <c r="T192" s="767">
        <v>12</v>
      </c>
      <c r="U192" s="767">
        <v>1</v>
      </c>
      <c r="V192" s="698"/>
      <c r="W192" s="772">
        <f t="shared" si="5"/>
        <v>0</v>
      </c>
    </row>
    <row r="193" spans="1:23" ht="25.5" x14ac:dyDescent="0.25">
      <c r="A193" s="290">
        <v>185</v>
      </c>
      <c r="B193" s="1203"/>
      <c r="C193" s="1176"/>
      <c r="D193" s="1184"/>
      <c r="E193" s="758" t="s">
        <v>3572</v>
      </c>
      <c r="F193" s="767"/>
      <c r="G193" s="767"/>
      <c r="H193" s="767"/>
      <c r="I193" s="767"/>
      <c r="J193" s="767"/>
      <c r="K193" s="768"/>
      <c r="L193" s="770"/>
      <c r="M193" s="770"/>
      <c r="N193" s="767"/>
      <c r="O193" s="767"/>
      <c r="P193" s="767" t="s">
        <v>7</v>
      </c>
      <c r="Q193" s="767"/>
      <c r="R193" s="767"/>
      <c r="S193" s="767"/>
      <c r="T193" s="767">
        <v>12</v>
      </c>
      <c r="U193" s="767">
        <v>1</v>
      </c>
      <c r="V193" s="698"/>
      <c r="W193" s="772">
        <f t="shared" si="5"/>
        <v>0</v>
      </c>
    </row>
    <row r="194" spans="1:23" x14ac:dyDescent="0.25">
      <c r="A194" s="290">
        <v>186</v>
      </c>
      <c r="B194" s="1203"/>
      <c r="C194" s="1176"/>
      <c r="D194" s="1184"/>
      <c r="E194" s="758" t="s">
        <v>3573</v>
      </c>
      <c r="F194" s="767"/>
      <c r="G194" s="767"/>
      <c r="H194" s="767"/>
      <c r="I194" s="767"/>
      <c r="J194" s="767"/>
      <c r="K194" s="768"/>
      <c r="L194" s="770"/>
      <c r="M194" s="770"/>
      <c r="N194" s="767"/>
      <c r="O194" s="767"/>
      <c r="P194" s="767" t="s">
        <v>7</v>
      </c>
      <c r="Q194" s="767"/>
      <c r="R194" s="767"/>
      <c r="S194" s="767"/>
      <c r="T194" s="767">
        <v>12</v>
      </c>
      <c r="U194" s="767">
        <v>1</v>
      </c>
      <c r="V194" s="698"/>
      <c r="W194" s="772">
        <f t="shared" si="5"/>
        <v>0</v>
      </c>
    </row>
    <row r="195" spans="1:23" ht="25.5" x14ac:dyDescent="0.25">
      <c r="A195" s="290">
        <v>187</v>
      </c>
      <c r="B195" s="1203"/>
      <c r="C195" s="1176"/>
      <c r="D195" s="1184"/>
      <c r="E195" s="758" t="s">
        <v>3574</v>
      </c>
      <c r="F195" s="767"/>
      <c r="G195" s="767"/>
      <c r="H195" s="767"/>
      <c r="I195" s="767"/>
      <c r="J195" s="767"/>
      <c r="K195" s="768"/>
      <c r="L195" s="770"/>
      <c r="M195" s="770"/>
      <c r="N195" s="767"/>
      <c r="O195" s="767"/>
      <c r="P195" s="767" t="s">
        <v>7</v>
      </c>
      <c r="Q195" s="767"/>
      <c r="R195" s="767"/>
      <c r="S195" s="767"/>
      <c r="T195" s="767">
        <v>12</v>
      </c>
      <c r="U195" s="767">
        <v>1</v>
      </c>
      <c r="V195" s="698"/>
      <c r="W195" s="772">
        <f t="shared" si="5"/>
        <v>0</v>
      </c>
    </row>
    <row r="196" spans="1:23" x14ac:dyDescent="0.25">
      <c r="A196" s="290">
        <v>188</v>
      </c>
      <c r="B196" s="1203"/>
      <c r="C196" s="1176"/>
      <c r="D196" s="1184"/>
      <c r="E196" s="758" t="s">
        <v>3575</v>
      </c>
      <c r="F196" s="767"/>
      <c r="G196" s="767"/>
      <c r="H196" s="767"/>
      <c r="I196" s="767"/>
      <c r="J196" s="767"/>
      <c r="K196" s="768"/>
      <c r="L196" s="770"/>
      <c r="M196" s="770"/>
      <c r="N196" s="767"/>
      <c r="O196" s="767"/>
      <c r="P196" s="767" t="s">
        <v>7</v>
      </c>
      <c r="Q196" s="767"/>
      <c r="R196" s="767"/>
      <c r="S196" s="767"/>
      <c r="T196" s="767">
        <v>12</v>
      </c>
      <c r="U196" s="767">
        <v>1</v>
      </c>
      <c r="V196" s="698"/>
      <c r="W196" s="772">
        <f t="shared" si="5"/>
        <v>0</v>
      </c>
    </row>
    <row r="197" spans="1:23" x14ac:dyDescent="0.25">
      <c r="A197" s="290">
        <v>189</v>
      </c>
      <c r="B197" s="1203"/>
      <c r="C197" s="1176"/>
      <c r="D197" s="1184"/>
      <c r="E197" s="758" t="s">
        <v>3576</v>
      </c>
      <c r="F197" s="767"/>
      <c r="G197" s="767"/>
      <c r="H197" s="767"/>
      <c r="I197" s="767"/>
      <c r="J197" s="767"/>
      <c r="K197" s="768"/>
      <c r="L197" s="770"/>
      <c r="M197" s="770"/>
      <c r="N197" s="767"/>
      <c r="O197" s="767"/>
      <c r="P197" s="767"/>
      <c r="Q197" s="767" t="s">
        <v>7</v>
      </c>
      <c r="R197" s="767"/>
      <c r="S197" s="767"/>
      <c r="T197" s="767">
        <v>4</v>
      </c>
      <c r="U197" s="767">
        <v>1</v>
      </c>
      <c r="V197" s="698"/>
      <c r="W197" s="772">
        <f t="shared" si="5"/>
        <v>0</v>
      </c>
    </row>
    <row r="198" spans="1:23" x14ac:dyDescent="0.25">
      <c r="A198" s="290">
        <v>190</v>
      </c>
      <c r="B198" s="1203"/>
      <c r="C198" s="1176"/>
      <c r="D198" s="1184"/>
      <c r="E198" s="758" t="s">
        <v>3577</v>
      </c>
      <c r="F198" s="767"/>
      <c r="G198" s="767"/>
      <c r="H198" s="767"/>
      <c r="I198" s="767"/>
      <c r="J198" s="767"/>
      <c r="K198" s="768"/>
      <c r="L198" s="770"/>
      <c r="M198" s="770"/>
      <c r="N198" s="767"/>
      <c r="O198" s="767"/>
      <c r="P198" s="767"/>
      <c r="Q198" s="767" t="s">
        <v>7</v>
      </c>
      <c r="R198" s="767"/>
      <c r="S198" s="767"/>
      <c r="T198" s="767">
        <v>4</v>
      </c>
      <c r="U198" s="767">
        <v>1</v>
      </c>
      <c r="V198" s="698"/>
      <c r="W198" s="772">
        <f t="shared" si="5"/>
        <v>0</v>
      </c>
    </row>
    <row r="199" spans="1:23" ht="38.25" x14ac:dyDescent="0.25">
      <c r="A199" s="290">
        <v>191</v>
      </c>
      <c r="B199" s="1203"/>
      <c r="C199" s="1176"/>
      <c r="D199" s="1184"/>
      <c r="E199" s="758" t="s">
        <v>3578</v>
      </c>
      <c r="F199" s="767"/>
      <c r="G199" s="767"/>
      <c r="H199" s="767"/>
      <c r="I199" s="767"/>
      <c r="J199" s="767"/>
      <c r="K199" s="768"/>
      <c r="L199" s="770"/>
      <c r="M199" s="770"/>
      <c r="N199" s="767"/>
      <c r="O199" s="767"/>
      <c r="P199" s="767"/>
      <c r="Q199" s="767" t="s">
        <v>7</v>
      </c>
      <c r="R199" s="767"/>
      <c r="S199" s="767"/>
      <c r="T199" s="767">
        <v>4</v>
      </c>
      <c r="U199" s="767">
        <v>1</v>
      </c>
      <c r="V199" s="698"/>
      <c r="W199" s="772">
        <f t="shared" si="5"/>
        <v>0</v>
      </c>
    </row>
    <row r="200" spans="1:23" ht="21" customHeight="1" x14ac:dyDescent="0.25">
      <c r="A200" s="290">
        <v>192</v>
      </c>
      <c r="B200" s="1203"/>
      <c r="C200" s="1176"/>
      <c r="D200" s="1184"/>
      <c r="E200" s="758" t="s">
        <v>3579</v>
      </c>
      <c r="F200" s="767"/>
      <c r="G200" s="767"/>
      <c r="H200" s="767"/>
      <c r="I200" s="767"/>
      <c r="J200" s="767"/>
      <c r="K200" s="768"/>
      <c r="L200" s="770"/>
      <c r="M200" s="770"/>
      <c r="N200" s="767"/>
      <c r="O200" s="767"/>
      <c r="P200" s="767"/>
      <c r="Q200" s="767" t="s">
        <v>7</v>
      </c>
      <c r="R200" s="767"/>
      <c r="S200" s="767"/>
      <c r="T200" s="767">
        <v>4</v>
      </c>
      <c r="U200" s="767">
        <v>1</v>
      </c>
      <c r="V200" s="698"/>
      <c r="W200" s="772">
        <f t="shared" si="5"/>
        <v>0</v>
      </c>
    </row>
    <row r="201" spans="1:23" ht="51" x14ac:dyDescent="0.25">
      <c r="A201" s="290">
        <v>193</v>
      </c>
      <c r="B201" s="1203"/>
      <c r="C201" s="1176"/>
      <c r="D201" s="1184"/>
      <c r="E201" s="758" t="s">
        <v>3580</v>
      </c>
      <c r="F201" s="767"/>
      <c r="G201" s="767"/>
      <c r="H201" s="767"/>
      <c r="I201" s="767"/>
      <c r="J201" s="767"/>
      <c r="K201" s="768"/>
      <c r="L201" s="770"/>
      <c r="M201" s="770"/>
      <c r="N201" s="767"/>
      <c r="O201" s="767"/>
      <c r="P201" s="767"/>
      <c r="Q201" s="767" t="s">
        <v>7</v>
      </c>
      <c r="R201" s="767"/>
      <c r="S201" s="767"/>
      <c r="T201" s="767">
        <v>4</v>
      </c>
      <c r="U201" s="767">
        <v>1</v>
      </c>
      <c r="V201" s="698"/>
      <c r="W201" s="772">
        <f t="shared" si="5"/>
        <v>0</v>
      </c>
    </row>
    <row r="202" spans="1:23" ht="51" x14ac:dyDescent="0.25">
      <c r="A202" s="290">
        <v>194</v>
      </c>
      <c r="B202" s="1203"/>
      <c r="C202" s="1176"/>
      <c r="D202" s="1184"/>
      <c r="E202" s="758" t="s">
        <v>3581</v>
      </c>
      <c r="F202" s="767"/>
      <c r="G202" s="767"/>
      <c r="H202" s="767"/>
      <c r="I202" s="767"/>
      <c r="J202" s="767"/>
      <c r="K202" s="768"/>
      <c r="L202" s="770"/>
      <c r="M202" s="770"/>
      <c r="N202" s="767"/>
      <c r="O202" s="767"/>
      <c r="P202" s="767"/>
      <c r="Q202" s="767" t="s">
        <v>7</v>
      </c>
      <c r="R202" s="767"/>
      <c r="S202" s="767"/>
      <c r="T202" s="767">
        <v>4</v>
      </c>
      <c r="U202" s="767">
        <v>1</v>
      </c>
      <c r="V202" s="698"/>
      <c r="W202" s="772">
        <f t="shared" si="5"/>
        <v>0</v>
      </c>
    </row>
    <row r="203" spans="1:23" ht="38.25" x14ac:dyDescent="0.25">
      <c r="A203" s="290">
        <v>195</v>
      </c>
      <c r="B203" s="1203"/>
      <c r="C203" s="1176"/>
      <c r="D203" s="1184"/>
      <c r="E203" s="758" t="s">
        <v>3582</v>
      </c>
      <c r="F203" s="767"/>
      <c r="G203" s="767"/>
      <c r="H203" s="767"/>
      <c r="I203" s="767"/>
      <c r="J203" s="767"/>
      <c r="K203" s="768"/>
      <c r="L203" s="770"/>
      <c r="M203" s="770"/>
      <c r="N203" s="767"/>
      <c r="O203" s="767"/>
      <c r="P203" s="767"/>
      <c r="Q203" s="767" t="s">
        <v>7</v>
      </c>
      <c r="R203" s="767"/>
      <c r="S203" s="767"/>
      <c r="T203" s="767">
        <v>4</v>
      </c>
      <c r="U203" s="767">
        <v>1</v>
      </c>
      <c r="V203" s="698"/>
      <c r="W203" s="772">
        <f t="shared" si="5"/>
        <v>0</v>
      </c>
    </row>
    <row r="204" spans="1:23" ht="25.5" x14ac:dyDescent="0.25">
      <c r="A204" s="290">
        <v>196</v>
      </c>
      <c r="B204" s="1203"/>
      <c r="C204" s="1176"/>
      <c r="D204" s="1184"/>
      <c r="E204" s="758" t="s">
        <v>3583</v>
      </c>
      <c r="F204" s="767"/>
      <c r="G204" s="767"/>
      <c r="H204" s="767"/>
      <c r="I204" s="767"/>
      <c r="J204" s="767"/>
      <c r="K204" s="768"/>
      <c r="L204" s="770"/>
      <c r="M204" s="770"/>
      <c r="N204" s="767"/>
      <c r="O204" s="767"/>
      <c r="P204" s="767" t="s">
        <v>7</v>
      </c>
      <c r="Q204" s="767"/>
      <c r="R204" s="767"/>
      <c r="S204" s="767"/>
      <c r="T204" s="767">
        <v>12</v>
      </c>
      <c r="U204" s="767">
        <v>1</v>
      </c>
      <c r="V204" s="698"/>
      <c r="W204" s="772">
        <f t="shared" si="5"/>
        <v>0</v>
      </c>
    </row>
    <row r="205" spans="1:23" ht="38.25" x14ac:dyDescent="0.25">
      <c r="A205" s="290">
        <v>197</v>
      </c>
      <c r="B205" s="1203"/>
      <c r="C205" s="1176"/>
      <c r="D205" s="1184"/>
      <c r="E205" s="758" t="s">
        <v>3584</v>
      </c>
      <c r="F205" s="767"/>
      <c r="G205" s="767"/>
      <c r="H205" s="767"/>
      <c r="I205" s="767"/>
      <c r="J205" s="767"/>
      <c r="K205" s="768"/>
      <c r="L205" s="770"/>
      <c r="M205" s="770"/>
      <c r="N205" s="767"/>
      <c r="O205" s="767"/>
      <c r="P205" s="767" t="s">
        <v>7</v>
      </c>
      <c r="Q205" s="767"/>
      <c r="R205" s="767"/>
      <c r="S205" s="767"/>
      <c r="T205" s="767">
        <v>12</v>
      </c>
      <c r="U205" s="767">
        <v>1</v>
      </c>
      <c r="V205" s="698"/>
      <c r="W205" s="772">
        <f t="shared" si="5"/>
        <v>0</v>
      </c>
    </row>
    <row r="206" spans="1:23" ht="25.5" x14ac:dyDescent="0.25">
      <c r="A206" s="290">
        <v>198</v>
      </c>
      <c r="B206" s="1203"/>
      <c r="C206" s="1176"/>
      <c r="D206" s="1184"/>
      <c r="E206" s="758" t="s">
        <v>3585</v>
      </c>
      <c r="F206" s="767"/>
      <c r="G206" s="767"/>
      <c r="H206" s="767"/>
      <c r="I206" s="767"/>
      <c r="J206" s="767"/>
      <c r="K206" s="768"/>
      <c r="L206" s="770"/>
      <c r="M206" s="770"/>
      <c r="N206" s="767"/>
      <c r="O206" s="767"/>
      <c r="P206" s="767"/>
      <c r="Q206" s="767"/>
      <c r="R206" s="767"/>
      <c r="S206" s="767" t="s">
        <v>7</v>
      </c>
      <c r="T206" s="767">
        <v>1</v>
      </c>
      <c r="U206" s="767">
        <v>1</v>
      </c>
      <c r="V206" s="698"/>
      <c r="W206" s="772">
        <f t="shared" si="5"/>
        <v>0</v>
      </c>
    </row>
    <row r="207" spans="1:23" x14ac:dyDescent="0.25">
      <c r="A207" s="290">
        <v>199</v>
      </c>
      <c r="B207" s="1203"/>
      <c r="C207" s="1176"/>
      <c r="D207" s="1184"/>
      <c r="E207" s="758" t="s">
        <v>3586</v>
      </c>
      <c r="F207" s="767"/>
      <c r="G207" s="767"/>
      <c r="H207" s="767"/>
      <c r="I207" s="767"/>
      <c r="J207" s="767"/>
      <c r="K207" s="768"/>
      <c r="L207" s="770"/>
      <c r="M207" s="770"/>
      <c r="N207" s="767"/>
      <c r="O207" s="767"/>
      <c r="P207" s="767"/>
      <c r="Q207" s="767"/>
      <c r="R207" s="767"/>
      <c r="S207" s="767" t="s">
        <v>7</v>
      </c>
      <c r="T207" s="767">
        <v>1</v>
      </c>
      <c r="U207" s="767">
        <v>1</v>
      </c>
      <c r="V207" s="698"/>
      <c r="W207" s="772">
        <f t="shared" si="5"/>
        <v>0</v>
      </c>
    </row>
    <row r="208" spans="1:23" ht="25.5" x14ac:dyDescent="0.25">
      <c r="A208" s="290">
        <v>200</v>
      </c>
      <c r="B208" s="1203"/>
      <c r="C208" s="1176"/>
      <c r="D208" s="1184"/>
      <c r="E208" s="758" t="s">
        <v>3587</v>
      </c>
      <c r="F208" s="767"/>
      <c r="G208" s="767"/>
      <c r="H208" s="767"/>
      <c r="I208" s="767"/>
      <c r="J208" s="767"/>
      <c r="K208" s="768"/>
      <c r="L208" s="770"/>
      <c r="M208" s="770"/>
      <c r="N208" s="767"/>
      <c r="O208" s="767"/>
      <c r="P208" s="767"/>
      <c r="Q208" s="767"/>
      <c r="R208" s="767"/>
      <c r="S208" s="767" t="s">
        <v>7</v>
      </c>
      <c r="T208" s="767">
        <v>1</v>
      </c>
      <c r="U208" s="767">
        <v>1</v>
      </c>
      <c r="V208" s="698"/>
      <c r="W208" s="772">
        <f t="shared" si="5"/>
        <v>0</v>
      </c>
    </row>
    <row r="209" spans="1:23" ht="20.25" customHeight="1" x14ac:dyDescent="0.25">
      <c r="A209" s="290">
        <v>201</v>
      </c>
      <c r="B209" s="1203"/>
      <c r="C209" s="1177"/>
      <c r="D209" s="1185"/>
      <c r="E209" s="758" t="s">
        <v>3588</v>
      </c>
      <c r="F209" s="767"/>
      <c r="G209" s="767"/>
      <c r="H209" s="767"/>
      <c r="I209" s="767"/>
      <c r="J209" s="767"/>
      <c r="K209" s="768"/>
      <c r="L209" s="770"/>
      <c r="M209" s="770"/>
      <c r="N209" s="767"/>
      <c r="O209" s="767"/>
      <c r="P209" s="767"/>
      <c r="Q209" s="767"/>
      <c r="R209" s="767"/>
      <c r="S209" s="767" t="s">
        <v>7</v>
      </c>
      <c r="T209" s="767">
        <v>1</v>
      </c>
      <c r="U209" s="767">
        <v>1</v>
      </c>
      <c r="V209" s="698"/>
      <c r="W209" s="772">
        <f t="shared" si="5"/>
        <v>0</v>
      </c>
    </row>
    <row r="210" spans="1:23" x14ac:dyDescent="0.25">
      <c r="A210" s="290">
        <v>202</v>
      </c>
      <c r="B210" s="1203"/>
      <c r="C210" s="759" t="s">
        <v>826</v>
      </c>
      <c r="D210" s="760" t="s">
        <v>779</v>
      </c>
      <c r="E210" s="758" t="s">
        <v>3589</v>
      </c>
      <c r="F210" s="767"/>
      <c r="G210" s="767"/>
      <c r="H210" s="767"/>
      <c r="I210" s="767"/>
      <c r="J210" s="767"/>
      <c r="K210" s="768"/>
      <c r="L210" s="770"/>
      <c r="M210" s="770"/>
      <c r="N210" s="767"/>
      <c r="O210" s="767"/>
      <c r="P210" s="767"/>
      <c r="Q210" s="767" t="s">
        <v>7</v>
      </c>
      <c r="R210" s="767"/>
      <c r="S210" s="767"/>
      <c r="T210" s="767">
        <v>4</v>
      </c>
      <c r="U210" s="767">
        <v>1</v>
      </c>
      <c r="V210" s="698"/>
      <c r="W210" s="772">
        <f t="shared" si="5"/>
        <v>0</v>
      </c>
    </row>
    <row r="211" spans="1:23" ht="25.5" x14ac:dyDescent="0.25">
      <c r="A211" s="290">
        <v>203</v>
      </c>
      <c r="B211" s="1203"/>
      <c r="C211" s="759" t="s">
        <v>826</v>
      </c>
      <c r="D211" s="760" t="s">
        <v>779</v>
      </c>
      <c r="E211" s="758" t="s">
        <v>3590</v>
      </c>
      <c r="F211" s="767"/>
      <c r="G211" s="767"/>
      <c r="H211" s="767"/>
      <c r="I211" s="767"/>
      <c r="J211" s="767"/>
      <c r="K211" s="768"/>
      <c r="L211" s="770"/>
      <c r="M211" s="770"/>
      <c r="N211" s="767"/>
      <c r="O211" s="767"/>
      <c r="P211" s="767"/>
      <c r="Q211" s="767" t="s">
        <v>7</v>
      </c>
      <c r="R211" s="767"/>
      <c r="S211" s="767"/>
      <c r="T211" s="767">
        <v>4</v>
      </c>
      <c r="U211" s="767">
        <v>1</v>
      </c>
      <c r="V211" s="698"/>
      <c r="W211" s="772">
        <f t="shared" si="5"/>
        <v>0</v>
      </c>
    </row>
    <row r="212" spans="1:23" x14ac:dyDescent="0.25">
      <c r="A212" s="290">
        <v>204</v>
      </c>
      <c r="B212" s="1203"/>
      <c r="C212" s="759" t="s">
        <v>826</v>
      </c>
      <c r="D212" s="760" t="s">
        <v>779</v>
      </c>
      <c r="E212" s="758" t="s">
        <v>3591</v>
      </c>
      <c r="F212" s="767"/>
      <c r="G212" s="767"/>
      <c r="H212" s="767"/>
      <c r="I212" s="767"/>
      <c r="J212" s="767"/>
      <c r="K212" s="768"/>
      <c r="L212" s="770"/>
      <c r="M212" s="770"/>
      <c r="N212" s="767"/>
      <c r="O212" s="767"/>
      <c r="P212" s="767"/>
      <c r="Q212" s="767" t="s">
        <v>7</v>
      </c>
      <c r="R212" s="767"/>
      <c r="S212" s="767"/>
      <c r="T212" s="767">
        <v>4</v>
      </c>
      <c r="U212" s="767">
        <v>1</v>
      </c>
      <c r="V212" s="698"/>
      <c r="W212" s="772">
        <f t="shared" si="5"/>
        <v>0</v>
      </c>
    </row>
    <row r="213" spans="1:23" ht="45" customHeight="1" x14ac:dyDescent="0.25">
      <c r="A213" s="290">
        <v>205</v>
      </c>
      <c r="B213" s="1203"/>
      <c r="C213" s="759" t="s">
        <v>826</v>
      </c>
      <c r="D213" s="760" t="s">
        <v>779</v>
      </c>
      <c r="E213" s="758" t="s">
        <v>3592</v>
      </c>
      <c r="F213" s="767"/>
      <c r="G213" s="767"/>
      <c r="H213" s="767"/>
      <c r="I213" s="767"/>
      <c r="J213" s="767"/>
      <c r="K213" s="768"/>
      <c r="L213" s="770"/>
      <c r="M213" s="770"/>
      <c r="N213" s="767"/>
      <c r="O213" s="767"/>
      <c r="P213" s="767"/>
      <c r="Q213" s="767"/>
      <c r="R213" s="767" t="s">
        <v>7</v>
      </c>
      <c r="S213" s="767"/>
      <c r="T213" s="767">
        <v>2</v>
      </c>
      <c r="U213" s="767">
        <v>1</v>
      </c>
      <c r="V213" s="698"/>
      <c r="W213" s="772">
        <f t="shared" si="5"/>
        <v>0</v>
      </c>
    </row>
    <row r="214" spans="1:23" x14ac:dyDescent="0.25">
      <c r="A214" s="290">
        <v>206</v>
      </c>
      <c r="B214" s="1203"/>
      <c r="C214" s="759" t="s">
        <v>826</v>
      </c>
      <c r="D214" s="760" t="s">
        <v>779</v>
      </c>
      <c r="E214" s="758" t="s">
        <v>3593</v>
      </c>
      <c r="F214" s="767"/>
      <c r="G214" s="767"/>
      <c r="H214" s="767"/>
      <c r="I214" s="767"/>
      <c r="J214" s="767"/>
      <c r="K214" s="768"/>
      <c r="L214" s="770"/>
      <c r="M214" s="770"/>
      <c r="N214" s="767"/>
      <c r="O214" s="767"/>
      <c r="P214" s="767"/>
      <c r="Q214" s="767"/>
      <c r="R214" s="767" t="s">
        <v>7</v>
      </c>
      <c r="S214" s="767"/>
      <c r="T214" s="767">
        <v>2</v>
      </c>
      <c r="U214" s="767">
        <v>1</v>
      </c>
      <c r="V214" s="698"/>
      <c r="W214" s="772">
        <f t="shared" si="5"/>
        <v>0</v>
      </c>
    </row>
    <row r="215" spans="1:23" x14ac:dyDescent="0.25">
      <c r="A215" s="290">
        <v>207</v>
      </c>
      <c r="B215" s="1203"/>
      <c r="C215" s="759" t="s">
        <v>826</v>
      </c>
      <c r="D215" s="760" t="s">
        <v>779</v>
      </c>
      <c r="E215" s="758" t="s">
        <v>3594</v>
      </c>
      <c r="F215" s="767"/>
      <c r="G215" s="767"/>
      <c r="H215" s="767"/>
      <c r="I215" s="767"/>
      <c r="J215" s="767"/>
      <c r="K215" s="768"/>
      <c r="L215" s="770"/>
      <c r="M215" s="770"/>
      <c r="N215" s="767"/>
      <c r="O215" s="767"/>
      <c r="P215" s="767"/>
      <c r="Q215" s="767"/>
      <c r="R215" s="767" t="s">
        <v>7</v>
      </c>
      <c r="S215" s="767"/>
      <c r="T215" s="767">
        <v>2</v>
      </c>
      <c r="U215" s="767">
        <v>1</v>
      </c>
      <c r="V215" s="698"/>
      <c r="W215" s="772">
        <f t="shared" si="5"/>
        <v>0</v>
      </c>
    </row>
    <row r="216" spans="1:23" x14ac:dyDescent="0.25">
      <c r="A216" s="290">
        <v>208</v>
      </c>
      <c r="B216" s="1203"/>
      <c r="C216" s="759" t="s">
        <v>826</v>
      </c>
      <c r="D216" s="760" t="s">
        <v>779</v>
      </c>
      <c r="E216" s="758" t="s">
        <v>3595</v>
      </c>
      <c r="F216" s="767"/>
      <c r="G216" s="767"/>
      <c r="H216" s="767"/>
      <c r="I216" s="767"/>
      <c r="J216" s="767"/>
      <c r="K216" s="768"/>
      <c r="L216" s="770"/>
      <c r="M216" s="770"/>
      <c r="N216" s="767"/>
      <c r="O216" s="767"/>
      <c r="P216" s="767"/>
      <c r="Q216" s="767"/>
      <c r="R216" s="767" t="s">
        <v>7</v>
      </c>
      <c r="S216" s="767"/>
      <c r="T216" s="767">
        <v>2</v>
      </c>
      <c r="U216" s="767">
        <v>1</v>
      </c>
      <c r="V216" s="698"/>
      <c r="W216" s="772">
        <f t="shared" si="5"/>
        <v>0</v>
      </c>
    </row>
    <row r="217" spans="1:23" ht="51" x14ac:dyDescent="0.25">
      <c r="A217" s="290">
        <v>209</v>
      </c>
      <c r="B217" s="1203"/>
      <c r="C217" s="759" t="s">
        <v>826</v>
      </c>
      <c r="D217" s="760" t="s">
        <v>779</v>
      </c>
      <c r="E217" s="758" t="s">
        <v>3596</v>
      </c>
      <c r="F217" s="767"/>
      <c r="G217" s="767"/>
      <c r="H217" s="767"/>
      <c r="I217" s="767"/>
      <c r="J217" s="767"/>
      <c r="K217" s="768"/>
      <c r="L217" s="770"/>
      <c r="M217" s="770"/>
      <c r="N217" s="767"/>
      <c r="O217" s="767"/>
      <c r="P217" s="767"/>
      <c r="Q217" s="767" t="s">
        <v>7</v>
      </c>
      <c r="R217" s="767"/>
      <c r="S217" s="767"/>
      <c r="T217" s="767">
        <v>4</v>
      </c>
      <c r="U217" s="767">
        <v>1</v>
      </c>
      <c r="V217" s="698"/>
      <c r="W217" s="772">
        <f t="shared" si="5"/>
        <v>0</v>
      </c>
    </row>
    <row r="218" spans="1:23" ht="51" x14ac:dyDescent="0.25">
      <c r="A218" s="290">
        <v>210</v>
      </c>
      <c r="B218" s="1203"/>
      <c r="C218" s="759" t="s">
        <v>826</v>
      </c>
      <c r="D218" s="760" t="s">
        <v>779</v>
      </c>
      <c r="E218" s="758" t="s">
        <v>3597</v>
      </c>
      <c r="F218" s="767"/>
      <c r="G218" s="767"/>
      <c r="H218" s="767"/>
      <c r="I218" s="767"/>
      <c r="J218" s="767"/>
      <c r="K218" s="768"/>
      <c r="L218" s="770"/>
      <c r="M218" s="770"/>
      <c r="N218" s="767"/>
      <c r="O218" s="767"/>
      <c r="P218" s="767"/>
      <c r="Q218" s="767" t="s">
        <v>7</v>
      </c>
      <c r="R218" s="767"/>
      <c r="S218" s="767"/>
      <c r="T218" s="767">
        <v>4</v>
      </c>
      <c r="U218" s="767">
        <v>1</v>
      </c>
      <c r="V218" s="698"/>
      <c r="W218" s="772">
        <f t="shared" ref="W218:W240" si="6">T218*U218*ROUND(V218,2)</f>
        <v>0</v>
      </c>
    </row>
    <row r="219" spans="1:23" ht="38.25" x14ac:dyDescent="0.25">
      <c r="A219" s="290">
        <v>211</v>
      </c>
      <c r="B219" s="1203"/>
      <c r="C219" s="759" t="s">
        <v>826</v>
      </c>
      <c r="D219" s="760" t="s">
        <v>779</v>
      </c>
      <c r="E219" s="758" t="s">
        <v>3598</v>
      </c>
      <c r="F219" s="767"/>
      <c r="G219" s="767"/>
      <c r="H219" s="767"/>
      <c r="I219" s="767"/>
      <c r="J219" s="767"/>
      <c r="K219" s="768"/>
      <c r="L219" s="770"/>
      <c r="M219" s="770"/>
      <c r="N219" s="767"/>
      <c r="O219" s="767"/>
      <c r="P219" s="767"/>
      <c r="Q219" s="767" t="s">
        <v>7</v>
      </c>
      <c r="R219" s="767"/>
      <c r="S219" s="767"/>
      <c r="T219" s="767">
        <v>4</v>
      </c>
      <c r="U219" s="767">
        <v>1</v>
      </c>
      <c r="V219" s="698"/>
      <c r="W219" s="772">
        <f t="shared" si="6"/>
        <v>0</v>
      </c>
    </row>
    <row r="220" spans="1:23" x14ac:dyDescent="0.25">
      <c r="A220" s="290">
        <v>212</v>
      </c>
      <c r="B220" s="1203"/>
      <c r="C220" s="760"/>
      <c r="D220" s="1183" t="s">
        <v>166</v>
      </c>
      <c r="E220" s="758" t="s">
        <v>3599</v>
      </c>
      <c r="F220" s="767"/>
      <c r="G220" s="767"/>
      <c r="H220" s="767"/>
      <c r="I220" s="767"/>
      <c r="J220" s="767"/>
      <c r="K220" s="768"/>
      <c r="L220" s="770"/>
      <c r="M220" s="770"/>
      <c r="N220" s="767"/>
      <c r="O220" s="767"/>
      <c r="P220" s="767"/>
      <c r="Q220" s="767" t="s">
        <v>7</v>
      </c>
      <c r="R220" s="767"/>
      <c r="S220" s="767"/>
      <c r="T220" s="767">
        <v>4</v>
      </c>
      <c r="U220" s="767">
        <v>1</v>
      </c>
      <c r="V220" s="698"/>
      <c r="W220" s="772">
        <f t="shared" si="6"/>
        <v>0</v>
      </c>
    </row>
    <row r="221" spans="1:23" x14ac:dyDescent="0.25">
      <c r="A221" s="290">
        <v>213</v>
      </c>
      <c r="B221" s="1203"/>
      <c r="C221" s="760"/>
      <c r="D221" s="1184"/>
      <c r="E221" s="758" t="s">
        <v>3600</v>
      </c>
      <c r="F221" s="767"/>
      <c r="G221" s="767"/>
      <c r="H221" s="767"/>
      <c r="I221" s="767"/>
      <c r="J221" s="767"/>
      <c r="K221" s="768"/>
      <c r="L221" s="770"/>
      <c r="M221" s="770"/>
      <c r="N221" s="767"/>
      <c r="O221" s="767"/>
      <c r="P221" s="767"/>
      <c r="Q221" s="767" t="s">
        <v>7</v>
      </c>
      <c r="R221" s="767"/>
      <c r="S221" s="767"/>
      <c r="T221" s="767">
        <v>4</v>
      </c>
      <c r="U221" s="767">
        <v>1</v>
      </c>
      <c r="V221" s="698"/>
      <c r="W221" s="772">
        <f t="shared" si="6"/>
        <v>0</v>
      </c>
    </row>
    <row r="222" spans="1:23" ht="38.25" x14ac:dyDescent="0.25">
      <c r="A222" s="290">
        <v>214</v>
      </c>
      <c r="B222" s="1203"/>
      <c r="C222" s="760"/>
      <c r="D222" s="1184"/>
      <c r="E222" s="758" t="s">
        <v>3601</v>
      </c>
      <c r="F222" s="767"/>
      <c r="G222" s="767"/>
      <c r="H222" s="767"/>
      <c r="I222" s="767"/>
      <c r="J222" s="767"/>
      <c r="K222" s="768"/>
      <c r="L222" s="770"/>
      <c r="M222" s="770"/>
      <c r="N222" s="767"/>
      <c r="O222" s="767"/>
      <c r="P222" s="767"/>
      <c r="Q222" s="767"/>
      <c r="R222" s="767" t="s">
        <v>7</v>
      </c>
      <c r="S222" s="767"/>
      <c r="T222" s="767">
        <v>2</v>
      </c>
      <c r="U222" s="767">
        <v>1</v>
      </c>
      <c r="V222" s="698"/>
      <c r="W222" s="772">
        <f t="shared" si="6"/>
        <v>0</v>
      </c>
    </row>
    <row r="223" spans="1:23" ht="51" x14ac:dyDescent="0.25">
      <c r="A223" s="290">
        <v>215</v>
      </c>
      <c r="B223" s="1203"/>
      <c r="C223" s="759"/>
      <c r="D223" s="1185"/>
      <c r="E223" s="758" t="s">
        <v>3602</v>
      </c>
      <c r="F223" s="767"/>
      <c r="G223" s="767"/>
      <c r="H223" s="767"/>
      <c r="I223" s="767"/>
      <c r="J223" s="767"/>
      <c r="K223" s="768"/>
      <c r="L223" s="770"/>
      <c r="M223" s="770"/>
      <c r="N223" s="767"/>
      <c r="O223" s="767"/>
      <c r="P223" s="767"/>
      <c r="Q223" s="767" t="s">
        <v>7</v>
      </c>
      <c r="R223" s="767"/>
      <c r="S223" s="767"/>
      <c r="T223" s="767">
        <v>4</v>
      </c>
      <c r="U223" s="767">
        <v>1</v>
      </c>
      <c r="V223" s="698"/>
      <c r="W223" s="772">
        <f t="shared" si="6"/>
        <v>0</v>
      </c>
    </row>
    <row r="224" spans="1:23" ht="51" x14ac:dyDescent="0.25">
      <c r="A224" s="290">
        <v>216</v>
      </c>
      <c r="B224" s="1203"/>
      <c r="C224" s="1175" t="s">
        <v>794</v>
      </c>
      <c r="D224" s="1183" t="s">
        <v>795</v>
      </c>
      <c r="E224" s="758" t="s">
        <v>3603</v>
      </c>
      <c r="F224" s="767"/>
      <c r="G224" s="767"/>
      <c r="H224" s="767"/>
      <c r="I224" s="767"/>
      <c r="J224" s="767"/>
      <c r="K224" s="768"/>
      <c r="L224" s="770"/>
      <c r="M224" s="770"/>
      <c r="N224" s="767"/>
      <c r="O224" s="767"/>
      <c r="P224" s="767"/>
      <c r="Q224" s="767"/>
      <c r="R224" s="767" t="s">
        <v>7</v>
      </c>
      <c r="S224" s="767"/>
      <c r="T224" s="767">
        <v>2</v>
      </c>
      <c r="U224" s="767">
        <v>1</v>
      </c>
      <c r="V224" s="698"/>
      <c r="W224" s="772">
        <f t="shared" si="6"/>
        <v>0</v>
      </c>
    </row>
    <row r="225" spans="1:23" ht="102" x14ac:dyDescent="0.25">
      <c r="A225" s="290">
        <v>217</v>
      </c>
      <c r="B225" s="1203"/>
      <c r="C225" s="1176"/>
      <c r="D225" s="1184"/>
      <c r="E225" s="758" t="s">
        <v>3604</v>
      </c>
      <c r="F225" s="767"/>
      <c r="G225" s="767"/>
      <c r="H225" s="767"/>
      <c r="I225" s="767"/>
      <c r="J225" s="767"/>
      <c r="K225" s="768"/>
      <c r="L225" s="770"/>
      <c r="M225" s="770"/>
      <c r="N225" s="767"/>
      <c r="O225" s="767"/>
      <c r="P225" s="767"/>
      <c r="Q225" s="767"/>
      <c r="R225" s="767" t="s">
        <v>7</v>
      </c>
      <c r="S225" s="767"/>
      <c r="T225" s="767">
        <v>2</v>
      </c>
      <c r="U225" s="767">
        <v>1</v>
      </c>
      <c r="V225" s="698"/>
      <c r="W225" s="772">
        <f t="shared" si="6"/>
        <v>0</v>
      </c>
    </row>
    <row r="226" spans="1:23" ht="63.75" x14ac:dyDescent="0.25">
      <c r="A226" s="290">
        <v>218</v>
      </c>
      <c r="B226" s="1203"/>
      <c r="C226" s="1176"/>
      <c r="D226" s="1184"/>
      <c r="E226" s="758" t="s">
        <v>3605</v>
      </c>
      <c r="F226" s="767"/>
      <c r="G226" s="767"/>
      <c r="H226" s="767"/>
      <c r="I226" s="767"/>
      <c r="J226" s="767"/>
      <c r="K226" s="768"/>
      <c r="L226" s="770"/>
      <c r="M226" s="770"/>
      <c r="N226" s="767"/>
      <c r="O226" s="767"/>
      <c r="P226" s="767"/>
      <c r="Q226" s="767"/>
      <c r="R226" s="767" t="s">
        <v>7</v>
      </c>
      <c r="S226" s="767"/>
      <c r="T226" s="767">
        <v>2</v>
      </c>
      <c r="U226" s="767">
        <v>1</v>
      </c>
      <c r="V226" s="698"/>
      <c r="W226" s="772">
        <f t="shared" si="6"/>
        <v>0</v>
      </c>
    </row>
    <row r="227" spans="1:23" ht="38.25" x14ac:dyDescent="0.25">
      <c r="A227" s="290">
        <v>219</v>
      </c>
      <c r="B227" s="1203"/>
      <c r="C227" s="1176"/>
      <c r="D227" s="1184"/>
      <c r="E227" s="758" t="s">
        <v>3606</v>
      </c>
      <c r="F227" s="767"/>
      <c r="G227" s="767"/>
      <c r="H227" s="767"/>
      <c r="I227" s="767"/>
      <c r="J227" s="767"/>
      <c r="K227" s="768"/>
      <c r="L227" s="770"/>
      <c r="M227" s="770"/>
      <c r="N227" s="767"/>
      <c r="O227" s="767"/>
      <c r="P227" s="767"/>
      <c r="Q227" s="767"/>
      <c r="R227" s="767" t="s">
        <v>7</v>
      </c>
      <c r="S227" s="767"/>
      <c r="T227" s="767">
        <v>2</v>
      </c>
      <c r="U227" s="767">
        <v>1</v>
      </c>
      <c r="V227" s="698"/>
      <c r="W227" s="772">
        <f t="shared" si="6"/>
        <v>0</v>
      </c>
    </row>
    <row r="228" spans="1:23" ht="38.25" x14ac:dyDescent="0.25">
      <c r="A228" s="290">
        <v>220</v>
      </c>
      <c r="B228" s="1203"/>
      <c r="C228" s="1176"/>
      <c r="D228" s="1184"/>
      <c r="E228" s="758" t="s">
        <v>3607</v>
      </c>
      <c r="F228" s="767"/>
      <c r="G228" s="767"/>
      <c r="H228" s="767"/>
      <c r="I228" s="767"/>
      <c r="J228" s="767"/>
      <c r="K228" s="768"/>
      <c r="L228" s="770"/>
      <c r="M228" s="770"/>
      <c r="N228" s="767"/>
      <c r="O228" s="767"/>
      <c r="P228" s="767"/>
      <c r="Q228" s="767" t="s">
        <v>7</v>
      </c>
      <c r="R228" s="767"/>
      <c r="S228" s="767"/>
      <c r="T228" s="767">
        <v>4</v>
      </c>
      <c r="U228" s="767">
        <v>1</v>
      </c>
      <c r="V228" s="698"/>
      <c r="W228" s="772">
        <f t="shared" si="6"/>
        <v>0</v>
      </c>
    </row>
    <row r="229" spans="1:23" ht="38.25" x14ac:dyDescent="0.25">
      <c r="A229" s="290">
        <v>221</v>
      </c>
      <c r="B229" s="1203"/>
      <c r="C229" s="1176"/>
      <c r="D229" s="1184"/>
      <c r="E229" s="758" t="s">
        <v>3608</v>
      </c>
      <c r="F229" s="767"/>
      <c r="G229" s="767"/>
      <c r="H229" s="767"/>
      <c r="I229" s="767"/>
      <c r="J229" s="767"/>
      <c r="K229" s="768"/>
      <c r="L229" s="770"/>
      <c r="M229" s="770"/>
      <c r="N229" s="767"/>
      <c r="O229" s="767"/>
      <c r="P229" s="767" t="s">
        <v>7</v>
      </c>
      <c r="Q229" s="767"/>
      <c r="R229" s="767"/>
      <c r="S229" s="767"/>
      <c r="T229" s="767">
        <v>12</v>
      </c>
      <c r="U229" s="767">
        <v>1</v>
      </c>
      <c r="V229" s="698"/>
      <c r="W229" s="772">
        <f t="shared" si="6"/>
        <v>0</v>
      </c>
    </row>
    <row r="230" spans="1:23" ht="25.5" x14ac:dyDescent="0.25">
      <c r="A230" s="290">
        <v>222</v>
      </c>
      <c r="B230" s="1203"/>
      <c r="C230" s="1176"/>
      <c r="D230" s="1184"/>
      <c r="E230" s="758" t="s">
        <v>3609</v>
      </c>
      <c r="F230" s="767"/>
      <c r="G230" s="767"/>
      <c r="H230" s="767"/>
      <c r="I230" s="767"/>
      <c r="J230" s="767"/>
      <c r="K230" s="768"/>
      <c r="L230" s="770"/>
      <c r="M230" s="770"/>
      <c r="N230" s="767"/>
      <c r="O230" s="767"/>
      <c r="P230" s="767" t="s">
        <v>7</v>
      </c>
      <c r="Q230" s="767"/>
      <c r="R230" s="767"/>
      <c r="S230" s="767"/>
      <c r="T230" s="767">
        <v>12</v>
      </c>
      <c r="U230" s="767">
        <v>1</v>
      </c>
      <c r="V230" s="698"/>
      <c r="W230" s="772">
        <f t="shared" si="6"/>
        <v>0</v>
      </c>
    </row>
    <row r="231" spans="1:23" ht="25.5" x14ac:dyDescent="0.25">
      <c r="A231" s="290">
        <v>223</v>
      </c>
      <c r="B231" s="1203"/>
      <c r="C231" s="1176"/>
      <c r="D231" s="1184"/>
      <c r="E231" s="758" t="s">
        <v>3610</v>
      </c>
      <c r="F231" s="767"/>
      <c r="G231" s="767"/>
      <c r="H231" s="767"/>
      <c r="I231" s="767"/>
      <c r="J231" s="767"/>
      <c r="K231" s="768"/>
      <c r="L231" s="770"/>
      <c r="M231" s="770"/>
      <c r="N231" s="767"/>
      <c r="O231" s="767"/>
      <c r="P231" s="767" t="s">
        <v>7</v>
      </c>
      <c r="Q231" s="767"/>
      <c r="R231" s="767"/>
      <c r="S231" s="767"/>
      <c r="T231" s="767">
        <v>12</v>
      </c>
      <c r="U231" s="767">
        <v>1</v>
      </c>
      <c r="V231" s="698"/>
      <c r="W231" s="772">
        <f t="shared" si="6"/>
        <v>0</v>
      </c>
    </row>
    <row r="232" spans="1:23" ht="74.25" customHeight="1" x14ac:dyDescent="0.25">
      <c r="A232" s="290">
        <v>224</v>
      </c>
      <c r="B232" s="1203"/>
      <c r="C232" s="1177"/>
      <c r="D232" s="1185"/>
      <c r="E232" s="758" t="s">
        <v>3611</v>
      </c>
      <c r="F232" s="767"/>
      <c r="G232" s="767"/>
      <c r="H232" s="767"/>
      <c r="I232" s="767"/>
      <c r="J232" s="767"/>
      <c r="K232" s="768"/>
      <c r="L232" s="770"/>
      <c r="M232" s="770"/>
      <c r="N232" s="767"/>
      <c r="O232" s="767"/>
      <c r="P232" s="767" t="s">
        <v>7</v>
      </c>
      <c r="Q232" s="767"/>
      <c r="R232" s="767"/>
      <c r="S232" s="767"/>
      <c r="T232" s="767">
        <v>12</v>
      </c>
      <c r="U232" s="767">
        <v>1</v>
      </c>
      <c r="V232" s="698"/>
      <c r="W232" s="772">
        <f t="shared" si="6"/>
        <v>0</v>
      </c>
    </row>
    <row r="233" spans="1:23" x14ac:dyDescent="0.25">
      <c r="A233" s="290">
        <v>225</v>
      </c>
      <c r="B233" s="1203"/>
      <c r="C233" s="760"/>
      <c r="D233" s="1183" t="s">
        <v>805</v>
      </c>
      <c r="E233" s="758" t="s">
        <v>3612</v>
      </c>
      <c r="F233" s="767"/>
      <c r="G233" s="767"/>
      <c r="H233" s="767"/>
      <c r="I233" s="767"/>
      <c r="J233" s="767"/>
      <c r="K233" s="768"/>
      <c r="L233" s="770"/>
      <c r="M233" s="770"/>
      <c r="N233" s="767"/>
      <c r="O233" s="767"/>
      <c r="P233" s="767"/>
      <c r="Q233" s="767"/>
      <c r="R233" s="767"/>
      <c r="S233" s="767" t="s">
        <v>7</v>
      </c>
      <c r="T233" s="767">
        <v>1</v>
      </c>
      <c r="U233" s="767">
        <v>1</v>
      </c>
      <c r="V233" s="698"/>
      <c r="W233" s="772">
        <f t="shared" si="6"/>
        <v>0</v>
      </c>
    </row>
    <row r="234" spans="1:23" x14ac:dyDescent="0.25">
      <c r="A234" s="290">
        <v>226</v>
      </c>
      <c r="B234" s="1203"/>
      <c r="C234" s="760"/>
      <c r="D234" s="1184"/>
      <c r="E234" s="758" t="s">
        <v>3613</v>
      </c>
      <c r="F234" s="767"/>
      <c r="G234" s="767"/>
      <c r="H234" s="767"/>
      <c r="I234" s="767"/>
      <c r="J234" s="767"/>
      <c r="K234" s="768"/>
      <c r="L234" s="770"/>
      <c r="M234" s="770"/>
      <c r="N234" s="767"/>
      <c r="O234" s="767"/>
      <c r="P234" s="767"/>
      <c r="Q234" s="767"/>
      <c r="R234" s="767"/>
      <c r="S234" s="767" t="s">
        <v>7</v>
      </c>
      <c r="T234" s="767">
        <v>1</v>
      </c>
      <c r="U234" s="767">
        <v>1</v>
      </c>
      <c r="V234" s="698"/>
      <c r="W234" s="772">
        <f t="shared" si="6"/>
        <v>0</v>
      </c>
    </row>
    <row r="235" spans="1:23" x14ac:dyDescent="0.25">
      <c r="A235" s="290">
        <v>227</v>
      </c>
      <c r="B235" s="1203"/>
      <c r="C235" s="759"/>
      <c r="D235" s="1185"/>
      <c r="E235" s="758" t="s">
        <v>700</v>
      </c>
      <c r="F235" s="767"/>
      <c r="G235" s="767"/>
      <c r="H235" s="767"/>
      <c r="I235" s="767"/>
      <c r="J235" s="767"/>
      <c r="K235" s="768"/>
      <c r="L235" s="770"/>
      <c r="M235" s="770"/>
      <c r="N235" s="767"/>
      <c r="O235" s="767"/>
      <c r="P235" s="767"/>
      <c r="Q235" s="767"/>
      <c r="R235" s="767"/>
      <c r="S235" s="767" t="s">
        <v>7</v>
      </c>
      <c r="T235" s="767">
        <v>1</v>
      </c>
      <c r="U235" s="767">
        <v>1</v>
      </c>
      <c r="V235" s="698"/>
      <c r="W235" s="772">
        <f t="shared" si="6"/>
        <v>0</v>
      </c>
    </row>
    <row r="236" spans="1:23" x14ac:dyDescent="0.25">
      <c r="A236" s="290">
        <v>228</v>
      </c>
      <c r="B236" s="1203"/>
      <c r="C236" s="759" t="s">
        <v>827</v>
      </c>
      <c r="D236" s="760" t="s">
        <v>810</v>
      </c>
      <c r="E236" s="758" t="s">
        <v>3614</v>
      </c>
      <c r="F236" s="767"/>
      <c r="G236" s="767"/>
      <c r="H236" s="767"/>
      <c r="I236" s="767"/>
      <c r="J236" s="767"/>
      <c r="K236" s="768"/>
      <c r="L236" s="770"/>
      <c r="M236" s="770"/>
      <c r="N236" s="767"/>
      <c r="O236" s="767"/>
      <c r="P236" s="767"/>
      <c r="Q236" s="767"/>
      <c r="R236" s="767"/>
      <c r="S236" s="767" t="s">
        <v>7</v>
      </c>
      <c r="T236" s="767">
        <v>1</v>
      </c>
      <c r="U236" s="767">
        <v>1</v>
      </c>
      <c r="V236" s="698"/>
      <c r="W236" s="772">
        <f t="shared" si="6"/>
        <v>0</v>
      </c>
    </row>
    <row r="237" spans="1:23" x14ac:dyDescent="0.25">
      <c r="A237" s="290">
        <v>229</v>
      </c>
      <c r="B237" s="1203"/>
      <c r="C237" s="759" t="s">
        <v>812</v>
      </c>
      <c r="D237" s="760" t="s">
        <v>813</v>
      </c>
      <c r="E237" s="758" t="s">
        <v>3615</v>
      </c>
      <c r="F237" s="767"/>
      <c r="G237" s="767"/>
      <c r="H237" s="767"/>
      <c r="I237" s="767"/>
      <c r="J237" s="767"/>
      <c r="K237" s="768"/>
      <c r="L237" s="770"/>
      <c r="M237" s="770"/>
      <c r="N237" s="767"/>
      <c r="O237" s="767"/>
      <c r="P237" s="767"/>
      <c r="Q237" s="767" t="s">
        <v>7</v>
      </c>
      <c r="R237" s="767"/>
      <c r="S237" s="767"/>
      <c r="T237" s="767">
        <v>4</v>
      </c>
      <c r="U237" s="767">
        <v>1</v>
      </c>
      <c r="V237" s="698"/>
      <c r="W237" s="772">
        <f t="shared" si="6"/>
        <v>0</v>
      </c>
    </row>
    <row r="238" spans="1:23" ht="38.25" x14ac:dyDescent="0.25">
      <c r="A238" s="290">
        <v>230</v>
      </c>
      <c r="B238" s="1203"/>
      <c r="C238" s="759" t="s">
        <v>828</v>
      </c>
      <c r="D238" s="760" t="s">
        <v>816</v>
      </c>
      <c r="E238" s="758" t="s">
        <v>3616</v>
      </c>
      <c r="F238" s="767"/>
      <c r="G238" s="767"/>
      <c r="H238" s="767"/>
      <c r="I238" s="767"/>
      <c r="J238" s="767"/>
      <c r="K238" s="768"/>
      <c r="L238" s="770"/>
      <c r="M238" s="770"/>
      <c r="N238" s="767"/>
      <c r="O238" s="767"/>
      <c r="P238" s="767" t="s">
        <v>7</v>
      </c>
      <c r="Q238" s="767"/>
      <c r="R238" s="767"/>
      <c r="S238" s="767"/>
      <c r="T238" s="767">
        <v>12</v>
      </c>
      <c r="U238" s="767">
        <v>1</v>
      </c>
      <c r="V238" s="698"/>
      <c r="W238" s="772">
        <f t="shared" si="6"/>
        <v>0</v>
      </c>
    </row>
    <row r="239" spans="1:23" ht="38.25" x14ac:dyDescent="0.25">
      <c r="A239" s="290">
        <v>231</v>
      </c>
      <c r="B239" s="1203"/>
      <c r="C239" s="1135" t="s">
        <v>829</v>
      </c>
      <c r="D239" s="1138" t="s">
        <v>819</v>
      </c>
      <c r="E239" s="1143" t="s">
        <v>3617</v>
      </c>
      <c r="F239" s="931"/>
      <c r="G239" s="931"/>
      <c r="H239" s="931"/>
      <c r="I239" s="931"/>
      <c r="J239" s="931"/>
      <c r="K239" s="937"/>
      <c r="L239" s="932"/>
      <c r="M239" s="932"/>
      <c r="N239" s="931"/>
      <c r="O239" s="931"/>
      <c r="P239" s="931" t="s">
        <v>7</v>
      </c>
      <c r="Q239" s="931"/>
      <c r="R239" s="931"/>
      <c r="S239" s="931"/>
      <c r="T239" s="931">
        <v>12</v>
      </c>
      <c r="U239" s="931">
        <v>1</v>
      </c>
      <c r="V239" s="698"/>
      <c r="W239" s="772">
        <f t="shared" si="6"/>
        <v>0</v>
      </c>
    </row>
    <row r="240" spans="1:23" ht="26.25" thickBot="1" x14ac:dyDescent="0.3">
      <c r="A240" s="10">
        <v>232</v>
      </c>
      <c r="B240" s="1205"/>
      <c r="C240" s="742" t="s">
        <v>830</v>
      </c>
      <c r="D240" s="743" t="s">
        <v>822</v>
      </c>
      <c r="E240" s="744" t="s">
        <v>3618</v>
      </c>
      <c r="F240" s="739"/>
      <c r="G240" s="739"/>
      <c r="H240" s="739"/>
      <c r="I240" s="739"/>
      <c r="J240" s="739"/>
      <c r="K240" s="739"/>
      <c r="L240" s="739"/>
      <c r="M240" s="739"/>
      <c r="N240" s="739"/>
      <c r="O240" s="739"/>
      <c r="P240" s="739"/>
      <c r="Q240" s="739"/>
      <c r="R240" s="739" t="s">
        <v>7</v>
      </c>
      <c r="S240" s="739"/>
      <c r="T240" s="739">
        <v>2</v>
      </c>
      <c r="U240" s="739">
        <v>1</v>
      </c>
      <c r="V240" s="698"/>
      <c r="W240" s="772">
        <f t="shared" si="6"/>
        <v>0</v>
      </c>
    </row>
    <row r="241" spans="1:23" ht="16.5" thickTop="1" thickBot="1" x14ac:dyDescent="0.3">
      <c r="A241" s="192"/>
      <c r="B241" s="192"/>
      <c r="C241" s="38"/>
      <c r="D241" s="38"/>
      <c r="E241" s="38"/>
      <c r="F241" s="192"/>
      <c r="G241" s="192"/>
      <c r="H241" s="192"/>
      <c r="I241" s="192"/>
      <c r="J241" s="192"/>
      <c r="K241" s="192"/>
      <c r="L241" s="192"/>
      <c r="M241" s="192"/>
      <c r="N241" s="38"/>
      <c r="O241" s="38"/>
      <c r="P241" s="38"/>
      <c r="Q241" s="38"/>
      <c r="R241" s="38"/>
      <c r="S241" s="38"/>
      <c r="T241" s="38"/>
      <c r="U241" s="38"/>
      <c r="V241" s="722" t="s">
        <v>9</v>
      </c>
      <c r="W241" s="723">
        <f>SUM(W8:W13,W15:W25,W27:W30,W32:W35,W37:W41,W43:W46,W48:W51,W53:W56,W58:W61,W63:W67,W69:W72,W74:W77,W79:W82,W84:W87,W89:W92,W94:W97,W99:W102,W104:W107,W109,W111,W113:W114,W117:W119,W121:W123,W125:W126,W128:W130,W132:W133,W136,W139:W140,W142:W190,W192:W240)</f>
        <v>0</v>
      </c>
    </row>
    <row r="242" spans="1:23" ht="15.75" thickTop="1" x14ac:dyDescent="0.25">
      <c r="B242" s="1200" t="s">
        <v>3764</v>
      </c>
      <c r="C242" s="1200"/>
      <c r="D242" s="1200"/>
      <c r="E242" s="1200"/>
      <c r="F242" s="1200"/>
      <c r="G242" s="1200"/>
      <c r="H242" s="1200"/>
      <c r="I242" s="1200"/>
      <c r="J242" s="1200"/>
      <c r="K242" s="1200"/>
      <c r="L242" s="1200"/>
      <c r="M242" s="1200"/>
      <c r="N242" s="1200"/>
      <c r="O242" s="1200"/>
      <c r="P242" s="1200"/>
      <c r="Q242" s="1200"/>
      <c r="R242" s="1200"/>
      <c r="S242" s="1200"/>
      <c r="T242" s="1200"/>
      <c r="U242" s="1200"/>
    </row>
  </sheetData>
  <sheetProtection algorithmName="SHA-512" hashValue="k4J6JwA+SwsUTdT36wISJqrgW6G9KO+GH328mICxeiSme5xpfVvwIMpjynVpuf+9T29wNB134ZZJEIhcnmqi3Q==" saltValue="+hApXeSNvEv4xqx6hpEr1A==" spinCount="100000" sheet="1" objects="1" scenarios="1"/>
  <mergeCells count="79">
    <mergeCell ref="C108:C109"/>
    <mergeCell ref="D108:D109"/>
    <mergeCell ref="C83:C87"/>
    <mergeCell ref="D233:D235"/>
    <mergeCell ref="B191:B240"/>
    <mergeCell ref="C191:C209"/>
    <mergeCell ref="D191:D209"/>
    <mergeCell ref="D220:D223"/>
    <mergeCell ref="C224:C232"/>
    <mergeCell ref="D224:D232"/>
    <mergeCell ref="D170:D173"/>
    <mergeCell ref="C174:C182"/>
    <mergeCell ref="D174:D182"/>
    <mergeCell ref="D183:D185"/>
    <mergeCell ref="B141:B190"/>
    <mergeCell ref="C120:C126"/>
    <mergeCell ref="D120:D126"/>
    <mergeCell ref="B42:B119"/>
    <mergeCell ref="B120:B133"/>
    <mergeCell ref="C127:C133"/>
    <mergeCell ref="D127:D133"/>
    <mergeCell ref="C110:C111"/>
    <mergeCell ref="D110:D111"/>
    <mergeCell ref="C112:C114"/>
    <mergeCell ref="D112:D114"/>
    <mergeCell ref="C115:C119"/>
    <mergeCell ref="D115:D119"/>
    <mergeCell ref="C98:C102"/>
    <mergeCell ref="D98:D102"/>
    <mergeCell ref="C103:C107"/>
    <mergeCell ref="D103:D107"/>
    <mergeCell ref="C68:C72"/>
    <mergeCell ref="D134:D136"/>
    <mergeCell ref="D137:D139"/>
    <mergeCell ref="B134:B139"/>
    <mergeCell ref="C141:C159"/>
    <mergeCell ref="D141:D159"/>
    <mergeCell ref="D68:D72"/>
    <mergeCell ref="C73:C77"/>
    <mergeCell ref="D73:D77"/>
    <mergeCell ref="C78:C82"/>
    <mergeCell ref="D78:D82"/>
    <mergeCell ref="D83:D87"/>
    <mergeCell ref="C88:C92"/>
    <mergeCell ref="D88:D92"/>
    <mergeCell ref="C93:C97"/>
    <mergeCell ref="D93:D97"/>
    <mergeCell ref="B26:B40"/>
    <mergeCell ref="C42:C46"/>
    <mergeCell ref="D42:D46"/>
    <mergeCell ref="C47:C51"/>
    <mergeCell ref="D47:D51"/>
    <mergeCell ref="C26:C30"/>
    <mergeCell ref="D26:D30"/>
    <mergeCell ref="C31:C35"/>
    <mergeCell ref="D31:D35"/>
    <mergeCell ref="C36:C40"/>
    <mergeCell ref="D36:D40"/>
    <mergeCell ref="D52:D56"/>
    <mergeCell ref="C57:C61"/>
    <mergeCell ref="D57:D61"/>
    <mergeCell ref="C62:C67"/>
    <mergeCell ref="D62:D67"/>
    <mergeCell ref="A2:W2"/>
    <mergeCell ref="B242:U242"/>
    <mergeCell ref="W5:W7"/>
    <mergeCell ref="A1:F1"/>
    <mergeCell ref="A3:O3"/>
    <mergeCell ref="G1:W1"/>
    <mergeCell ref="A5:A7"/>
    <mergeCell ref="D5:D7"/>
    <mergeCell ref="C5:C7"/>
    <mergeCell ref="E5:E7"/>
    <mergeCell ref="B5:B7"/>
    <mergeCell ref="F5:J6"/>
    <mergeCell ref="K5:M6"/>
    <mergeCell ref="N5:U6"/>
    <mergeCell ref="V5:V7"/>
    <mergeCell ref="C52:C56"/>
  </mergeCells>
  <conditionalFormatting sqref="B8:B26 B41:B42 B120 B134 B140:B141 B191">
    <cfRule type="containsText" dxfId="227" priority="1" operator="containsText" text="2.">
      <formula>NOT(ISERROR(SEARCH("2.",B8)))</formula>
    </cfRule>
  </conditionalFormatting>
  <printOptions horizontalCentered="1"/>
  <pageMargins left="0.39370078740157483" right="0.39370078740157483" top="0.39370078740157483" bottom="0.39370078740157483" header="0.19685039370078741" footer="0.19685039370078741"/>
  <pageSetup paperSize="9" scale="52" fitToHeight="7" orientation="landscape" r:id="rId1"/>
  <headerFooter>
    <oddFooter>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3">
    <tabColor rgb="FF92D050"/>
    <pageSetUpPr fitToPage="1"/>
  </sheetPr>
  <dimension ref="A1:S34"/>
  <sheetViews>
    <sheetView zoomScale="90" zoomScaleNormal="90" workbookViewId="0">
      <pane ySplit="7" topLeftCell="A20" activePane="bottomLeft" state="frozen"/>
      <selection pane="bottomLeft" activeCell="T15" sqref="T15:T16"/>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836</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835</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ht="15" customHeight="1" x14ac:dyDescent="0.25">
      <c r="A8" s="747">
        <v>1</v>
      </c>
      <c r="B8" s="330"/>
      <c r="C8" s="330"/>
      <c r="D8" s="295" t="s">
        <v>381</v>
      </c>
      <c r="E8" s="282"/>
      <c r="F8" s="282"/>
      <c r="G8" s="282"/>
      <c r="H8" s="282"/>
      <c r="I8" s="282"/>
      <c r="J8" s="331"/>
      <c r="K8" s="687">
        <v>43033</v>
      </c>
      <c r="L8" s="687">
        <v>46684</v>
      </c>
      <c r="M8" s="331"/>
      <c r="N8" s="331"/>
      <c r="O8" s="331"/>
      <c r="P8" s="745">
        <v>0.25</v>
      </c>
      <c r="Q8" s="745">
        <v>1</v>
      </c>
      <c r="R8" s="688"/>
      <c r="S8" s="746">
        <f>P8*Q8*ROUND(R8,2)</f>
        <v>0</v>
      </c>
    </row>
    <row r="9" spans="1:19" s="204" customFormat="1" x14ac:dyDescent="0.25">
      <c r="A9" s="747">
        <v>2</v>
      </c>
      <c r="B9" s="1206" t="s">
        <v>1257</v>
      </c>
      <c r="C9" s="1209" t="s">
        <v>1258</v>
      </c>
      <c r="D9" s="316" t="s">
        <v>224</v>
      </c>
      <c r="E9" s="305"/>
      <c r="F9" s="305"/>
      <c r="G9" s="305"/>
      <c r="H9" s="305"/>
      <c r="I9" s="305"/>
      <c r="J9" s="717" t="s">
        <v>7</v>
      </c>
      <c r="K9" s="721"/>
      <c r="L9" s="721"/>
      <c r="M9" s="717"/>
      <c r="N9" s="717" t="s">
        <v>7</v>
      </c>
      <c r="O9" s="717"/>
      <c r="P9" s="717">
        <v>1</v>
      </c>
      <c r="Q9" s="717">
        <v>1</v>
      </c>
      <c r="R9" s="698"/>
      <c r="S9" s="308">
        <f>P9*Q9*ROUND(R9,2)</f>
        <v>0</v>
      </c>
    </row>
    <row r="10" spans="1:19" x14ac:dyDescent="0.25">
      <c r="A10" s="12">
        <v>3</v>
      </c>
      <c r="B10" s="1207"/>
      <c r="C10" s="1210"/>
      <c r="D10" s="785" t="s">
        <v>837</v>
      </c>
      <c r="E10" s="767"/>
      <c r="F10" s="767"/>
      <c r="G10" s="767"/>
      <c r="H10" s="767"/>
      <c r="I10" s="767"/>
      <c r="J10" s="767" t="s">
        <v>7</v>
      </c>
      <c r="K10" s="768"/>
      <c r="L10" s="768"/>
      <c r="M10" s="767" t="s">
        <v>7</v>
      </c>
      <c r="N10" s="767"/>
      <c r="O10" s="767"/>
      <c r="P10" s="767">
        <v>1</v>
      </c>
      <c r="Q10" s="767">
        <v>1</v>
      </c>
      <c r="R10" s="698"/>
      <c r="S10" s="904">
        <f>P10*Q10*ROUND(R10,2)</f>
        <v>0</v>
      </c>
    </row>
    <row r="11" spans="1:19" x14ac:dyDescent="0.25">
      <c r="A11" s="12">
        <v>4</v>
      </c>
      <c r="B11" s="1207"/>
      <c r="C11" s="1211"/>
      <c r="D11" s="758" t="s">
        <v>697</v>
      </c>
      <c r="E11" s="767"/>
      <c r="F11" s="767"/>
      <c r="G11" s="767"/>
      <c r="H11" s="767"/>
      <c r="I11" s="767"/>
      <c r="J11" s="768"/>
      <c r="K11" s="770"/>
      <c r="L11" s="770"/>
      <c r="M11" s="767" t="s">
        <v>7</v>
      </c>
      <c r="N11" s="767" t="s">
        <v>7</v>
      </c>
      <c r="O11" s="767"/>
      <c r="P11" s="767">
        <v>2</v>
      </c>
      <c r="Q11" s="767">
        <v>1</v>
      </c>
      <c r="R11" s="698"/>
      <c r="S11" s="904">
        <f t="shared" ref="S11:S32" si="0">P11*Q11*ROUND(R11,2)</f>
        <v>0</v>
      </c>
    </row>
    <row r="12" spans="1:19" x14ac:dyDescent="0.25">
      <c r="A12" s="12">
        <v>5</v>
      </c>
      <c r="B12" s="1207"/>
      <c r="C12" s="758"/>
      <c r="D12" s="758" t="s">
        <v>1549</v>
      </c>
      <c r="E12" s="767"/>
      <c r="F12" s="767"/>
      <c r="G12" s="767"/>
      <c r="H12" s="767"/>
      <c r="I12" s="767"/>
      <c r="J12" s="768"/>
      <c r="K12" s="770"/>
      <c r="L12" s="770"/>
      <c r="M12" s="767"/>
      <c r="N12" s="767"/>
      <c r="O12" s="767"/>
      <c r="P12" s="767">
        <v>0.25</v>
      </c>
      <c r="Q12" s="767">
        <v>1</v>
      </c>
      <c r="R12" s="698"/>
      <c r="S12" s="904">
        <f t="shared" si="0"/>
        <v>0</v>
      </c>
    </row>
    <row r="13" spans="1:19" ht="15" customHeight="1" x14ac:dyDescent="0.25">
      <c r="A13" s="12">
        <v>6</v>
      </c>
      <c r="B13" s="1207"/>
      <c r="C13" s="1183" t="s">
        <v>838</v>
      </c>
      <c r="D13" s="758" t="s">
        <v>744</v>
      </c>
      <c r="E13" s="767"/>
      <c r="F13" s="767"/>
      <c r="G13" s="767"/>
      <c r="H13" s="767"/>
      <c r="I13" s="767"/>
      <c r="J13" s="768"/>
      <c r="K13" s="770"/>
      <c r="L13" s="770"/>
      <c r="M13" s="767" t="s">
        <v>7</v>
      </c>
      <c r="N13" s="767" t="s">
        <v>7</v>
      </c>
      <c r="O13" s="767"/>
      <c r="P13" s="767">
        <v>2</v>
      </c>
      <c r="Q13" s="767">
        <v>1</v>
      </c>
      <c r="R13" s="698"/>
      <c r="S13" s="904">
        <f t="shared" si="0"/>
        <v>0</v>
      </c>
    </row>
    <row r="14" spans="1:19" ht="15" customHeight="1" x14ac:dyDescent="0.25">
      <c r="A14" s="12">
        <v>7</v>
      </c>
      <c r="B14" s="1207"/>
      <c r="C14" s="1185"/>
      <c r="D14" s="758" t="s">
        <v>839</v>
      </c>
      <c r="E14" s="767"/>
      <c r="F14" s="767"/>
      <c r="G14" s="767"/>
      <c r="H14" s="767"/>
      <c r="I14" s="767"/>
      <c r="J14" s="768"/>
      <c r="K14" s="770"/>
      <c r="L14" s="770"/>
      <c r="M14" s="767" t="s">
        <v>7</v>
      </c>
      <c r="N14" s="767" t="s">
        <v>7</v>
      </c>
      <c r="O14" s="767"/>
      <c r="P14" s="767">
        <v>2</v>
      </c>
      <c r="Q14" s="767">
        <v>1</v>
      </c>
      <c r="R14" s="698"/>
      <c r="S14" s="904">
        <f t="shared" si="0"/>
        <v>0</v>
      </c>
    </row>
    <row r="15" spans="1:19" ht="15" customHeight="1" x14ac:dyDescent="0.25">
      <c r="A15" s="12">
        <v>8</v>
      </c>
      <c r="B15" s="1207"/>
      <c r="C15" s="1183" t="s">
        <v>840</v>
      </c>
      <c r="D15" s="758" t="s">
        <v>744</v>
      </c>
      <c r="E15" s="767"/>
      <c r="F15" s="767"/>
      <c r="G15" s="767"/>
      <c r="H15" s="767"/>
      <c r="I15" s="767"/>
      <c r="J15" s="768"/>
      <c r="K15" s="770"/>
      <c r="L15" s="770"/>
      <c r="M15" s="767" t="s">
        <v>7</v>
      </c>
      <c r="N15" s="767" t="s">
        <v>7</v>
      </c>
      <c r="O15" s="767"/>
      <c r="P15" s="767">
        <v>2</v>
      </c>
      <c r="Q15" s="767">
        <v>1</v>
      </c>
      <c r="R15" s="698"/>
      <c r="S15" s="904">
        <f t="shared" si="0"/>
        <v>0</v>
      </c>
    </row>
    <row r="16" spans="1:19" x14ac:dyDescent="0.25">
      <c r="A16" s="12">
        <v>9</v>
      </c>
      <c r="B16" s="1207"/>
      <c r="C16" s="1185"/>
      <c r="D16" s="758" t="s">
        <v>839</v>
      </c>
      <c r="E16" s="767"/>
      <c r="F16" s="767"/>
      <c r="G16" s="767"/>
      <c r="H16" s="767"/>
      <c r="I16" s="767"/>
      <c r="J16" s="768"/>
      <c r="K16" s="770"/>
      <c r="L16" s="770"/>
      <c r="M16" s="767" t="s">
        <v>7</v>
      </c>
      <c r="N16" s="767" t="s">
        <v>7</v>
      </c>
      <c r="O16" s="767"/>
      <c r="P16" s="767">
        <v>2</v>
      </c>
      <c r="Q16" s="767">
        <v>1</v>
      </c>
      <c r="R16" s="698"/>
      <c r="S16" s="904">
        <f t="shared" si="0"/>
        <v>0</v>
      </c>
    </row>
    <row r="17" spans="1:19" ht="15" customHeight="1" x14ac:dyDescent="0.25">
      <c r="A17" s="12">
        <v>10</v>
      </c>
      <c r="B17" s="1207"/>
      <c r="C17" s="1183" t="s">
        <v>841</v>
      </c>
      <c r="D17" s="758" t="s">
        <v>744</v>
      </c>
      <c r="E17" s="767"/>
      <c r="F17" s="767"/>
      <c r="G17" s="767"/>
      <c r="H17" s="767"/>
      <c r="I17" s="767"/>
      <c r="J17" s="768"/>
      <c r="K17" s="770"/>
      <c r="L17" s="770"/>
      <c r="M17" s="767" t="s">
        <v>7</v>
      </c>
      <c r="N17" s="767" t="s">
        <v>7</v>
      </c>
      <c r="O17" s="767"/>
      <c r="P17" s="767">
        <v>2</v>
      </c>
      <c r="Q17" s="767">
        <v>1</v>
      </c>
      <c r="R17" s="698"/>
      <c r="S17" s="904">
        <f t="shared" si="0"/>
        <v>0</v>
      </c>
    </row>
    <row r="18" spans="1:19" ht="15" customHeight="1" x14ac:dyDescent="0.25">
      <c r="A18" s="12">
        <v>11</v>
      </c>
      <c r="B18" s="1207"/>
      <c r="C18" s="1185"/>
      <c r="D18" s="758" t="s">
        <v>839</v>
      </c>
      <c r="E18" s="767"/>
      <c r="F18" s="767"/>
      <c r="G18" s="767"/>
      <c r="H18" s="767"/>
      <c r="I18" s="767"/>
      <c r="J18" s="768"/>
      <c r="K18" s="770"/>
      <c r="L18" s="770"/>
      <c r="M18" s="767" t="s">
        <v>7</v>
      </c>
      <c r="N18" s="767" t="s">
        <v>7</v>
      </c>
      <c r="O18" s="767"/>
      <c r="P18" s="767">
        <v>2</v>
      </c>
      <c r="Q18" s="767">
        <v>1</v>
      </c>
      <c r="R18" s="698"/>
      <c r="S18" s="904">
        <f t="shared" si="0"/>
        <v>0</v>
      </c>
    </row>
    <row r="19" spans="1:19" ht="15" customHeight="1" x14ac:dyDescent="0.25">
      <c r="A19" s="12">
        <v>12</v>
      </c>
      <c r="B19" s="1207"/>
      <c r="C19" s="1183" t="s">
        <v>842</v>
      </c>
      <c r="D19" s="758" t="s">
        <v>744</v>
      </c>
      <c r="E19" s="767"/>
      <c r="F19" s="767"/>
      <c r="G19" s="767"/>
      <c r="H19" s="767"/>
      <c r="I19" s="767"/>
      <c r="J19" s="768"/>
      <c r="K19" s="770"/>
      <c r="L19" s="770"/>
      <c r="M19" s="767" t="s">
        <v>7</v>
      </c>
      <c r="N19" s="767" t="s">
        <v>7</v>
      </c>
      <c r="O19" s="767"/>
      <c r="P19" s="767">
        <v>2</v>
      </c>
      <c r="Q19" s="767">
        <v>1</v>
      </c>
      <c r="R19" s="698"/>
      <c r="S19" s="904">
        <f t="shared" si="0"/>
        <v>0</v>
      </c>
    </row>
    <row r="20" spans="1:19" ht="15" customHeight="1" x14ac:dyDescent="0.25">
      <c r="A20" s="12">
        <v>13</v>
      </c>
      <c r="B20" s="1207"/>
      <c r="C20" s="1185"/>
      <c r="D20" s="758" t="s">
        <v>839</v>
      </c>
      <c r="E20" s="767"/>
      <c r="F20" s="767"/>
      <c r="G20" s="767"/>
      <c r="H20" s="767"/>
      <c r="I20" s="767"/>
      <c r="J20" s="768"/>
      <c r="K20" s="770"/>
      <c r="L20" s="770"/>
      <c r="M20" s="767" t="s">
        <v>7</v>
      </c>
      <c r="N20" s="767" t="s">
        <v>7</v>
      </c>
      <c r="O20" s="767"/>
      <c r="P20" s="767">
        <v>2</v>
      </c>
      <c r="Q20" s="767">
        <v>1</v>
      </c>
      <c r="R20" s="698"/>
      <c r="S20" s="904">
        <f t="shared" si="0"/>
        <v>0</v>
      </c>
    </row>
    <row r="21" spans="1:19" ht="15" customHeight="1" x14ac:dyDescent="0.25">
      <c r="A21" s="12">
        <v>14</v>
      </c>
      <c r="B21" s="1207"/>
      <c r="C21" s="1183" t="s">
        <v>843</v>
      </c>
      <c r="D21" s="758" t="s">
        <v>744</v>
      </c>
      <c r="E21" s="767"/>
      <c r="F21" s="767"/>
      <c r="G21" s="767"/>
      <c r="H21" s="767"/>
      <c r="I21" s="767"/>
      <c r="J21" s="768"/>
      <c r="K21" s="770"/>
      <c r="L21" s="770"/>
      <c r="M21" s="767" t="s">
        <v>7</v>
      </c>
      <c r="N21" s="767" t="s">
        <v>7</v>
      </c>
      <c r="O21" s="767"/>
      <c r="P21" s="767">
        <v>2</v>
      </c>
      <c r="Q21" s="767">
        <v>1</v>
      </c>
      <c r="R21" s="698"/>
      <c r="S21" s="904">
        <f t="shared" si="0"/>
        <v>0</v>
      </c>
    </row>
    <row r="22" spans="1:19" ht="15" customHeight="1" x14ac:dyDescent="0.25">
      <c r="A22" s="12">
        <v>15</v>
      </c>
      <c r="B22" s="1207"/>
      <c r="C22" s="1185"/>
      <c r="D22" s="758" t="s">
        <v>839</v>
      </c>
      <c r="E22" s="767"/>
      <c r="F22" s="767"/>
      <c r="G22" s="767"/>
      <c r="H22" s="767"/>
      <c r="I22" s="767"/>
      <c r="J22" s="768"/>
      <c r="K22" s="770"/>
      <c r="L22" s="770"/>
      <c r="M22" s="767" t="s">
        <v>7</v>
      </c>
      <c r="N22" s="767" t="s">
        <v>7</v>
      </c>
      <c r="O22" s="767"/>
      <c r="P22" s="767">
        <v>2</v>
      </c>
      <c r="Q22" s="767">
        <v>1</v>
      </c>
      <c r="R22" s="698"/>
      <c r="S22" s="904">
        <f t="shared" si="0"/>
        <v>0</v>
      </c>
    </row>
    <row r="23" spans="1:19" ht="15" customHeight="1" x14ac:dyDescent="0.25">
      <c r="A23" s="12">
        <v>16</v>
      </c>
      <c r="B23" s="1207"/>
      <c r="C23" s="1183" t="s">
        <v>844</v>
      </c>
      <c r="D23" s="758" t="s">
        <v>744</v>
      </c>
      <c r="E23" s="767"/>
      <c r="F23" s="767"/>
      <c r="G23" s="767"/>
      <c r="H23" s="767"/>
      <c r="I23" s="767"/>
      <c r="J23" s="768"/>
      <c r="K23" s="770"/>
      <c r="L23" s="770"/>
      <c r="M23" s="767" t="s">
        <v>7</v>
      </c>
      <c r="N23" s="767" t="s">
        <v>7</v>
      </c>
      <c r="O23" s="767"/>
      <c r="P23" s="767">
        <v>2</v>
      </c>
      <c r="Q23" s="767">
        <v>1</v>
      </c>
      <c r="R23" s="698"/>
      <c r="S23" s="904">
        <f t="shared" si="0"/>
        <v>0</v>
      </c>
    </row>
    <row r="24" spans="1:19" ht="15" customHeight="1" x14ac:dyDescent="0.25">
      <c r="A24" s="12">
        <v>17</v>
      </c>
      <c r="B24" s="1207"/>
      <c r="C24" s="1185"/>
      <c r="D24" s="758" t="s">
        <v>839</v>
      </c>
      <c r="E24" s="767"/>
      <c r="F24" s="767"/>
      <c r="G24" s="767"/>
      <c r="H24" s="767"/>
      <c r="I24" s="767"/>
      <c r="J24" s="768"/>
      <c r="K24" s="770"/>
      <c r="L24" s="770"/>
      <c r="M24" s="767" t="s">
        <v>7</v>
      </c>
      <c r="N24" s="767" t="s">
        <v>7</v>
      </c>
      <c r="O24" s="767"/>
      <c r="P24" s="767">
        <v>2</v>
      </c>
      <c r="Q24" s="767">
        <v>1</v>
      </c>
      <c r="R24" s="698"/>
      <c r="S24" s="904">
        <f t="shared" si="0"/>
        <v>0</v>
      </c>
    </row>
    <row r="25" spans="1:19" ht="15" customHeight="1" x14ac:dyDescent="0.25">
      <c r="A25" s="12">
        <v>18</v>
      </c>
      <c r="B25" s="1207"/>
      <c r="C25" s="1183" t="s">
        <v>845</v>
      </c>
      <c r="D25" s="758" t="s">
        <v>744</v>
      </c>
      <c r="E25" s="767"/>
      <c r="F25" s="767"/>
      <c r="G25" s="767"/>
      <c r="H25" s="767"/>
      <c r="I25" s="767"/>
      <c r="J25" s="768"/>
      <c r="K25" s="770"/>
      <c r="L25" s="770"/>
      <c r="M25" s="767" t="s">
        <v>7</v>
      </c>
      <c r="N25" s="767" t="s">
        <v>7</v>
      </c>
      <c r="O25" s="767"/>
      <c r="P25" s="767">
        <v>2</v>
      </c>
      <c r="Q25" s="767">
        <v>1</v>
      </c>
      <c r="R25" s="698"/>
      <c r="S25" s="904">
        <f t="shared" si="0"/>
        <v>0</v>
      </c>
    </row>
    <row r="26" spans="1:19" ht="15" customHeight="1" x14ac:dyDescent="0.25">
      <c r="A26" s="12">
        <v>19</v>
      </c>
      <c r="B26" s="1207"/>
      <c r="C26" s="1185"/>
      <c r="D26" s="758" t="s">
        <v>839</v>
      </c>
      <c r="E26" s="767"/>
      <c r="F26" s="767"/>
      <c r="G26" s="767"/>
      <c r="H26" s="767"/>
      <c r="I26" s="767"/>
      <c r="J26" s="768"/>
      <c r="K26" s="770"/>
      <c r="L26" s="770"/>
      <c r="M26" s="767" t="s">
        <v>7</v>
      </c>
      <c r="N26" s="767" t="s">
        <v>7</v>
      </c>
      <c r="O26" s="767"/>
      <c r="P26" s="767">
        <v>2</v>
      </c>
      <c r="Q26" s="767">
        <v>1</v>
      </c>
      <c r="R26" s="698"/>
      <c r="S26" s="904">
        <f t="shared" si="0"/>
        <v>0</v>
      </c>
    </row>
    <row r="27" spans="1:19" ht="15" customHeight="1" x14ac:dyDescent="0.25">
      <c r="A27" s="12">
        <v>20</v>
      </c>
      <c r="B27" s="1207"/>
      <c r="C27" s="1183" t="s">
        <v>846</v>
      </c>
      <c r="D27" s="758" t="s">
        <v>744</v>
      </c>
      <c r="E27" s="767"/>
      <c r="F27" s="767"/>
      <c r="G27" s="767"/>
      <c r="H27" s="767"/>
      <c r="I27" s="767"/>
      <c r="J27" s="768"/>
      <c r="K27" s="770"/>
      <c r="L27" s="770"/>
      <c r="M27" s="767" t="s">
        <v>7</v>
      </c>
      <c r="N27" s="767" t="s">
        <v>7</v>
      </c>
      <c r="O27" s="767"/>
      <c r="P27" s="767">
        <v>2</v>
      </c>
      <c r="Q27" s="767">
        <v>1</v>
      </c>
      <c r="R27" s="698"/>
      <c r="S27" s="904">
        <f t="shared" si="0"/>
        <v>0</v>
      </c>
    </row>
    <row r="28" spans="1:19" ht="15" customHeight="1" x14ac:dyDescent="0.25">
      <c r="A28" s="12">
        <v>21</v>
      </c>
      <c r="B28" s="1207"/>
      <c r="C28" s="1185"/>
      <c r="D28" s="758" t="s">
        <v>839</v>
      </c>
      <c r="E28" s="767"/>
      <c r="F28" s="767"/>
      <c r="G28" s="767"/>
      <c r="H28" s="767"/>
      <c r="I28" s="767"/>
      <c r="J28" s="768"/>
      <c r="K28" s="770"/>
      <c r="L28" s="770"/>
      <c r="M28" s="767" t="s">
        <v>7</v>
      </c>
      <c r="N28" s="767" t="s">
        <v>7</v>
      </c>
      <c r="O28" s="767"/>
      <c r="P28" s="767">
        <v>2</v>
      </c>
      <c r="Q28" s="767">
        <v>1</v>
      </c>
      <c r="R28" s="698"/>
      <c r="S28" s="904">
        <f t="shared" si="0"/>
        <v>0</v>
      </c>
    </row>
    <row r="29" spans="1:19" x14ac:dyDescent="0.25">
      <c r="A29" s="12">
        <v>22</v>
      </c>
      <c r="B29" s="1207"/>
      <c r="C29" s="1183" t="s">
        <v>847</v>
      </c>
      <c r="D29" s="758" t="s">
        <v>744</v>
      </c>
      <c r="E29" s="767"/>
      <c r="F29" s="767"/>
      <c r="G29" s="767"/>
      <c r="H29" s="767"/>
      <c r="I29" s="767"/>
      <c r="J29" s="768"/>
      <c r="K29" s="770"/>
      <c r="L29" s="770"/>
      <c r="M29" s="767" t="s">
        <v>7</v>
      </c>
      <c r="N29" s="767" t="s">
        <v>7</v>
      </c>
      <c r="O29" s="767"/>
      <c r="P29" s="767">
        <v>2</v>
      </c>
      <c r="Q29" s="767">
        <v>1</v>
      </c>
      <c r="R29" s="698"/>
      <c r="S29" s="904">
        <f t="shared" si="0"/>
        <v>0</v>
      </c>
    </row>
    <row r="30" spans="1:19" ht="15" customHeight="1" x14ac:dyDescent="0.25">
      <c r="A30" s="12">
        <v>23</v>
      </c>
      <c r="B30" s="1207"/>
      <c r="C30" s="1185"/>
      <c r="D30" s="758" t="s">
        <v>839</v>
      </c>
      <c r="E30" s="767"/>
      <c r="F30" s="767"/>
      <c r="G30" s="767"/>
      <c r="H30" s="767"/>
      <c r="I30" s="767"/>
      <c r="J30" s="768"/>
      <c r="K30" s="770"/>
      <c r="L30" s="770"/>
      <c r="M30" s="767" t="s">
        <v>7</v>
      </c>
      <c r="N30" s="767" t="s">
        <v>7</v>
      </c>
      <c r="O30" s="767"/>
      <c r="P30" s="767">
        <v>2</v>
      </c>
      <c r="Q30" s="767">
        <v>1</v>
      </c>
      <c r="R30" s="698"/>
      <c r="S30" s="904">
        <f t="shared" si="0"/>
        <v>0</v>
      </c>
    </row>
    <row r="31" spans="1:19" ht="15" customHeight="1" x14ac:dyDescent="0.25">
      <c r="A31" s="12">
        <v>24</v>
      </c>
      <c r="B31" s="1207"/>
      <c r="C31" s="1183" t="s">
        <v>848</v>
      </c>
      <c r="D31" s="758" t="s">
        <v>744</v>
      </c>
      <c r="E31" s="767"/>
      <c r="F31" s="767"/>
      <c r="G31" s="767"/>
      <c r="H31" s="767"/>
      <c r="I31" s="767"/>
      <c r="J31" s="768"/>
      <c r="K31" s="770"/>
      <c r="L31" s="770"/>
      <c r="M31" s="767" t="s">
        <v>7</v>
      </c>
      <c r="N31" s="767" t="s">
        <v>7</v>
      </c>
      <c r="O31" s="767"/>
      <c r="P31" s="767">
        <v>2</v>
      </c>
      <c r="Q31" s="767">
        <v>1</v>
      </c>
      <c r="R31" s="698"/>
      <c r="S31" s="904">
        <f t="shared" si="0"/>
        <v>0</v>
      </c>
    </row>
    <row r="32" spans="1:19" ht="15" customHeight="1" thickBot="1" x14ac:dyDescent="0.3">
      <c r="A32" s="259">
        <v>25</v>
      </c>
      <c r="B32" s="1208"/>
      <c r="C32" s="1199"/>
      <c r="D32" s="783" t="s">
        <v>839</v>
      </c>
      <c r="E32" s="776"/>
      <c r="F32" s="776"/>
      <c r="G32" s="776"/>
      <c r="H32" s="776"/>
      <c r="I32" s="776"/>
      <c r="J32" s="784"/>
      <c r="K32" s="777"/>
      <c r="L32" s="777"/>
      <c r="M32" s="776" t="s">
        <v>7</v>
      </c>
      <c r="N32" s="776" t="s">
        <v>7</v>
      </c>
      <c r="O32" s="776"/>
      <c r="P32" s="776">
        <v>2</v>
      </c>
      <c r="Q32" s="776">
        <v>1</v>
      </c>
      <c r="R32" s="725"/>
      <c r="S32" s="786">
        <f t="shared" si="0"/>
        <v>0</v>
      </c>
    </row>
    <row r="33" spans="1:19" ht="15" customHeight="1" thickTop="1" thickBot="1" x14ac:dyDescent="0.3">
      <c r="A33" s="192"/>
      <c r="B33" s="38"/>
      <c r="C33" s="38"/>
      <c r="D33" s="38"/>
      <c r="E33" s="192"/>
      <c r="F33" s="192"/>
      <c r="G33" s="192"/>
      <c r="H33" s="192"/>
      <c r="I33" s="192"/>
      <c r="J33" s="192"/>
      <c r="K33" s="192"/>
      <c r="L33" s="192"/>
      <c r="M33" s="38"/>
      <c r="N33" s="38"/>
      <c r="O33" s="38"/>
      <c r="P33" s="38"/>
      <c r="Q33" s="38"/>
      <c r="R33" s="740" t="s">
        <v>9</v>
      </c>
      <c r="S33" s="741">
        <f>SUM(S8:S32)</f>
        <v>0</v>
      </c>
    </row>
    <row r="34" spans="1:19" ht="15.75" thickTop="1" x14ac:dyDescent="0.25">
      <c r="A34" s="18"/>
      <c r="E34" s="18"/>
      <c r="F34" s="18"/>
      <c r="G34" s="18"/>
      <c r="H34" s="18"/>
      <c r="I34" s="18"/>
      <c r="J34" s="18"/>
      <c r="K34" s="18"/>
      <c r="L34" s="18"/>
    </row>
  </sheetData>
  <sheetProtection algorithmName="SHA-512" hashValue="xQ08zrbLQaL576x7B1o50WTNh7/qk7/+WHKTcCFW8qb+QcOz8eg7YsfJ0+2lraDS3apxciAi1DGFzRxHkUEDsw==" saltValue="cd63lriRxJjri5QP0GO2Jw==" spinCount="100000" sheet="1" objects="1" scenarios="1"/>
  <mergeCells count="25">
    <mergeCell ref="B9:B32"/>
    <mergeCell ref="C13:C14"/>
    <mergeCell ref="C15:C16"/>
    <mergeCell ref="C17:C18"/>
    <mergeCell ref="C9:C11"/>
    <mergeCell ref="C19:C20"/>
    <mergeCell ref="C21:C22"/>
    <mergeCell ref="C23:C24"/>
    <mergeCell ref="C25:C26"/>
    <mergeCell ref="C27:C28"/>
    <mergeCell ref="C29:C30"/>
    <mergeCell ref="C31:C32"/>
    <mergeCell ref="C5:C7"/>
    <mergeCell ref="F1:S1"/>
    <mergeCell ref="A3:N3"/>
    <mergeCell ref="E5:I6"/>
    <mergeCell ref="J5:L6"/>
    <mergeCell ref="M5:Q6"/>
    <mergeCell ref="R5:R7"/>
    <mergeCell ref="S5:S7"/>
    <mergeCell ref="B5:B7"/>
    <mergeCell ref="A1:E1"/>
    <mergeCell ref="D5:D7"/>
    <mergeCell ref="A5:A7"/>
    <mergeCell ref="A2:S2"/>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F7C03424-DB41-4B62-9004-42A1DB14D282}">
            <xm:f>NOT(ISERROR(SEARCH("2.",'Príloha č.1.5 - SO 420-05'!A8)))</xm:f>
            <x14:dxf>
              <numFmt numFmtId="0" formatCode="General"/>
            </x14:dxf>
          </x14:cfRule>
          <xm:sqref>A13 A16 A19 A22 A25 A28 A8:A10</xm:sqref>
        </x14:conditionalFormatting>
        <x14:conditionalFormatting xmlns:xm="http://schemas.microsoft.com/office/excel/2006/main">
          <x14:cfRule type="containsText" priority="1672" operator="containsText" text="2." id="{F7C03424-DB41-4B62-9004-42A1DB14D282}">
            <xm:f>NOT(ISERROR(SEARCH("2.",'Príloha č.1.5 - SO 420-05'!A11)))</xm:f>
            <x14:dxf>
              <numFmt numFmtId="0" formatCode="General"/>
            </x14:dxf>
          </x14:cfRule>
          <xm:sqref>A12 A15 A18 A21 A24 A27 A30</xm:sqref>
        </x14:conditionalFormatting>
        <x14:conditionalFormatting xmlns:xm="http://schemas.microsoft.com/office/excel/2006/main">
          <x14:cfRule type="containsText" priority="1673" operator="containsText" text="2." id="{F7C03424-DB41-4B62-9004-42A1DB14D282}">
            <xm:f>NOT(ISERROR(SEARCH("2.",'Príloha č.1.5 - SO 420-05'!#REF!)))</xm:f>
            <x14:dxf>
              <numFmt numFmtId="0" formatCode="General"/>
            </x14:dxf>
          </x14:cfRule>
          <xm:sqref>A11 A14 A17 A20 A23 A26 A29</xm:sqref>
        </x14:conditionalFormatting>
        <x14:conditionalFormatting xmlns:xm="http://schemas.microsoft.com/office/excel/2006/main">
          <x14:cfRule type="containsText" priority="1894" operator="containsText" text="2." id="{F7C03424-DB41-4B62-9004-42A1DB14D282}">
            <xm:f>NOT(ISERROR(SEARCH("2.",'Príloha č.1.5 - SO 420-05'!A28)))</xm:f>
            <x14:dxf>
              <numFmt numFmtId="0" formatCode="General"/>
            </x14:dxf>
          </x14:cfRule>
          <xm:sqref>A31:A32</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4">
    <tabColor rgb="FF92D050"/>
    <pageSetUpPr fitToPage="1"/>
  </sheetPr>
  <dimension ref="A1:S92"/>
  <sheetViews>
    <sheetView zoomScale="70" zoomScaleNormal="70" workbookViewId="0">
      <pane ySplit="7" topLeftCell="A57" activePane="bottomLeft" state="frozen"/>
      <selection pane="bottomLeft" activeCell="U78" sqref="U78"/>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849</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850</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x14ac:dyDescent="0.25">
      <c r="A8" s="214">
        <v>1</v>
      </c>
      <c r="B8" s="330"/>
      <c r="C8" s="280"/>
      <c r="D8" s="289" t="s">
        <v>381</v>
      </c>
      <c r="E8" s="282"/>
      <c r="F8" s="282"/>
      <c r="G8" s="282"/>
      <c r="H8" s="282"/>
      <c r="I8" s="283"/>
      <c r="J8" s="331"/>
      <c r="K8" s="687">
        <v>43033</v>
      </c>
      <c r="L8" s="687">
        <v>46684</v>
      </c>
      <c r="M8" s="716"/>
      <c r="N8" s="331"/>
      <c r="O8" s="331"/>
      <c r="P8" s="717">
        <v>0.25</v>
      </c>
      <c r="Q8" s="717">
        <v>1</v>
      </c>
      <c r="R8" s="698"/>
      <c r="S8" s="772">
        <f>P8*Q8*ROUND(R8,2)</f>
        <v>0</v>
      </c>
    </row>
    <row r="9" spans="1:19" ht="38.25" x14ac:dyDescent="0.25">
      <c r="A9" s="214">
        <v>2</v>
      </c>
      <c r="B9" s="1206" t="s">
        <v>1259</v>
      </c>
      <c r="C9" s="315" t="s">
        <v>3800</v>
      </c>
      <c r="D9" s="316" t="s">
        <v>224</v>
      </c>
      <c r="E9" s="305"/>
      <c r="F9" s="305"/>
      <c r="G9" s="305"/>
      <c r="H9" s="305"/>
      <c r="I9" s="305"/>
      <c r="J9" s="717" t="s">
        <v>7</v>
      </c>
      <c r="K9" s="721"/>
      <c r="L9" s="721"/>
      <c r="M9" s="717"/>
      <c r="N9" s="717" t="s">
        <v>7</v>
      </c>
      <c r="O9" s="717"/>
      <c r="P9" s="717">
        <v>1</v>
      </c>
      <c r="Q9" s="717">
        <v>1</v>
      </c>
      <c r="R9" s="698"/>
      <c r="S9" s="772">
        <f>P9*Q9*ROUND(R9,2)</f>
        <v>0</v>
      </c>
    </row>
    <row r="10" spans="1:19" x14ac:dyDescent="0.25">
      <c r="A10" s="214">
        <v>3</v>
      </c>
      <c r="B10" s="1207"/>
      <c r="C10" s="1179" t="s">
        <v>851</v>
      </c>
      <c r="D10" s="785" t="s">
        <v>852</v>
      </c>
      <c r="E10" s="767" t="s">
        <v>7</v>
      </c>
      <c r="F10" s="767"/>
      <c r="G10" s="767"/>
      <c r="H10" s="767"/>
      <c r="I10" s="767"/>
      <c r="J10" s="767"/>
      <c r="K10" s="768"/>
      <c r="L10" s="768"/>
      <c r="M10" s="767"/>
      <c r="N10" s="767"/>
      <c r="O10" s="767"/>
      <c r="P10" s="767">
        <v>365</v>
      </c>
      <c r="Q10" s="767" t="s">
        <v>4046</v>
      </c>
      <c r="R10" s="787" t="s">
        <v>4046</v>
      </c>
      <c r="S10" s="788" t="s">
        <v>4046</v>
      </c>
    </row>
    <row r="11" spans="1:19" x14ac:dyDescent="0.25">
      <c r="A11" s="214">
        <v>4</v>
      </c>
      <c r="B11" s="1207"/>
      <c r="C11" s="1180"/>
      <c r="D11" s="758" t="s">
        <v>853</v>
      </c>
      <c r="E11" s="767" t="s">
        <v>7</v>
      </c>
      <c r="F11" s="767"/>
      <c r="G11" s="767"/>
      <c r="H11" s="767"/>
      <c r="I11" s="767"/>
      <c r="J11" s="767"/>
      <c r="K11" s="770"/>
      <c r="L11" s="770"/>
      <c r="M11" s="767"/>
      <c r="N11" s="767"/>
      <c r="O11" s="767"/>
      <c r="P11" s="767">
        <v>365</v>
      </c>
      <c r="Q11" s="767" t="s">
        <v>4046</v>
      </c>
      <c r="R11" s="787" t="s">
        <v>4046</v>
      </c>
      <c r="S11" s="788" t="s">
        <v>4046</v>
      </c>
    </row>
    <row r="12" spans="1:19" x14ac:dyDescent="0.25">
      <c r="A12" s="214">
        <v>5</v>
      </c>
      <c r="B12" s="1207"/>
      <c r="C12" s="1180"/>
      <c r="D12" s="758" t="s">
        <v>854</v>
      </c>
      <c r="E12" s="767" t="s">
        <v>7</v>
      </c>
      <c r="F12" s="767"/>
      <c r="G12" s="767"/>
      <c r="H12" s="767"/>
      <c r="I12" s="767"/>
      <c r="J12" s="767"/>
      <c r="K12" s="770"/>
      <c r="L12" s="770"/>
      <c r="M12" s="767"/>
      <c r="N12" s="767"/>
      <c r="O12" s="767"/>
      <c r="P12" s="767">
        <v>365</v>
      </c>
      <c r="Q12" s="767" t="s">
        <v>4046</v>
      </c>
      <c r="R12" s="787" t="s">
        <v>4046</v>
      </c>
      <c r="S12" s="788" t="s">
        <v>4046</v>
      </c>
    </row>
    <row r="13" spans="1:19" x14ac:dyDescent="0.25">
      <c r="A13" s="214">
        <v>6</v>
      </c>
      <c r="B13" s="1207"/>
      <c r="C13" s="1180"/>
      <c r="D13" s="758" t="s">
        <v>855</v>
      </c>
      <c r="E13" s="767" t="s">
        <v>7</v>
      </c>
      <c r="F13" s="767"/>
      <c r="G13" s="767"/>
      <c r="H13" s="767"/>
      <c r="I13" s="767"/>
      <c r="J13" s="767"/>
      <c r="K13" s="770"/>
      <c r="L13" s="770"/>
      <c r="M13" s="767"/>
      <c r="N13" s="767"/>
      <c r="O13" s="767"/>
      <c r="P13" s="767">
        <v>365</v>
      </c>
      <c r="Q13" s="767" t="s">
        <v>4046</v>
      </c>
      <c r="R13" s="787" t="s">
        <v>4046</v>
      </c>
      <c r="S13" s="788" t="s">
        <v>4046</v>
      </c>
    </row>
    <row r="14" spans="1:19" ht="25.5" x14ac:dyDescent="0.25">
      <c r="A14" s="214">
        <v>7</v>
      </c>
      <c r="B14" s="1212"/>
      <c r="C14" s="1182"/>
      <c r="D14" s="758" t="s">
        <v>856</v>
      </c>
      <c r="E14" s="767" t="s">
        <v>7</v>
      </c>
      <c r="F14" s="767"/>
      <c r="G14" s="767"/>
      <c r="H14" s="767"/>
      <c r="I14" s="767"/>
      <c r="J14" s="767"/>
      <c r="K14" s="770"/>
      <c r="L14" s="770"/>
      <c r="M14" s="767"/>
      <c r="N14" s="767"/>
      <c r="O14" s="767"/>
      <c r="P14" s="767">
        <v>365</v>
      </c>
      <c r="Q14" s="767" t="s">
        <v>4046</v>
      </c>
      <c r="R14" s="787" t="s">
        <v>4046</v>
      </c>
      <c r="S14" s="788" t="s">
        <v>4046</v>
      </c>
    </row>
    <row r="15" spans="1:19" x14ac:dyDescent="0.25">
      <c r="A15" s="214">
        <v>8</v>
      </c>
      <c r="B15" s="1175" t="s">
        <v>857</v>
      </c>
      <c r="C15" s="1183" t="s">
        <v>858</v>
      </c>
      <c r="D15" s="758" t="s">
        <v>35</v>
      </c>
      <c r="E15" s="767"/>
      <c r="F15" s="767"/>
      <c r="G15" s="767"/>
      <c r="H15" s="767"/>
      <c r="I15" s="767"/>
      <c r="J15" s="767"/>
      <c r="K15" s="770"/>
      <c r="L15" s="770"/>
      <c r="M15" s="767" t="s">
        <v>7</v>
      </c>
      <c r="N15" s="767" t="s">
        <v>7</v>
      </c>
      <c r="O15" s="767"/>
      <c r="P15" s="767">
        <v>2</v>
      </c>
      <c r="Q15" s="767">
        <v>4</v>
      </c>
      <c r="R15" s="698"/>
      <c r="S15" s="772">
        <f>P15*Q15*ROUND(R15,2)</f>
        <v>0</v>
      </c>
    </row>
    <row r="16" spans="1:19" x14ac:dyDescent="0.25">
      <c r="A16" s="214">
        <v>9</v>
      </c>
      <c r="B16" s="1176"/>
      <c r="C16" s="1184"/>
      <c r="D16" s="758" t="s">
        <v>36</v>
      </c>
      <c r="E16" s="767"/>
      <c r="F16" s="767"/>
      <c r="G16" s="767"/>
      <c r="H16" s="767"/>
      <c r="I16" s="767"/>
      <c r="J16" s="767"/>
      <c r="K16" s="770"/>
      <c r="L16" s="770"/>
      <c r="M16" s="767" t="s">
        <v>7</v>
      </c>
      <c r="N16" s="767" t="s">
        <v>7</v>
      </c>
      <c r="O16" s="767"/>
      <c r="P16" s="767">
        <v>2</v>
      </c>
      <c r="Q16" s="767">
        <v>4</v>
      </c>
      <c r="R16" s="698"/>
      <c r="S16" s="772">
        <f t="shared" ref="S16:S79" si="0">P16*Q16*ROUND(R16,2)</f>
        <v>0</v>
      </c>
    </row>
    <row r="17" spans="1:19" x14ac:dyDescent="0.25">
      <c r="A17" s="214">
        <v>10</v>
      </c>
      <c r="B17" s="1176"/>
      <c r="C17" s="1184"/>
      <c r="D17" s="758" t="s">
        <v>6</v>
      </c>
      <c r="E17" s="767"/>
      <c r="F17" s="767"/>
      <c r="G17" s="767"/>
      <c r="H17" s="767"/>
      <c r="I17" s="767"/>
      <c r="J17" s="767"/>
      <c r="K17" s="770"/>
      <c r="L17" s="770"/>
      <c r="M17" s="767" t="s">
        <v>7</v>
      </c>
      <c r="N17" s="767" t="s">
        <v>7</v>
      </c>
      <c r="O17" s="767"/>
      <c r="P17" s="767">
        <v>2</v>
      </c>
      <c r="Q17" s="767">
        <v>4</v>
      </c>
      <c r="R17" s="698"/>
      <c r="S17" s="772">
        <f t="shared" si="0"/>
        <v>0</v>
      </c>
    </row>
    <row r="18" spans="1:19" x14ac:dyDescent="0.25">
      <c r="A18" s="214">
        <v>11</v>
      </c>
      <c r="B18" s="1176"/>
      <c r="C18" s="1184"/>
      <c r="D18" s="758" t="s">
        <v>37</v>
      </c>
      <c r="E18" s="767"/>
      <c r="F18" s="767"/>
      <c r="G18" s="767"/>
      <c r="H18" s="767"/>
      <c r="I18" s="767"/>
      <c r="J18" s="767"/>
      <c r="K18" s="770"/>
      <c r="L18" s="770"/>
      <c r="M18" s="767" t="s">
        <v>7</v>
      </c>
      <c r="N18" s="767" t="s">
        <v>7</v>
      </c>
      <c r="O18" s="767"/>
      <c r="P18" s="767">
        <v>2</v>
      </c>
      <c r="Q18" s="767">
        <v>4</v>
      </c>
      <c r="R18" s="698"/>
      <c r="S18" s="772">
        <f t="shared" si="0"/>
        <v>0</v>
      </c>
    </row>
    <row r="19" spans="1:19" x14ac:dyDescent="0.25">
      <c r="A19" s="214">
        <v>12</v>
      </c>
      <c r="B19" s="1176"/>
      <c r="C19" s="1184"/>
      <c r="D19" s="758" t="s">
        <v>38</v>
      </c>
      <c r="E19" s="767"/>
      <c r="F19" s="767"/>
      <c r="G19" s="767"/>
      <c r="H19" s="767"/>
      <c r="I19" s="767"/>
      <c r="J19" s="767"/>
      <c r="K19" s="770"/>
      <c r="L19" s="770"/>
      <c r="M19" s="767" t="s">
        <v>7</v>
      </c>
      <c r="N19" s="767" t="s">
        <v>7</v>
      </c>
      <c r="O19" s="767"/>
      <c r="P19" s="767">
        <v>2</v>
      </c>
      <c r="Q19" s="767">
        <v>4</v>
      </c>
      <c r="R19" s="698"/>
      <c r="S19" s="772">
        <f t="shared" si="0"/>
        <v>0</v>
      </c>
    </row>
    <row r="20" spans="1:19" x14ac:dyDescent="0.25">
      <c r="A20" s="214">
        <v>13</v>
      </c>
      <c r="B20" s="1176"/>
      <c r="C20" s="1184"/>
      <c r="D20" s="758" t="s">
        <v>40</v>
      </c>
      <c r="E20" s="767"/>
      <c r="F20" s="767"/>
      <c r="G20" s="767"/>
      <c r="H20" s="767"/>
      <c r="I20" s="767"/>
      <c r="J20" s="767"/>
      <c r="K20" s="770"/>
      <c r="L20" s="770"/>
      <c r="M20" s="767" t="s">
        <v>7</v>
      </c>
      <c r="N20" s="767" t="s">
        <v>7</v>
      </c>
      <c r="O20" s="767"/>
      <c r="P20" s="767">
        <v>2</v>
      </c>
      <c r="Q20" s="767">
        <v>4</v>
      </c>
      <c r="R20" s="698"/>
      <c r="S20" s="772">
        <f t="shared" si="0"/>
        <v>0</v>
      </c>
    </row>
    <row r="21" spans="1:19" x14ac:dyDescent="0.25">
      <c r="A21" s="214">
        <v>14</v>
      </c>
      <c r="B21" s="1176"/>
      <c r="C21" s="1184"/>
      <c r="D21" s="758" t="s">
        <v>859</v>
      </c>
      <c r="E21" s="767"/>
      <c r="F21" s="767"/>
      <c r="G21" s="767"/>
      <c r="H21" s="767"/>
      <c r="I21" s="767"/>
      <c r="J21" s="767"/>
      <c r="K21" s="770"/>
      <c r="L21" s="770"/>
      <c r="M21" s="767" t="s">
        <v>7</v>
      </c>
      <c r="N21" s="767" t="s">
        <v>7</v>
      </c>
      <c r="O21" s="767"/>
      <c r="P21" s="767">
        <v>2</v>
      </c>
      <c r="Q21" s="767">
        <v>4</v>
      </c>
      <c r="R21" s="698"/>
      <c r="S21" s="772">
        <f t="shared" si="0"/>
        <v>0</v>
      </c>
    </row>
    <row r="22" spans="1:19" x14ac:dyDescent="0.25">
      <c r="A22" s="214">
        <v>15</v>
      </c>
      <c r="B22" s="1176"/>
      <c r="C22" s="1184"/>
      <c r="D22" s="758" t="s">
        <v>860</v>
      </c>
      <c r="E22" s="767"/>
      <c r="F22" s="767"/>
      <c r="G22" s="767"/>
      <c r="H22" s="767"/>
      <c r="I22" s="767"/>
      <c r="J22" s="767"/>
      <c r="K22" s="770"/>
      <c r="L22" s="770"/>
      <c r="M22" s="767" t="s">
        <v>7</v>
      </c>
      <c r="N22" s="767" t="s">
        <v>7</v>
      </c>
      <c r="O22" s="767"/>
      <c r="P22" s="767">
        <v>2</v>
      </c>
      <c r="Q22" s="767">
        <v>4</v>
      </c>
      <c r="R22" s="698"/>
      <c r="S22" s="772">
        <f t="shared" si="0"/>
        <v>0</v>
      </c>
    </row>
    <row r="23" spans="1:19" x14ac:dyDescent="0.25">
      <c r="A23" s="214">
        <v>16</v>
      </c>
      <c r="B23" s="1176"/>
      <c r="C23" s="1184"/>
      <c r="D23" s="758" t="s">
        <v>41</v>
      </c>
      <c r="E23" s="767"/>
      <c r="F23" s="767"/>
      <c r="G23" s="767"/>
      <c r="H23" s="767"/>
      <c r="I23" s="767"/>
      <c r="J23" s="767"/>
      <c r="K23" s="770"/>
      <c r="L23" s="770"/>
      <c r="M23" s="767" t="s">
        <v>7</v>
      </c>
      <c r="N23" s="767" t="s">
        <v>7</v>
      </c>
      <c r="O23" s="767"/>
      <c r="P23" s="767">
        <v>2</v>
      </c>
      <c r="Q23" s="767">
        <v>4</v>
      </c>
      <c r="R23" s="698"/>
      <c r="S23" s="772">
        <f t="shared" si="0"/>
        <v>0</v>
      </c>
    </row>
    <row r="24" spans="1:19" x14ac:dyDescent="0.25">
      <c r="A24" s="214">
        <v>17</v>
      </c>
      <c r="B24" s="1176"/>
      <c r="C24" s="1184"/>
      <c r="D24" s="758" t="s">
        <v>861</v>
      </c>
      <c r="E24" s="767"/>
      <c r="F24" s="767"/>
      <c r="G24" s="767"/>
      <c r="H24" s="767"/>
      <c r="I24" s="767"/>
      <c r="J24" s="767"/>
      <c r="K24" s="770"/>
      <c r="L24" s="770"/>
      <c r="M24" s="767" t="s">
        <v>7</v>
      </c>
      <c r="N24" s="767" t="s">
        <v>7</v>
      </c>
      <c r="O24" s="767"/>
      <c r="P24" s="767">
        <v>2</v>
      </c>
      <c r="Q24" s="767">
        <v>4</v>
      </c>
      <c r="R24" s="698"/>
      <c r="S24" s="772">
        <f t="shared" si="0"/>
        <v>0</v>
      </c>
    </row>
    <row r="25" spans="1:19" x14ac:dyDescent="0.25">
      <c r="A25" s="214">
        <v>18</v>
      </c>
      <c r="B25" s="1176"/>
      <c r="C25" s="1184"/>
      <c r="D25" s="758" t="s">
        <v>43</v>
      </c>
      <c r="E25" s="767"/>
      <c r="F25" s="767"/>
      <c r="G25" s="767"/>
      <c r="H25" s="767"/>
      <c r="I25" s="767"/>
      <c r="J25" s="767"/>
      <c r="K25" s="770"/>
      <c r="L25" s="770"/>
      <c r="M25" s="767" t="s">
        <v>7</v>
      </c>
      <c r="N25" s="767" t="s">
        <v>7</v>
      </c>
      <c r="O25" s="767"/>
      <c r="P25" s="767">
        <v>2</v>
      </c>
      <c r="Q25" s="767">
        <v>3</v>
      </c>
      <c r="R25" s="698"/>
      <c r="S25" s="772">
        <f t="shared" si="0"/>
        <v>0</v>
      </c>
    </row>
    <row r="26" spans="1:19" x14ac:dyDescent="0.25">
      <c r="A26" s="214">
        <v>19</v>
      </c>
      <c r="B26" s="1176"/>
      <c r="C26" s="1184"/>
      <c r="D26" s="758" t="s">
        <v>44</v>
      </c>
      <c r="E26" s="767"/>
      <c r="F26" s="767"/>
      <c r="G26" s="767"/>
      <c r="H26" s="767"/>
      <c r="I26" s="767"/>
      <c r="J26" s="767"/>
      <c r="K26" s="770"/>
      <c r="L26" s="770"/>
      <c r="M26" s="767" t="s">
        <v>7</v>
      </c>
      <c r="N26" s="767" t="s">
        <v>7</v>
      </c>
      <c r="O26" s="767"/>
      <c r="P26" s="767">
        <v>2</v>
      </c>
      <c r="Q26" s="767">
        <v>4</v>
      </c>
      <c r="R26" s="698"/>
      <c r="S26" s="772">
        <f t="shared" si="0"/>
        <v>0</v>
      </c>
    </row>
    <row r="27" spans="1:19" x14ac:dyDescent="0.25">
      <c r="A27" s="214">
        <v>20</v>
      </c>
      <c r="B27" s="1177"/>
      <c r="C27" s="1185"/>
      <c r="D27" s="758" t="s">
        <v>15</v>
      </c>
      <c r="E27" s="767"/>
      <c r="F27" s="767"/>
      <c r="G27" s="767"/>
      <c r="H27" s="767"/>
      <c r="I27" s="767"/>
      <c r="J27" s="767" t="s">
        <v>7</v>
      </c>
      <c r="K27" s="770"/>
      <c r="L27" s="770"/>
      <c r="M27" s="767"/>
      <c r="N27" s="767"/>
      <c r="O27" s="767"/>
      <c r="P27" s="767">
        <v>1</v>
      </c>
      <c r="Q27" s="767">
        <v>4</v>
      </c>
      <c r="R27" s="698"/>
      <c r="S27" s="772">
        <f t="shared" si="0"/>
        <v>0</v>
      </c>
    </row>
    <row r="28" spans="1:19" x14ac:dyDescent="0.25">
      <c r="A28" s="214">
        <v>21</v>
      </c>
      <c r="B28" s="1175" t="s">
        <v>862</v>
      </c>
      <c r="C28" s="1183" t="s">
        <v>863</v>
      </c>
      <c r="D28" s="758" t="s">
        <v>35</v>
      </c>
      <c r="E28" s="767"/>
      <c r="F28" s="767"/>
      <c r="G28" s="767"/>
      <c r="H28" s="767"/>
      <c r="I28" s="767"/>
      <c r="J28" s="767"/>
      <c r="K28" s="770"/>
      <c r="L28" s="770"/>
      <c r="M28" s="767" t="s">
        <v>7</v>
      </c>
      <c r="N28" s="767" t="s">
        <v>7</v>
      </c>
      <c r="O28" s="767"/>
      <c r="P28" s="767">
        <v>2</v>
      </c>
      <c r="Q28" s="767">
        <v>4</v>
      </c>
      <c r="R28" s="698"/>
      <c r="S28" s="772">
        <f t="shared" si="0"/>
        <v>0</v>
      </c>
    </row>
    <row r="29" spans="1:19" x14ac:dyDescent="0.25">
      <c r="A29" s="214">
        <v>22</v>
      </c>
      <c r="B29" s="1176"/>
      <c r="C29" s="1184"/>
      <c r="D29" s="758" t="s">
        <v>36</v>
      </c>
      <c r="E29" s="767"/>
      <c r="F29" s="767"/>
      <c r="G29" s="767"/>
      <c r="H29" s="767"/>
      <c r="I29" s="767"/>
      <c r="J29" s="767"/>
      <c r="K29" s="770"/>
      <c r="L29" s="770"/>
      <c r="M29" s="767" t="s">
        <v>7</v>
      </c>
      <c r="N29" s="767" t="s">
        <v>7</v>
      </c>
      <c r="O29" s="767"/>
      <c r="P29" s="767">
        <v>2</v>
      </c>
      <c r="Q29" s="767">
        <v>4</v>
      </c>
      <c r="R29" s="698"/>
      <c r="S29" s="772">
        <f t="shared" si="0"/>
        <v>0</v>
      </c>
    </row>
    <row r="30" spans="1:19" x14ac:dyDescent="0.25">
      <c r="A30" s="214">
        <v>23</v>
      </c>
      <c r="B30" s="1176"/>
      <c r="C30" s="1184"/>
      <c r="D30" s="758" t="s">
        <v>6</v>
      </c>
      <c r="E30" s="767"/>
      <c r="F30" s="767"/>
      <c r="G30" s="767"/>
      <c r="H30" s="767"/>
      <c r="I30" s="767"/>
      <c r="J30" s="767"/>
      <c r="K30" s="770"/>
      <c r="L30" s="770"/>
      <c r="M30" s="767" t="s">
        <v>7</v>
      </c>
      <c r="N30" s="767" t="s">
        <v>7</v>
      </c>
      <c r="O30" s="767"/>
      <c r="P30" s="767">
        <v>2</v>
      </c>
      <c r="Q30" s="767">
        <v>4</v>
      </c>
      <c r="R30" s="698"/>
      <c r="S30" s="772">
        <f t="shared" si="0"/>
        <v>0</v>
      </c>
    </row>
    <row r="31" spans="1:19" x14ac:dyDescent="0.25">
      <c r="A31" s="214">
        <v>24</v>
      </c>
      <c r="B31" s="1176"/>
      <c r="C31" s="1184"/>
      <c r="D31" s="758" t="s">
        <v>37</v>
      </c>
      <c r="E31" s="767"/>
      <c r="F31" s="767"/>
      <c r="G31" s="767"/>
      <c r="H31" s="767"/>
      <c r="I31" s="767"/>
      <c r="J31" s="767"/>
      <c r="K31" s="770"/>
      <c r="L31" s="770"/>
      <c r="M31" s="767" t="s">
        <v>7</v>
      </c>
      <c r="N31" s="767" t="s">
        <v>7</v>
      </c>
      <c r="O31" s="767"/>
      <c r="P31" s="767">
        <v>2</v>
      </c>
      <c r="Q31" s="767">
        <v>4</v>
      </c>
      <c r="R31" s="698"/>
      <c r="S31" s="772">
        <f t="shared" si="0"/>
        <v>0</v>
      </c>
    </row>
    <row r="32" spans="1:19" x14ac:dyDescent="0.25">
      <c r="A32" s="214">
        <v>25</v>
      </c>
      <c r="B32" s="1176"/>
      <c r="C32" s="1184"/>
      <c r="D32" s="758" t="s">
        <v>38</v>
      </c>
      <c r="E32" s="767"/>
      <c r="F32" s="767"/>
      <c r="G32" s="767"/>
      <c r="H32" s="767"/>
      <c r="I32" s="767"/>
      <c r="J32" s="767"/>
      <c r="K32" s="770"/>
      <c r="L32" s="770"/>
      <c r="M32" s="767" t="s">
        <v>7</v>
      </c>
      <c r="N32" s="767" t="s">
        <v>7</v>
      </c>
      <c r="O32" s="767"/>
      <c r="P32" s="767">
        <v>2</v>
      </c>
      <c r="Q32" s="767">
        <v>4</v>
      </c>
      <c r="R32" s="698"/>
      <c r="S32" s="772">
        <f t="shared" si="0"/>
        <v>0</v>
      </c>
    </row>
    <row r="33" spans="1:19" x14ac:dyDescent="0.25">
      <c r="A33" s="214">
        <v>26</v>
      </c>
      <c r="B33" s="1176"/>
      <c r="C33" s="1184"/>
      <c r="D33" s="758" t="s">
        <v>40</v>
      </c>
      <c r="E33" s="767"/>
      <c r="F33" s="767"/>
      <c r="G33" s="767"/>
      <c r="H33" s="767"/>
      <c r="I33" s="767"/>
      <c r="J33" s="767"/>
      <c r="K33" s="770"/>
      <c r="L33" s="770"/>
      <c r="M33" s="767" t="s">
        <v>7</v>
      </c>
      <c r="N33" s="767" t="s">
        <v>7</v>
      </c>
      <c r="O33" s="767"/>
      <c r="P33" s="767">
        <v>2</v>
      </c>
      <c r="Q33" s="767">
        <v>4</v>
      </c>
      <c r="R33" s="698"/>
      <c r="S33" s="772">
        <f t="shared" si="0"/>
        <v>0</v>
      </c>
    </row>
    <row r="34" spans="1:19" x14ac:dyDescent="0.25">
      <c r="A34" s="214">
        <v>27</v>
      </c>
      <c r="B34" s="1176"/>
      <c r="C34" s="1184"/>
      <c r="D34" s="758" t="s">
        <v>859</v>
      </c>
      <c r="E34" s="767"/>
      <c r="F34" s="767"/>
      <c r="G34" s="767"/>
      <c r="H34" s="767"/>
      <c r="I34" s="767"/>
      <c r="J34" s="767"/>
      <c r="K34" s="770"/>
      <c r="L34" s="770"/>
      <c r="M34" s="767" t="s">
        <v>7</v>
      </c>
      <c r="N34" s="767" t="s">
        <v>7</v>
      </c>
      <c r="O34" s="767"/>
      <c r="P34" s="767">
        <v>2</v>
      </c>
      <c r="Q34" s="767">
        <v>4</v>
      </c>
      <c r="R34" s="698"/>
      <c r="S34" s="772">
        <f t="shared" si="0"/>
        <v>0</v>
      </c>
    </row>
    <row r="35" spans="1:19" x14ac:dyDescent="0.25">
      <c r="A35" s="214">
        <v>28</v>
      </c>
      <c r="B35" s="1176"/>
      <c r="C35" s="1184"/>
      <c r="D35" s="758" t="s">
        <v>860</v>
      </c>
      <c r="E35" s="767"/>
      <c r="F35" s="767"/>
      <c r="G35" s="767"/>
      <c r="H35" s="767"/>
      <c r="I35" s="767"/>
      <c r="J35" s="767"/>
      <c r="K35" s="770"/>
      <c r="L35" s="770"/>
      <c r="M35" s="767" t="s">
        <v>7</v>
      </c>
      <c r="N35" s="767" t="s">
        <v>7</v>
      </c>
      <c r="O35" s="767"/>
      <c r="P35" s="767">
        <v>2</v>
      </c>
      <c r="Q35" s="767">
        <v>4</v>
      </c>
      <c r="R35" s="698"/>
      <c r="S35" s="772">
        <f t="shared" si="0"/>
        <v>0</v>
      </c>
    </row>
    <row r="36" spans="1:19" x14ac:dyDescent="0.25">
      <c r="A36" s="214">
        <v>29</v>
      </c>
      <c r="B36" s="1176"/>
      <c r="C36" s="1184"/>
      <c r="D36" s="758" t="s">
        <v>41</v>
      </c>
      <c r="E36" s="767"/>
      <c r="F36" s="767"/>
      <c r="G36" s="767"/>
      <c r="H36" s="767"/>
      <c r="I36" s="767"/>
      <c r="J36" s="767"/>
      <c r="K36" s="770"/>
      <c r="L36" s="770"/>
      <c r="M36" s="767" t="s">
        <v>7</v>
      </c>
      <c r="N36" s="767" t="s">
        <v>7</v>
      </c>
      <c r="O36" s="767"/>
      <c r="P36" s="767">
        <v>2</v>
      </c>
      <c r="Q36" s="767">
        <v>4</v>
      </c>
      <c r="R36" s="698"/>
      <c r="S36" s="772">
        <f t="shared" si="0"/>
        <v>0</v>
      </c>
    </row>
    <row r="37" spans="1:19" x14ac:dyDescent="0.25">
      <c r="A37" s="214">
        <v>30</v>
      </c>
      <c r="B37" s="1176"/>
      <c r="C37" s="1184"/>
      <c r="D37" s="758" t="s">
        <v>861</v>
      </c>
      <c r="E37" s="767"/>
      <c r="F37" s="767"/>
      <c r="G37" s="767"/>
      <c r="H37" s="767"/>
      <c r="I37" s="767"/>
      <c r="J37" s="767"/>
      <c r="K37" s="770"/>
      <c r="L37" s="770"/>
      <c r="M37" s="767" t="s">
        <v>7</v>
      </c>
      <c r="N37" s="767" t="s">
        <v>7</v>
      </c>
      <c r="O37" s="767"/>
      <c r="P37" s="767">
        <v>2</v>
      </c>
      <c r="Q37" s="767">
        <v>4</v>
      </c>
      <c r="R37" s="698"/>
      <c r="S37" s="772">
        <f t="shared" si="0"/>
        <v>0</v>
      </c>
    </row>
    <row r="38" spans="1:19" x14ac:dyDescent="0.25">
      <c r="A38" s="214">
        <v>31</v>
      </c>
      <c r="B38" s="1176"/>
      <c r="C38" s="1184"/>
      <c r="D38" s="758" t="s">
        <v>43</v>
      </c>
      <c r="E38" s="767"/>
      <c r="F38" s="767"/>
      <c r="G38" s="767"/>
      <c r="H38" s="767"/>
      <c r="I38" s="767"/>
      <c r="J38" s="767"/>
      <c r="K38" s="770"/>
      <c r="L38" s="770"/>
      <c r="M38" s="767" t="s">
        <v>7</v>
      </c>
      <c r="N38" s="767" t="s">
        <v>7</v>
      </c>
      <c r="O38" s="767"/>
      <c r="P38" s="767">
        <v>2</v>
      </c>
      <c r="Q38" s="767">
        <v>3</v>
      </c>
      <c r="R38" s="698"/>
      <c r="S38" s="772">
        <f t="shared" si="0"/>
        <v>0</v>
      </c>
    </row>
    <row r="39" spans="1:19" x14ac:dyDescent="0.25">
      <c r="A39" s="214">
        <v>32</v>
      </c>
      <c r="B39" s="1176"/>
      <c r="C39" s="1184"/>
      <c r="D39" s="758" t="s">
        <v>44</v>
      </c>
      <c r="E39" s="767"/>
      <c r="F39" s="767"/>
      <c r="G39" s="767"/>
      <c r="H39" s="767"/>
      <c r="I39" s="767"/>
      <c r="J39" s="767"/>
      <c r="K39" s="770"/>
      <c r="L39" s="770"/>
      <c r="M39" s="767" t="s">
        <v>7</v>
      </c>
      <c r="N39" s="767" t="s">
        <v>7</v>
      </c>
      <c r="O39" s="767"/>
      <c r="P39" s="767">
        <v>2</v>
      </c>
      <c r="Q39" s="767">
        <v>4</v>
      </c>
      <c r="R39" s="698"/>
      <c r="S39" s="772">
        <f t="shared" si="0"/>
        <v>0</v>
      </c>
    </row>
    <row r="40" spans="1:19" x14ac:dyDescent="0.25">
      <c r="A40" s="214">
        <v>33</v>
      </c>
      <c r="B40" s="1177"/>
      <c r="C40" s="1185"/>
      <c r="D40" s="758" t="s">
        <v>15</v>
      </c>
      <c r="E40" s="767"/>
      <c r="F40" s="767"/>
      <c r="G40" s="767"/>
      <c r="H40" s="767"/>
      <c r="I40" s="767"/>
      <c r="J40" s="767" t="s">
        <v>7</v>
      </c>
      <c r="K40" s="770"/>
      <c r="L40" s="770"/>
      <c r="M40" s="767"/>
      <c r="N40" s="767"/>
      <c r="O40" s="767"/>
      <c r="P40" s="767">
        <v>1</v>
      </c>
      <c r="Q40" s="767">
        <v>4</v>
      </c>
      <c r="R40" s="698"/>
      <c r="S40" s="772">
        <f t="shared" si="0"/>
        <v>0</v>
      </c>
    </row>
    <row r="41" spans="1:19" ht="15" customHeight="1" x14ac:dyDescent="0.25">
      <c r="A41" s="214">
        <v>34</v>
      </c>
      <c r="B41" s="1175" t="s">
        <v>4023</v>
      </c>
      <c r="C41" s="1183" t="s">
        <v>858</v>
      </c>
      <c r="D41" s="758" t="s">
        <v>864</v>
      </c>
      <c r="E41" s="767"/>
      <c r="F41" s="767"/>
      <c r="G41" s="767"/>
      <c r="H41" s="767"/>
      <c r="I41" s="767"/>
      <c r="J41" s="767"/>
      <c r="K41" s="770"/>
      <c r="L41" s="770"/>
      <c r="M41" s="767" t="s">
        <v>7</v>
      </c>
      <c r="N41" s="767" t="s">
        <v>7</v>
      </c>
      <c r="O41" s="767"/>
      <c r="P41" s="767">
        <v>2</v>
      </c>
      <c r="Q41" s="767">
        <v>12</v>
      </c>
      <c r="R41" s="698"/>
      <c r="S41" s="772">
        <f t="shared" si="0"/>
        <v>0</v>
      </c>
    </row>
    <row r="42" spans="1:19" x14ac:dyDescent="0.25">
      <c r="A42" s="214">
        <v>35</v>
      </c>
      <c r="B42" s="1176"/>
      <c r="C42" s="1184"/>
      <c r="D42" s="758" t="s">
        <v>45</v>
      </c>
      <c r="E42" s="767"/>
      <c r="F42" s="767"/>
      <c r="G42" s="767"/>
      <c r="H42" s="767"/>
      <c r="I42" s="767"/>
      <c r="J42" s="767"/>
      <c r="K42" s="770"/>
      <c r="L42" s="770"/>
      <c r="M42" s="767" t="s">
        <v>7</v>
      </c>
      <c r="N42" s="767" t="s">
        <v>7</v>
      </c>
      <c r="O42" s="767"/>
      <c r="P42" s="767">
        <v>2</v>
      </c>
      <c r="Q42" s="767">
        <v>12</v>
      </c>
      <c r="R42" s="698"/>
      <c r="S42" s="772">
        <f t="shared" si="0"/>
        <v>0</v>
      </c>
    </row>
    <row r="43" spans="1:19" x14ac:dyDescent="0.25">
      <c r="A43" s="214">
        <v>36</v>
      </c>
      <c r="B43" s="1176"/>
      <c r="C43" s="1184"/>
      <c r="D43" s="758" t="s">
        <v>46</v>
      </c>
      <c r="E43" s="767"/>
      <c r="F43" s="767"/>
      <c r="G43" s="767"/>
      <c r="H43" s="767"/>
      <c r="I43" s="767"/>
      <c r="J43" s="767"/>
      <c r="K43" s="770"/>
      <c r="L43" s="770"/>
      <c r="M43" s="767" t="s">
        <v>7</v>
      </c>
      <c r="N43" s="767" t="s">
        <v>7</v>
      </c>
      <c r="O43" s="767"/>
      <c r="P43" s="767">
        <v>2</v>
      </c>
      <c r="Q43" s="767">
        <v>12</v>
      </c>
      <c r="R43" s="698"/>
      <c r="S43" s="772">
        <f t="shared" si="0"/>
        <v>0</v>
      </c>
    </row>
    <row r="44" spans="1:19" x14ac:dyDescent="0.25">
      <c r="A44" s="214">
        <v>37</v>
      </c>
      <c r="B44" s="1176"/>
      <c r="C44" s="1184"/>
      <c r="D44" s="758" t="s">
        <v>865</v>
      </c>
      <c r="E44" s="767"/>
      <c r="F44" s="767"/>
      <c r="G44" s="767"/>
      <c r="H44" s="767"/>
      <c r="I44" s="767"/>
      <c r="J44" s="767"/>
      <c r="K44" s="770"/>
      <c r="L44" s="770"/>
      <c r="M44" s="767" t="s">
        <v>7</v>
      </c>
      <c r="N44" s="767" t="s">
        <v>7</v>
      </c>
      <c r="O44" s="767"/>
      <c r="P44" s="767">
        <v>2</v>
      </c>
      <c r="Q44" s="767">
        <v>12</v>
      </c>
      <c r="R44" s="698"/>
      <c r="S44" s="772">
        <f t="shared" si="0"/>
        <v>0</v>
      </c>
    </row>
    <row r="45" spans="1:19" x14ac:dyDescent="0.25">
      <c r="A45" s="214">
        <v>38</v>
      </c>
      <c r="B45" s="1176"/>
      <c r="C45" s="1184"/>
      <c r="D45" s="758" t="s">
        <v>866</v>
      </c>
      <c r="E45" s="767"/>
      <c r="F45" s="767"/>
      <c r="G45" s="767"/>
      <c r="H45" s="767"/>
      <c r="I45" s="767"/>
      <c r="J45" s="767"/>
      <c r="K45" s="770"/>
      <c r="L45" s="770"/>
      <c r="M45" s="767" t="s">
        <v>7</v>
      </c>
      <c r="N45" s="767" t="s">
        <v>7</v>
      </c>
      <c r="O45" s="767"/>
      <c r="P45" s="767">
        <v>2</v>
      </c>
      <c r="Q45" s="767">
        <v>12</v>
      </c>
      <c r="R45" s="698"/>
      <c r="S45" s="772">
        <f t="shared" si="0"/>
        <v>0</v>
      </c>
    </row>
    <row r="46" spans="1:19" x14ac:dyDescent="0.25">
      <c r="A46" s="214">
        <v>39</v>
      </c>
      <c r="B46" s="1176"/>
      <c r="C46" s="1184"/>
      <c r="D46" s="758" t="s">
        <v>47</v>
      </c>
      <c r="E46" s="767"/>
      <c r="F46" s="767"/>
      <c r="G46" s="767"/>
      <c r="H46" s="767"/>
      <c r="I46" s="767"/>
      <c r="J46" s="767"/>
      <c r="K46" s="770"/>
      <c r="L46" s="770"/>
      <c r="M46" s="767" t="s">
        <v>7</v>
      </c>
      <c r="N46" s="767" t="s">
        <v>7</v>
      </c>
      <c r="O46" s="767"/>
      <c r="P46" s="767">
        <v>2</v>
      </c>
      <c r="Q46" s="767">
        <v>6</v>
      </c>
      <c r="R46" s="698"/>
      <c r="S46" s="772">
        <f t="shared" si="0"/>
        <v>0</v>
      </c>
    </row>
    <row r="47" spans="1:19" x14ac:dyDescent="0.25">
      <c r="A47" s="214">
        <v>40</v>
      </c>
      <c r="B47" s="1176"/>
      <c r="C47" s="1184"/>
      <c r="D47" s="758" t="s">
        <v>48</v>
      </c>
      <c r="E47" s="767"/>
      <c r="F47" s="767"/>
      <c r="G47" s="767"/>
      <c r="H47" s="767"/>
      <c r="I47" s="767"/>
      <c r="J47" s="767"/>
      <c r="K47" s="770"/>
      <c r="L47" s="770"/>
      <c r="M47" s="767" t="s">
        <v>7</v>
      </c>
      <c r="N47" s="767" t="s">
        <v>7</v>
      </c>
      <c r="O47" s="767"/>
      <c r="P47" s="767">
        <v>2</v>
      </c>
      <c r="Q47" s="767">
        <v>4</v>
      </c>
      <c r="R47" s="698"/>
      <c r="S47" s="772">
        <f t="shared" si="0"/>
        <v>0</v>
      </c>
    </row>
    <row r="48" spans="1:19" x14ac:dyDescent="0.25">
      <c r="A48" s="214">
        <v>41</v>
      </c>
      <c r="B48" s="1176"/>
      <c r="C48" s="1184"/>
      <c r="D48" s="758" t="s">
        <v>44</v>
      </c>
      <c r="E48" s="767"/>
      <c r="F48" s="767"/>
      <c r="G48" s="767"/>
      <c r="H48" s="767"/>
      <c r="I48" s="767"/>
      <c r="J48" s="767"/>
      <c r="K48" s="770"/>
      <c r="L48" s="770"/>
      <c r="M48" s="767" t="s">
        <v>7</v>
      </c>
      <c r="N48" s="767" t="s">
        <v>7</v>
      </c>
      <c r="O48" s="767"/>
      <c r="P48" s="767">
        <v>2</v>
      </c>
      <c r="Q48" s="767">
        <v>18</v>
      </c>
      <c r="R48" s="698"/>
      <c r="S48" s="772">
        <f t="shared" si="0"/>
        <v>0</v>
      </c>
    </row>
    <row r="49" spans="1:19" x14ac:dyDescent="0.25">
      <c r="A49" s="214">
        <v>42</v>
      </c>
      <c r="B49" s="1176"/>
      <c r="C49" s="1185"/>
      <c r="D49" s="758" t="s">
        <v>15</v>
      </c>
      <c r="E49" s="767"/>
      <c r="F49" s="767"/>
      <c r="G49" s="767"/>
      <c r="H49" s="767"/>
      <c r="I49" s="767"/>
      <c r="J49" s="767" t="s">
        <v>7</v>
      </c>
      <c r="K49" s="770"/>
      <c r="L49" s="770"/>
      <c r="M49" s="767"/>
      <c r="N49" s="767"/>
      <c r="O49" s="767"/>
      <c r="P49" s="767">
        <v>1</v>
      </c>
      <c r="Q49" s="767">
        <v>18</v>
      </c>
      <c r="R49" s="698"/>
      <c r="S49" s="772">
        <f t="shared" si="0"/>
        <v>0</v>
      </c>
    </row>
    <row r="50" spans="1:19" x14ac:dyDescent="0.25">
      <c r="A50" s="214">
        <v>43</v>
      </c>
      <c r="B50" s="1176"/>
      <c r="C50" s="1183" t="s">
        <v>863</v>
      </c>
      <c r="D50" s="758" t="s">
        <v>864</v>
      </c>
      <c r="E50" s="767"/>
      <c r="F50" s="767"/>
      <c r="G50" s="767"/>
      <c r="H50" s="767"/>
      <c r="I50" s="767"/>
      <c r="J50" s="767"/>
      <c r="K50" s="770"/>
      <c r="L50" s="770"/>
      <c r="M50" s="767" t="s">
        <v>7</v>
      </c>
      <c r="N50" s="767" t="s">
        <v>7</v>
      </c>
      <c r="O50" s="767"/>
      <c r="P50" s="767">
        <v>2</v>
      </c>
      <c r="Q50" s="767">
        <v>12</v>
      </c>
      <c r="R50" s="698"/>
      <c r="S50" s="772">
        <f t="shared" si="0"/>
        <v>0</v>
      </c>
    </row>
    <row r="51" spans="1:19" x14ac:dyDescent="0.25">
      <c r="A51" s="214">
        <v>44</v>
      </c>
      <c r="B51" s="1176"/>
      <c r="C51" s="1184"/>
      <c r="D51" s="758" t="s">
        <v>45</v>
      </c>
      <c r="E51" s="767"/>
      <c r="F51" s="767"/>
      <c r="G51" s="767"/>
      <c r="H51" s="767"/>
      <c r="I51" s="767"/>
      <c r="J51" s="767"/>
      <c r="K51" s="770"/>
      <c r="L51" s="770"/>
      <c r="M51" s="767" t="s">
        <v>7</v>
      </c>
      <c r="N51" s="767" t="s">
        <v>7</v>
      </c>
      <c r="O51" s="767"/>
      <c r="P51" s="767">
        <v>2</v>
      </c>
      <c r="Q51" s="767">
        <v>12</v>
      </c>
      <c r="R51" s="698"/>
      <c r="S51" s="772">
        <f t="shared" si="0"/>
        <v>0</v>
      </c>
    </row>
    <row r="52" spans="1:19" x14ac:dyDescent="0.25">
      <c r="A52" s="214">
        <v>45</v>
      </c>
      <c r="B52" s="1176"/>
      <c r="C52" s="1184"/>
      <c r="D52" s="758" t="s">
        <v>46</v>
      </c>
      <c r="E52" s="767"/>
      <c r="F52" s="767"/>
      <c r="G52" s="767"/>
      <c r="H52" s="767"/>
      <c r="I52" s="767"/>
      <c r="J52" s="767"/>
      <c r="K52" s="770"/>
      <c r="L52" s="770"/>
      <c r="M52" s="767" t="s">
        <v>7</v>
      </c>
      <c r="N52" s="767" t="s">
        <v>7</v>
      </c>
      <c r="O52" s="767"/>
      <c r="P52" s="767">
        <v>2</v>
      </c>
      <c r="Q52" s="767">
        <v>12</v>
      </c>
      <c r="R52" s="698"/>
      <c r="S52" s="772">
        <f t="shared" si="0"/>
        <v>0</v>
      </c>
    </row>
    <row r="53" spans="1:19" x14ac:dyDescent="0.25">
      <c r="A53" s="214">
        <v>46</v>
      </c>
      <c r="B53" s="1176"/>
      <c r="C53" s="1184"/>
      <c r="D53" s="758" t="s">
        <v>865</v>
      </c>
      <c r="E53" s="767"/>
      <c r="F53" s="767"/>
      <c r="G53" s="767"/>
      <c r="H53" s="767"/>
      <c r="I53" s="767"/>
      <c r="J53" s="767"/>
      <c r="K53" s="770"/>
      <c r="L53" s="770"/>
      <c r="M53" s="767" t="s">
        <v>7</v>
      </c>
      <c r="N53" s="767" t="s">
        <v>7</v>
      </c>
      <c r="O53" s="767"/>
      <c r="P53" s="767">
        <v>2</v>
      </c>
      <c r="Q53" s="767">
        <v>12</v>
      </c>
      <c r="R53" s="698"/>
      <c r="S53" s="772">
        <f t="shared" si="0"/>
        <v>0</v>
      </c>
    </row>
    <row r="54" spans="1:19" x14ac:dyDescent="0.25">
      <c r="A54" s="214">
        <v>47</v>
      </c>
      <c r="B54" s="1176"/>
      <c r="C54" s="1184"/>
      <c r="D54" s="758" t="s">
        <v>866</v>
      </c>
      <c r="E54" s="767"/>
      <c r="F54" s="767"/>
      <c r="G54" s="767"/>
      <c r="H54" s="767"/>
      <c r="I54" s="767"/>
      <c r="J54" s="767"/>
      <c r="K54" s="770"/>
      <c r="L54" s="770"/>
      <c r="M54" s="767" t="s">
        <v>7</v>
      </c>
      <c r="N54" s="767" t="s">
        <v>7</v>
      </c>
      <c r="O54" s="767"/>
      <c r="P54" s="767">
        <v>2</v>
      </c>
      <c r="Q54" s="767">
        <v>12</v>
      </c>
      <c r="R54" s="698"/>
      <c r="S54" s="772">
        <f t="shared" si="0"/>
        <v>0</v>
      </c>
    </row>
    <row r="55" spans="1:19" x14ac:dyDescent="0.25">
      <c r="A55" s="214">
        <v>48</v>
      </c>
      <c r="B55" s="1176"/>
      <c r="C55" s="1184"/>
      <c r="D55" s="758" t="s">
        <v>47</v>
      </c>
      <c r="E55" s="767"/>
      <c r="F55" s="767"/>
      <c r="G55" s="767"/>
      <c r="H55" s="767"/>
      <c r="I55" s="767"/>
      <c r="J55" s="767"/>
      <c r="K55" s="770"/>
      <c r="L55" s="770"/>
      <c r="M55" s="767" t="s">
        <v>7</v>
      </c>
      <c r="N55" s="767" t="s">
        <v>7</v>
      </c>
      <c r="O55" s="767"/>
      <c r="P55" s="767">
        <v>2</v>
      </c>
      <c r="Q55" s="767">
        <v>6</v>
      </c>
      <c r="R55" s="698"/>
      <c r="S55" s="772">
        <f t="shared" si="0"/>
        <v>0</v>
      </c>
    </row>
    <row r="56" spans="1:19" x14ac:dyDescent="0.25">
      <c r="A56" s="214">
        <v>49</v>
      </c>
      <c r="B56" s="1176"/>
      <c r="C56" s="1184"/>
      <c r="D56" s="758" t="s">
        <v>48</v>
      </c>
      <c r="E56" s="767"/>
      <c r="F56" s="767"/>
      <c r="G56" s="767"/>
      <c r="H56" s="767"/>
      <c r="I56" s="767"/>
      <c r="J56" s="767"/>
      <c r="K56" s="770"/>
      <c r="L56" s="770"/>
      <c r="M56" s="767" t="s">
        <v>7</v>
      </c>
      <c r="N56" s="767" t="s">
        <v>7</v>
      </c>
      <c r="O56" s="767"/>
      <c r="P56" s="767">
        <v>2</v>
      </c>
      <c r="Q56" s="767">
        <v>4</v>
      </c>
      <c r="R56" s="698"/>
      <c r="S56" s="772">
        <f t="shared" si="0"/>
        <v>0</v>
      </c>
    </row>
    <row r="57" spans="1:19" x14ac:dyDescent="0.25">
      <c r="A57" s="214">
        <v>50</v>
      </c>
      <c r="B57" s="1176"/>
      <c r="C57" s="1184"/>
      <c r="D57" s="758" t="s">
        <v>44</v>
      </c>
      <c r="E57" s="767"/>
      <c r="F57" s="767"/>
      <c r="G57" s="767"/>
      <c r="H57" s="767"/>
      <c r="I57" s="767"/>
      <c r="J57" s="767"/>
      <c r="K57" s="770"/>
      <c r="L57" s="770"/>
      <c r="M57" s="767" t="s">
        <v>7</v>
      </c>
      <c r="N57" s="767" t="s">
        <v>7</v>
      </c>
      <c r="O57" s="767"/>
      <c r="P57" s="767">
        <v>2</v>
      </c>
      <c r="Q57" s="767">
        <v>18</v>
      </c>
      <c r="R57" s="698"/>
      <c r="S57" s="772">
        <f t="shared" si="0"/>
        <v>0</v>
      </c>
    </row>
    <row r="58" spans="1:19" x14ac:dyDescent="0.25">
      <c r="A58" s="214">
        <v>51</v>
      </c>
      <c r="B58" s="1177"/>
      <c r="C58" s="1185"/>
      <c r="D58" s="758" t="s">
        <v>15</v>
      </c>
      <c r="E58" s="767"/>
      <c r="F58" s="767"/>
      <c r="G58" s="767"/>
      <c r="H58" s="767"/>
      <c r="I58" s="767"/>
      <c r="J58" s="767" t="s">
        <v>7</v>
      </c>
      <c r="K58" s="770"/>
      <c r="L58" s="770"/>
      <c r="M58" s="767"/>
      <c r="N58" s="767"/>
      <c r="O58" s="767"/>
      <c r="P58" s="767">
        <v>1</v>
      </c>
      <c r="Q58" s="767">
        <v>18</v>
      </c>
      <c r="R58" s="698"/>
      <c r="S58" s="772">
        <f t="shared" si="0"/>
        <v>0</v>
      </c>
    </row>
    <row r="59" spans="1:19" x14ac:dyDescent="0.25">
      <c r="A59" s="214">
        <v>52</v>
      </c>
      <c r="B59" s="1175" t="s">
        <v>4024</v>
      </c>
      <c r="C59" s="1183" t="s">
        <v>858</v>
      </c>
      <c r="D59" s="758" t="s">
        <v>867</v>
      </c>
      <c r="E59" s="767"/>
      <c r="F59" s="767"/>
      <c r="G59" s="767"/>
      <c r="H59" s="767"/>
      <c r="I59" s="767"/>
      <c r="J59" s="767"/>
      <c r="K59" s="770"/>
      <c r="L59" s="770"/>
      <c r="M59" s="767" t="s">
        <v>7</v>
      </c>
      <c r="N59" s="767" t="s">
        <v>7</v>
      </c>
      <c r="O59" s="767"/>
      <c r="P59" s="767">
        <v>2</v>
      </c>
      <c r="Q59" s="767">
        <v>8</v>
      </c>
      <c r="R59" s="698"/>
      <c r="S59" s="772">
        <f t="shared" si="0"/>
        <v>0</v>
      </c>
    </row>
    <row r="60" spans="1:19" x14ac:dyDescent="0.25">
      <c r="A60" s="214">
        <v>53</v>
      </c>
      <c r="B60" s="1176"/>
      <c r="C60" s="1184"/>
      <c r="D60" s="758" t="s">
        <v>45</v>
      </c>
      <c r="E60" s="767"/>
      <c r="F60" s="767"/>
      <c r="G60" s="767"/>
      <c r="H60" s="767"/>
      <c r="I60" s="767"/>
      <c r="J60" s="767"/>
      <c r="K60" s="770"/>
      <c r="L60" s="770"/>
      <c r="M60" s="767" t="s">
        <v>7</v>
      </c>
      <c r="N60" s="767" t="s">
        <v>7</v>
      </c>
      <c r="O60" s="767"/>
      <c r="P60" s="767">
        <v>2</v>
      </c>
      <c r="Q60" s="767">
        <v>8</v>
      </c>
      <c r="R60" s="698"/>
      <c r="S60" s="772">
        <f t="shared" si="0"/>
        <v>0</v>
      </c>
    </row>
    <row r="61" spans="1:19" x14ac:dyDescent="0.25">
      <c r="A61" s="214">
        <v>54</v>
      </c>
      <c r="B61" s="1176"/>
      <c r="C61" s="1184"/>
      <c r="D61" s="758" t="s">
        <v>48</v>
      </c>
      <c r="E61" s="767"/>
      <c r="F61" s="767"/>
      <c r="G61" s="767"/>
      <c r="H61" s="767"/>
      <c r="I61" s="767"/>
      <c r="J61" s="767"/>
      <c r="K61" s="770"/>
      <c r="L61" s="770"/>
      <c r="M61" s="767" t="s">
        <v>7</v>
      </c>
      <c r="N61" s="767" t="s">
        <v>7</v>
      </c>
      <c r="O61" s="767"/>
      <c r="P61" s="767">
        <v>2</v>
      </c>
      <c r="Q61" s="767">
        <v>8</v>
      </c>
      <c r="R61" s="698"/>
      <c r="S61" s="772">
        <f t="shared" si="0"/>
        <v>0</v>
      </c>
    </row>
    <row r="62" spans="1:19" x14ac:dyDescent="0.25">
      <c r="A62" s="214">
        <v>55</v>
      </c>
      <c r="B62" s="1176"/>
      <c r="C62" s="1184"/>
      <c r="D62" s="758" t="s">
        <v>44</v>
      </c>
      <c r="E62" s="767"/>
      <c r="F62" s="767"/>
      <c r="G62" s="767"/>
      <c r="H62" s="767"/>
      <c r="I62" s="767"/>
      <c r="J62" s="767"/>
      <c r="K62" s="770"/>
      <c r="L62" s="770"/>
      <c r="M62" s="767" t="s">
        <v>7</v>
      </c>
      <c r="N62" s="767" t="s">
        <v>7</v>
      </c>
      <c r="O62" s="767"/>
      <c r="P62" s="767">
        <v>2</v>
      </c>
      <c r="Q62" s="767">
        <v>8</v>
      </c>
      <c r="R62" s="698"/>
      <c r="S62" s="772">
        <f t="shared" si="0"/>
        <v>0</v>
      </c>
    </row>
    <row r="63" spans="1:19" x14ac:dyDescent="0.25">
      <c r="A63" s="214">
        <v>56</v>
      </c>
      <c r="B63" s="1177"/>
      <c r="C63" s="1185"/>
      <c r="D63" s="758" t="s">
        <v>15</v>
      </c>
      <c r="E63" s="767"/>
      <c r="F63" s="767"/>
      <c r="G63" s="767"/>
      <c r="H63" s="767"/>
      <c r="I63" s="767"/>
      <c r="J63" s="767" t="s">
        <v>7</v>
      </c>
      <c r="K63" s="770"/>
      <c r="L63" s="770"/>
      <c r="M63" s="767"/>
      <c r="N63" s="767"/>
      <c r="O63" s="767"/>
      <c r="P63" s="767">
        <v>1</v>
      </c>
      <c r="Q63" s="767">
        <v>8</v>
      </c>
      <c r="R63" s="698"/>
      <c r="S63" s="772">
        <f t="shared" si="0"/>
        <v>0</v>
      </c>
    </row>
    <row r="64" spans="1:19" x14ac:dyDescent="0.25">
      <c r="A64" s="214">
        <v>57</v>
      </c>
      <c r="B64" s="1175" t="s">
        <v>4024</v>
      </c>
      <c r="C64" s="1183" t="s">
        <v>863</v>
      </c>
      <c r="D64" s="758" t="s">
        <v>867</v>
      </c>
      <c r="E64" s="767"/>
      <c r="F64" s="767"/>
      <c r="G64" s="767"/>
      <c r="H64" s="767"/>
      <c r="I64" s="767"/>
      <c r="J64" s="767"/>
      <c r="K64" s="770"/>
      <c r="L64" s="770"/>
      <c r="M64" s="767" t="s">
        <v>7</v>
      </c>
      <c r="N64" s="767" t="s">
        <v>7</v>
      </c>
      <c r="O64" s="767"/>
      <c r="P64" s="767">
        <v>2</v>
      </c>
      <c r="Q64" s="767">
        <v>8</v>
      </c>
      <c r="R64" s="698"/>
      <c r="S64" s="772">
        <f t="shared" si="0"/>
        <v>0</v>
      </c>
    </row>
    <row r="65" spans="1:19" x14ac:dyDescent="0.25">
      <c r="A65" s="214">
        <v>58</v>
      </c>
      <c r="B65" s="1176"/>
      <c r="C65" s="1184"/>
      <c r="D65" s="758" t="s">
        <v>45</v>
      </c>
      <c r="E65" s="767"/>
      <c r="F65" s="767"/>
      <c r="G65" s="767"/>
      <c r="H65" s="767"/>
      <c r="I65" s="767"/>
      <c r="J65" s="767"/>
      <c r="K65" s="770"/>
      <c r="L65" s="770"/>
      <c r="M65" s="767" t="s">
        <v>7</v>
      </c>
      <c r="N65" s="767" t="s">
        <v>7</v>
      </c>
      <c r="O65" s="767"/>
      <c r="P65" s="767">
        <v>2</v>
      </c>
      <c r="Q65" s="767">
        <v>8</v>
      </c>
      <c r="R65" s="698"/>
      <c r="S65" s="772">
        <f t="shared" si="0"/>
        <v>0</v>
      </c>
    </row>
    <row r="66" spans="1:19" x14ac:dyDescent="0.25">
      <c r="A66" s="214">
        <v>59</v>
      </c>
      <c r="B66" s="1176"/>
      <c r="C66" s="1184"/>
      <c r="D66" s="758" t="s">
        <v>48</v>
      </c>
      <c r="E66" s="767"/>
      <c r="F66" s="767"/>
      <c r="G66" s="767"/>
      <c r="H66" s="767"/>
      <c r="I66" s="767"/>
      <c r="J66" s="767"/>
      <c r="K66" s="770"/>
      <c r="L66" s="770"/>
      <c r="M66" s="767" t="s">
        <v>7</v>
      </c>
      <c r="N66" s="767" t="s">
        <v>7</v>
      </c>
      <c r="O66" s="767"/>
      <c r="P66" s="767">
        <v>2</v>
      </c>
      <c r="Q66" s="767">
        <v>8</v>
      </c>
      <c r="R66" s="698"/>
      <c r="S66" s="772">
        <f t="shared" si="0"/>
        <v>0</v>
      </c>
    </row>
    <row r="67" spans="1:19" x14ac:dyDescent="0.25">
      <c r="A67" s="214">
        <v>60</v>
      </c>
      <c r="B67" s="1176"/>
      <c r="C67" s="1184"/>
      <c r="D67" s="758" t="s">
        <v>44</v>
      </c>
      <c r="E67" s="767"/>
      <c r="F67" s="767"/>
      <c r="G67" s="767"/>
      <c r="H67" s="767"/>
      <c r="I67" s="767"/>
      <c r="J67" s="767"/>
      <c r="K67" s="770"/>
      <c r="L67" s="770"/>
      <c r="M67" s="767" t="s">
        <v>7</v>
      </c>
      <c r="N67" s="767" t="s">
        <v>7</v>
      </c>
      <c r="O67" s="767"/>
      <c r="P67" s="767">
        <v>2</v>
      </c>
      <c r="Q67" s="767">
        <v>8</v>
      </c>
      <c r="R67" s="698"/>
      <c r="S67" s="772">
        <f t="shared" si="0"/>
        <v>0</v>
      </c>
    </row>
    <row r="68" spans="1:19" x14ac:dyDescent="0.25">
      <c r="A68" s="214">
        <v>61</v>
      </c>
      <c r="B68" s="1177"/>
      <c r="C68" s="1185"/>
      <c r="D68" s="758" t="s">
        <v>15</v>
      </c>
      <c r="E68" s="767"/>
      <c r="F68" s="767"/>
      <c r="G68" s="767"/>
      <c r="H68" s="767"/>
      <c r="I68" s="767"/>
      <c r="J68" s="767" t="s">
        <v>7</v>
      </c>
      <c r="K68" s="770"/>
      <c r="L68" s="770"/>
      <c r="M68" s="767"/>
      <c r="N68" s="767"/>
      <c r="O68" s="767"/>
      <c r="P68" s="767">
        <v>1</v>
      </c>
      <c r="Q68" s="767">
        <v>8</v>
      </c>
      <c r="R68" s="698"/>
      <c r="S68" s="772">
        <f t="shared" si="0"/>
        <v>0</v>
      </c>
    </row>
    <row r="69" spans="1:19" x14ac:dyDescent="0.25">
      <c r="A69" s="214">
        <v>62</v>
      </c>
      <c r="B69" s="1175" t="s">
        <v>4025</v>
      </c>
      <c r="C69" s="1183" t="s">
        <v>858</v>
      </c>
      <c r="D69" s="758" t="s">
        <v>868</v>
      </c>
      <c r="E69" s="767"/>
      <c r="F69" s="767"/>
      <c r="G69" s="767"/>
      <c r="H69" s="767"/>
      <c r="I69" s="767"/>
      <c r="J69" s="767"/>
      <c r="K69" s="770"/>
      <c r="L69" s="770"/>
      <c r="M69" s="767" t="s">
        <v>7</v>
      </c>
      <c r="N69" s="767" t="s">
        <v>7</v>
      </c>
      <c r="O69" s="767"/>
      <c r="P69" s="767">
        <v>2</v>
      </c>
      <c r="Q69" s="767">
        <v>2</v>
      </c>
      <c r="R69" s="698"/>
      <c r="S69" s="772">
        <f t="shared" si="0"/>
        <v>0</v>
      </c>
    </row>
    <row r="70" spans="1:19" x14ac:dyDescent="0.25">
      <c r="A70" s="214">
        <v>63</v>
      </c>
      <c r="B70" s="1176"/>
      <c r="C70" s="1184"/>
      <c r="D70" s="758" t="s">
        <v>45</v>
      </c>
      <c r="E70" s="767"/>
      <c r="F70" s="767"/>
      <c r="G70" s="767"/>
      <c r="H70" s="767"/>
      <c r="I70" s="767"/>
      <c r="J70" s="767"/>
      <c r="K70" s="770"/>
      <c r="L70" s="770"/>
      <c r="M70" s="767" t="s">
        <v>7</v>
      </c>
      <c r="N70" s="767" t="s">
        <v>7</v>
      </c>
      <c r="O70" s="767"/>
      <c r="P70" s="767">
        <v>2</v>
      </c>
      <c r="Q70" s="767">
        <v>2</v>
      </c>
      <c r="R70" s="698"/>
      <c r="S70" s="772">
        <f t="shared" si="0"/>
        <v>0</v>
      </c>
    </row>
    <row r="71" spans="1:19" x14ac:dyDescent="0.25">
      <c r="A71" s="214">
        <v>64</v>
      </c>
      <c r="B71" s="1176"/>
      <c r="C71" s="1184"/>
      <c r="D71" s="758" t="s">
        <v>48</v>
      </c>
      <c r="E71" s="767"/>
      <c r="F71" s="767"/>
      <c r="G71" s="767"/>
      <c r="H71" s="767"/>
      <c r="I71" s="767"/>
      <c r="J71" s="767"/>
      <c r="K71" s="770"/>
      <c r="L71" s="770"/>
      <c r="M71" s="767" t="s">
        <v>7</v>
      </c>
      <c r="N71" s="767" t="s">
        <v>7</v>
      </c>
      <c r="O71" s="767"/>
      <c r="P71" s="767">
        <v>2</v>
      </c>
      <c r="Q71" s="767">
        <v>2</v>
      </c>
      <c r="R71" s="698"/>
      <c r="S71" s="772">
        <f t="shared" si="0"/>
        <v>0</v>
      </c>
    </row>
    <row r="72" spans="1:19" x14ac:dyDescent="0.25">
      <c r="A72" s="214">
        <v>65</v>
      </c>
      <c r="B72" s="1176"/>
      <c r="C72" s="1184"/>
      <c r="D72" s="758" t="s">
        <v>44</v>
      </c>
      <c r="E72" s="767"/>
      <c r="F72" s="767"/>
      <c r="G72" s="767"/>
      <c r="H72" s="767"/>
      <c r="I72" s="767"/>
      <c r="J72" s="767"/>
      <c r="K72" s="770"/>
      <c r="L72" s="770"/>
      <c r="M72" s="767" t="s">
        <v>7</v>
      </c>
      <c r="N72" s="767" t="s">
        <v>7</v>
      </c>
      <c r="O72" s="767"/>
      <c r="P72" s="767">
        <v>2</v>
      </c>
      <c r="Q72" s="767">
        <v>2</v>
      </c>
      <c r="R72" s="698"/>
      <c r="S72" s="772">
        <f t="shared" si="0"/>
        <v>0</v>
      </c>
    </row>
    <row r="73" spans="1:19" x14ac:dyDescent="0.25">
      <c r="A73" s="214">
        <v>66</v>
      </c>
      <c r="B73" s="1177"/>
      <c r="C73" s="1185"/>
      <c r="D73" s="758" t="s">
        <v>15</v>
      </c>
      <c r="E73" s="767"/>
      <c r="F73" s="767"/>
      <c r="G73" s="767"/>
      <c r="H73" s="767"/>
      <c r="I73" s="767"/>
      <c r="J73" s="767" t="s">
        <v>7</v>
      </c>
      <c r="K73" s="770"/>
      <c r="L73" s="770"/>
      <c r="M73" s="767"/>
      <c r="N73" s="767"/>
      <c r="O73" s="767"/>
      <c r="P73" s="767">
        <v>1</v>
      </c>
      <c r="Q73" s="767">
        <v>2</v>
      </c>
      <c r="R73" s="698"/>
      <c r="S73" s="772">
        <f t="shared" si="0"/>
        <v>0</v>
      </c>
    </row>
    <row r="74" spans="1:19" x14ac:dyDescent="0.25">
      <c r="A74" s="214">
        <v>67</v>
      </c>
      <c r="B74" s="1175" t="s">
        <v>4025</v>
      </c>
      <c r="C74" s="1183" t="s">
        <v>863</v>
      </c>
      <c r="D74" s="758" t="s">
        <v>868</v>
      </c>
      <c r="E74" s="767"/>
      <c r="F74" s="767"/>
      <c r="G74" s="767"/>
      <c r="H74" s="767"/>
      <c r="I74" s="767"/>
      <c r="J74" s="767"/>
      <c r="K74" s="770"/>
      <c r="L74" s="770"/>
      <c r="M74" s="767" t="s">
        <v>7</v>
      </c>
      <c r="N74" s="767" t="s">
        <v>7</v>
      </c>
      <c r="O74" s="767"/>
      <c r="P74" s="767">
        <v>2</v>
      </c>
      <c r="Q74" s="767">
        <v>2</v>
      </c>
      <c r="R74" s="698"/>
      <c r="S74" s="772">
        <f t="shared" si="0"/>
        <v>0</v>
      </c>
    </row>
    <row r="75" spans="1:19" x14ac:dyDescent="0.25">
      <c r="A75" s="214">
        <v>68</v>
      </c>
      <c r="B75" s="1176"/>
      <c r="C75" s="1184"/>
      <c r="D75" s="758" t="s">
        <v>45</v>
      </c>
      <c r="E75" s="767"/>
      <c r="F75" s="767"/>
      <c r="G75" s="767"/>
      <c r="H75" s="767"/>
      <c r="I75" s="767"/>
      <c r="J75" s="767"/>
      <c r="K75" s="770"/>
      <c r="L75" s="770"/>
      <c r="M75" s="767" t="s">
        <v>7</v>
      </c>
      <c r="N75" s="767" t="s">
        <v>7</v>
      </c>
      <c r="O75" s="767"/>
      <c r="P75" s="767">
        <v>2</v>
      </c>
      <c r="Q75" s="767">
        <v>2</v>
      </c>
      <c r="R75" s="698"/>
      <c r="S75" s="772">
        <f t="shared" si="0"/>
        <v>0</v>
      </c>
    </row>
    <row r="76" spans="1:19" x14ac:dyDescent="0.25">
      <c r="A76" s="214">
        <v>69</v>
      </c>
      <c r="B76" s="1176"/>
      <c r="C76" s="1184"/>
      <c r="D76" s="758" t="s">
        <v>48</v>
      </c>
      <c r="E76" s="767"/>
      <c r="F76" s="767"/>
      <c r="G76" s="767"/>
      <c r="H76" s="767"/>
      <c r="I76" s="767"/>
      <c r="J76" s="767"/>
      <c r="K76" s="770"/>
      <c r="L76" s="770"/>
      <c r="M76" s="767" t="s">
        <v>7</v>
      </c>
      <c r="N76" s="767" t="s">
        <v>7</v>
      </c>
      <c r="O76" s="767"/>
      <c r="P76" s="767">
        <v>2</v>
      </c>
      <c r="Q76" s="767">
        <v>2</v>
      </c>
      <c r="R76" s="698"/>
      <c r="S76" s="772">
        <f t="shared" si="0"/>
        <v>0</v>
      </c>
    </row>
    <row r="77" spans="1:19" x14ac:dyDescent="0.25">
      <c r="A77" s="214">
        <v>70</v>
      </c>
      <c r="B77" s="1176"/>
      <c r="C77" s="1184"/>
      <c r="D77" s="758" t="s">
        <v>44</v>
      </c>
      <c r="E77" s="767"/>
      <c r="F77" s="767"/>
      <c r="G77" s="767"/>
      <c r="H77" s="767"/>
      <c r="I77" s="767"/>
      <c r="J77" s="767"/>
      <c r="K77" s="770"/>
      <c r="L77" s="770"/>
      <c r="M77" s="767" t="s">
        <v>7</v>
      </c>
      <c r="N77" s="767" t="s">
        <v>7</v>
      </c>
      <c r="O77" s="767"/>
      <c r="P77" s="767">
        <v>2</v>
      </c>
      <c r="Q77" s="767">
        <v>2</v>
      </c>
      <c r="R77" s="698"/>
      <c r="S77" s="772">
        <f t="shared" si="0"/>
        <v>0</v>
      </c>
    </row>
    <row r="78" spans="1:19" x14ac:dyDescent="0.25">
      <c r="A78" s="214">
        <v>71</v>
      </c>
      <c r="B78" s="1177"/>
      <c r="C78" s="1185"/>
      <c r="D78" s="758" t="s">
        <v>15</v>
      </c>
      <c r="E78" s="767"/>
      <c r="F78" s="767"/>
      <c r="G78" s="767"/>
      <c r="H78" s="767"/>
      <c r="I78" s="767"/>
      <c r="J78" s="767" t="s">
        <v>7</v>
      </c>
      <c r="K78" s="770"/>
      <c r="L78" s="770"/>
      <c r="M78" s="767"/>
      <c r="N78" s="767"/>
      <c r="O78" s="767"/>
      <c r="P78" s="767">
        <v>1</v>
      </c>
      <c r="Q78" s="767">
        <v>2</v>
      </c>
      <c r="R78" s="698"/>
      <c r="S78" s="772">
        <f t="shared" si="0"/>
        <v>0</v>
      </c>
    </row>
    <row r="79" spans="1:19" x14ac:dyDescent="0.25">
      <c r="A79" s="214">
        <v>72</v>
      </c>
      <c r="B79" s="1175" t="s">
        <v>4026</v>
      </c>
      <c r="C79" s="1183" t="s">
        <v>858</v>
      </c>
      <c r="D79" s="758" t="s">
        <v>869</v>
      </c>
      <c r="E79" s="767"/>
      <c r="F79" s="767"/>
      <c r="G79" s="767"/>
      <c r="H79" s="767"/>
      <c r="I79" s="767"/>
      <c r="J79" s="767"/>
      <c r="K79" s="770"/>
      <c r="L79" s="770"/>
      <c r="M79" s="767" t="s">
        <v>7</v>
      </c>
      <c r="N79" s="767" t="s">
        <v>7</v>
      </c>
      <c r="O79" s="767"/>
      <c r="P79" s="767">
        <v>2</v>
      </c>
      <c r="Q79" s="767">
        <v>87</v>
      </c>
      <c r="R79" s="698"/>
      <c r="S79" s="772">
        <f t="shared" si="0"/>
        <v>0</v>
      </c>
    </row>
    <row r="80" spans="1:19" x14ac:dyDescent="0.25">
      <c r="A80" s="214">
        <v>73</v>
      </c>
      <c r="B80" s="1176"/>
      <c r="C80" s="1184"/>
      <c r="D80" s="758" t="s">
        <v>45</v>
      </c>
      <c r="E80" s="767"/>
      <c r="F80" s="767"/>
      <c r="G80" s="767"/>
      <c r="H80" s="767"/>
      <c r="I80" s="767"/>
      <c r="J80" s="767"/>
      <c r="K80" s="770"/>
      <c r="L80" s="770"/>
      <c r="M80" s="767" t="s">
        <v>7</v>
      </c>
      <c r="N80" s="767" t="s">
        <v>7</v>
      </c>
      <c r="O80" s="767"/>
      <c r="P80" s="767">
        <v>2</v>
      </c>
      <c r="Q80" s="767">
        <v>87</v>
      </c>
      <c r="R80" s="698"/>
      <c r="S80" s="772">
        <f t="shared" ref="S80:S88" si="1">P80*Q80*ROUND(R80,2)</f>
        <v>0</v>
      </c>
    </row>
    <row r="81" spans="1:19" x14ac:dyDescent="0.25">
      <c r="A81" s="214">
        <v>74</v>
      </c>
      <c r="B81" s="1176"/>
      <c r="C81" s="1184"/>
      <c r="D81" s="758" t="s">
        <v>870</v>
      </c>
      <c r="E81" s="767"/>
      <c r="F81" s="767"/>
      <c r="G81" s="767"/>
      <c r="H81" s="767"/>
      <c r="I81" s="767"/>
      <c r="J81" s="767"/>
      <c r="K81" s="770"/>
      <c r="L81" s="770"/>
      <c r="M81" s="767" t="s">
        <v>7</v>
      </c>
      <c r="N81" s="767" t="s">
        <v>7</v>
      </c>
      <c r="O81" s="767"/>
      <c r="P81" s="767">
        <v>2</v>
      </c>
      <c r="Q81" s="767">
        <v>87</v>
      </c>
      <c r="R81" s="698"/>
      <c r="S81" s="772">
        <f t="shared" si="1"/>
        <v>0</v>
      </c>
    </row>
    <row r="82" spans="1:19" x14ac:dyDescent="0.25">
      <c r="A82" s="214">
        <v>75</v>
      </c>
      <c r="B82" s="1176"/>
      <c r="C82" s="1184"/>
      <c r="D82" s="758" t="s">
        <v>44</v>
      </c>
      <c r="E82" s="767"/>
      <c r="F82" s="767"/>
      <c r="G82" s="767"/>
      <c r="H82" s="767"/>
      <c r="I82" s="767"/>
      <c r="J82" s="767"/>
      <c r="K82" s="770"/>
      <c r="L82" s="770"/>
      <c r="M82" s="767" t="s">
        <v>7</v>
      </c>
      <c r="N82" s="767" t="s">
        <v>7</v>
      </c>
      <c r="O82" s="767"/>
      <c r="P82" s="767">
        <v>2</v>
      </c>
      <c r="Q82" s="767">
        <v>87</v>
      </c>
      <c r="R82" s="698"/>
      <c r="S82" s="772">
        <f t="shared" si="1"/>
        <v>0</v>
      </c>
    </row>
    <row r="83" spans="1:19" x14ac:dyDescent="0.25">
      <c r="A83" s="214">
        <v>76</v>
      </c>
      <c r="B83" s="1177"/>
      <c r="C83" s="1185"/>
      <c r="D83" s="758" t="s">
        <v>15</v>
      </c>
      <c r="E83" s="767"/>
      <c r="F83" s="767"/>
      <c r="G83" s="767"/>
      <c r="H83" s="767"/>
      <c r="I83" s="767"/>
      <c r="J83" s="767" t="s">
        <v>7</v>
      </c>
      <c r="K83" s="770"/>
      <c r="L83" s="770"/>
      <c r="M83" s="767"/>
      <c r="N83" s="767"/>
      <c r="O83" s="767"/>
      <c r="P83" s="767">
        <v>1</v>
      </c>
      <c r="Q83" s="767">
        <v>87</v>
      </c>
      <c r="R83" s="698"/>
      <c r="S83" s="772">
        <f t="shared" si="1"/>
        <v>0</v>
      </c>
    </row>
    <row r="84" spans="1:19" x14ac:dyDescent="0.25">
      <c r="A84" s="214">
        <v>77</v>
      </c>
      <c r="B84" s="1175" t="s">
        <v>4027</v>
      </c>
      <c r="C84" s="1183" t="s">
        <v>863</v>
      </c>
      <c r="D84" s="758" t="s">
        <v>869</v>
      </c>
      <c r="E84" s="767"/>
      <c r="F84" s="767"/>
      <c r="G84" s="767"/>
      <c r="H84" s="767"/>
      <c r="I84" s="767"/>
      <c r="J84" s="767"/>
      <c r="K84" s="770"/>
      <c r="L84" s="770"/>
      <c r="M84" s="767" t="s">
        <v>7</v>
      </c>
      <c r="N84" s="767" t="s">
        <v>7</v>
      </c>
      <c r="O84" s="767"/>
      <c r="P84" s="767">
        <v>2</v>
      </c>
      <c r="Q84" s="767">
        <v>89</v>
      </c>
      <c r="R84" s="698"/>
      <c r="S84" s="772">
        <f t="shared" si="1"/>
        <v>0</v>
      </c>
    </row>
    <row r="85" spans="1:19" x14ac:dyDescent="0.25">
      <c r="A85" s="214">
        <v>78</v>
      </c>
      <c r="B85" s="1176"/>
      <c r="C85" s="1184"/>
      <c r="D85" s="758" t="s">
        <v>45</v>
      </c>
      <c r="E85" s="767"/>
      <c r="F85" s="767"/>
      <c r="G85" s="767"/>
      <c r="H85" s="767"/>
      <c r="I85" s="767"/>
      <c r="J85" s="767"/>
      <c r="K85" s="770"/>
      <c r="L85" s="770"/>
      <c r="M85" s="767" t="s">
        <v>7</v>
      </c>
      <c r="N85" s="767" t="s">
        <v>7</v>
      </c>
      <c r="O85" s="767"/>
      <c r="P85" s="767">
        <v>2</v>
      </c>
      <c r="Q85" s="767">
        <v>89</v>
      </c>
      <c r="R85" s="698"/>
      <c r="S85" s="772">
        <f t="shared" si="1"/>
        <v>0</v>
      </c>
    </row>
    <row r="86" spans="1:19" x14ac:dyDescent="0.25">
      <c r="A86" s="214">
        <v>79</v>
      </c>
      <c r="B86" s="1176"/>
      <c r="C86" s="1184"/>
      <c r="D86" s="758" t="s">
        <v>870</v>
      </c>
      <c r="E86" s="767"/>
      <c r="F86" s="767"/>
      <c r="G86" s="767"/>
      <c r="H86" s="767"/>
      <c r="I86" s="767"/>
      <c r="J86" s="767"/>
      <c r="K86" s="770"/>
      <c r="L86" s="770"/>
      <c r="M86" s="767" t="s">
        <v>7</v>
      </c>
      <c r="N86" s="767" t="s">
        <v>7</v>
      </c>
      <c r="O86" s="767"/>
      <c r="P86" s="767">
        <v>2</v>
      </c>
      <c r="Q86" s="767">
        <v>89</v>
      </c>
      <c r="R86" s="698"/>
      <c r="S86" s="772">
        <f t="shared" si="1"/>
        <v>0</v>
      </c>
    </row>
    <row r="87" spans="1:19" x14ac:dyDescent="0.25">
      <c r="A87" s="214">
        <v>80</v>
      </c>
      <c r="B87" s="1176"/>
      <c r="C87" s="1184"/>
      <c r="D87" s="758" t="s">
        <v>44</v>
      </c>
      <c r="E87" s="767"/>
      <c r="F87" s="767"/>
      <c r="G87" s="767"/>
      <c r="H87" s="767"/>
      <c r="I87" s="767"/>
      <c r="J87" s="767"/>
      <c r="K87" s="770"/>
      <c r="L87" s="770"/>
      <c r="M87" s="767" t="s">
        <v>7</v>
      </c>
      <c r="N87" s="767" t="s">
        <v>7</v>
      </c>
      <c r="O87" s="767"/>
      <c r="P87" s="767">
        <v>2</v>
      </c>
      <c r="Q87" s="767">
        <v>89</v>
      </c>
      <c r="R87" s="698"/>
      <c r="S87" s="772">
        <f t="shared" si="1"/>
        <v>0</v>
      </c>
    </row>
    <row r="88" spans="1:19" x14ac:dyDescent="0.25">
      <c r="A88" s="214">
        <v>81</v>
      </c>
      <c r="B88" s="1177"/>
      <c r="C88" s="1185"/>
      <c r="D88" s="758" t="s">
        <v>15</v>
      </c>
      <c r="E88" s="767"/>
      <c r="F88" s="767"/>
      <c r="G88" s="767"/>
      <c r="H88" s="767"/>
      <c r="I88" s="767"/>
      <c r="J88" s="767" t="s">
        <v>7</v>
      </c>
      <c r="K88" s="770"/>
      <c r="L88" s="770"/>
      <c r="M88" s="767"/>
      <c r="N88" s="767"/>
      <c r="O88" s="767"/>
      <c r="P88" s="767">
        <v>1</v>
      </c>
      <c r="Q88" s="767">
        <v>89</v>
      </c>
      <c r="R88" s="698"/>
      <c r="S88" s="772">
        <f t="shared" si="1"/>
        <v>0</v>
      </c>
    </row>
    <row r="89" spans="1:19" ht="25.5" x14ac:dyDescent="0.25">
      <c r="A89" s="214">
        <v>82</v>
      </c>
      <c r="B89" s="759" t="s">
        <v>516</v>
      </c>
      <c r="C89" s="773" t="s">
        <v>871</v>
      </c>
      <c r="D89" s="758" t="s">
        <v>872</v>
      </c>
      <c r="E89" s="767" t="s">
        <v>7</v>
      </c>
      <c r="F89" s="767"/>
      <c r="G89" s="767"/>
      <c r="H89" s="767"/>
      <c r="I89" s="767"/>
      <c r="J89" s="767"/>
      <c r="K89" s="770"/>
      <c r="L89" s="770"/>
      <c r="M89" s="767"/>
      <c r="N89" s="767"/>
      <c r="O89" s="767"/>
      <c r="P89" s="767">
        <v>365</v>
      </c>
      <c r="Q89" s="767" t="s">
        <v>4046</v>
      </c>
      <c r="R89" s="787" t="s">
        <v>4046</v>
      </c>
      <c r="S89" s="788" t="s">
        <v>4046</v>
      </c>
    </row>
    <row r="90" spans="1:19" ht="15.75" thickBot="1" x14ac:dyDescent="0.3">
      <c r="A90" s="259">
        <v>83</v>
      </c>
      <c r="B90" s="761"/>
      <c r="C90" s="774"/>
      <c r="D90" s="783" t="s">
        <v>279</v>
      </c>
      <c r="E90" s="776"/>
      <c r="F90" s="776"/>
      <c r="G90" s="776"/>
      <c r="H90" s="776"/>
      <c r="I90" s="776"/>
      <c r="J90" s="776"/>
      <c r="K90" s="777"/>
      <c r="L90" s="777"/>
      <c r="M90" s="776" t="s">
        <v>7</v>
      </c>
      <c r="N90" s="776" t="s">
        <v>7</v>
      </c>
      <c r="O90" s="776"/>
      <c r="P90" s="776">
        <v>2</v>
      </c>
      <c r="Q90" s="776">
        <v>12</v>
      </c>
      <c r="R90" s="725"/>
      <c r="S90" s="786">
        <f>P90*Q90*ROUND(R90,2)</f>
        <v>0</v>
      </c>
    </row>
    <row r="91" spans="1:19" ht="16.5" thickTop="1" thickBot="1" x14ac:dyDescent="0.3">
      <c r="A91" s="192"/>
      <c r="B91" s="38"/>
      <c r="C91" s="38"/>
      <c r="D91" s="38"/>
      <c r="E91" s="192"/>
      <c r="F91" s="192"/>
      <c r="G91" s="192"/>
      <c r="H91" s="192"/>
      <c r="I91" s="192"/>
      <c r="J91" s="192"/>
      <c r="K91" s="192"/>
      <c r="L91" s="192"/>
      <c r="M91" s="38"/>
      <c r="N91" s="38"/>
      <c r="O91" s="38"/>
      <c r="P91" s="38"/>
      <c r="Q91" s="38"/>
      <c r="R91" s="740" t="s">
        <v>9</v>
      </c>
      <c r="S91" s="741">
        <f>SUM(S8:S9,S15:S88,S90)</f>
        <v>0</v>
      </c>
    </row>
    <row r="92" spans="1:19" ht="15.75" thickTop="1" x14ac:dyDescent="0.25"/>
  </sheetData>
  <sheetProtection algorithmName="SHA-512" hashValue="8iRFY2xlMWwflz4pzfNd7Z2nP9Kr9Pe3p10q1OOW04vToXo1w3HsHChGb/oPo5rruImrvHSgxrbkRYpwtr+f2w==" saltValue="61RwrXYyJRAuoWvSYIpLlg==" spinCount="100000" sheet="1" objects="1" scenarios="1"/>
  <mergeCells count="34">
    <mergeCell ref="B79:B83"/>
    <mergeCell ref="C79:C83"/>
    <mergeCell ref="C84:C88"/>
    <mergeCell ref="B84:B88"/>
    <mergeCell ref="B64:B68"/>
    <mergeCell ref="C64:C68"/>
    <mergeCell ref="B69:B73"/>
    <mergeCell ref="B74:B78"/>
    <mergeCell ref="C69:C73"/>
    <mergeCell ref="C74:C78"/>
    <mergeCell ref="C41:C49"/>
    <mergeCell ref="C50:C58"/>
    <mergeCell ref="C59:C63"/>
    <mergeCell ref="B41:B58"/>
    <mergeCell ref="B59:B63"/>
    <mergeCell ref="C10:C14"/>
    <mergeCell ref="B9:B14"/>
    <mergeCell ref="C15:C27"/>
    <mergeCell ref="B15:B27"/>
    <mergeCell ref="C28:C40"/>
    <mergeCell ref="B28:B40"/>
    <mergeCell ref="F1:S1"/>
    <mergeCell ref="A3:N3"/>
    <mergeCell ref="E5:I6"/>
    <mergeCell ref="J5:L6"/>
    <mergeCell ref="M5:Q6"/>
    <mergeCell ref="R5:R7"/>
    <mergeCell ref="S5:S7"/>
    <mergeCell ref="A1:E1"/>
    <mergeCell ref="D5:D7"/>
    <mergeCell ref="A5:A7"/>
    <mergeCell ref="C5:C7"/>
    <mergeCell ref="B5:B7"/>
    <mergeCell ref="A2:S2"/>
  </mergeCells>
  <printOptions horizontalCentered="1"/>
  <pageMargins left="0.39370078740157483" right="0.39370078740157483" top="0.39370078740157483" bottom="0.39370078740157483" header="0.19685039370078741" footer="0.19685039370078741"/>
  <pageSetup paperSize="9" scale="60" fitToHeight="3"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0A745138-1971-46DE-95E1-8C714C09FA07}">
            <xm:f>NOT(ISERROR(SEARCH("2.",'Príloha č.1.5 - SO 420-05'!A8)))</xm:f>
            <x14:dxf>
              <numFmt numFmtId="0" formatCode="General"/>
            </x14:dxf>
          </x14:cfRule>
          <xm:sqref>A14 A18 A22 A26 A30 A34 A38 A42 A46:A47 A51 A55 A59 A63 A67 A71 A75 A79 A82 A86 A8:A10</xm:sqref>
        </x14:conditionalFormatting>
        <x14:conditionalFormatting xmlns:xm="http://schemas.microsoft.com/office/excel/2006/main">
          <x14:cfRule type="containsText" priority="1675" operator="containsText" text="2." id="{0A745138-1971-46DE-95E1-8C714C09FA07}">
            <xm:f>NOT(ISERROR(SEARCH("2.",'Príloha č.1.5 - SO 420-05'!A11)))</xm:f>
            <x14:dxf>
              <numFmt numFmtId="0" formatCode="General"/>
            </x14:dxf>
          </x14:cfRule>
          <xm:sqref>A12:A13 A16:A17 A20:A21 A24:A25 A28:A29 A32:A33 A36:A37 A40:A41 A44:A45 A49:A50 A53:A54 A57:A58 A61:A62 A65:A66 A69:A70 A73:A74 A77:A78 A81 A84:A85 A88:A89</xm:sqref>
        </x14:conditionalFormatting>
        <x14:conditionalFormatting xmlns:xm="http://schemas.microsoft.com/office/excel/2006/main">
          <x14:cfRule type="containsText" priority="1676" operator="containsText" text="2." id="{0A745138-1971-46DE-95E1-8C714C09FA07}">
            <xm:f>NOT(ISERROR(SEARCH("2.",'Príloha č.1.5 - SO 420-05'!#REF!)))</xm:f>
            <x14:dxf>
              <numFmt numFmtId="0" formatCode="General"/>
            </x14:dxf>
          </x14:cfRule>
          <xm:sqref>A11 A15 A19 A23 A27 A31 A35 A39 A43 A48 A52 A56 A60 A64 A68 A72 A76 A80 A83 A87</xm:sqref>
        </x14:conditionalFormatting>
        <x14:conditionalFormatting xmlns:xm="http://schemas.microsoft.com/office/excel/2006/main">
          <x14:cfRule type="containsText" priority="2905" operator="containsText" text="2." id="{0A745138-1971-46DE-95E1-8C714C09FA07}">
            <xm:f>NOT(ISERROR(SEARCH("2.",'Príloha č.1.5 - SO 420-05'!A84)))</xm:f>
            <x14:dxf>
              <numFmt numFmtId="0" formatCode="General"/>
            </x14:dxf>
          </x14:cfRule>
          <xm:sqref>A90</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5">
    <tabColor rgb="FF92D050"/>
    <pageSetUpPr fitToPage="1"/>
  </sheetPr>
  <dimension ref="A1:S53"/>
  <sheetViews>
    <sheetView zoomScale="70" zoomScaleNormal="70" workbookViewId="0">
      <pane ySplit="7" topLeftCell="A8" activePane="bottomLeft" state="frozen"/>
      <selection pane="bottomLeft" activeCell="X19" sqref="X19"/>
    </sheetView>
  </sheetViews>
  <sheetFormatPr defaultColWidth="9.140625" defaultRowHeight="15" x14ac:dyDescent="0.25"/>
  <cols>
    <col min="1" max="1" width="5.7109375" style="1149" customWidth="1"/>
    <col min="2" max="2" width="18.7109375" style="18" customWidth="1"/>
    <col min="3" max="3" width="32.7109375" style="18" customWidth="1"/>
    <col min="4" max="4" width="60.7109375" style="18" customWidth="1"/>
    <col min="5" max="10" width="3.7109375" style="1149" customWidth="1"/>
    <col min="11" max="12" width="12.140625" style="1149"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873</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874</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x14ac:dyDescent="0.25">
      <c r="A8" s="214">
        <v>1</v>
      </c>
      <c r="B8" s="330"/>
      <c r="C8" s="280"/>
      <c r="D8" s="289" t="s">
        <v>381</v>
      </c>
      <c r="E8" s="281"/>
      <c r="F8" s="282"/>
      <c r="G8" s="282"/>
      <c r="H8" s="282"/>
      <c r="I8" s="283"/>
      <c r="J8" s="331"/>
      <c r="K8" s="687">
        <v>43033</v>
      </c>
      <c r="L8" s="687">
        <v>46684</v>
      </c>
      <c r="M8" s="716"/>
      <c r="N8" s="331"/>
      <c r="O8" s="331"/>
      <c r="P8" s="767">
        <v>0.25</v>
      </c>
      <c r="Q8" s="767">
        <v>1</v>
      </c>
      <c r="R8" s="698"/>
      <c r="S8" s="772">
        <f>P8*Q8*ROUND(R8,2)</f>
        <v>0</v>
      </c>
    </row>
    <row r="9" spans="1:19" ht="38.25" customHeight="1" x14ac:dyDescent="0.25">
      <c r="A9" s="12">
        <v>2</v>
      </c>
      <c r="B9" s="1175" t="s">
        <v>876</v>
      </c>
      <c r="C9" s="938" t="s">
        <v>693</v>
      </c>
      <c r="D9" s="785" t="s">
        <v>875</v>
      </c>
      <c r="E9" s="767"/>
      <c r="F9" s="767" t="s">
        <v>7</v>
      </c>
      <c r="G9" s="767"/>
      <c r="H9" s="767"/>
      <c r="I9" s="767"/>
      <c r="J9" s="767"/>
      <c r="K9" s="768"/>
      <c r="L9" s="768"/>
      <c r="M9" s="767"/>
      <c r="N9" s="767"/>
      <c r="O9" s="767"/>
      <c r="P9" s="767">
        <v>52</v>
      </c>
      <c r="Q9" s="767" t="s">
        <v>4046</v>
      </c>
      <c r="R9" s="787" t="s">
        <v>4046</v>
      </c>
      <c r="S9" s="788" t="s">
        <v>4046</v>
      </c>
    </row>
    <row r="10" spans="1:19" ht="38.25" customHeight="1" x14ac:dyDescent="0.25">
      <c r="A10" s="214">
        <v>3</v>
      </c>
      <c r="B10" s="1176"/>
      <c r="C10" s="1179" t="s">
        <v>877</v>
      </c>
      <c r="D10" s="758" t="s">
        <v>878</v>
      </c>
      <c r="E10" s="767"/>
      <c r="F10" s="767"/>
      <c r="G10" s="767" t="s">
        <v>7</v>
      </c>
      <c r="H10" s="767"/>
      <c r="I10" s="767"/>
      <c r="J10" s="768"/>
      <c r="K10" s="770"/>
      <c r="L10" s="770"/>
      <c r="M10" s="767"/>
      <c r="N10" s="767"/>
      <c r="O10" s="767"/>
      <c r="P10" s="767">
        <v>12</v>
      </c>
      <c r="Q10" s="767" t="s">
        <v>4046</v>
      </c>
      <c r="R10" s="787" t="s">
        <v>4046</v>
      </c>
      <c r="S10" s="788" t="s">
        <v>4046</v>
      </c>
    </row>
    <row r="11" spans="1:19" ht="38.25" customHeight="1" x14ac:dyDescent="0.25">
      <c r="A11" s="214">
        <v>4</v>
      </c>
      <c r="B11" s="1176"/>
      <c r="C11" s="1180"/>
      <c r="D11" s="758" t="s">
        <v>879</v>
      </c>
      <c r="E11" s="767"/>
      <c r="F11" s="767"/>
      <c r="G11" s="767" t="s">
        <v>7</v>
      </c>
      <c r="H11" s="767"/>
      <c r="I11" s="767"/>
      <c r="J11" s="768"/>
      <c r="K11" s="770"/>
      <c r="L11" s="770"/>
      <c r="M11" s="767"/>
      <c r="N11" s="767"/>
      <c r="O11" s="767"/>
      <c r="P11" s="767">
        <v>12</v>
      </c>
      <c r="Q11" s="767" t="s">
        <v>4046</v>
      </c>
      <c r="R11" s="787" t="s">
        <v>4046</v>
      </c>
      <c r="S11" s="788" t="s">
        <v>4046</v>
      </c>
    </row>
    <row r="12" spans="1:19" ht="38.25" customHeight="1" x14ac:dyDescent="0.25">
      <c r="A12" s="214">
        <v>5</v>
      </c>
      <c r="B12" s="1176"/>
      <c r="C12" s="1180"/>
      <c r="D12" s="758" t="s">
        <v>880</v>
      </c>
      <c r="E12" s="767"/>
      <c r="F12" s="767"/>
      <c r="G12" s="767" t="s">
        <v>7</v>
      </c>
      <c r="H12" s="767"/>
      <c r="I12" s="767"/>
      <c r="J12" s="768"/>
      <c r="K12" s="770"/>
      <c r="L12" s="770"/>
      <c r="M12" s="767"/>
      <c r="N12" s="767"/>
      <c r="O12" s="767"/>
      <c r="P12" s="767">
        <v>12</v>
      </c>
      <c r="Q12" s="767" t="s">
        <v>4046</v>
      </c>
      <c r="R12" s="787" t="s">
        <v>4046</v>
      </c>
      <c r="S12" s="788" t="s">
        <v>4046</v>
      </c>
    </row>
    <row r="13" spans="1:19" ht="38.25" customHeight="1" x14ac:dyDescent="0.25">
      <c r="A13" s="214">
        <v>6</v>
      </c>
      <c r="B13" s="1176"/>
      <c r="C13" s="1182"/>
      <c r="D13" s="758" t="s">
        <v>881</v>
      </c>
      <c r="E13" s="767"/>
      <c r="F13" s="767"/>
      <c r="G13" s="767" t="s">
        <v>7</v>
      </c>
      <c r="H13" s="767"/>
      <c r="I13" s="767"/>
      <c r="J13" s="768"/>
      <c r="K13" s="770"/>
      <c r="L13" s="770"/>
      <c r="M13" s="767"/>
      <c r="N13" s="767"/>
      <c r="O13" s="767"/>
      <c r="P13" s="767">
        <v>12</v>
      </c>
      <c r="Q13" s="767" t="s">
        <v>4046</v>
      </c>
      <c r="R13" s="787" t="s">
        <v>4046</v>
      </c>
      <c r="S13" s="788" t="s">
        <v>4046</v>
      </c>
    </row>
    <row r="14" spans="1:19" ht="25.5" x14ac:dyDescent="0.25">
      <c r="A14" s="214">
        <v>7</v>
      </c>
      <c r="B14" s="1176"/>
      <c r="C14" s="771" t="s">
        <v>911</v>
      </c>
      <c r="D14" s="758" t="s">
        <v>912</v>
      </c>
      <c r="E14" s="767"/>
      <c r="F14" s="767"/>
      <c r="G14" s="767"/>
      <c r="H14" s="767"/>
      <c r="I14" s="767"/>
      <c r="J14" s="768"/>
      <c r="K14" s="770"/>
      <c r="L14" s="770"/>
      <c r="M14" s="767" t="s">
        <v>7</v>
      </c>
      <c r="N14" s="767" t="s">
        <v>7</v>
      </c>
      <c r="O14" s="767"/>
      <c r="P14" s="767">
        <v>2</v>
      </c>
      <c r="Q14" s="767">
        <v>6</v>
      </c>
      <c r="R14" s="698"/>
      <c r="S14" s="772">
        <f>P14*Q14*ROUND(R14,2)</f>
        <v>0</v>
      </c>
    </row>
    <row r="15" spans="1:19" ht="51" x14ac:dyDescent="0.25">
      <c r="A15" s="214">
        <v>8</v>
      </c>
      <c r="B15" s="1176"/>
      <c r="C15" s="771" t="s">
        <v>910</v>
      </c>
      <c r="D15" s="758" t="s">
        <v>883</v>
      </c>
      <c r="E15" s="767"/>
      <c r="F15" s="767"/>
      <c r="G15" s="767"/>
      <c r="H15" s="767"/>
      <c r="I15" s="767"/>
      <c r="J15" s="768"/>
      <c r="K15" s="770"/>
      <c r="L15" s="770"/>
      <c r="M15" s="767" t="s">
        <v>7</v>
      </c>
      <c r="N15" s="767" t="s">
        <v>7</v>
      </c>
      <c r="O15" s="767"/>
      <c r="P15" s="767">
        <v>2</v>
      </c>
      <c r="Q15" s="767">
        <v>6</v>
      </c>
      <c r="R15" s="698"/>
      <c r="S15" s="772">
        <f t="shared" ref="S15:S51" si="0">P15*Q15*ROUND(R15,2)</f>
        <v>0</v>
      </c>
    </row>
    <row r="16" spans="1:19" ht="51" x14ac:dyDescent="0.25">
      <c r="A16" s="214">
        <v>9</v>
      </c>
      <c r="B16" s="1176"/>
      <c r="C16" s="773" t="s">
        <v>913</v>
      </c>
      <c r="D16" s="758" t="s">
        <v>883</v>
      </c>
      <c r="E16" s="767"/>
      <c r="F16" s="767"/>
      <c r="G16" s="767"/>
      <c r="H16" s="767"/>
      <c r="I16" s="767"/>
      <c r="J16" s="768"/>
      <c r="K16" s="770"/>
      <c r="L16" s="770"/>
      <c r="M16" s="767" t="s">
        <v>7</v>
      </c>
      <c r="N16" s="767" t="s">
        <v>7</v>
      </c>
      <c r="O16" s="767"/>
      <c r="P16" s="767">
        <v>2</v>
      </c>
      <c r="Q16" s="767">
        <v>6</v>
      </c>
      <c r="R16" s="698"/>
      <c r="S16" s="772">
        <f t="shared" si="0"/>
        <v>0</v>
      </c>
    </row>
    <row r="17" spans="1:19" ht="51" x14ac:dyDescent="0.25">
      <c r="A17" s="214">
        <v>10</v>
      </c>
      <c r="B17" s="1176"/>
      <c r="C17" s="773" t="s">
        <v>914</v>
      </c>
      <c r="D17" s="758" t="s">
        <v>884</v>
      </c>
      <c r="E17" s="767"/>
      <c r="F17" s="767"/>
      <c r="G17" s="767"/>
      <c r="H17" s="767"/>
      <c r="I17" s="767"/>
      <c r="J17" s="768"/>
      <c r="K17" s="770"/>
      <c r="L17" s="770"/>
      <c r="M17" s="767" t="s">
        <v>7</v>
      </c>
      <c r="N17" s="767" t="s">
        <v>7</v>
      </c>
      <c r="O17" s="767"/>
      <c r="P17" s="767">
        <v>2</v>
      </c>
      <c r="Q17" s="767">
        <v>6</v>
      </c>
      <c r="R17" s="698"/>
      <c r="S17" s="772">
        <f t="shared" si="0"/>
        <v>0</v>
      </c>
    </row>
    <row r="18" spans="1:19" ht="51" x14ac:dyDescent="0.25">
      <c r="A18" s="214">
        <v>11</v>
      </c>
      <c r="B18" s="1176"/>
      <c r="C18" s="773" t="s">
        <v>909</v>
      </c>
      <c r="D18" s="758" t="s">
        <v>884</v>
      </c>
      <c r="E18" s="767"/>
      <c r="F18" s="767"/>
      <c r="G18" s="767"/>
      <c r="H18" s="767"/>
      <c r="I18" s="767"/>
      <c r="J18" s="768"/>
      <c r="K18" s="770"/>
      <c r="L18" s="770"/>
      <c r="M18" s="767" t="s">
        <v>7</v>
      </c>
      <c r="N18" s="767" t="s">
        <v>7</v>
      </c>
      <c r="O18" s="767"/>
      <c r="P18" s="767">
        <v>2</v>
      </c>
      <c r="Q18" s="767">
        <v>6</v>
      </c>
      <c r="R18" s="698"/>
      <c r="S18" s="772">
        <f t="shared" si="0"/>
        <v>0</v>
      </c>
    </row>
    <row r="19" spans="1:19" ht="38.25" x14ac:dyDescent="0.25">
      <c r="A19" s="214">
        <v>12</v>
      </c>
      <c r="B19" s="1176"/>
      <c r="C19" s="773" t="s">
        <v>915</v>
      </c>
      <c r="D19" s="758" t="s">
        <v>885</v>
      </c>
      <c r="E19" s="767"/>
      <c r="F19" s="767"/>
      <c r="G19" s="767"/>
      <c r="H19" s="767"/>
      <c r="I19" s="767"/>
      <c r="J19" s="768"/>
      <c r="K19" s="770"/>
      <c r="L19" s="770"/>
      <c r="M19" s="767" t="s">
        <v>7</v>
      </c>
      <c r="N19" s="767" t="s">
        <v>7</v>
      </c>
      <c r="O19" s="767"/>
      <c r="P19" s="767">
        <v>2</v>
      </c>
      <c r="Q19" s="767">
        <v>6</v>
      </c>
      <c r="R19" s="698"/>
      <c r="S19" s="772">
        <f t="shared" si="0"/>
        <v>0</v>
      </c>
    </row>
    <row r="20" spans="1:19" x14ac:dyDescent="0.25">
      <c r="A20" s="214">
        <v>13</v>
      </c>
      <c r="B20" s="1176"/>
      <c r="C20" s="773" t="s">
        <v>916</v>
      </c>
      <c r="D20" s="758" t="s">
        <v>886</v>
      </c>
      <c r="E20" s="767"/>
      <c r="F20" s="767"/>
      <c r="G20" s="767"/>
      <c r="H20" s="767"/>
      <c r="I20" s="767"/>
      <c r="J20" s="768"/>
      <c r="K20" s="770"/>
      <c r="L20" s="770"/>
      <c r="M20" s="767" t="s">
        <v>7</v>
      </c>
      <c r="N20" s="767" t="s">
        <v>7</v>
      </c>
      <c r="O20" s="767"/>
      <c r="P20" s="767">
        <v>2</v>
      </c>
      <c r="Q20" s="767">
        <v>6</v>
      </c>
      <c r="R20" s="698"/>
      <c r="S20" s="772">
        <f t="shared" si="0"/>
        <v>0</v>
      </c>
    </row>
    <row r="21" spans="1:19" ht="25.5" x14ac:dyDescent="0.25">
      <c r="A21" s="214">
        <v>14</v>
      </c>
      <c r="B21" s="1176"/>
      <c r="C21" s="773" t="s">
        <v>917</v>
      </c>
      <c r="D21" s="758" t="s">
        <v>886</v>
      </c>
      <c r="E21" s="767"/>
      <c r="F21" s="767"/>
      <c r="G21" s="767"/>
      <c r="H21" s="767"/>
      <c r="I21" s="767"/>
      <c r="J21" s="768"/>
      <c r="K21" s="770"/>
      <c r="L21" s="770"/>
      <c r="M21" s="767" t="s">
        <v>7</v>
      </c>
      <c r="N21" s="767" t="s">
        <v>7</v>
      </c>
      <c r="O21" s="767"/>
      <c r="P21" s="767">
        <v>2</v>
      </c>
      <c r="Q21" s="767">
        <v>12</v>
      </c>
      <c r="R21" s="698"/>
      <c r="S21" s="772">
        <f t="shared" si="0"/>
        <v>0</v>
      </c>
    </row>
    <row r="22" spans="1:19" ht="21.75" customHeight="1" x14ac:dyDescent="0.25">
      <c r="A22" s="214">
        <v>15</v>
      </c>
      <c r="B22" s="1176"/>
      <c r="C22" s="773" t="s">
        <v>887</v>
      </c>
      <c r="D22" s="758" t="s">
        <v>888</v>
      </c>
      <c r="E22" s="767"/>
      <c r="F22" s="767"/>
      <c r="G22" s="767"/>
      <c r="H22" s="767"/>
      <c r="I22" s="767"/>
      <c r="J22" s="768"/>
      <c r="K22" s="770"/>
      <c r="L22" s="770"/>
      <c r="M22" s="767" t="s">
        <v>7</v>
      </c>
      <c r="N22" s="767" t="s">
        <v>7</v>
      </c>
      <c r="O22" s="767"/>
      <c r="P22" s="767">
        <v>2</v>
      </c>
      <c r="Q22" s="767">
        <v>6</v>
      </c>
      <c r="R22" s="698"/>
      <c r="S22" s="772">
        <f t="shared" si="0"/>
        <v>0</v>
      </c>
    </row>
    <row r="23" spans="1:19" x14ac:dyDescent="0.25">
      <c r="A23" s="214">
        <v>16</v>
      </c>
      <c r="B23" s="1176"/>
      <c r="C23" s="1183" t="s">
        <v>889</v>
      </c>
      <c r="D23" s="758" t="s">
        <v>878</v>
      </c>
      <c r="E23" s="767"/>
      <c r="F23" s="767"/>
      <c r="G23" s="767" t="s">
        <v>7</v>
      </c>
      <c r="H23" s="767"/>
      <c r="I23" s="767"/>
      <c r="J23" s="768"/>
      <c r="K23" s="770"/>
      <c r="L23" s="770"/>
      <c r="M23" s="767"/>
      <c r="N23" s="767"/>
      <c r="O23" s="767"/>
      <c r="P23" s="767">
        <v>12</v>
      </c>
      <c r="Q23" s="767">
        <v>12</v>
      </c>
      <c r="R23" s="787" t="s">
        <v>4046</v>
      </c>
      <c r="S23" s="788" t="s">
        <v>4046</v>
      </c>
    </row>
    <row r="24" spans="1:19" ht="25.5" x14ac:dyDescent="0.25">
      <c r="A24" s="214">
        <v>17</v>
      </c>
      <c r="B24" s="1176"/>
      <c r="C24" s="1184"/>
      <c r="D24" s="758" t="s">
        <v>879</v>
      </c>
      <c r="E24" s="767"/>
      <c r="F24" s="767"/>
      <c r="G24" s="767" t="s">
        <v>7</v>
      </c>
      <c r="H24" s="767"/>
      <c r="I24" s="767"/>
      <c r="J24" s="768"/>
      <c r="K24" s="770"/>
      <c r="L24" s="770"/>
      <c r="M24" s="767"/>
      <c r="N24" s="767"/>
      <c r="O24" s="767"/>
      <c r="P24" s="767">
        <v>12</v>
      </c>
      <c r="Q24" s="767">
        <v>12</v>
      </c>
      <c r="R24" s="787" t="s">
        <v>4046</v>
      </c>
      <c r="S24" s="788" t="s">
        <v>4046</v>
      </c>
    </row>
    <row r="25" spans="1:19" ht="25.5" x14ac:dyDescent="0.25">
      <c r="A25" s="214">
        <v>18</v>
      </c>
      <c r="B25" s="1176"/>
      <c r="C25" s="1184"/>
      <c r="D25" s="758" t="s">
        <v>880</v>
      </c>
      <c r="E25" s="767"/>
      <c r="F25" s="767"/>
      <c r="G25" s="767" t="s">
        <v>7</v>
      </c>
      <c r="H25" s="767"/>
      <c r="I25" s="767"/>
      <c r="J25" s="768"/>
      <c r="K25" s="770"/>
      <c r="L25" s="770"/>
      <c r="M25" s="767"/>
      <c r="N25" s="767"/>
      <c r="O25" s="767"/>
      <c r="P25" s="767">
        <v>12</v>
      </c>
      <c r="Q25" s="767">
        <v>12</v>
      </c>
      <c r="R25" s="787" t="s">
        <v>4046</v>
      </c>
      <c r="S25" s="788" t="s">
        <v>4046</v>
      </c>
    </row>
    <row r="26" spans="1:19" ht="25.5" x14ac:dyDescent="0.25">
      <c r="A26" s="214">
        <v>19</v>
      </c>
      <c r="B26" s="1176"/>
      <c r="C26" s="1185"/>
      <c r="D26" s="758" t="s">
        <v>881</v>
      </c>
      <c r="E26" s="767"/>
      <c r="F26" s="767"/>
      <c r="G26" s="767" t="s">
        <v>7</v>
      </c>
      <c r="H26" s="767"/>
      <c r="I26" s="767"/>
      <c r="J26" s="768"/>
      <c r="K26" s="770"/>
      <c r="L26" s="770"/>
      <c r="M26" s="767"/>
      <c r="N26" s="767"/>
      <c r="O26" s="767"/>
      <c r="P26" s="767">
        <v>12</v>
      </c>
      <c r="Q26" s="767">
        <v>12</v>
      </c>
      <c r="R26" s="787" t="s">
        <v>4046</v>
      </c>
      <c r="S26" s="788" t="s">
        <v>4046</v>
      </c>
    </row>
    <row r="27" spans="1:19" ht="25.5" x14ac:dyDescent="0.25">
      <c r="A27" s="214">
        <v>20</v>
      </c>
      <c r="B27" s="1176"/>
      <c r="C27" s="773" t="s">
        <v>890</v>
      </c>
      <c r="D27" s="758" t="s">
        <v>882</v>
      </c>
      <c r="E27" s="767"/>
      <c r="F27" s="767"/>
      <c r="G27" s="767"/>
      <c r="H27" s="767"/>
      <c r="I27" s="767"/>
      <c r="J27" s="768"/>
      <c r="K27" s="770"/>
      <c r="L27" s="770"/>
      <c r="M27" s="767" t="s">
        <v>7</v>
      </c>
      <c r="N27" s="767" t="s">
        <v>7</v>
      </c>
      <c r="O27" s="767"/>
      <c r="P27" s="767">
        <v>2</v>
      </c>
      <c r="Q27" s="767">
        <v>12</v>
      </c>
      <c r="R27" s="698"/>
      <c r="S27" s="772">
        <f t="shared" si="0"/>
        <v>0</v>
      </c>
    </row>
    <row r="28" spans="1:19" ht="51" x14ac:dyDescent="0.25">
      <c r="A28" s="214">
        <v>21</v>
      </c>
      <c r="B28" s="1176"/>
      <c r="C28" s="773" t="s">
        <v>918</v>
      </c>
      <c r="D28" s="758" t="s">
        <v>883</v>
      </c>
      <c r="E28" s="767"/>
      <c r="F28" s="767"/>
      <c r="G28" s="767"/>
      <c r="H28" s="767"/>
      <c r="I28" s="767"/>
      <c r="J28" s="768"/>
      <c r="K28" s="770"/>
      <c r="L28" s="770"/>
      <c r="M28" s="767" t="s">
        <v>7</v>
      </c>
      <c r="N28" s="767" t="s">
        <v>7</v>
      </c>
      <c r="O28" s="767"/>
      <c r="P28" s="767">
        <v>2</v>
      </c>
      <c r="Q28" s="767">
        <v>12</v>
      </c>
      <c r="R28" s="698"/>
      <c r="S28" s="772">
        <f t="shared" si="0"/>
        <v>0</v>
      </c>
    </row>
    <row r="29" spans="1:19" ht="51" x14ac:dyDescent="0.25">
      <c r="A29" s="214">
        <v>22</v>
      </c>
      <c r="B29" s="1176"/>
      <c r="C29" s="773" t="s">
        <v>919</v>
      </c>
      <c r="D29" s="758" t="s">
        <v>883</v>
      </c>
      <c r="E29" s="767"/>
      <c r="F29" s="767"/>
      <c r="G29" s="767"/>
      <c r="H29" s="767"/>
      <c r="I29" s="767"/>
      <c r="J29" s="768"/>
      <c r="K29" s="770"/>
      <c r="L29" s="770"/>
      <c r="M29" s="767" t="s">
        <v>7</v>
      </c>
      <c r="N29" s="767" t="s">
        <v>7</v>
      </c>
      <c r="O29" s="767"/>
      <c r="P29" s="767">
        <v>2</v>
      </c>
      <c r="Q29" s="767">
        <v>12</v>
      </c>
      <c r="R29" s="698"/>
      <c r="S29" s="772">
        <f t="shared" si="0"/>
        <v>0</v>
      </c>
    </row>
    <row r="30" spans="1:19" ht="51" x14ac:dyDescent="0.25">
      <c r="A30" s="214">
        <v>23</v>
      </c>
      <c r="B30" s="1176"/>
      <c r="C30" s="773" t="s">
        <v>920</v>
      </c>
      <c r="D30" s="758" t="s">
        <v>891</v>
      </c>
      <c r="E30" s="767"/>
      <c r="F30" s="767"/>
      <c r="G30" s="767"/>
      <c r="H30" s="767"/>
      <c r="I30" s="767"/>
      <c r="J30" s="768"/>
      <c r="K30" s="770"/>
      <c r="L30" s="770"/>
      <c r="M30" s="767" t="s">
        <v>7</v>
      </c>
      <c r="N30" s="767" t="s">
        <v>7</v>
      </c>
      <c r="O30" s="767"/>
      <c r="P30" s="767">
        <v>2</v>
      </c>
      <c r="Q30" s="767">
        <v>12</v>
      </c>
      <c r="R30" s="698"/>
      <c r="S30" s="772">
        <f t="shared" si="0"/>
        <v>0</v>
      </c>
    </row>
    <row r="31" spans="1:19" x14ac:dyDescent="0.25">
      <c r="A31" s="214">
        <v>24</v>
      </c>
      <c r="B31" s="1176"/>
      <c r="C31" s="773" t="s">
        <v>892</v>
      </c>
      <c r="D31" s="758" t="s">
        <v>886</v>
      </c>
      <c r="E31" s="767"/>
      <c r="F31" s="767"/>
      <c r="G31" s="767"/>
      <c r="H31" s="767"/>
      <c r="I31" s="767"/>
      <c r="J31" s="768"/>
      <c r="K31" s="770"/>
      <c r="L31" s="770"/>
      <c r="M31" s="767" t="s">
        <v>7</v>
      </c>
      <c r="N31" s="767" t="s">
        <v>7</v>
      </c>
      <c r="O31" s="767"/>
      <c r="P31" s="767">
        <v>2</v>
      </c>
      <c r="Q31" s="767">
        <v>12</v>
      </c>
      <c r="R31" s="698"/>
      <c r="S31" s="772">
        <f t="shared" si="0"/>
        <v>0</v>
      </c>
    </row>
    <row r="32" spans="1:19" ht="38.25" x14ac:dyDescent="0.25">
      <c r="A32" s="214">
        <v>25</v>
      </c>
      <c r="B32" s="1176"/>
      <c r="C32" s="773" t="s">
        <v>893</v>
      </c>
      <c r="D32" s="758" t="s">
        <v>886</v>
      </c>
      <c r="E32" s="767"/>
      <c r="F32" s="767"/>
      <c r="G32" s="767"/>
      <c r="H32" s="767"/>
      <c r="I32" s="767"/>
      <c r="J32" s="768"/>
      <c r="K32" s="770"/>
      <c r="L32" s="770"/>
      <c r="M32" s="767" t="s">
        <v>7</v>
      </c>
      <c r="N32" s="767" t="s">
        <v>7</v>
      </c>
      <c r="O32" s="767"/>
      <c r="P32" s="767">
        <v>2</v>
      </c>
      <c r="Q32" s="767">
        <v>12</v>
      </c>
      <c r="R32" s="698"/>
      <c r="S32" s="772">
        <f t="shared" si="0"/>
        <v>0</v>
      </c>
    </row>
    <row r="33" spans="1:19" ht="25.5" x14ac:dyDescent="0.25">
      <c r="A33" s="214">
        <v>26</v>
      </c>
      <c r="B33" s="1176"/>
      <c r="C33" s="773" t="s">
        <v>894</v>
      </c>
      <c r="D33" s="758" t="s">
        <v>886</v>
      </c>
      <c r="E33" s="767"/>
      <c r="F33" s="767"/>
      <c r="G33" s="767"/>
      <c r="H33" s="767"/>
      <c r="I33" s="767"/>
      <c r="J33" s="768"/>
      <c r="K33" s="770"/>
      <c r="L33" s="770"/>
      <c r="M33" s="767" t="s">
        <v>7</v>
      </c>
      <c r="N33" s="767" t="s">
        <v>7</v>
      </c>
      <c r="O33" s="767"/>
      <c r="P33" s="767">
        <v>2</v>
      </c>
      <c r="Q33" s="767">
        <v>12</v>
      </c>
      <c r="R33" s="698"/>
      <c r="S33" s="772">
        <f t="shared" si="0"/>
        <v>0</v>
      </c>
    </row>
    <row r="34" spans="1:19" x14ac:dyDescent="0.25">
      <c r="A34" s="214">
        <v>27</v>
      </c>
      <c r="B34" s="1176"/>
      <c r="C34" s="773" t="s">
        <v>895</v>
      </c>
      <c r="D34" s="758" t="s">
        <v>886</v>
      </c>
      <c r="E34" s="767"/>
      <c r="F34" s="767"/>
      <c r="G34" s="767"/>
      <c r="H34" s="767"/>
      <c r="I34" s="767"/>
      <c r="J34" s="768"/>
      <c r="K34" s="770"/>
      <c r="L34" s="770"/>
      <c r="M34" s="767" t="s">
        <v>7</v>
      </c>
      <c r="N34" s="767" t="s">
        <v>7</v>
      </c>
      <c r="O34" s="767"/>
      <c r="P34" s="767">
        <v>2</v>
      </c>
      <c r="Q34" s="767">
        <v>12</v>
      </c>
      <c r="R34" s="698"/>
      <c r="S34" s="772">
        <f t="shared" si="0"/>
        <v>0</v>
      </c>
    </row>
    <row r="35" spans="1:19" x14ac:dyDescent="0.25">
      <c r="A35" s="214">
        <v>28</v>
      </c>
      <c r="B35" s="1176"/>
      <c r="C35" s="773" t="s">
        <v>887</v>
      </c>
      <c r="D35" s="758" t="s">
        <v>888</v>
      </c>
      <c r="E35" s="767"/>
      <c r="F35" s="767"/>
      <c r="G35" s="767"/>
      <c r="H35" s="767"/>
      <c r="I35" s="767"/>
      <c r="J35" s="768"/>
      <c r="K35" s="770"/>
      <c r="L35" s="770"/>
      <c r="M35" s="767" t="s">
        <v>7</v>
      </c>
      <c r="N35" s="767" t="s">
        <v>7</v>
      </c>
      <c r="O35" s="767"/>
      <c r="P35" s="767">
        <v>2</v>
      </c>
      <c r="Q35" s="767">
        <v>12</v>
      </c>
      <c r="R35" s="698"/>
      <c r="S35" s="772">
        <f t="shared" si="0"/>
        <v>0</v>
      </c>
    </row>
    <row r="36" spans="1:19" ht="25.5" x14ac:dyDescent="0.25">
      <c r="A36" s="214">
        <v>29</v>
      </c>
      <c r="B36" s="1176"/>
      <c r="C36" s="773" t="s">
        <v>896</v>
      </c>
      <c r="D36" s="758" t="s">
        <v>897</v>
      </c>
      <c r="E36" s="767"/>
      <c r="F36" s="767"/>
      <c r="G36" s="767"/>
      <c r="H36" s="767"/>
      <c r="I36" s="767"/>
      <c r="J36" s="768"/>
      <c r="K36" s="770"/>
      <c r="L36" s="770"/>
      <c r="M36" s="767" t="s">
        <v>7</v>
      </c>
      <c r="N36" s="767" t="s">
        <v>7</v>
      </c>
      <c r="O36" s="767"/>
      <c r="P36" s="767">
        <v>2</v>
      </c>
      <c r="Q36" s="767">
        <v>12</v>
      </c>
      <c r="R36" s="698"/>
      <c r="S36" s="772">
        <f t="shared" si="0"/>
        <v>0</v>
      </c>
    </row>
    <row r="37" spans="1:19" x14ac:dyDescent="0.25">
      <c r="A37" s="214">
        <v>30</v>
      </c>
      <c r="B37" s="1176"/>
      <c r="C37" s="1183" t="s">
        <v>898</v>
      </c>
      <c r="D37" s="758" t="s">
        <v>878</v>
      </c>
      <c r="E37" s="767"/>
      <c r="F37" s="767"/>
      <c r="G37" s="767" t="s">
        <v>7</v>
      </c>
      <c r="H37" s="767"/>
      <c r="I37" s="767"/>
      <c r="J37" s="768"/>
      <c r="K37" s="770"/>
      <c r="L37" s="770"/>
      <c r="M37" s="767"/>
      <c r="N37" s="767"/>
      <c r="O37" s="767"/>
      <c r="P37" s="767">
        <v>12</v>
      </c>
      <c r="Q37" s="767">
        <v>4</v>
      </c>
      <c r="R37" s="787" t="s">
        <v>4046</v>
      </c>
      <c r="S37" s="788" t="s">
        <v>4046</v>
      </c>
    </row>
    <row r="38" spans="1:19" ht="25.5" x14ac:dyDescent="0.25">
      <c r="A38" s="214">
        <v>31</v>
      </c>
      <c r="B38" s="1176"/>
      <c r="C38" s="1184"/>
      <c r="D38" s="758" t="s">
        <v>879</v>
      </c>
      <c r="E38" s="767"/>
      <c r="F38" s="767"/>
      <c r="G38" s="767" t="s">
        <v>7</v>
      </c>
      <c r="H38" s="767"/>
      <c r="I38" s="767"/>
      <c r="J38" s="768"/>
      <c r="K38" s="770"/>
      <c r="L38" s="770"/>
      <c r="M38" s="767"/>
      <c r="N38" s="767"/>
      <c r="O38" s="767"/>
      <c r="P38" s="767">
        <v>12</v>
      </c>
      <c r="Q38" s="767">
        <v>4</v>
      </c>
      <c r="R38" s="787" t="s">
        <v>4046</v>
      </c>
      <c r="S38" s="788" t="s">
        <v>4046</v>
      </c>
    </row>
    <row r="39" spans="1:19" ht="25.5" x14ac:dyDescent="0.25">
      <c r="A39" s="214">
        <v>32</v>
      </c>
      <c r="B39" s="1176"/>
      <c r="C39" s="1184"/>
      <c r="D39" s="758" t="s">
        <v>880</v>
      </c>
      <c r="E39" s="767"/>
      <c r="F39" s="767"/>
      <c r="G39" s="767" t="s">
        <v>7</v>
      </c>
      <c r="H39" s="767"/>
      <c r="I39" s="767"/>
      <c r="J39" s="768"/>
      <c r="K39" s="770"/>
      <c r="L39" s="770"/>
      <c r="M39" s="767"/>
      <c r="N39" s="767"/>
      <c r="O39" s="767"/>
      <c r="P39" s="767">
        <v>12</v>
      </c>
      <c r="Q39" s="767">
        <v>4</v>
      </c>
      <c r="R39" s="787" t="s">
        <v>4046</v>
      </c>
      <c r="S39" s="788" t="s">
        <v>4046</v>
      </c>
    </row>
    <row r="40" spans="1:19" ht="25.5" x14ac:dyDescent="0.25">
      <c r="A40" s="214">
        <v>33</v>
      </c>
      <c r="B40" s="1176"/>
      <c r="C40" s="1185"/>
      <c r="D40" s="758" t="s">
        <v>881</v>
      </c>
      <c r="E40" s="767"/>
      <c r="F40" s="767"/>
      <c r="G40" s="767" t="s">
        <v>7</v>
      </c>
      <c r="H40" s="767"/>
      <c r="I40" s="767"/>
      <c r="J40" s="768"/>
      <c r="K40" s="770"/>
      <c r="L40" s="770"/>
      <c r="M40" s="767"/>
      <c r="N40" s="767"/>
      <c r="O40" s="767"/>
      <c r="P40" s="767">
        <v>12</v>
      </c>
      <c r="Q40" s="767">
        <v>4</v>
      </c>
      <c r="R40" s="787" t="s">
        <v>4046</v>
      </c>
      <c r="S40" s="788" t="s">
        <v>4046</v>
      </c>
    </row>
    <row r="41" spans="1:19" ht="25.5" x14ac:dyDescent="0.25">
      <c r="A41" s="214">
        <v>34</v>
      </c>
      <c r="B41" s="1176"/>
      <c r="C41" s="773" t="s">
        <v>899</v>
      </c>
      <c r="D41" s="758" t="s">
        <v>882</v>
      </c>
      <c r="E41" s="767"/>
      <c r="F41" s="767"/>
      <c r="G41" s="767"/>
      <c r="H41" s="767"/>
      <c r="I41" s="767"/>
      <c r="J41" s="768"/>
      <c r="K41" s="770"/>
      <c r="L41" s="770"/>
      <c r="M41" s="767" t="s">
        <v>7</v>
      </c>
      <c r="N41" s="767" t="s">
        <v>7</v>
      </c>
      <c r="O41" s="767"/>
      <c r="P41" s="767">
        <v>2</v>
      </c>
      <c r="Q41" s="767">
        <v>4</v>
      </c>
      <c r="R41" s="698"/>
      <c r="S41" s="772">
        <f t="shared" si="0"/>
        <v>0</v>
      </c>
    </row>
    <row r="42" spans="1:19" ht="51" x14ac:dyDescent="0.25">
      <c r="A42" s="214">
        <v>35</v>
      </c>
      <c r="B42" s="1176"/>
      <c r="C42" s="773" t="s">
        <v>900</v>
      </c>
      <c r="D42" s="758" t="s">
        <v>883</v>
      </c>
      <c r="E42" s="767"/>
      <c r="F42" s="767"/>
      <c r="G42" s="767"/>
      <c r="H42" s="767"/>
      <c r="I42" s="767"/>
      <c r="J42" s="768"/>
      <c r="K42" s="770"/>
      <c r="L42" s="770"/>
      <c r="M42" s="767" t="s">
        <v>7</v>
      </c>
      <c r="N42" s="767" t="s">
        <v>7</v>
      </c>
      <c r="O42" s="767"/>
      <c r="P42" s="767">
        <v>2</v>
      </c>
      <c r="Q42" s="767">
        <v>8</v>
      </c>
      <c r="R42" s="698"/>
      <c r="S42" s="772">
        <f t="shared" si="0"/>
        <v>0</v>
      </c>
    </row>
    <row r="43" spans="1:19" ht="51" x14ac:dyDescent="0.25">
      <c r="A43" s="214">
        <v>36</v>
      </c>
      <c r="B43" s="1176"/>
      <c r="C43" s="773" t="s">
        <v>901</v>
      </c>
      <c r="D43" s="758" t="s">
        <v>891</v>
      </c>
      <c r="E43" s="767"/>
      <c r="F43" s="767"/>
      <c r="G43" s="767"/>
      <c r="H43" s="767"/>
      <c r="I43" s="767"/>
      <c r="J43" s="768"/>
      <c r="K43" s="770"/>
      <c r="L43" s="770"/>
      <c r="M43" s="767" t="s">
        <v>7</v>
      </c>
      <c r="N43" s="767" t="s">
        <v>7</v>
      </c>
      <c r="O43" s="767"/>
      <c r="P43" s="767">
        <v>2</v>
      </c>
      <c r="Q43" s="767">
        <v>4</v>
      </c>
      <c r="R43" s="698"/>
      <c r="S43" s="772">
        <f t="shared" si="0"/>
        <v>0</v>
      </c>
    </row>
    <row r="44" spans="1:19" ht="25.5" x14ac:dyDescent="0.25">
      <c r="A44" s="214">
        <v>37</v>
      </c>
      <c r="B44" s="1176"/>
      <c r="C44" s="773" t="s">
        <v>902</v>
      </c>
      <c r="D44" s="758" t="s">
        <v>886</v>
      </c>
      <c r="E44" s="767"/>
      <c r="F44" s="767"/>
      <c r="G44" s="767"/>
      <c r="H44" s="767"/>
      <c r="I44" s="767"/>
      <c r="J44" s="768"/>
      <c r="K44" s="770"/>
      <c r="L44" s="770"/>
      <c r="M44" s="767" t="s">
        <v>7</v>
      </c>
      <c r="N44" s="767" t="s">
        <v>7</v>
      </c>
      <c r="O44" s="767"/>
      <c r="P44" s="767">
        <v>2</v>
      </c>
      <c r="Q44" s="767">
        <v>4</v>
      </c>
      <c r="R44" s="698"/>
      <c r="S44" s="772">
        <f t="shared" si="0"/>
        <v>0</v>
      </c>
    </row>
    <row r="45" spans="1:19" ht="38.25" x14ac:dyDescent="0.25">
      <c r="A45" s="214">
        <v>38</v>
      </c>
      <c r="B45" s="1176"/>
      <c r="C45" s="773" t="s">
        <v>903</v>
      </c>
      <c r="D45" s="758" t="s">
        <v>886</v>
      </c>
      <c r="E45" s="767"/>
      <c r="F45" s="767"/>
      <c r="G45" s="767"/>
      <c r="H45" s="767"/>
      <c r="I45" s="767"/>
      <c r="J45" s="768"/>
      <c r="K45" s="770"/>
      <c r="L45" s="770"/>
      <c r="M45" s="767" t="s">
        <v>7</v>
      </c>
      <c r="N45" s="767" t="s">
        <v>7</v>
      </c>
      <c r="O45" s="767"/>
      <c r="P45" s="767">
        <v>2</v>
      </c>
      <c r="Q45" s="767">
        <v>12</v>
      </c>
      <c r="R45" s="698"/>
      <c r="S45" s="772">
        <f t="shared" si="0"/>
        <v>0</v>
      </c>
    </row>
    <row r="46" spans="1:19" x14ac:dyDescent="0.25">
      <c r="A46" s="214">
        <v>39</v>
      </c>
      <c r="B46" s="1176"/>
      <c r="C46" s="773" t="s">
        <v>904</v>
      </c>
      <c r="D46" s="758" t="s">
        <v>886</v>
      </c>
      <c r="E46" s="767"/>
      <c r="F46" s="767"/>
      <c r="G46" s="767"/>
      <c r="H46" s="767"/>
      <c r="I46" s="767"/>
      <c r="J46" s="768"/>
      <c r="K46" s="770"/>
      <c r="L46" s="770"/>
      <c r="M46" s="767" t="s">
        <v>7</v>
      </c>
      <c r="N46" s="767" t="s">
        <v>7</v>
      </c>
      <c r="O46" s="767"/>
      <c r="P46" s="767">
        <v>2</v>
      </c>
      <c r="Q46" s="767">
        <v>4</v>
      </c>
      <c r="R46" s="698"/>
      <c r="S46" s="772">
        <f t="shared" si="0"/>
        <v>0</v>
      </c>
    </row>
    <row r="47" spans="1:19" ht="25.5" x14ac:dyDescent="0.25">
      <c r="A47" s="214">
        <v>40</v>
      </c>
      <c r="B47" s="1176"/>
      <c r="C47" s="773" t="s">
        <v>905</v>
      </c>
      <c r="D47" s="758" t="s">
        <v>886</v>
      </c>
      <c r="E47" s="767"/>
      <c r="F47" s="767"/>
      <c r="G47" s="767"/>
      <c r="H47" s="767"/>
      <c r="I47" s="767"/>
      <c r="J47" s="768"/>
      <c r="K47" s="770"/>
      <c r="L47" s="770"/>
      <c r="M47" s="767" t="s">
        <v>7</v>
      </c>
      <c r="N47" s="767" t="s">
        <v>7</v>
      </c>
      <c r="O47" s="767"/>
      <c r="P47" s="767">
        <v>2</v>
      </c>
      <c r="Q47" s="767">
        <v>4</v>
      </c>
      <c r="R47" s="698"/>
      <c r="S47" s="772">
        <f t="shared" si="0"/>
        <v>0</v>
      </c>
    </row>
    <row r="48" spans="1:19" x14ac:dyDescent="0.25">
      <c r="A48" s="214">
        <v>41</v>
      </c>
      <c r="B48" s="1176"/>
      <c r="C48" s="773" t="s">
        <v>906</v>
      </c>
      <c r="D48" s="758" t="s">
        <v>886</v>
      </c>
      <c r="E48" s="767"/>
      <c r="F48" s="767"/>
      <c r="G48" s="767"/>
      <c r="H48" s="767"/>
      <c r="I48" s="767"/>
      <c r="J48" s="768"/>
      <c r="K48" s="770"/>
      <c r="L48" s="770"/>
      <c r="M48" s="767" t="s">
        <v>7</v>
      </c>
      <c r="N48" s="767" t="s">
        <v>7</v>
      </c>
      <c r="O48" s="767"/>
      <c r="P48" s="767">
        <v>2</v>
      </c>
      <c r="Q48" s="767">
        <v>8</v>
      </c>
      <c r="R48" s="698"/>
      <c r="S48" s="772">
        <f t="shared" si="0"/>
        <v>0</v>
      </c>
    </row>
    <row r="49" spans="1:19" x14ac:dyDescent="0.25">
      <c r="A49" s="214">
        <v>42</v>
      </c>
      <c r="B49" s="1176"/>
      <c r="C49" s="773" t="s">
        <v>887</v>
      </c>
      <c r="D49" s="758" t="s">
        <v>888</v>
      </c>
      <c r="E49" s="767"/>
      <c r="F49" s="767"/>
      <c r="G49" s="767"/>
      <c r="H49" s="767"/>
      <c r="I49" s="767"/>
      <c r="J49" s="768"/>
      <c r="K49" s="770"/>
      <c r="L49" s="770"/>
      <c r="M49" s="767" t="s">
        <v>7</v>
      </c>
      <c r="N49" s="767" t="s">
        <v>7</v>
      </c>
      <c r="O49" s="767"/>
      <c r="P49" s="767">
        <v>2</v>
      </c>
      <c r="Q49" s="767">
        <v>8</v>
      </c>
      <c r="R49" s="698"/>
      <c r="S49" s="772">
        <f t="shared" si="0"/>
        <v>0</v>
      </c>
    </row>
    <row r="50" spans="1:19" ht="25.5" x14ac:dyDescent="0.25">
      <c r="A50" s="214">
        <v>43</v>
      </c>
      <c r="B50" s="1176"/>
      <c r="C50" s="773" t="s">
        <v>896</v>
      </c>
      <c r="D50" s="758" t="s">
        <v>897</v>
      </c>
      <c r="E50" s="767"/>
      <c r="F50" s="767"/>
      <c r="G50" s="767"/>
      <c r="H50" s="767"/>
      <c r="I50" s="767"/>
      <c r="J50" s="768"/>
      <c r="K50" s="770"/>
      <c r="L50" s="770"/>
      <c r="M50" s="767" t="s">
        <v>7</v>
      </c>
      <c r="N50" s="767" t="s">
        <v>7</v>
      </c>
      <c r="O50" s="767"/>
      <c r="P50" s="767">
        <v>2</v>
      </c>
      <c r="Q50" s="767">
        <v>4</v>
      </c>
      <c r="R50" s="698"/>
      <c r="S50" s="772">
        <f t="shared" si="0"/>
        <v>0</v>
      </c>
    </row>
    <row r="51" spans="1:19" ht="26.25" thickBot="1" x14ac:dyDescent="0.3">
      <c r="A51" s="270">
        <v>44</v>
      </c>
      <c r="B51" s="1178"/>
      <c r="C51" s="774" t="s">
        <v>907</v>
      </c>
      <c r="D51" s="783" t="s">
        <v>908</v>
      </c>
      <c r="E51" s="776"/>
      <c r="F51" s="776"/>
      <c r="G51" s="776"/>
      <c r="H51" s="776"/>
      <c r="I51" s="776"/>
      <c r="J51" s="784"/>
      <c r="K51" s="777"/>
      <c r="L51" s="777"/>
      <c r="M51" s="776" t="s">
        <v>7</v>
      </c>
      <c r="N51" s="776" t="s">
        <v>7</v>
      </c>
      <c r="O51" s="776"/>
      <c r="P51" s="776">
        <v>2</v>
      </c>
      <c r="Q51" s="776">
        <v>1</v>
      </c>
      <c r="R51" s="725"/>
      <c r="S51" s="930">
        <f t="shared" si="0"/>
        <v>0</v>
      </c>
    </row>
    <row r="52" spans="1:19" ht="16.5" thickTop="1" thickBot="1" x14ac:dyDescent="0.3">
      <c r="A52" s="192"/>
      <c r="B52" s="38"/>
      <c r="C52" s="38"/>
      <c r="D52" s="38"/>
      <c r="E52" s="192"/>
      <c r="F52" s="192"/>
      <c r="G52" s="192"/>
      <c r="H52" s="192"/>
      <c r="I52" s="192"/>
      <c r="J52" s="192"/>
      <c r="K52" s="192"/>
      <c r="L52" s="192"/>
      <c r="M52" s="38"/>
      <c r="N52" s="38"/>
      <c r="O52" s="38"/>
      <c r="P52" s="38"/>
      <c r="Q52" s="38"/>
      <c r="R52" s="740" t="s">
        <v>9</v>
      </c>
      <c r="S52" s="741">
        <f>SUM(S8,S14:S22,S27:S36,S41:S51)</f>
        <v>0</v>
      </c>
    </row>
    <row r="53" spans="1:19" ht="15.75" thickTop="1" x14ac:dyDescent="0.25"/>
  </sheetData>
  <sheetProtection algorithmName="SHA-512" hashValue="uIDBtLBppGZU5Tjgh7b2ddbyYpyWDHBZr39h4p6FA0ViEc4RPKlQyEgGDBdnbX5rnAref16eYFcqxeRL+m34fA==" saltValue="xcF6aa6/sYONt9qCtNr98Q==" spinCount="100000" sheet="1" objects="1" scenarios="1"/>
  <mergeCells count="17">
    <mergeCell ref="C37:C40"/>
    <mergeCell ref="B9:B51"/>
    <mergeCell ref="C10:C13"/>
    <mergeCell ref="C23:C26"/>
    <mergeCell ref="M5:Q6"/>
    <mergeCell ref="R5:R7"/>
    <mergeCell ref="S5:S7"/>
    <mergeCell ref="A1:E1"/>
    <mergeCell ref="F1:S1"/>
    <mergeCell ref="A3:N3"/>
    <mergeCell ref="A5:A7"/>
    <mergeCell ref="B5:B7"/>
    <mergeCell ref="C5:C7"/>
    <mergeCell ref="D5:D7"/>
    <mergeCell ref="E5:I6"/>
    <mergeCell ref="J5:L6"/>
    <mergeCell ref="A2:S2"/>
  </mergeCells>
  <printOptions horizontalCentered="1"/>
  <pageMargins left="0.39370078740157483" right="0.39370078740157483" top="0.39370078740157483" bottom="0.39370078740157483" header="0.19685039370078741" footer="0.19685039370078741"/>
  <pageSetup paperSize="9" scale="60" fitToHeight="3"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30" operator="containsText" text="2." id="{98B68D60-7FAA-4511-9ECD-7A040BF4FBBC}">
            <xm:f>NOT(ISERROR(SEARCH("2.",'Príloha č.1.5 - SO 420-05'!A8)))</xm:f>
            <x14:dxf>
              <numFmt numFmtId="0" formatCode="General"/>
            </x14:dxf>
          </x14:cfRule>
          <xm:sqref>A11:A50 A8:A9</xm:sqref>
        </x14:conditionalFormatting>
        <x14:conditionalFormatting xmlns:xm="http://schemas.microsoft.com/office/excel/2006/main">
          <x14:cfRule type="containsText" priority="1677" operator="containsText" text="2." id="{98B68D60-7FAA-4511-9ECD-7A040BF4FBBC}">
            <xm:f>NOT(ISERROR(SEARCH("2.",'Príloha č.1.5 - SO 420-05'!#REF!)))</xm:f>
            <x14:dxf>
              <numFmt numFmtId="0" formatCode="General"/>
            </x14:dxf>
          </x14:cfRule>
          <xm:sqref>A10</xm:sqref>
        </x14:conditionalFormatting>
        <x14:conditionalFormatting xmlns:xm="http://schemas.microsoft.com/office/excel/2006/main">
          <x14:cfRule type="containsText" priority="2389" operator="containsText" text="2." id="{98B68D60-7FAA-4511-9ECD-7A040BF4FBBC}">
            <xm:f>NOT(ISERROR(SEARCH("2.",'Príloha č.1.5 - SO 420-05'!A48)))</xm:f>
            <x14:dxf>
              <numFmt numFmtId="0" formatCode="General"/>
            </x14:dxf>
          </x14:cfRule>
          <xm:sqref>A51</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8">
    <tabColor rgb="FF92D050"/>
    <pageSetUpPr fitToPage="1"/>
  </sheetPr>
  <dimension ref="A1:S201"/>
  <sheetViews>
    <sheetView zoomScale="40" zoomScaleNormal="40" workbookViewId="0">
      <pane ySplit="7" topLeftCell="A181" activePane="bottomLeft" state="frozen"/>
      <selection pane="bottomLeft" activeCell="R192" activeCellId="18" sqref="R12 R12:R24 R29:R45 R50:R60 R62:R65 R67:R69 R72:R77 R80:R92 R95:R107 R110:R131 R134:R147 R150:R162 R164:R167 R169:R171 R173:R175 R177:R180 R182:R185 R187:R190 R192:R199"/>
    </sheetView>
  </sheetViews>
  <sheetFormatPr defaultColWidth="9.140625" defaultRowHeight="15" x14ac:dyDescent="0.25"/>
  <cols>
    <col min="1" max="1" width="5.7109375" style="1133" customWidth="1"/>
    <col min="2" max="2" width="18.7109375" style="18" customWidth="1"/>
    <col min="3" max="3" width="32.7109375" style="18" customWidth="1"/>
    <col min="4" max="4" width="60.7109375" style="18" customWidth="1"/>
    <col min="5" max="10" width="3.7109375" style="1133" customWidth="1"/>
    <col min="11" max="12" width="9.7109375" style="1133"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1351</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1919</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995</v>
      </c>
      <c r="P7" s="256" t="s">
        <v>3</v>
      </c>
      <c r="Q7" s="257" t="s">
        <v>64</v>
      </c>
      <c r="R7" s="1191"/>
      <c r="S7" s="1192"/>
    </row>
    <row r="8" spans="1:19" x14ac:dyDescent="0.25">
      <c r="A8" s="214">
        <v>1</v>
      </c>
      <c r="B8" s="1213" t="s">
        <v>1352</v>
      </c>
      <c r="C8" s="1214" t="s">
        <v>1353</v>
      </c>
      <c r="D8" s="752" t="s">
        <v>358</v>
      </c>
      <c r="E8" s="753"/>
      <c r="F8" s="753" t="s">
        <v>7</v>
      </c>
      <c r="G8" s="753"/>
      <c r="H8" s="753"/>
      <c r="I8" s="753"/>
      <c r="J8" s="753"/>
      <c r="K8" s="754"/>
      <c r="L8" s="754"/>
      <c r="M8" s="753"/>
      <c r="N8" s="753"/>
      <c r="O8" s="753"/>
      <c r="P8" s="753">
        <v>52</v>
      </c>
      <c r="Q8" s="753">
        <v>1</v>
      </c>
      <c r="R8" s="939" t="s">
        <v>4046</v>
      </c>
      <c r="S8" s="940" t="s">
        <v>4046</v>
      </c>
    </row>
    <row r="9" spans="1:19" x14ac:dyDescent="0.25">
      <c r="A9" s="214">
        <v>2</v>
      </c>
      <c r="B9" s="1176"/>
      <c r="C9" s="1180"/>
      <c r="D9" s="752" t="s">
        <v>359</v>
      </c>
      <c r="E9" s="753"/>
      <c r="F9" s="753" t="s">
        <v>7</v>
      </c>
      <c r="G9" s="753"/>
      <c r="H9" s="753"/>
      <c r="I9" s="753"/>
      <c r="J9" s="753"/>
      <c r="K9" s="754"/>
      <c r="L9" s="754"/>
      <c r="M9" s="753"/>
      <c r="N9" s="753"/>
      <c r="O9" s="753"/>
      <c r="P9" s="753">
        <v>52</v>
      </c>
      <c r="Q9" s="753">
        <v>1</v>
      </c>
      <c r="R9" s="941" t="s">
        <v>4046</v>
      </c>
      <c r="S9" s="942" t="s">
        <v>4046</v>
      </c>
    </row>
    <row r="10" spans="1:19" x14ac:dyDescent="0.25">
      <c r="A10" s="214">
        <v>3</v>
      </c>
      <c r="B10" s="1176"/>
      <c r="C10" s="1180"/>
      <c r="D10" s="752" t="s">
        <v>361</v>
      </c>
      <c r="E10" s="753"/>
      <c r="F10" s="753" t="s">
        <v>7</v>
      </c>
      <c r="G10" s="753"/>
      <c r="H10" s="753"/>
      <c r="I10" s="753"/>
      <c r="J10" s="753"/>
      <c r="K10" s="754"/>
      <c r="L10" s="754"/>
      <c r="M10" s="753"/>
      <c r="N10" s="753"/>
      <c r="O10" s="753"/>
      <c r="P10" s="753">
        <v>52</v>
      </c>
      <c r="Q10" s="753">
        <v>1</v>
      </c>
      <c r="R10" s="941" t="s">
        <v>4046</v>
      </c>
      <c r="S10" s="942" t="s">
        <v>4046</v>
      </c>
    </row>
    <row r="11" spans="1:19" x14ac:dyDescent="0.25">
      <c r="A11" s="214">
        <v>4</v>
      </c>
      <c r="B11" s="1176"/>
      <c r="C11" s="1180"/>
      <c r="D11" s="752" t="s">
        <v>362</v>
      </c>
      <c r="E11" s="753"/>
      <c r="F11" s="753"/>
      <c r="G11" s="753" t="s">
        <v>7</v>
      </c>
      <c r="H11" s="753"/>
      <c r="I11" s="753"/>
      <c r="J11" s="753"/>
      <c r="K11" s="754"/>
      <c r="L11" s="754"/>
      <c r="M11" s="753"/>
      <c r="N11" s="753"/>
      <c r="O11" s="753"/>
      <c r="P11" s="753">
        <v>12</v>
      </c>
      <c r="Q11" s="753">
        <v>1</v>
      </c>
      <c r="R11" s="941" t="s">
        <v>4046</v>
      </c>
      <c r="S11" s="942" t="s">
        <v>4046</v>
      </c>
    </row>
    <row r="12" spans="1:19" x14ac:dyDescent="0.25">
      <c r="A12" s="214">
        <v>5</v>
      </c>
      <c r="B12" s="1176"/>
      <c r="C12" s="1180"/>
      <c r="D12" s="752" t="s">
        <v>363</v>
      </c>
      <c r="E12" s="753"/>
      <c r="F12" s="753"/>
      <c r="G12" s="753"/>
      <c r="H12" s="753"/>
      <c r="I12" s="753"/>
      <c r="J12" s="753"/>
      <c r="K12" s="754"/>
      <c r="L12" s="754"/>
      <c r="M12" s="753"/>
      <c r="N12" s="753" t="s">
        <v>7</v>
      </c>
      <c r="O12" s="753"/>
      <c r="P12" s="753">
        <v>1</v>
      </c>
      <c r="Q12" s="753">
        <v>1</v>
      </c>
      <c r="R12" s="618"/>
      <c r="S12" s="755">
        <f>P12*Q12*ROUND(R12,2)</f>
        <v>0</v>
      </c>
    </row>
    <row r="13" spans="1:19" x14ac:dyDescent="0.25">
      <c r="A13" s="214">
        <v>6</v>
      </c>
      <c r="B13" s="1176"/>
      <c r="C13" s="1180"/>
      <c r="D13" s="752" t="s">
        <v>12</v>
      </c>
      <c r="E13" s="753"/>
      <c r="F13" s="753"/>
      <c r="G13" s="753"/>
      <c r="H13" s="753"/>
      <c r="I13" s="753"/>
      <c r="J13" s="753"/>
      <c r="K13" s="754"/>
      <c r="L13" s="754"/>
      <c r="M13" s="753" t="s">
        <v>7</v>
      </c>
      <c r="N13" s="753" t="s">
        <v>7</v>
      </c>
      <c r="O13" s="753"/>
      <c r="P13" s="753">
        <v>2</v>
      </c>
      <c r="Q13" s="753">
        <v>1</v>
      </c>
      <c r="R13" s="618"/>
      <c r="S13" s="755">
        <f t="shared" ref="S13:S76" si="0">P13*Q13*ROUND(R13,2)</f>
        <v>0</v>
      </c>
    </row>
    <row r="14" spans="1:19" x14ac:dyDescent="0.25">
      <c r="A14" s="214">
        <v>7</v>
      </c>
      <c r="B14" s="1176"/>
      <c r="C14" s="1180"/>
      <c r="D14" s="752" t="s">
        <v>364</v>
      </c>
      <c r="E14" s="753"/>
      <c r="F14" s="753"/>
      <c r="G14" s="753"/>
      <c r="H14" s="753"/>
      <c r="I14" s="753"/>
      <c r="J14" s="753"/>
      <c r="K14" s="754"/>
      <c r="L14" s="754"/>
      <c r="M14" s="753" t="s">
        <v>7</v>
      </c>
      <c r="N14" s="753" t="s">
        <v>7</v>
      </c>
      <c r="O14" s="753"/>
      <c r="P14" s="753">
        <v>2</v>
      </c>
      <c r="Q14" s="753">
        <v>1</v>
      </c>
      <c r="R14" s="618"/>
      <c r="S14" s="755">
        <f t="shared" si="0"/>
        <v>0</v>
      </c>
    </row>
    <row r="15" spans="1:19" ht="25.5" x14ac:dyDescent="0.25">
      <c r="A15" s="214">
        <v>8</v>
      </c>
      <c r="B15" s="1176"/>
      <c r="C15" s="1180"/>
      <c r="D15" s="943" t="s">
        <v>365</v>
      </c>
      <c r="E15" s="753"/>
      <c r="F15" s="753"/>
      <c r="G15" s="753"/>
      <c r="H15" s="753"/>
      <c r="I15" s="753"/>
      <c r="J15" s="753"/>
      <c r="K15" s="754"/>
      <c r="L15" s="754"/>
      <c r="M15" s="753" t="s">
        <v>7</v>
      </c>
      <c r="N15" s="753" t="s">
        <v>7</v>
      </c>
      <c r="O15" s="753"/>
      <c r="P15" s="753">
        <v>2</v>
      </c>
      <c r="Q15" s="753">
        <v>1</v>
      </c>
      <c r="R15" s="618"/>
      <c r="S15" s="755">
        <f t="shared" si="0"/>
        <v>0</v>
      </c>
    </row>
    <row r="16" spans="1:19" x14ac:dyDescent="0.25">
      <c r="A16" s="214">
        <v>9</v>
      </c>
      <c r="B16" s="1176"/>
      <c r="C16" s="1180"/>
      <c r="D16" s="752" t="s">
        <v>366</v>
      </c>
      <c r="E16" s="753"/>
      <c r="F16" s="753"/>
      <c r="G16" s="753"/>
      <c r="H16" s="753"/>
      <c r="I16" s="753"/>
      <c r="J16" s="753"/>
      <c r="K16" s="754"/>
      <c r="L16" s="754"/>
      <c r="M16" s="753" t="s">
        <v>7</v>
      </c>
      <c r="N16" s="753" t="s">
        <v>7</v>
      </c>
      <c r="O16" s="753"/>
      <c r="P16" s="753">
        <v>2</v>
      </c>
      <c r="Q16" s="753">
        <v>1</v>
      </c>
      <c r="R16" s="618"/>
      <c r="S16" s="755">
        <f t="shared" si="0"/>
        <v>0</v>
      </c>
    </row>
    <row r="17" spans="1:19" x14ac:dyDescent="0.25">
      <c r="A17" s="214">
        <v>10</v>
      </c>
      <c r="B17" s="1176"/>
      <c r="C17" s="1180"/>
      <c r="D17" s="752" t="s">
        <v>367</v>
      </c>
      <c r="E17" s="753"/>
      <c r="F17" s="753"/>
      <c r="G17" s="753"/>
      <c r="H17" s="753"/>
      <c r="I17" s="753"/>
      <c r="J17" s="753"/>
      <c r="K17" s="754"/>
      <c r="L17" s="754"/>
      <c r="M17" s="753" t="s">
        <v>7</v>
      </c>
      <c r="N17" s="753" t="s">
        <v>7</v>
      </c>
      <c r="O17" s="753"/>
      <c r="P17" s="753">
        <v>2</v>
      </c>
      <c r="Q17" s="753">
        <v>1</v>
      </c>
      <c r="R17" s="618"/>
      <c r="S17" s="755">
        <f t="shared" si="0"/>
        <v>0</v>
      </c>
    </row>
    <row r="18" spans="1:19" x14ac:dyDescent="0.25">
      <c r="A18" s="214">
        <v>11</v>
      </c>
      <c r="B18" s="1176"/>
      <c r="C18" s="1180"/>
      <c r="D18" s="752" t="s">
        <v>368</v>
      </c>
      <c r="E18" s="753"/>
      <c r="F18" s="753"/>
      <c r="G18" s="753"/>
      <c r="H18" s="753"/>
      <c r="I18" s="753"/>
      <c r="J18" s="753"/>
      <c r="K18" s="754"/>
      <c r="L18" s="754"/>
      <c r="M18" s="753" t="s">
        <v>7</v>
      </c>
      <c r="N18" s="753" t="s">
        <v>7</v>
      </c>
      <c r="O18" s="753"/>
      <c r="P18" s="753">
        <v>2</v>
      </c>
      <c r="Q18" s="753">
        <v>3</v>
      </c>
      <c r="R18" s="618"/>
      <c r="S18" s="755">
        <f t="shared" si="0"/>
        <v>0</v>
      </c>
    </row>
    <row r="19" spans="1:19" ht="25.5" x14ac:dyDescent="0.25">
      <c r="A19" s="214">
        <v>12</v>
      </c>
      <c r="B19" s="1176"/>
      <c r="C19" s="1180"/>
      <c r="D19" s="943" t="s">
        <v>369</v>
      </c>
      <c r="E19" s="753"/>
      <c r="F19" s="753"/>
      <c r="G19" s="753"/>
      <c r="H19" s="753"/>
      <c r="I19" s="753"/>
      <c r="J19" s="753"/>
      <c r="K19" s="754"/>
      <c r="L19" s="754"/>
      <c r="M19" s="753" t="s">
        <v>7</v>
      </c>
      <c r="N19" s="753" t="s">
        <v>7</v>
      </c>
      <c r="O19" s="753"/>
      <c r="P19" s="753">
        <v>2</v>
      </c>
      <c r="Q19" s="753">
        <v>3</v>
      </c>
      <c r="R19" s="618"/>
      <c r="S19" s="755">
        <f t="shared" si="0"/>
        <v>0</v>
      </c>
    </row>
    <row r="20" spans="1:19" x14ac:dyDescent="0.25">
      <c r="A20" s="214">
        <v>13</v>
      </c>
      <c r="B20" s="1176"/>
      <c r="C20" s="1180"/>
      <c r="D20" s="752" t="s">
        <v>401</v>
      </c>
      <c r="E20" s="753"/>
      <c r="F20" s="753"/>
      <c r="G20" s="753"/>
      <c r="H20" s="753"/>
      <c r="I20" s="753"/>
      <c r="J20" s="753"/>
      <c r="K20" s="754"/>
      <c r="L20" s="754"/>
      <c r="M20" s="753" t="s">
        <v>7</v>
      </c>
      <c r="N20" s="753" t="s">
        <v>7</v>
      </c>
      <c r="O20" s="753"/>
      <c r="P20" s="753">
        <v>2</v>
      </c>
      <c r="Q20" s="753">
        <v>1</v>
      </c>
      <c r="R20" s="618"/>
      <c r="S20" s="755">
        <f t="shared" si="0"/>
        <v>0</v>
      </c>
    </row>
    <row r="21" spans="1:19" x14ac:dyDescent="0.25">
      <c r="A21" s="214">
        <v>14</v>
      </c>
      <c r="B21" s="1176"/>
      <c r="C21" s="1180"/>
      <c r="D21" s="943" t="s">
        <v>402</v>
      </c>
      <c r="E21" s="753"/>
      <c r="F21" s="753"/>
      <c r="G21" s="753"/>
      <c r="H21" s="753"/>
      <c r="I21" s="753"/>
      <c r="J21" s="753"/>
      <c r="K21" s="754"/>
      <c r="L21" s="754"/>
      <c r="M21" s="753" t="s">
        <v>7</v>
      </c>
      <c r="N21" s="753" t="s">
        <v>7</v>
      </c>
      <c r="O21" s="753"/>
      <c r="P21" s="753">
        <v>2</v>
      </c>
      <c r="Q21" s="753">
        <v>1</v>
      </c>
      <c r="R21" s="618"/>
      <c r="S21" s="755">
        <f t="shared" si="0"/>
        <v>0</v>
      </c>
    </row>
    <row r="22" spans="1:19" x14ac:dyDescent="0.25">
      <c r="A22" s="214">
        <v>15</v>
      </c>
      <c r="B22" s="1176"/>
      <c r="C22" s="1180"/>
      <c r="D22" s="752" t="s">
        <v>403</v>
      </c>
      <c r="E22" s="753"/>
      <c r="F22" s="753"/>
      <c r="G22" s="753"/>
      <c r="H22" s="753"/>
      <c r="I22" s="753"/>
      <c r="J22" s="753"/>
      <c r="K22" s="754"/>
      <c r="L22" s="754"/>
      <c r="M22" s="753" t="s">
        <v>7</v>
      </c>
      <c r="N22" s="753" t="s">
        <v>7</v>
      </c>
      <c r="O22" s="753"/>
      <c r="P22" s="753">
        <v>2</v>
      </c>
      <c r="Q22" s="753">
        <v>1</v>
      </c>
      <c r="R22" s="618"/>
      <c r="S22" s="755">
        <f t="shared" si="0"/>
        <v>0</v>
      </c>
    </row>
    <row r="23" spans="1:19" x14ac:dyDescent="0.25">
      <c r="A23" s="214">
        <v>16</v>
      </c>
      <c r="B23" s="1176"/>
      <c r="C23" s="1180"/>
      <c r="D23" s="752" t="s">
        <v>404</v>
      </c>
      <c r="E23" s="753"/>
      <c r="F23" s="753"/>
      <c r="G23" s="753"/>
      <c r="H23" s="753"/>
      <c r="I23" s="753"/>
      <c r="J23" s="753"/>
      <c r="K23" s="754"/>
      <c r="L23" s="754"/>
      <c r="M23" s="753" t="s">
        <v>7</v>
      </c>
      <c r="N23" s="753" t="s">
        <v>7</v>
      </c>
      <c r="O23" s="753"/>
      <c r="P23" s="753">
        <v>2</v>
      </c>
      <c r="Q23" s="753">
        <v>1</v>
      </c>
      <c r="R23" s="618"/>
      <c r="S23" s="755">
        <f t="shared" si="0"/>
        <v>0</v>
      </c>
    </row>
    <row r="24" spans="1:19" x14ac:dyDescent="0.25">
      <c r="A24" s="214">
        <v>17</v>
      </c>
      <c r="B24" s="1177"/>
      <c r="C24" s="1182"/>
      <c r="D24" s="752" t="s">
        <v>390</v>
      </c>
      <c r="E24" s="753"/>
      <c r="F24" s="753"/>
      <c r="G24" s="753"/>
      <c r="H24" s="753"/>
      <c r="I24" s="753"/>
      <c r="J24" s="753"/>
      <c r="K24" s="754"/>
      <c r="L24" s="754"/>
      <c r="M24" s="753" t="s">
        <v>7</v>
      </c>
      <c r="N24" s="753" t="s">
        <v>7</v>
      </c>
      <c r="O24" s="753"/>
      <c r="P24" s="753">
        <v>2</v>
      </c>
      <c r="Q24" s="753">
        <v>1</v>
      </c>
      <c r="R24" s="618"/>
      <c r="S24" s="755">
        <f t="shared" si="0"/>
        <v>0</v>
      </c>
    </row>
    <row r="25" spans="1:19" x14ac:dyDescent="0.25">
      <c r="A25" s="214">
        <v>18</v>
      </c>
      <c r="B25" s="1215" t="s">
        <v>1354</v>
      </c>
      <c r="C25" s="1179" t="s">
        <v>1355</v>
      </c>
      <c r="D25" s="752" t="s">
        <v>358</v>
      </c>
      <c r="E25" s="753"/>
      <c r="F25" s="753" t="s">
        <v>7</v>
      </c>
      <c r="G25" s="753"/>
      <c r="H25" s="753"/>
      <c r="I25" s="753"/>
      <c r="J25" s="753"/>
      <c r="K25" s="754"/>
      <c r="L25" s="754"/>
      <c r="M25" s="753"/>
      <c r="N25" s="753"/>
      <c r="O25" s="753"/>
      <c r="P25" s="753">
        <v>52</v>
      </c>
      <c r="Q25" s="753">
        <v>1</v>
      </c>
      <c r="R25" s="941" t="s">
        <v>4046</v>
      </c>
      <c r="S25" s="942" t="s">
        <v>4046</v>
      </c>
    </row>
    <row r="26" spans="1:19" x14ac:dyDescent="0.25">
      <c r="A26" s="214">
        <v>19</v>
      </c>
      <c r="B26" s="1216"/>
      <c r="C26" s="1180"/>
      <c r="D26" s="752" t="s">
        <v>359</v>
      </c>
      <c r="E26" s="753"/>
      <c r="F26" s="753" t="s">
        <v>7</v>
      </c>
      <c r="G26" s="753"/>
      <c r="H26" s="753"/>
      <c r="I26" s="753"/>
      <c r="J26" s="753"/>
      <c r="K26" s="754"/>
      <c r="L26" s="754"/>
      <c r="M26" s="753"/>
      <c r="N26" s="753"/>
      <c r="O26" s="753"/>
      <c r="P26" s="753">
        <v>52</v>
      </c>
      <c r="Q26" s="753">
        <v>1</v>
      </c>
      <c r="R26" s="941" t="s">
        <v>4046</v>
      </c>
      <c r="S26" s="942" t="s">
        <v>4046</v>
      </c>
    </row>
    <row r="27" spans="1:19" x14ac:dyDescent="0.25">
      <c r="A27" s="214">
        <v>20</v>
      </c>
      <c r="B27" s="1216"/>
      <c r="C27" s="1180"/>
      <c r="D27" s="752" t="s">
        <v>361</v>
      </c>
      <c r="E27" s="753"/>
      <c r="F27" s="753" t="s">
        <v>7</v>
      </c>
      <c r="G27" s="753"/>
      <c r="H27" s="753"/>
      <c r="I27" s="753"/>
      <c r="J27" s="753"/>
      <c r="K27" s="754"/>
      <c r="L27" s="754"/>
      <c r="M27" s="753"/>
      <c r="N27" s="753"/>
      <c r="O27" s="753"/>
      <c r="P27" s="753">
        <v>52</v>
      </c>
      <c r="Q27" s="753">
        <v>1</v>
      </c>
      <c r="R27" s="941" t="s">
        <v>4046</v>
      </c>
      <c r="S27" s="942" t="s">
        <v>4046</v>
      </c>
    </row>
    <row r="28" spans="1:19" x14ac:dyDescent="0.25">
      <c r="A28" s="214">
        <v>21</v>
      </c>
      <c r="B28" s="1216"/>
      <c r="C28" s="1180"/>
      <c r="D28" s="752" t="s">
        <v>362</v>
      </c>
      <c r="E28" s="753"/>
      <c r="F28" s="753"/>
      <c r="G28" s="753" t="s">
        <v>7</v>
      </c>
      <c r="H28" s="753"/>
      <c r="I28" s="753"/>
      <c r="J28" s="753"/>
      <c r="K28" s="754"/>
      <c r="L28" s="754"/>
      <c r="M28" s="753"/>
      <c r="N28" s="753"/>
      <c r="O28" s="753"/>
      <c r="P28" s="753">
        <v>12</v>
      </c>
      <c r="Q28" s="753">
        <v>1</v>
      </c>
      <c r="R28" s="941" t="s">
        <v>4046</v>
      </c>
      <c r="S28" s="942" t="s">
        <v>4046</v>
      </c>
    </row>
    <row r="29" spans="1:19" x14ac:dyDescent="0.25">
      <c r="A29" s="214">
        <v>22</v>
      </c>
      <c r="B29" s="1216"/>
      <c r="C29" s="1180"/>
      <c r="D29" s="752" t="s">
        <v>363</v>
      </c>
      <c r="E29" s="753"/>
      <c r="F29" s="753"/>
      <c r="G29" s="753"/>
      <c r="H29" s="753"/>
      <c r="I29" s="753"/>
      <c r="J29" s="753"/>
      <c r="K29" s="754"/>
      <c r="L29" s="754"/>
      <c r="M29" s="753"/>
      <c r="N29" s="753" t="s">
        <v>7</v>
      </c>
      <c r="O29" s="753"/>
      <c r="P29" s="753">
        <v>1</v>
      </c>
      <c r="Q29" s="753">
        <v>1</v>
      </c>
      <c r="R29" s="618"/>
      <c r="S29" s="755">
        <f t="shared" si="0"/>
        <v>0</v>
      </c>
    </row>
    <row r="30" spans="1:19" x14ac:dyDescent="0.25">
      <c r="A30" s="214">
        <v>23</v>
      </c>
      <c r="B30" s="1216"/>
      <c r="C30" s="1180"/>
      <c r="D30" s="752" t="s">
        <v>12</v>
      </c>
      <c r="E30" s="753"/>
      <c r="F30" s="753"/>
      <c r="G30" s="753"/>
      <c r="H30" s="753"/>
      <c r="I30" s="753"/>
      <c r="J30" s="753"/>
      <c r="K30" s="754"/>
      <c r="L30" s="754"/>
      <c r="M30" s="753" t="s">
        <v>7</v>
      </c>
      <c r="N30" s="753" t="s">
        <v>7</v>
      </c>
      <c r="O30" s="753"/>
      <c r="P30" s="753">
        <v>2</v>
      </c>
      <c r="Q30" s="753">
        <v>1</v>
      </c>
      <c r="R30" s="618"/>
      <c r="S30" s="755">
        <f t="shared" si="0"/>
        <v>0</v>
      </c>
    </row>
    <row r="31" spans="1:19" x14ac:dyDescent="0.25">
      <c r="A31" s="214">
        <v>24</v>
      </c>
      <c r="B31" s="1216"/>
      <c r="C31" s="1180"/>
      <c r="D31" s="752" t="s">
        <v>364</v>
      </c>
      <c r="E31" s="753"/>
      <c r="F31" s="753"/>
      <c r="G31" s="753"/>
      <c r="H31" s="753"/>
      <c r="I31" s="753"/>
      <c r="J31" s="753"/>
      <c r="K31" s="754"/>
      <c r="L31" s="754"/>
      <c r="M31" s="753" t="s">
        <v>7</v>
      </c>
      <c r="N31" s="753" t="s">
        <v>7</v>
      </c>
      <c r="O31" s="753"/>
      <c r="P31" s="753">
        <v>2</v>
      </c>
      <c r="Q31" s="753">
        <v>1</v>
      </c>
      <c r="R31" s="618"/>
      <c r="S31" s="755">
        <f t="shared" si="0"/>
        <v>0</v>
      </c>
    </row>
    <row r="32" spans="1:19" ht="25.5" x14ac:dyDescent="0.25">
      <c r="A32" s="214">
        <v>25</v>
      </c>
      <c r="B32" s="1216"/>
      <c r="C32" s="1180"/>
      <c r="D32" s="943" t="s">
        <v>365</v>
      </c>
      <c r="E32" s="753"/>
      <c r="F32" s="753"/>
      <c r="G32" s="753"/>
      <c r="H32" s="753"/>
      <c r="I32" s="753"/>
      <c r="J32" s="753"/>
      <c r="K32" s="754"/>
      <c r="L32" s="754"/>
      <c r="M32" s="753" t="s">
        <v>7</v>
      </c>
      <c r="N32" s="753" t="s">
        <v>7</v>
      </c>
      <c r="O32" s="753"/>
      <c r="P32" s="753">
        <v>2</v>
      </c>
      <c r="Q32" s="753">
        <v>1</v>
      </c>
      <c r="R32" s="618"/>
      <c r="S32" s="755">
        <f t="shared" si="0"/>
        <v>0</v>
      </c>
    </row>
    <row r="33" spans="1:19" x14ac:dyDescent="0.25">
      <c r="A33" s="214">
        <v>26</v>
      </c>
      <c r="B33" s="1216"/>
      <c r="C33" s="1182"/>
      <c r="D33" s="752" t="s">
        <v>367</v>
      </c>
      <c r="E33" s="753"/>
      <c r="F33" s="753"/>
      <c r="G33" s="753"/>
      <c r="H33" s="753"/>
      <c r="I33" s="753"/>
      <c r="J33" s="753"/>
      <c r="K33" s="754"/>
      <c r="L33" s="754"/>
      <c r="M33" s="753" t="s">
        <v>7</v>
      </c>
      <c r="N33" s="753" t="s">
        <v>7</v>
      </c>
      <c r="O33" s="753"/>
      <c r="P33" s="753">
        <v>2</v>
      </c>
      <c r="Q33" s="753">
        <v>1</v>
      </c>
      <c r="R33" s="618"/>
      <c r="S33" s="755">
        <f t="shared" si="0"/>
        <v>0</v>
      </c>
    </row>
    <row r="34" spans="1:19" x14ac:dyDescent="0.25">
      <c r="A34" s="214">
        <v>27</v>
      </c>
      <c r="B34" s="1216"/>
      <c r="C34" s="1179" t="s">
        <v>385</v>
      </c>
      <c r="D34" s="943" t="s">
        <v>386</v>
      </c>
      <c r="E34" s="753"/>
      <c r="F34" s="753"/>
      <c r="G34" s="753"/>
      <c r="H34" s="753"/>
      <c r="I34" s="753"/>
      <c r="J34" s="753"/>
      <c r="K34" s="754"/>
      <c r="L34" s="754"/>
      <c r="M34" s="753"/>
      <c r="N34" s="753"/>
      <c r="O34" s="753" t="s">
        <v>7</v>
      </c>
      <c r="P34" s="753">
        <v>12</v>
      </c>
      <c r="Q34" s="753">
        <v>1</v>
      </c>
      <c r="R34" s="618"/>
      <c r="S34" s="755">
        <f t="shared" si="0"/>
        <v>0</v>
      </c>
    </row>
    <row r="35" spans="1:19" ht="25.5" x14ac:dyDescent="0.25">
      <c r="A35" s="214">
        <v>28</v>
      </c>
      <c r="B35" s="1216"/>
      <c r="C35" s="1180"/>
      <c r="D35" s="943" t="s">
        <v>387</v>
      </c>
      <c r="E35" s="753"/>
      <c r="F35" s="753"/>
      <c r="G35" s="753"/>
      <c r="H35" s="753"/>
      <c r="I35" s="753"/>
      <c r="J35" s="753"/>
      <c r="K35" s="754"/>
      <c r="L35" s="754"/>
      <c r="M35" s="753"/>
      <c r="N35" s="753"/>
      <c r="O35" s="753" t="s">
        <v>7</v>
      </c>
      <c r="P35" s="753">
        <v>12</v>
      </c>
      <c r="Q35" s="753">
        <v>1</v>
      </c>
      <c r="R35" s="618"/>
      <c r="S35" s="755">
        <f t="shared" si="0"/>
        <v>0</v>
      </c>
    </row>
    <row r="36" spans="1:19" x14ac:dyDescent="0.25">
      <c r="A36" s="214">
        <v>29</v>
      </c>
      <c r="B36" s="1216"/>
      <c r="C36" s="1180"/>
      <c r="D36" s="752" t="s">
        <v>388</v>
      </c>
      <c r="E36" s="753"/>
      <c r="F36" s="753"/>
      <c r="G36" s="753"/>
      <c r="H36" s="753"/>
      <c r="I36" s="753"/>
      <c r="J36" s="753"/>
      <c r="K36" s="754"/>
      <c r="L36" s="754"/>
      <c r="M36" s="753"/>
      <c r="N36" s="753"/>
      <c r="O36" s="753" t="s">
        <v>7</v>
      </c>
      <c r="P36" s="753">
        <v>12</v>
      </c>
      <c r="Q36" s="753">
        <v>1</v>
      </c>
      <c r="R36" s="618"/>
      <c r="S36" s="755">
        <f t="shared" si="0"/>
        <v>0</v>
      </c>
    </row>
    <row r="37" spans="1:19" x14ac:dyDescent="0.25">
      <c r="A37" s="214">
        <v>30</v>
      </c>
      <c r="B37" s="1216"/>
      <c r="C37" s="1180"/>
      <c r="D37" s="752" t="s">
        <v>389</v>
      </c>
      <c r="E37" s="753"/>
      <c r="F37" s="753"/>
      <c r="G37" s="753"/>
      <c r="H37" s="753"/>
      <c r="I37" s="753"/>
      <c r="J37" s="753"/>
      <c r="K37" s="754"/>
      <c r="L37" s="754"/>
      <c r="M37" s="753"/>
      <c r="N37" s="753"/>
      <c r="O37" s="753" t="s">
        <v>7</v>
      </c>
      <c r="P37" s="753">
        <v>12</v>
      </c>
      <c r="Q37" s="753">
        <v>1</v>
      </c>
      <c r="R37" s="618"/>
      <c r="S37" s="755">
        <f t="shared" si="0"/>
        <v>0</v>
      </c>
    </row>
    <row r="38" spans="1:19" x14ac:dyDescent="0.25">
      <c r="A38" s="214">
        <v>31</v>
      </c>
      <c r="B38" s="1216"/>
      <c r="C38" s="1180"/>
      <c r="D38" s="752" t="s">
        <v>390</v>
      </c>
      <c r="E38" s="753"/>
      <c r="F38" s="753"/>
      <c r="G38" s="753"/>
      <c r="H38" s="753"/>
      <c r="I38" s="753"/>
      <c r="J38" s="753"/>
      <c r="K38" s="754"/>
      <c r="L38" s="754"/>
      <c r="M38" s="753"/>
      <c r="N38" s="753"/>
      <c r="O38" s="753" t="s">
        <v>7</v>
      </c>
      <c r="P38" s="753">
        <v>12</v>
      </c>
      <c r="Q38" s="753">
        <v>1</v>
      </c>
      <c r="R38" s="618"/>
      <c r="S38" s="755">
        <f t="shared" si="0"/>
        <v>0</v>
      </c>
    </row>
    <row r="39" spans="1:19" x14ac:dyDescent="0.25">
      <c r="A39" s="214">
        <v>32</v>
      </c>
      <c r="B39" s="1216"/>
      <c r="C39" s="1182"/>
      <c r="D39" s="752" t="s">
        <v>14</v>
      </c>
      <c r="E39" s="753"/>
      <c r="F39" s="753"/>
      <c r="G39" s="753"/>
      <c r="H39" s="753"/>
      <c r="I39" s="753"/>
      <c r="J39" s="753"/>
      <c r="K39" s="754"/>
      <c r="L39" s="754"/>
      <c r="M39" s="753"/>
      <c r="N39" s="753"/>
      <c r="O39" s="753" t="s">
        <v>7</v>
      </c>
      <c r="P39" s="753">
        <v>12</v>
      </c>
      <c r="Q39" s="753">
        <v>1</v>
      </c>
      <c r="R39" s="618"/>
      <c r="S39" s="755">
        <f t="shared" si="0"/>
        <v>0</v>
      </c>
    </row>
    <row r="40" spans="1:19" x14ac:dyDescent="0.25">
      <c r="A40" s="214">
        <v>33</v>
      </c>
      <c r="B40" s="1216"/>
      <c r="C40" s="1179" t="s">
        <v>423</v>
      </c>
      <c r="D40" s="943" t="s">
        <v>386</v>
      </c>
      <c r="E40" s="753"/>
      <c r="F40" s="753"/>
      <c r="G40" s="753"/>
      <c r="H40" s="753"/>
      <c r="I40" s="753"/>
      <c r="J40" s="753"/>
      <c r="K40" s="754"/>
      <c r="L40" s="754"/>
      <c r="M40" s="753"/>
      <c r="N40" s="753"/>
      <c r="O40" s="753" t="s">
        <v>7</v>
      </c>
      <c r="P40" s="753">
        <v>12</v>
      </c>
      <c r="Q40" s="753">
        <v>1</v>
      </c>
      <c r="R40" s="618"/>
      <c r="S40" s="755">
        <f t="shared" si="0"/>
        <v>0</v>
      </c>
    </row>
    <row r="41" spans="1:19" ht="25.5" x14ac:dyDescent="0.25">
      <c r="A41" s="214">
        <v>34</v>
      </c>
      <c r="B41" s="1216"/>
      <c r="C41" s="1180"/>
      <c r="D41" s="943" t="s">
        <v>387</v>
      </c>
      <c r="E41" s="753"/>
      <c r="F41" s="753"/>
      <c r="G41" s="753"/>
      <c r="H41" s="753"/>
      <c r="I41" s="753"/>
      <c r="J41" s="753"/>
      <c r="K41" s="754"/>
      <c r="L41" s="754"/>
      <c r="M41" s="753"/>
      <c r="N41" s="753"/>
      <c r="O41" s="753" t="s">
        <v>7</v>
      </c>
      <c r="P41" s="753">
        <v>12</v>
      </c>
      <c r="Q41" s="753">
        <v>1</v>
      </c>
      <c r="R41" s="618"/>
      <c r="S41" s="755">
        <f t="shared" si="0"/>
        <v>0</v>
      </c>
    </row>
    <row r="42" spans="1:19" x14ac:dyDescent="0.25">
      <c r="A42" s="214">
        <v>35</v>
      </c>
      <c r="B42" s="1216"/>
      <c r="C42" s="1180"/>
      <c r="D42" s="752" t="s">
        <v>388</v>
      </c>
      <c r="E42" s="753"/>
      <c r="F42" s="753"/>
      <c r="G42" s="753"/>
      <c r="H42" s="753"/>
      <c r="I42" s="753"/>
      <c r="J42" s="753"/>
      <c r="K42" s="754"/>
      <c r="L42" s="754"/>
      <c r="M42" s="753"/>
      <c r="N42" s="753"/>
      <c r="O42" s="753" t="s">
        <v>7</v>
      </c>
      <c r="P42" s="753">
        <v>12</v>
      </c>
      <c r="Q42" s="753">
        <v>1</v>
      </c>
      <c r="R42" s="618"/>
      <c r="S42" s="755">
        <f t="shared" si="0"/>
        <v>0</v>
      </c>
    </row>
    <row r="43" spans="1:19" x14ac:dyDescent="0.25">
      <c r="A43" s="214">
        <v>36</v>
      </c>
      <c r="B43" s="1216"/>
      <c r="C43" s="1180"/>
      <c r="D43" s="752" t="s">
        <v>389</v>
      </c>
      <c r="E43" s="753"/>
      <c r="F43" s="753"/>
      <c r="G43" s="753"/>
      <c r="H43" s="753"/>
      <c r="I43" s="753"/>
      <c r="J43" s="753"/>
      <c r="K43" s="754"/>
      <c r="L43" s="754"/>
      <c r="M43" s="753"/>
      <c r="N43" s="753"/>
      <c r="O43" s="753" t="s">
        <v>7</v>
      </c>
      <c r="P43" s="753">
        <v>12</v>
      </c>
      <c r="Q43" s="753">
        <v>1</v>
      </c>
      <c r="R43" s="618"/>
      <c r="S43" s="755">
        <f t="shared" si="0"/>
        <v>0</v>
      </c>
    </row>
    <row r="44" spans="1:19" x14ac:dyDescent="0.25">
      <c r="A44" s="214">
        <v>37</v>
      </c>
      <c r="B44" s="1216"/>
      <c r="C44" s="1180"/>
      <c r="D44" s="752" t="s">
        <v>390</v>
      </c>
      <c r="E44" s="753"/>
      <c r="F44" s="753"/>
      <c r="G44" s="753"/>
      <c r="H44" s="753"/>
      <c r="I44" s="753"/>
      <c r="J44" s="753"/>
      <c r="K44" s="754"/>
      <c r="L44" s="754"/>
      <c r="M44" s="753"/>
      <c r="N44" s="753"/>
      <c r="O44" s="753" t="s">
        <v>7</v>
      </c>
      <c r="P44" s="753">
        <v>12</v>
      </c>
      <c r="Q44" s="753">
        <v>1</v>
      </c>
      <c r="R44" s="618"/>
      <c r="S44" s="755">
        <f t="shared" si="0"/>
        <v>0</v>
      </c>
    </row>
    <row r="45" spans="1:19" x14ac:dyDescent="0.25">
      <c r="A45" s="214">
        <v>38</v>
      </c>
      <c r="B45" s="1217"/>
      <c r="C45" s="1182"/>
      <c r="D45" s="752" t="s">
        <v>14</v>
      </c>
      <c r="E45" s="753"/>
      <c r="F45" s="753"/>
      <c r="G45" s="753"/>
      <c r="H45" s="753"/>
      <c r="I45" s="753"/>
      <c r="J45" s="753"/>
      <c r="K45" s="754"/>
      <c r="L45" s="754"/>
      <c r="M45" s="753"/>
      <c r="N45" s="753"/>
      <c r="O45" s="753" t="s">
        <v>7</v>
      </c>
      <c r="P45" s="753">
        <v>12</v>
      </c>
      <c r="Q45" s="753">
        <v>1</v>
      </c>
      <c r="R45" s="618"/>
      <c r="S45" s="755">
        <f t="shared" si="0"/>
        <v>0</v>
      </c>
    </row>
    <row r="46" spans="1:19" x14ac:dyDescent="0.25">
      <c r="A46" s="214">
        <v>39</v>
      </c>
      <c r="B46" s="1175" t="s">
        <v>1356</v>
      </c>
      <c r="C46" s="1179" t="s">
        <v>1357</v>
      </c>
      <c r="D46" s="752" t="s">
        <v>358</v>
      </c>
      <c r="E46" s="753"/>
      <c r="F46" s="753" t="s">
        <v>7</v>
      </c>
      <c r="G46" s="753"/>
      <c r="H46" s="753"/>
      <c r="I46" s="753"/>
      <c r="J46" s="753"/>
      <c r="K46" s="754"/>
      <c r="L46" s="754"/>
      <c r="M46" s="753"/>
      <c r="N46" s="753"/>
      <c r="O46" s="753"/>
      <c r="P46" s="753">
        <v>52</v>
      </c>
      <c r="Q46" s="753">
        <v>1</v>
      </c>
      <c r="R46" s="941" t="s">
        <v>4046</v>
      </c>
      <c r="S46" s="942" t="s">
        <v>4046</v>
      </c>
    </row>
    <row r="47" spans="1:19" x14ac:dyDescent="0.25">
      <c r="A47" s="214">
        <v>40</v>
      </c>
      <c r="B47" s="1176"/>
      <c r="C47" s="1180"/>
      <c r="D47" s="752" t="s">
        <v>359</v>
      </c>
      <c r="E47" s="753"/>
      <c r="F47" s="753" t="s">
        <v>7</v>
      </c>
      <c r="G47" s="753"/>
      <c r="H47" s="753"/>
      <c r="I47" s="753"/>
      <c r="J47" s="753"/>
      <c r="K47" s="754"/>
      <c r="L47" s="754"/>
      <c r="M47" s="753"/>
      <c r="N47" s="753"/>
      <c r="O47" s="753"/>
      <c r="P47" s="753">
        <v>52</v>
      </c>
      <c r="Q47" s="753">
        <v>1</v>
      </c>
      <c r="R47" s="941" t="s">
        <v>4046</v>
      </c>
      <c r="S47" s="942" t="s">
        <v>4046</v>
      </c>
    </row>
    <row r="48" spans="1:19" x14ac:dyDescent="0.25">
      <c r="A48" s="214">
        <v>41</v>
      </c>
      <c r="B48" s="1176"/>
      <c r="C48" s="1180"/>
      <c r="D48" s="752" t="s">
        <v>361</v>
      </c>
      <c r="E48" s="753"/>
      <c r="F48" s="753" t="s">
        <v>7</v>
      </c>
      <c r="G48" s="753"/>
      <c r="H48" s="753"/>
      <c r="I48" s="753"/>
      <c r="J48" s="753"/>
      <c r="K48" s="754"/>
      <c r="L48" s="754"/>
      <c r="M48" s="753"/>
      <c r="N48" s="753"/>
      <c r="O48" s="753"/>
      <c r="P48" s="753">
        <v>52</v>
      </c>
      <c r="Q48" s="753">
        <v>1</v>
      </c>
      <c r="R48" s="941" t="s">
        <v>4046</v>
      </c>
      <c r="S48" s="942" t="s">
        <v>4046</v>
      </c>
    </row>
    <row r="49" spans="1:19" x14ac:dyDescent="0.25">
      <c r="A49" s="214">
        <v>42</v>
      </c>
      <c r="B49" s="1176"/>
      <c r="C49" s="1180"/>
      <c r="D49" s="752" t="s">
        <v>362</v>
      </c>
      <c r="E49" s="753"/>
      <c r="F49" s="753"/>
      <c r="G49" s="753" t="s">
        <v>7</v>
      </c>
      <c r="H49" s="753"/>
      <c r="I49" s="753"/>
      <c r="J49" s="753"/>
      <c r="K49" s="754"/>
      <c r="L49" s="754"/>
      <c r="M49" s="753"/>
      <c r="N49" s="753"/>
      <c r="O49" s="753"/>
      <c r="P49" s="753">
        <v>12</v>
      </c>
      <c r="Q49" s="753">
        <v>1</v>
      </c>
      <c r="R49" s="941" t="s">
        <v>4046</v>
      </c>
      <c r="S49" s="942" t="s">
        <v>4046</v>
      </c>
    </row>
    <row r="50" spans="1:19" x14ac:dyDescent="0.25">
      <c r="A50" s="214">
        <v>43</v>
      </c>
      <c r="B50" s="1176"/>
      <c r="C50" s="1180"/>
      <c r="D50" s="752" t="s">
        <v>363</v>
      </c>
      <c r="E50" s="753"/>
      <c r="F50" s="753"/>
      <c r="G50" s="753"/>
      <c r="H50" s="753"/>
      <c r="I50" s="753"/>
      <c r="J50" s="753"/>
      <c r="K50" s="754"/>
      <c r="L50" s="754"/>
      <c r="M50" s="753"/>
      <c r="N50" s="753" t="s">
        <v>7</v>
      </c>
      <c r="O50" s="753"/>
      <c r="P50" s="753">
        <v>1</v>
      </c>
      <c r="Q50" s="753">
        <v>1</v>
      </c>
      <c r="R50" s="618"/>
      <c r="S50" s="755">
        <f t="shared" si="0"/>
        <v>0</v>
      </c>
    </row>
    <row r="51" spans="1:19" x14ac:dyDescent="0.25">
      <c r="A51" s="214">
        <v>44</v>
      </c>
      <c r="B51" s="1176"/>
      <c r="C51" s="1180"/>
      <c r="D51" s="752" t="s">
        <v>12</v>
      </c>
      <c r="E51" s="753"/>
      <c r="F51" s="753"/>
      <c r="G51" s="753"/>
      <c r="H51" s="753"/>
      <c r="I51" s="753"/>
      <c r="J51" s="753"/>
      <c r="K51" s="754"/>
      <c r="L51" s="754"/>
      <c r="M51" s="753" t="s">
        <v>7</v>
      </c>
      <c r="N51" s="753" t="s">
        <v>7</v>
      </c>
      <c r="O51" s="753"/>
      <c r="P51" s="753">
        <v>2</v>
      </c>
      <c r="Q51" s="753">
        <v>1</v>
      </c>
      <c r="R51" s="618"/>
      <c r="S51" s="755">
        <f t="shared" si="0"/>
        <v>0</v>
      </c>
    </row>
    <row r="52" spans="1:19" x14ac:dyDescent="0.25">
      <c r="A52" s="214">
        <v>45</v>
      </c>
      <c r="B52" s="1176"/>
      <c r="C52" s="1180"/>
      <c r="D52" s="752" t="s">
        <v>364</v>
      </c>
      <c r="E52" s="753"/>
      <c r="F52" s="753"/>
      <c r="G52" s="753"/>
      <c r="H52" s="753"/>
      <c r="I52" s="753"/>
      <c r="J52" s="753"/>
      <c r="K52" s="754"/>
      <c r="L52" s="754"/>
      <c r="M52" s="753" t="s">
        <v>7</v>
      </c>
      <c r="N52" s="753" t="s">
        <v>7</v>
      </c>
      <c r="O52" s="753"/>
      <c r="P52" s="753">
        <v>2</v>
      </c>
      <c r="Q52" s="753">
        <v>1</v>
      </c>
      <c r="R52" s="618"/>
      <c r="S52" s="755">
        <f t="shared" si="0"/>
        <v>0</v>
      </c>
    </row>
    <row r="53" spans="1:19" ht="25.5" x14ac:dyDescent="0.25">
      <c r="A53" s="214">
        <v>46</v>
      </c>
      <c r="B53" s="1176"/>
      <c r="C53" s="1180"/>
      <c r="D53" s="943" t="s">
        <v>365</v>
      </c>
      <c r="E53" s="753"/>
      <c r="F53" s="753"/>
      <c r="G53" s="753"/>
      <c r="H53" s="753"/>
      <c r="I53" s="753"/>
      <c r="J53" s="753"/>
      <c r="K53" s="754"/>
      <c r="L53" s="754"/>
      <c r="M53" s="753" t="s">
        <v>7</v>
      </c>
      <c r="N53" s="753" t="s">
        <v>7</v>
      </c>
      <c r="O53" s="753"/>
      <c r="P53" s="753">
        <v>2</v>
      </c>
      <c r="Q53" s="753">
        <v>1</v>
      </c>
      <c r="R53" s="618"/>
      <c r="S53" s="755">
        <f t="shared" si="0"/>
        <v>0</v>
      </c>
    </row>
    <row r="54" spans="1:19" x14ac:dyDescent="0.25">
      <c r="A54" s="214">
        <v>47</v>
      </c>
      <c r="B54" s="1176"/>
      <c r="C54" s="1182"/>
      <c r="D54" s="752" t="s">
        <v>367</v>
      </c>
      <c r="E54" s="753"/>
      <c r="F54" s="753"/>
      <c r="G54" s="753"/>
      <c r="H54" s="753"/>
      <c r="I54" s="753"/>
      <c r="J54" s="753"/>
      <c r="K54" s="754"/>
      <c r="L54" s="754"/>
      <c r="M54" s="753" t="s">
        <v>7</v>
      </c>
      <c r="N54" s="753" t="s">
        <v>7</v>
      </c>
      <c r="O54" s="753"/>
      <c r="P54" s="753">
        <v>2</v>
      </c>
      <c r="Q54" s="753">
        <v>1</v>
      </c>
      <c r="R54" s="618"/>
      <c r="S54" s="755">
        <f t="shared" si="0"/>
        <v>0</v>
      </c>
    </row>
    <row r="55" spans="1:19" x14ac:dyDescent="0.25">
      <c r="A55" s="214">
        <v>48</v>
      </c>
      <c r="B55" s="1176"/>
      <c r="C55" s="1179" t="s">
        <v>1358</v>
      </c>
      <c r="D55" s="943" t="s">
        <v>386</v>
      </c>
      <c r="E55" s="753"/>
      <c r="F55" s="753"/>
      <c r="G55" s="753"/>
      <c r="H55" s="753"/>
      <c r="I55" s="753"/>
      <c r="J55" s="753"/>
      <c r="K55" s="754"/>
      <c r="L55" s="754"/>
      <c r="M55" s="753"/>
      <c r="N55" s="753"/>
      <c r="O55" s="753" t="s">
        <v>7</v>
      </c>
      <c r="P55" s="753">
        <v>12</v>
      </c>
      <c r="Q55" s="753">
        <v>1</v>
      </c>
      <c r="R55" s="618"/>
      <c r="S55" s="755">
        <f t="shared" si="0"/>
        <v>0</v>
      </c>
    </row>
    <row r="56" spans="1:19" ht="25.5" x14ac:dyDescent="0.25">
      <c r="A56" s="214">
        <v>49</v>
      </c>
      <c r="B56" s="1176"/>
      <c r="C56" s="1180"/>
      <c r="D56" s="943" t="s">
        <v>387</v>
      </c>
      <c r="E56" s="753"/>
      <c r="F56" s="753"/>
      <c r="G56" s="753"/>
      <c r="H56" s="753"/>
      <c r="I56" s="753"/>
      <c r="J56" s="753"/>
      <c r="K56" s="754"/>
      <c r="L56" s="754"/>
      <c r="M56" s="753"/>
      <c r="N56" s="753"/>
      <c r="O56" s="753" t="s">
        <v>7</v>
      </c>
      <c r="P56" s="753">
        <v>12</v>
      </c>
      <c r="Q56" s="753">
        <v>1</v>
      </c>
      <c r="R56" s="618"/>
      <c r="S56" s="755">
        <f t="shared" si="0"/>
        <v>0</v>
      </c>
    </row>
    <row r="57" spans="1:19" x14ac:dyDescent="0.25">
      <c r="A57" s="214">
        <v>50</v>
      </c>
      <c r="B57" s="1176"/>
      <c r="C57" s="1180"/>
      <c r="D57" s="752" t="s">
        <v>388</v>
      </c>
      <c r="E57" s="753"/>
      <c r="F57" s="753"/>
      <c r="G57" s="753"/>
      <c r="H57" s="753"/>
      <c r="I57" s="753"/>
      <c r="J57" s="753"/>
      <c r="K57" s="754"/>
      <c r="L57" s="754"/>
      <c r="M57" s="753"/>
      <c r="N57" s="753"/>
      <c r="O57" s="753" t="s">
        <v>7</v>
      </c>
      <c r="P57" s="753">
        <v>12</v>
      </c>
      <c r="Q57" s="753">
        <v>1</v>
      </c>
      <c r="R57" s="618"/>
      <c r="S57" s="755">
        <f t="shared" si="0"/>
        <v>0</v>
      </c>
    </row>
    <row r="58" spans="1:19" x14ac:dyDescent="0.25">
      <c r="A58" s="214">
        <v>51</v>
      </c>
      <c r="B58" s="1176"/>
      <c r="C58" s="1180"/>
      <c r="D58" s="752" t="s">
        <v>389</v>
      </c>
      <c r="E58" s="753"/>
      <c r="F58" s="753"/>
      <c r="G58" s="753"/>
      <c r="H58" s="753"/>
      <c r="I58" s="753"/>
      <c r="J58" s="753"/>
      <c r="K58" s="754"/>
      <c r="L58" s="754"/>
      <c r="M58" s="753"/>
      <c r="N58" s="753"/>
      <c r="O58" s="753" t="s">
        <v>7</v>
      </c>
      <c r="P58" s="753">
        <v>12</v>
      </c>
      <c r="Q58" s="753">
        <v>1</v>
      </c>
      <c r="R58" s="618"/>
      <c r="S58" s="755">
        <f t="shared" si="0"/>
        <v>0</v>
      </c>
    </row>
    <row r="59" spans="1:19" x14ac:dyDescent="0.25">
      <c r="A59" s="214">
        <v>52</v>
      </c>
      <c r="B59" s="1176"/>
      <c r="C59" s="1180"/>
      <c r="D59" s="752" t="s">
        <v>390</v>
      </c>
      <c r="E59" s="753"/>
      <c r="F59" s="753"/>
      <c r="G59" s="753"/>
      <c r="H59" s="753"/>
      <c r="I59" s="753"/>
      <c r="J59" s="753"/>
      <c r="K59" s="754"/>
      <c r="L59" s="754"/>
      <c r="M59" s="753"/>
      <c r="N59" s="753"/>
      <c r="O59" s="753" t="s">
        <v>7</v>
      </c>
      <c r="P59" s="753">
        <v>12</v>
      </c>
      <c r="Q59" s="753">
        <v>1</v>
      </c>
      <c r="R59" s="618"/>
      <c r="S59" s="755">
        <f t="shared" si="0"/>
        <v>0</v>
      </c>
    </row>
    <row r="60" spans="1:19" x14ac:dyDescent="0.25">
      <c r="A60" s="214">
        <v>53</v>
      </c>
      <c r="B60" s="1177"/>
      <c r="C60" s="1182"/>
      <c r="D60" s="752" t="s">
        <v>14</v>
      </c>
      <c r="E60" s="753"/>
      <c r="F60" s="753"/>
      <c r="G60" s="753"/>
      <c r="H60" s="753"/>
      <c r="I60" s="753"/>
      <c r="J60" s="753"/>
      <c r="K60" s="754"/>
      <c r="L60" s="754"/>
      <c r="M60" s="753"/>
      <c r="N60" s="753"/>
      <c r="O60" s="753" t="s">
        <v>7</v>
      </c>
      <c r="P60" s="753">
        <v>12</v>
      </c>
      <c r="Q60" s="753">
        <v>1</v>
      </c>
      <c r="R60" s="618"/>
      <c r="S60" s="755">
        <f t="shared" si="0"/>
        <v>0</v>
      </c>
    </row>
    <row r="61" spans="1:19" x14ac:dyDescent="0.25">
      <c r="A61" s="214">
        <v>54</v>
      </c>
      <c r="B61" s="1175" t="s">
        <v>4028</v>
      </c>
      <c r="C61" s="765" t="s">
        <v>1359</v>
      </c>
      <c r="D61" s="752" t="s">
        <v>393</v>
      </c>
      <c r="E61" s="753" t="s">
        <v>7</v>
      </c>
      <c r="F61" s="753"/>
      <c r="G61" s="753"/>
      <c r="H61" s="753"/>
      <c r="I61" s="753"/>
      <c r="J61" s="753"/>
      <c r="K61" s="754"/>
      <c r="L61" s="754"/>
      <c r="M61" s="753"/>
      <c r="N61" s="753"/>
      <c r="O61" s="753"/>
      <c r="P61" s="753">
        <v>365</v>
      </c>
      <c r="Q61" s="753">
        <v>4</v>
      </c>
      <c r="R61" s="941" t="s">
        <v>4046</v>
      </c>
      <c r="S61" s="942" t="s">
        <v>4046</v>
      </c>
    </row>
    <row r="62" spans="1:19" x14ac:dyDescent="0.25">
      <c r="A62" s="214">
        <v>55</v>
      </c>
      <c r="B62" s="1176"/>
      <c r="C62" s="765" t="s">
        <v>1360</v>
      </c>
      <c r="D62" s="752" t="s">
        <v>394</v>
      </c>
      <c r="E62" s="753"/>
      <c r="F62" s="753"/>
      <c r="G62" s="753"/>
      <c r="H62" s="753"/>
      <c r="I62" s="753"/>
      <c r="J62" s="753"/>
      <c r="K62" s="754"/>
      <c r="L62" s="754"/>
      <c r="M62" s="753"/>
      <c r="N62" s="753"/>
      <c r="O62" s="753" t="s">
        <v>7</v>
      </c>
      <c r="P62" s="753">
        <v>12</v>
      </c>
      <c r="Q62" s="753">
        <v>4</v>
      </c>
      <c r="R62" s="618"/>
      <c r="S62" s="755">
        <f t="shared" si="0"/>
        <v>0</v>
      </c>
    </row>
    <row r="63" spans="1:19" ht="25.5" x14ac:dyDescent="0.25">
      <c r="A63" s="214">
        <v>56</v>
      </c>
      <c r="B63" s="1176"/>
      <c r="C63" s="765" t="s">
        <v>1361</v>
      </c>
      <c r="D63" s="943" t="s">
        <v>395</v>
      </c>
      <c r="E63" s="753"/>
      <c r="F63" s="753"/>
      <c r="G63" s="753"/>
      <c r="H63" s="753"/>
      <c r="I63" s="753"/>
      <c r="J63" s="753"/>
      <c r="K63" s="754"/>
      <c r="L63" s="754"/>
      <c r="M63" s="753"/>
      <c r="N63" s="753"/>
      <c r="O63" s="753" t="s">
        <v>7</v>
      </c>
      <c r="P63" s="753">
        <v>12</v>
      </c>
      <c r="Q63" s="753">
        <v>4</v>
      </c>
      <c r="R63" s="618"/>
      <c r="S63" s="755">
        <f t="shared" si="0"/>
        <v>0</v>
      </c>
    </row>
    <row r="64" spans="1:19" x14ac:dyDescent="0.25">
      <c r="A64" s="214">
        <v>57</v>
      </c>
      <c r="B64" s="1176"/>
      <c r="C64" s="765" t="s">
        <v>1362</v>
      </c>
      <c r="D64" s="752" t="s">
        <v>396</v>
      </c>
      <c r="E64" s="753"/>
      <c r="F64" s="753"/>
      <c r="G64" s="753"/>
      <c r="H64" s="753"/>
      <c r="I64" s="753"/>
      <c r="J64" s="753"/>
      <c r="K64" s="754"/>
      <c r="L64" s="754"/>
      <c r="M64" s="753"/>
      <c r="N64" s="753"/>
      <c r="O64" s="753" t="s">
        <v>7</v>
      </c>
      <c r="P64" s="753">
        <v>12</v>
      </c>
      <c r="Q64" s="753">
        <v>4</v>
      </c>
      <c r="R64" s="618"/>
      <c r="S64" s="755">
        <f t="shared" si="0"/>
        <v>0</v>
      </c>
    </row>
    <row r="65" spans="1:19" x14ac:dyDescent="0.25">
      <c r="A65" s="214">
        <v>58</v>
      </c>
      <c r="B65" s="1177"/>
      <c r="C65" s="765"/>
      <c r="D65" s="752" t="s">
        <v>1310</v>
      </c>
      <c r="E65" s="753"/>
      <c r="F65" s="753"/>
      <c r="G65" s="753"/>
      <c r="H65" s="753"/>
      <c r="I65" s="753"/>
      <c r="J65" s="753"/>
      <c r="K65" s="754"/>
      <c r="L65" s="754"/>
      <c r="M65" s="753" t="s">
        <v>7</v>
      </c>
      <c r="N65" s="753" t="s">
        <v>7</v>
      </c>
      <c r="O65" s="753"/>
      <c r="P65" s="753">
        <v>2</v>
      </c>
      <c r="Q65" s="753">
        <v>2</v>
      </c>
      <c r="R65" s="618"/>
      <c r="S65" s="755">
        <f t="shared" si="0"/>
        <v>0</v>
      </c>
    </row>
    <row r="66" spans="1:19" x14ac:dyDescent="0.25">
      <c r="A66" s="214">
        <v>59</v>
      </c>
      <c r="B66" s="1175" t="s">
        <v>1363</v>
      </c>
      <c r="C66" s="1179" t="s">
        <v>1364</v>
      </c>
      <c r="D66" s="752" t="s">
        <v>393</v>
      </c>
      <c r="E66" s="753" t="s">
        <v>7</v>
      </c>
      <c r="F66" s="753"/>
      <c r="G66" s="753"/>
      <c r="H66" s="753"/>
      <c r="I66" s="753"/>
      <c r="J66" s="753"/>
      <c r="K66" s="754"/>
      <c r="L66" s="754"/>
      <c r="M66" s="753"/>
      <c r="N66" s="753"/>
      <c r="O66" s="753"/>
      <c r="P66" s="753">
        <v>365</v>
      </c>
      <c r="Q66" s="753">
        <v>1</v>
      </c>
      <c r="R66" s="941" t="s">
        <v>4046</v>
      </c>
      <c r="S66" s="942" t="s">
        <v>4046</v>
      </c>
    </row>
    <row r="67" spans="1:19" x14ac:dyDescent="0.25">
      <c r="A67" s="214">
        <v>60</v>
      </c>
      <c r="B67" s="1176"/>
      <c r="C67" s="1180"/>
      <c r="D67" s="752" t="s">
        <v>394</v>
      </c>
      <c r="E67" s="753"/>
      <c r="F67" s="753"/>
      <c r="G67" s="753"/>
      <c r="H67" s="753"/>
      <c r="I67" s="753"/>
      <c r="J67" s="753"/>
      <c r="K67" s="754"/>
      <c r="L67" s="754"/>
      <c r="M67" s="753"/>
      <c r="N67" s="753"/>
      <c r="O67" s="753" t="s">
        <v>7</v>
      </c>
      <c r="P67" s="753">
        <v>12</v>
      </c>
      <c r="Q67" s="753">
        <v>1</v>
      </c>
      <c r="R67" s="618"/>
      <c r="S67" s="755">
        <f t="shared" si="0"/>
        <v>0</v>
      </c>
    </row>
    <row r="68" spans="1:19" x14ac:dyDescent="0.25">
      <c r="A68" s="214">
        <v>61</v>
      </c>
      <c r="B68" s="1176"/>
      <c r="C68" s="1180"/>
      <c r="D68" s="752" t="s">
        <v>1365</v>
      </c>
      <c r="E68" s="753"/>
      <c r="F68" s="753"/>
      <c r="G68" s="753"/>
      <c r="H68" s="753"/>
      <c r="I68" s="753"/>
      <c r="J68" s="753"/>
      <c r="K68" s="754"/>
      <c r="L68" s="754"/>
      <c r="M68" s="753"/>
      <c r="N68" s="753"/>
      <c r="O68" s="753" t="s">
        <v>7</v>
      </c>
      <c r="P68" s="753">
        <v>12</v>
      </c>
      <c r="Q68" s="753">
        <v>1</v>
      </c>
      <c r="R68" s="618"/>
      <c r="S68" s="755">
        <f t="shared" si="0"/>
        <v>0</v>
      </c>
    </row>
    <row r="69" spans="1:19" x14ac:dyDescent="0.25">
      <c r="A69" s="214">
        <v>62</v>
      </c>
      <c r="B69" s="1177"/>
      <c r="C69" s="1182"/>
      <c r="D69" s="752" t="s">
        <v>396</v>
      </c>
      <c r="E69" s="753"/>
      <c r="F69" s="753"/>
      <c r="G69" s="753"/>
      <c r="H69" s="753"/>
      <c r="I69" s="753"/>
      <c r="J69" s="753"/>
      <c r="K69" s="754"/>
      <c r="L69" s="754"/>
      <c r="M69" s="753"/>
      <c r="N69" s="753"/>
      <c r="O69" s="753" t="s">
        <v>7</v>
      </c>
      <c r="P69" s="753">
        <v>12</v>
      </c>
      <c r="Q69" s="753">
        <v>1</v>
      </c>
      <c r="R69" s="618"/>
      <c r="S69" s="755">
        <f t="shared" si="0"/>
        <v>0</v>
      </c>
    </row>
    <row r="70" spans="1:19" x14ac:dyDescent="0.25">
      <c r="A70" s="214">
        <v>63</v>
      </c>
      <c r="B70" s="1175" t="s">
        <v>1366</v>
      </c>
      <c r="C70" s="1179" t="s">
        <v>1367</v>
      </c>
      <c r="D70" s="752" t="s">
        <v>393</v>
      </c>
      <c r="E70" s="753"/>
      <c r="F70" s="753" t="s">
        <v>7</v>
      </c>
      <c r="G70" s="753"/>
      <c r="H70" s="753"/>
      <c r="I70" s="753"/>
      <c r="J70" s="753"/>
      <c r="K70" s="754"/>
      <c r="L70" s="754"/>
      <c r="M70" s="753"/>
      <c r="N70" s="753"/>
      <c r="O70" s="753"/>
      <c r="P70" s="753">
        <v>52</v>
      </c>
      <c r="Q70" s="753">
        <v>1</v>
      </c>
      <c r="R70" s="941" t="s">
        <v>4046</v>
      </c>
      <c r="S70" s="942" t="s">
        <v>4046</v>
      </c>
    </row>
    <row r="71" spans="1:19" x14ac:dyDescent="0.25">
      <c r="A71" s="214">
        <v>64</v>
      </c>
      <c r="B71" s="1176"/>
      <c r="C71" s="1180"/>
      <c r="D71" s="752" t="s">
        <v>362</v>
      </c>
      <c r="E71" s="753"/>
      <c r="F71" s="753"/>
      <c r="G71" s="753" t="s">
        <v>7</v>
      </c>
      <c r="H71" s="753"/>
      <c r="I71" s="753"/>
      <c r="J71" s="753"/>
      <c r="K71" s="754"/>
      <c r="L71" s="754"/>
      <c r="M71" s="753"/>
      <c r="N71" s="753"/>
      <c r="O71" s="753"/>
      <c r="P71" s="753">
        <v>12</v>
      </c>
      <c r="Q71" s="753">
        <v>1</v>
      </c>
      <c r="R71" s="941" t="s">
        <v>4046</v>
      </c>
      <c r="S71" s="942" t="s">
        <v>4046</v>
      </c>
    </row>
    <row r="72" spans="1:19" x14ac:dyDescent="0.25">
      <c r="A72" s="214">
        <v>65</v>
      </c>
      <c r="B72" s="1176"/>
      <c r="C72" s="1180"/>
      <c r="D72" s="752" t="s">
        <v>510</v>
      </c>
      <c r="E72" s="753"/>
      <c r="F72" s="753"/>
      <c r="G72" s="753"/>
      <c r="H72" s="753"/>
      <c r="I72" s="753"/>
      <c r="J72" s="753"/>
      <c r="K72" s="754"/>
      <c r="L72" s="754"/>
      <c r="M72" s="753" t="s">
        <v>7</v>
      </c>
      <c r="N72" s="753" t="s">
        <v>7</v>
      </c>
      <c r="O72" s="753"/>
      <c r="P72" s="753">
        <v>2</v>
      </c>
      <c r="Q72" s="753">
        <v>1</v>
      </c>
      <c r="R72" s="618"/>
      <c r="S72" s="755">
        <f t="shared" si="0"/>
        <v>0</v>
      </c>
    </row>
    <row r="73" spans="1:19" x14ac:dyDescent="0.25">
      <c r="A73" s="214">
        <v>66</v>
      </c>
      <c r="B73" s="1176"/>
      <c r="C73" s="1180"/>
      <c r="D73" s="752" t="s">
        <v>1368</v>
      </c>
      <c r="E73" s="753"/>
      <c r="F73" s="753"/>
      <c r="G73" s="753"/>
      <c r="H73" s="753"/>
      <c r="I73" s="753"/>
      <c r="J73" s="753"/>
      <c r="K73" s="754"/>
      <c r="L73" s="754"/>
      <c r="M73" s="753" t="s">
        <v>7</v>
      </c>
      <c r="N73" s="753" t="s">
        <v>7</v>
      </c>
      <c r="O73" s="753"/>
      <c r="P73" s="753">
        <v>2</v>
      </c>
      <c r="Q73" s="753">
        <v>1</v>
      </c>
      <c r="R73" s="618"/>
      <c r="S73" s="755">
        <f t="shared" si="0"/>
        <v>0</v>
      </c>
    </row>
    <row r="74" spans="1:19" x14ac:dyDescent="0.25">
      <c r="A74" s="214">
        <v>67</v>
      </c>
      <c r="B74" s="1176"/>
      <c r="C74" s="1180"/>
      <c r="D74" s="752" t="s">
        <v>512</v>
      </c>
      <c r="E74" s="753"/>
      <c r="F74" s="753"/>
      <c r="G74" s="753"/>
      <c r="H74" s="753"/>
      <c r="I74" s="753"/>
      <c r="J74" s="753"/>
      <c r="K74" s="754"/>
      <c r="L74" s="754"/>
      <c r="M74" s="753" t="s">
        <v>7</v>
      </c>
      <c r="N74" s="753" t="s">
        <v>7</v>
      </c>
      <c r="O74" s="753"/>
      <c r="P74" s="753">
        <v>2</v>
      </c>
      <c r="Q74" s="753">
        <v>1</v>
      </c>
      <c r="R74" s="618"/>
      <c r="S74" s="755">
        <f t="shared" si="0"/>
        <v>0</v>
      </c>
    </row>
    <row r="75" spans="1:19" x14ac:dyDescent="0.25">
      <c r="A75" s="214">
        <v>68</v>
      </c>
      <c r="B75" s="1176"/>
      <c r="C75" s="1180"/>
      <c r="D75" s="752" t="s">
        <v>513</v>
      </c>
      <c r="E75" s="753"/>
      <c r="F75" s="753"/>
      <c r="G75" s="753"/>
      <c r="H75" s="753"/>
      <c r="I75" s="753"/>
      <c r="J75" s="753"/>
      <c r="K75" s="754"/>
      <c r="L75" s="754"/>
      <c r="M75" s="753"/>
      <c r="N75" s="753" t="s">
        <v>7</v>
      </c>
      <c r="O75" s="753"/>
      <c r="P75" s="753">
        <v>1</v>
      </c>
      <c r="Q75" s="753">
        <v>1</v>
      </c>
      <c r="R75" s="618"/>
      <c r="S75" s="755">
        <f t="shared" si="0"/>
        <v>0</v>
      </c>
    </row>
    <row r="76" spans="1:19" x14ac:dyDescent="0.25">
      <c r="A76" s="214">
        <v>69</v>
      </c>
      <c r="B76" s="1176"/>
      <c r="C76" s="1180"/>
      <c r="D76" s="752" t="s">
        <v>1369</v>
      </c>
      <c r="E76" s="753"/>
      <c r="F76" s="753"/>
      <c r="G76" s="753"/>
      <c r="H76" s="753"/>
      <c r="I76" s="753"/>
      <c r="J76" s="753"/>
      <c r="K76" s="754"/>
      <c r="L76" s="754"/>
      <c r="M76" s="753"/>
      <c r="N76" s="753" t="s">
        <v>7</v>
      </c>
      <c r="O76" s="753"/>
      <c r="P76" s="753">
        <v>1</v>
      </c>
      <c r="Q76" s="753">
        <v>1</v>
      </c>
      <c r="R76" s="618"/>
      <c r="S76" s="755">
        <f t="shared" si="0"/>
        <v>0</v>
      </c>
    </row>
    <row r="77" spans="1:19" x14ac:dyDescent="0.25">
      <c r="A77" s="214">
        <v>70</v>
      </c>
      <c r="B77" s="1177"/>
      <c r="C77" s="1182"/>
      <c r="D77" s="752" t="s">
        <v>552</v>
      </c>
      <c r="E77" s="753"/>
      <c r="F77" s="753"/>
      <c r="G77" s="753"/>
      <c r="H77" s="753"/>
      <c r="I77" s="753"/>
      <c r="J77" s="753"/>
      <c r="K77" s="754"/>
      <c r="L77" s="754"/>
      <c r="M77" s="753" t="s">
        <v>7</v>
      </c>
      <c r="N77" s="753" t="s">
        <v>7</v>
      </c>
      <c r="O77" s="753"/>
      <c r="P77" s="753">
        <v>2</v>
      </c>
      <c r="Q77" s="753">
        <v>1</v>
      </c>
      <c r="R77" s="618"/>
      <c r="S77" s="755">
        <f t="shared" ref="S77:S140" si="1">P77*Q77*ROUND(R77,2)</f>
        <v>0</v>
      </c>
    </row>
    <row r="78" spans="1:19" x14ac:dyDescent="0.25">
      <c r="A78" s="214">
        <v>71</v>
      </c>
      <c r="B78" s="1175" t="s">
        <v>1370</v>
      </c>
      <c r="C78" s="1179" t="s">
        <v>1371</v>
      </c>
      <c r="D78" s="752" t="s">
        <v>358</v>
      </c>
      <c r="E78" s="753"/>
      <c r="F78" s="753" t="s">
        <v>7</v>
      </c>
      <c r="G78" s="753"/>
      <c r="H78" s="753"/>
      <c r="I78" s="753"/>
      <c r="J78" s="753"/>
      <c r="K78" s="754"/>
      <c r="L78" s="754"/>
      <c r="M78" s="753"/>
      <c r="N78" s="753"/>
      <c r="O78" s="753"/>
      <c r="P78" s="753">
        <v>52</v>
      </c>
      <c r="Q78" s="753">
        <v>1</v>
      </c>
      <c r="R78" s="941" t="s">
        <v>4046</v>
      </c>
      <c r="S78" s="942" t="s">
        <v>4046</v>
      </c>
    </row>
    <row r="79" spans="1:19" x14ac:dyDescent="0.25">
      <c r="A79" s="214">
        <v>72</v>
      </c>
      <c r="B79" s="1176"/>
      <c r="C79" s="1180"/>
      <c r="D79" s="752" t="s">
        <v>362</v>
      </c>
      <c r="E79" s="753"/>
      <c r="F79" s="753"/>
      <c r="G79" s="753" t="s">
        <v>7</v>
      </c>
      <c r="H79" s="753"/>
      <c r="I79" s="753"/>
      <c r="J79" s="753"/>
      <c r="K79" s="754"/>
      <c r="L79" s="754"/>
      <c r="M79" s="753"/>
      <c r="N79" s="753"/>
      <c r="O79" s="753"/>
      <c r="P79" s="753">
        <v>12</v>
      </c>
      <c r="Q79" s="753">
        <v>1</v>
      </c>
      <c r="R79" s="941" t="s">
        <v>4046</v>
      </c>
      <c r="S79" s="942" t="s">
        <v>4046</v>
      </c>
    </row>
    <row r="80" spans="1:19" x14ac:dyDescent="0.25">
      <c r="A80" s="214">
        <v>73</v>
      </c>
      <c r="B80" s="1176"/>
      <c r="C80" s="1180"/>
      <c r="D80" s="752" t="s">
        <v>509</v>
      </c>
      <c r="E80" s="753"/>
      <c r="F80" s="753"/>
      <c r="G80" s="753"/>
      <c r="H80" s="753"/>
      <c r="I80" s="753"/>
      <c r="J80" s="753"/>
      <c r="K80" s="754"/>
      <c r="L80" s="754"/>
      <c r="M80" s="753"/>
      <c r="N80" s="753" t="s">
        <v>7</v>
      </c>
      <c r="O80" s="753"/>
      <c r="P80" s="753">
        <v>1</v>
      </c>
      <c r="Q80" s="753">
        <v>1</v>
      </c>
      <c r="R80" s="618"/>
      <c r="S80" s="755">
        <f t="shared" si="1"/>
        <v>0</v>
      </c>
    </row>
    <row r="81" spans="1:19" x14ac:dyDescent="0.25">
      <c r="A81" s="214">
        <v>74</v>
      </c>
      <c r="B81" s="1176"/>
      <c r="C81" s="1180"/>
      <c r="D81" s="752" t="s">
        <v>510</v>
      </c>
      <c r="E81" s="753"/>
      <c r="F81" s="753"/>
      <c r="G81" s="753"/>
      <c r="H81" s="753"/>
      <c r="I81" s="753"/>
      <c r="J81" s="753"/>
      <c r="K81" s="754"/>
      <c r="L81" s="754"/>
      <c r="M81" s="753" t="s">
        <v>7</v>
      </c>
      <c r="N81" s="753" t="s">
        <v>7</v>
      </c>
      <c r="O81" s="753"/>
      <c r="P81" s="753">
        <v>2</v>
      </c>
      <c r="Q81" s="753">
        <v>1</v>
      </c>
      <c r="R81" s="618"/>
      <c r="S81" s="755">
        <f t="shared" si="1"/>
        <v>0</v>
      </c>
    </row>
    <row r="82" spans="1:19" x14ac:dyDescent="0.25">
      <c r="A82" s="214">
        <v>75</v>
      </c>
      <c r="B82" s="1176"/>
      <c r="C82" s="1180"/>
      <c r="D82" s="752" t="s">
        <v>364</v>
      </c>
      <c r="E82" s="753"/>
      <c r="F82" s="753"/>
      <c r="G82" s="753"/>
      <c r="H82" s="753"/>
      <c r="I82" s="753"/>
      <c r="J82" s="753"/>
      <c r="K82" s="754"/>
      <c r="L82" s="754"/>
      <c r="M82" s="753" t="s">
        <v>7</v>
      </c>
      <c r="N82" s="753" t="s">
        <v>7</v>
      </c>
      <c r="O82" s="753"/>
      <c r="P82" s="753">
        <v>2</v>
      </c>
      <c r="Q82" s="753">
        <v>1</v>
      </c>
      <c r="R82" s="618"/>
      <c r="S82" s="755">
        <f t="shared" si="1"/>
        <v>0</v>
      </c>
    </row>
    <row r="83" spans="1:19" x14ac:dyDescent="0.25">
      <c r="A83" s="214">
        <v>76</v>
      </c>
      <c r="B83" s="1176"/>
      <c r="C83" s="1180"/>
      <c r="D83" s="752" t="s">
        <v>545</v>
      </c>
      <c r="E83" s="753"/>
      <c r="F83" s="753"/>
      <c r="G83" s="753"/>
      <c r="H83" s="753"/>
      <c r="I83" s="753"/>
      <c r="J83" s="753"/>
      <c r="K83" s="754"/>
      <c r="L83" s="754"/>
      <c r="M83" s="753" t="s">
        <v>7</v>
      </c>
      <c r="N83" s="753" t="s">
        <v>7</v>
      </c>
      <c r="O83" s="753"/>
      <c r="P83" s="753">
        <v>2</v>
      </c>
      <c r="Q83" s="753">
        <v>1</v>
      </c>
      <c r="R83" s="618"/>
      <c r="S83" s="755">
        <f t="shared" si="1"/>
        <v>0</v>
      </c>
    </row>
    <row r="84" spans="1:19" x14ac:dyDescent="0.25">
      <c r="A84" s="214">
        <v>77</v>
      </c>
      <c r="B84" s="1176"/>
      <c r="C84" s="1180"/>
      <c r="D84" s="752" t="s">
        <v>279</v>
      </c>
      <c r="E84" s="753"/>
      <c r="F84" s="753"/>
      <c r="G84" s="753"/>
      <c r="H84" s="753"/>
      <c r="I84" s="753"/>
      <c r="J84" s="753"/>
      <c r="K84" s="754"/>
      <c r="L84" s="754"/>
      <c r="M84" s="753" t="s">
        <v>7</v>
      </c>
      <c r="N84" s="753" t="s">
        <v>7</v>
      </c>
      <c r="O84" s="753"/>
      <c r="P84" s="753">
        <v>2</v>
      </c>
      <c r="Q84" s="753">
        <v>1</v>
      </c>
      <c r="R84" s="618"/>
      <c r="S84" s="755">
        <f t="shared" si="1"/>
        <v>0</v>
      </c>
    </row>
    <row r="85" spans="1:19" x14ac:dyDescent="0.25">
      <c r="A85" s="214">
        <v>78</v>
      </c>
      <c r="B85" s="1176"/>
      <c r="C85" s="1180"/>
      <c r="D85" s="752" t="s">
        <v>512</v>
      </c>
      <c r="E85" s="753"/>
      <c r="F85" s="753"/>
      <c r="G85" s="753"/>
      <c r="H85" s="753"/>
      <c r="I85" s="753"/>
      <c r="J85" s="753"/>
      <c r="K85" s="754"/>
      <c r="L85" s="754"/>
      <c r="M85" s="753" t="s">
        <v>7</v>
      </c>
      <c r="N85" s="753" t="s">
        <v>7</v>
      </c>
      <c r="O85" s="753"/>
      <c r="P85" s="753">
        <v>2</v>
      </c>
      <c r="Q85" s="753">
        <v>1</v>
      </c>
      <c r="R85" s="618"/>
      <c r="S85" s="755">
        <f t="shared" si="1"/>
        <v>0</v>
      </c>
    </row>
    <row r="86" spans="1:19" x14ac:dyDescent="0.25">
      <c r="A86" s="214">
        <v>79</v>
      </c>
      <c r="B86" s="1176"/>
      <c r="C86" s="1180"/>
      <c r="D86" s="752" t="s">
        <v>209</v>
      </c>
      <c r="E86" s="753"/>
      <c r="F86" s="753"/>
      <c r="G86" s="753"/>
      <c r="H86" s="753"/>
      <c r="I86" s="753"/>
      <c r="J86" s="753"/>
      <c r="K86" s="754"/>
      <c r="L86" s="754"/>
      <c r="M86" s="753"/>
      <c r="N86" s="753" t="s">
        <v>7</v>
      </c>
      <c r="O86" s="753"/>
      <c r="P86" s="753">
        <v>1</v>
      </c>
      <c r="Q86" s="753">
        <v>1</v>
      </c>
      <c r="R86" s="618"/>
      <c r="S86" s="755">
        <f t="shared" si="1"/>
        <v>0</v>
      </c>
    </row>
    <row r="87" spans="1:19" ht="25.5" x14ac:dyDescent="0.25">
      <c r="A87" s="214">
        <v>80</v>
      </c>
      <c r="B87" s="1176"/>
      <c r="C87" s="1180"/>
      <c r="D87" s="943" t="s">
        <v>1372</v>
      </c>
      <c r="E87" s="753"/>
      <c r="F87" s="753"/>
      <c r="G87" s="753"/>
      <c r="H87" s="753"/>
      <c r="I87" s="753"/>
      <c r="J87" s="753"/>
      <c r="K87" s="754"/>
      <c r="L87" s="754"/>
      <c r="M87" s="753"/>
      <c r="N87" s="753" t="s">
        <v>7</v>
      </c>
      <c r="O87" s="753"/>
      <c r="P87" s="753">
        <v>1</v>
      </c>
      <c r="Q87" s="753">
        <v>1</v>
      </c>
      <c r="R87" s="618"/>
      <c r="S87" s="755">
        <f t="shared" si="1"/>
        <v>0</v>
      </c>
    </row>
    <row r="88" spans="1:19" x14ac:dyDescent="0.25">
      <c r="A88" s="214">
        <v>81</v>
      </c>
      <c r="B88" s="1176"/>
      <c r="C88" s="1180"/>
      <c r="D88" s="752" t="s">
        <v>546</v>
      </c>
      <c r="E88" s="753"/>
      <c r="F88" s="753"/>
      <c r="G88" s="753"/>
      <c r="H88" s="753"/>
      <c r="I88" s="753"/>
      <c r="J88" s="753"/>
      <c r="K88" s="754"/>
      <c r="L88" s="754"/>
      <c r="M88" s="753" t="s">
        <v>7</v>
      </c>
      <c r="N88" s="753" t="s">
        <v>7</v>
      </c>
      <c r="O88" s="753"/>
      <c r="P88" s="753">
        <v>2</v>
      </c>
      <c r="Q88" s="753">
        <v>1</v>
      </c>
      <c r="R88" s="618"/>
      <c r="S88" s="755">
        <f t="shared" si="1"/>
        <v>0</v>
      </c>
    </row>
    <row r="89" spans="1:19" x14ac:dyDescent="0.25">
      <c r="A89" s="214">
        <v>82</v>
      </c>
      <c r="B89" s="1176"/>
      <c r="C89" s="1180"/>
      <c r="D89" s="752" t="s">
        <v>1373</v>
      </c>
      <c r="E89" s="753"/>
      <c r="F89" s="753"/>
      <c r="G89" s="753"/>
      <c r="H89" s="753"/>
      <c r="I89" s="753"/>
      <c r="J89" s="753"/>
      <c r="K89" s="754"/>
      <c r="L89" s="754"/>
      <c r="M89" s="753" t="s">
        <v>7</v>
      </c>
      <c r="N89" s="753" t="s">
        <v>7</v>
      </c>
      <c r="O89" s="753"/>
      <c r="P89" s="753">
        <v>2</v>
      </c>
      <c r="Q89" s="753">
        <v>1</v>
      </c>
      <c r="R89" s="618"/>
      <c r="S89" s="755">
        <f t="shared" si="1"/>
        <v>0</v>
      </c>
    </row>
    <row r="90" spans="1:19" x14ac:dyDescent="0.25">
      <c r="A90" s="214">
        <v>83</v>
      </c>
      <c r="B90" s="1176"/>
      <c r="C90" s="1180"/>
      <c r="D90" s="752" t="s">
        <v>1369</v>
      </c>
      <c r="E90" s="753"/>
      <c r="F90" s="753"/>
      <c r="G90" s="753"/>
      <c r="H90" s="753"/>
      <c r="I90" s="753"/>
      <c r="J90" s="753"/>
      <c r="K90" s="754"/>
      <c r="L90" s="754"/>
      <c r="M90" s="753"/>
      <c r="N90" s="753" t="s">
        <v>7</v>
      </c>
      <c r="O90" s="753"/>
      <c r="P90" s="753">
        <v>1</v>
      </c>
      <c r="Q90" s="753">
        <v>1</v>
      </c>
      <c r="R90" s="618"/>
      <c r="S90" s="755">
        <f t="shared" si="1"/>
        <v>0</v>
      </c>
    </row>
    <row r="91" spans="1:19" x14ac:dyDescent="0.25">
      <c r="A91" s="214">
        <v>84</v>
      </c>
      <c r="B91" s="1176"/>
      <c r="C91" s="1180"/>
      <c r="D91" s="752" t="s">
        <v>513</v>
      </c>
      <c r="E91" s="753"/>
      <c r="F91" s="753"/>
      <c r="G91" s="753"/>
      <c r="H91" s="753"/>
      <c r="I91" s="753"/>
      <c r="J91" s="753"/>
      <c r="K91" s="754"/>
      <c r="L91" s="754"/>
      <c r="M91" s="753"/>
      <c r="N91" s="753" t="s">
        <v>7</v>
      </c>
      <c r="O91" s="753"/>
      <c r="P91" s="753">
        <v>1</v>
      </c>
      <c r="Q91" s="753">
        <v>1</v>
      </c>
      <c r="R91" s="618"/>
      <c r="S91" s="755">
        <f t="shared" si="1"/>
        <v>0</v>
      </c>
    </row>
    <row r="92" spans="1:19" x14ac:dyDescent="0.25">
      <c r="A92" s="214">
        <v>85</v>
      </c>
      <c r="B92" s="1177"/>
      <c r="C92" s="1182"/>
      <c r="D92" s="752" t="s">
        <v>552</v>
      </c>
      <c r="E92" s="753"/>
      <c r="F92" s="753"/>
      <c r="G92" s="753"/>
      <c r="H92" s="753"/>
      <c r="I92" s="753"/>
      <c r="J92" s="753"/>
      <c r="K92" s="754"/>
      <c r="L92" s="754"/>
      <c r="M92" s="753" t="s">
        <v>7</v>
      </c>
      <c r="N92" s="753" t="s">
        <v>7</v>
      </c>
      <c r="O92" s="753"/>
      <c r="P92" s="753">
        <v>2</v>
      </c>
      <c r="Q92" s="753">
        <v>1</v>
      </c>
      <c r="R92" s="618"/>
      <c r="S92" s="755">
        <f t="shared" si="1"/>
        <v>0</v>
      </c>
    </row>
    <row r="93" spans="1:19" x14ac:dyDescent="0.25">
      <c r="A93" s="214">
        <v>86</v>
      </c>
      <c r="B93" s="1175" t="s">
        <v>1374</v>
      </c>
      <c r="C93" s="1179" t="s">
        <v>1375</v>
      </c>
      <c r="D93" s="752" t="s">
        <v>358</v>
      </c>
      <c r="E93" s="753"/>
      <c r="F93" s="753" t="s">
        <v>7</v>
      </c>
      <c r="G93" s="753"/>
      <c r="H93" s="753"/>
      <c r="I93" s="753"/>
      <c r="J93" s="753"/>
      <c r="K93" s="754"/>
      <c r="L93" s="754"/>
      <c r="M93" s="753"/>
      <c r="N93" s="753"/>
      <c r="O93" s="753"/>
      <c r="P93" s="753">
        <v>52</v>
      </c>
      <c r="Q93" s="753">
        <v>1</v>
      </c>
      <c r="R93" s="941" t="s">
        <v>4046</v>
      </c>
      <c r="S93" s="942" t="s">
        <v>4046</v>
      </c>
    </row>
    <row r="94" spans="1:19" x14ac:dyDescent="0.25">
      <c r="A94" s="214">
        <v>87</v>
      </c>
      <c r="B94" s="1176"/>
      <c r="C94" s="1180"/>
      <c r="D94" s="752" t="s">
        <v>362</v>
      </c>
      <c r="E94" s="753"/>
      <c r="F94" s="753"/>
      <c r="G94" s="753" t="s">
        <v>7</v>
      </c>
      <c r="H94" s="753"/>
      <c r="I94" s="753"/>
      <c r="J94" s="753"/>
      <c r="K94" s="754"/>
      <c r="L94" s="754"/>
      <c r="M94" s="753"/>
      <c r="N94" s="753"/>
      <c r="O94" s="753"/>
      <c r="P94" s="753">
        <v>12</v>
      </c>
      <c r="Q94" s="753">
        <v>1</v>
      </c>
      <c r="R94" s="941" t="s">
        <v>4046</v>
      </c>
      <c r="S94" s="942" t="s">
        <v>4046</v>
      </c>
    </row>
    <row r="95" spans="1:19" x14ac:dyDescent="0.25">
      <c r="A95" s="214">
        <v>88</v>
      </c>
      <c r="B95" s="1176"/>
      <c r="C95" s="1180"/>
      <c r="D95" s="752" t="s">
        <v>509</v>
      </c>
      <c r="E95" s="753"/>
      <c r="F95" s="753"/>
      <c r="G95" s="753"/>
      <c r="H95" s="753"/>
      <c r="I95" s="753"/>
      <c r="J95" s="753"/>
      <c r="K95" s="754"/>
      <c r="L95" s="754"/>
      <c r="M95" s="753"/>
      <c r="N95" s="753" t="s">
        <v>7</v>
      </c>
      <c r="O95" s="753"/>
      <c r="P95" s="753">
        <v>1</v>
      </c>
      <c r="Q95" s="753">
        <v>1</v>
      </c>
      <c r="R95" s="618"/>
      <c r="S95" s="755">
        <f t="shared" si="1"/>
        <v>0</v>
      </c>
    </row>
    <row r="96" spans="1:19" x14ac:dyDescent="0.25">
      <c r="A96" s="214">
        <v>89</v>
      </c>
      <c r="B96" s="1176"/>
      <c r="C96" s="1180"/>
      <c r="D96" s="752" t="s">
        <v>510</v>
      </c>
      <c r="E96" s="753"/>
      <c r="F96" s="753"/>
      <c r="G96" s="753"/>
      <c r="H96" s="753"/>
      <c r="I96" s="753"/>
      <c r="J96" s="753"/>
      <c r="K96" s="754"/>
      <c r="L96" s="754"/>
      <c r="M96" s="753" t="s">
        <v>7</v>
      </c>
      <c r="N96" s="753" t="s">
        <v>7</v>
      </c>
      <c r="O96" s="753"/>
      <c r="P96" s="753">
        <v>2</v>
      </c>
      <c r="Q96" s="753">
        <v>1</v>
      </c>
      <c r="R96" s="618"/>
      <c r="S96" s="755">
        <f t="shared" si="1"/>
        <v>0</v>
      </c>
    </row>
    <row r="97" spans="1:19" x14ac:dyDescent="0.25">
      <c r="A97" s="214">
        <v>90</v>
      </c>
      <c r="B97" s="1176"/>
      <c r="C97" s="1180"/>
      <c r="D97" s="752" t="s">
        <v>364</v>
      </c>
      <c r="E97" s="753"/>
      <c r="F97" s="753"/>
      <c r="G97" s="753"/>
      <c r="H97" s="753"/>
      <c r="I97" s="753"/>
      <c r="J97" s="753"/>
      <c r="K97" s="754"/>
      <c r="L97" s="754"/>
      <c r="M97" s="753" t="s">
        <v>7</v>
      </c>
      <c r="N97" s="753" t="s">
        <v>7</v>
      </c>
      <c r="O97" s="753"/>
      <c r="P97" s="753">
        <v>2</v>
      </c>
      <c r="Q97" s="753">
        <v>1</v>
      </c>
      <c r="R97" s="618"/>
      <c r="S97" s="755">
        <f t="shared" si="1"/>
        <v>0</v>
      </c>
    </row>
    <row r="98" spans="1:19" x14ac:dyDescent="0.25">
      <c r="A98" s="214">
        <v>91</v>
      </c>
      <c r="B98" s="1176"/>
      <c r="C98" s="1180"/>
      <c r="D98" s="752" t="s">
        <v>545</v>
      </c>
      <c r="E98" s="753"/>
      <c r="F98" s="753"/>
      <c r="G98" s="753"/>
      <c r="H98" s="753"/>
      <c r="I98" s="753"/>
      <c r="J98" s="753"/>
      <c r="K98" s="754"/>
      <c r="L98" s="754"/>
      <c r="M98" s="753" t="s">
        <v>7</v>
      </c>
      <c r="N98" s="753" t="s">
        <v>7</v>
      </c>
      <c r="O98" s="753"/>
      <c r="P98" s="753">
        <v>2</v>
      </c>
      <c r="Q98" s="753">
        <v>1</v>
      </c>
      <c r="R98" s="618"/>
      <c r="S98" s="755">
        <f t="shared" si="1"/>
        <v>0</v>
      </c>
    </row>
    <row r="99" spans="1:19" x14ac:dyDescent="0.25">
      <c r="A99" s="214">
        <v>92</v>
      </c>
      <c r="B99" s="1176"/>
      <c r="C99" s="1180"/>
      <c r="D99" s="752" t="s">
        <v>279</v>
      </c>
      <c r="E99" s="753"/>
      <c r="F99" s="753"/>
      <c r="G99" s="753"/>
      <c r="H99" s="753"/>
      <c r="I99" s="753"/>
      <c r="J99" s="753"/>
      <c r="K99" s="754"/>
      <c r="L99" s="754"/>
      <c r="M99" s="753" t="s">
        <v>7</v>
      </c>
      <c r="N99" s="753" t="s">
        <v>7</v>
      </c>
      <c r="O99" s="753"/>
      <c r="P99" s="753">
        <v>2</v>
      </c>
      <c r="Q99" s="753">
        <v>1</v>
      </c>
      <c r="R99" s="618"/>
      <c r="S99" s="755">
        <f t="shared" si="1"/>
        <v>0</v>
      </c>
    </row>
    <row r="100" spans="1:19" x14ac:dyDescent="0.25">
      <c r="A100" s="214">
        <v>93</v>
      </c>
      <c r="B100" s="1176"/>
      <c r="C100" s="1180"/>
      <c r="D100" s="752" t="s">
        <v>512</v>
      </c>
      <c r="E100" s="753"/>
      <c r="F100" s="753"/>
      <c r="G100" s="753"/>
      <c r="H100" s="753"/>
      <c r="I100" s="753"/>
      <c r="J100" s="753"/>
      <c r="K100" s="754"/>
      <c r="L100" s="754"/>
      <c r="M100" s="753" t="s">
        <v>7</v>
      </c>
      <c r="N100" s="753" t="s">
        <v>7</v>
      </c>
      <c r="O100" s="753"/>
      <c r="P100" s="753">
        <v>2</v>
      </c>
      <c r="Q100" s="753">
        <v>1</v>
      </c>
      <c r="R100" s="618"/>
      <c r="S100" s="755">
        <f t="shared" si="1"/>
        <v>0</v>
      </c>
    </row>
    <row r="101" spans="1:19" x14ac:dyDescent="0.25">
      <c r="A101" s="214">
        <v>94</v>
      </c>
      <c r="B101" s="1176"/>
      <c r="C101" s="1180"/>
      <c r="D101" s="752" t="s">
        <v>209</v>
      </c>
      <c r="E101" s="753"/>
      <c r="F101" s="753"/>
      <c r="G101" s="753"/>
      <c r="H101" s="753"/>
      <c r="I101" s="753"/>
      <c r="J101" s="753"/>
      <c r="K101" s="754"/>
      <c r="L101" s="754"/>
      <c r="M101" s="753"/>
      <c r="N101" s="753" t="s">
        <v>7</v>
      </c>
      <c r="O101" s="753"/>
      <c r="P101" s="753">
        <v>1</v>
      </c>
      <c r="Q101" s="753">
        <v>1</v>
      </c>
      <c r="R101" s="618"/>
      <c r="S101" s="755">
        <f t="shared" si="1"/>
        <v>0</v>
      </c>
    </row>
    <row r="102" spans="1:19" ht="25.5" x14ac:dyDescent="0.25">
      <c r="A102" s="214">
        <v>95</v>
      </c>
      <c r="B102" s="1176"/>
      <c r="C102" s="1180"/>
      <c r="D102" s="943" t="s">
        <v>1372</v>
      </c>
      <c r="E102" s="753"/>
      <c r="F102" s="753"/>
      <c r="G102" s="753"/>
      <c r="H102" s="753"/>
      <c r="I102" s="753"/>
      <c r="J102" s="753"/>
      <c r="K102" s="754"/>
      <c r="L102" s="754"/>
      <c r="M102" s="753"/>
      <c r="N102" s="753" t="s">
        <v>7</v>
      </c>
      <c r="O102" s="753"/>
      <c r="P102" s="753">
        <v>1</v>
      </c>
      <c r="Q102" s="753">
        <v>1</v>
      </c>
      <c r="R102" s="618"/>
      <c r="S102" s="755">
        <f t="shared" si="1"/>
        <v>0</v>
      </c>
    </row>
    <row r="103" spans="1:19" x14ac:dyDescent="0.25">
      <c r="A103" s="214">
        <v>96</v>
      </c>
      <c r="B103" s="1176"/>
      <c r="C103" s="1180"/>
      <c r="D103" s="752" t="s">
        <v>546</v>
      </c>
      <c r="E103" s="753"/>
      <c r="F103" s="753"/>
      <c r="G103" s="753"/>
      <c r="H103" s="753"/>
      <c r="I103" s="753"/>
      <c r="J103" s="753"/>
      <c r="K103" s="754"/>
      <c r="L103" s="754"/>
      <c r="M103" s="753" t="s">
        <v>7</v>
      </c>
      <c r="N103" s="753" t="s">
        <v>7</v>
      </c>
      <c r="O103" s="753"/>
      <c r="P103" s="753">
        <v>2</v>
      </c>
      <c r="Q103" s="753">
        <v>1</v>
      </c>
      <c r="R103" s="618"/>
      <c r="S103" s="755">
        <f t="shared" si="1"/>
        <v>0</v>
      </c>
    </row>
    <row r="104" spans="1:19" x14ac:dyDescent="0.25">
      <c r="A104" s="214">
        <v>97</v>
      </c>
      <c r="B104" s="1176"/>
      <c r="C104" s="1180"/>
      <c r="D104" s="752" t="s">
        <v>1373</v>
      </c>
      <c r="E104" s="753"/>
      <c r="F104" s="753"/>
      <c r="G104" s="753"/>
      <c r="H104" s="753"/>
      <c r="I104" s="753"/>
      <c r="J104" s="753"/>
      <c r="K104" s="754"/>
      <c r="L104" s="754"/>
      <c r="M104" s="753" t="s">
        <v>7</v>
      </c>
      <c r="N104" s="753" t="s">
        <v>7</v>
      </c>
      <c r="O104" s="753"/>
      <c r="P104" s="753">
        <v>2</v>
      </c>
      <c r="Q104" s="753">
        <v>1</v>
      </c>
      <c r="R104" s="618"/>
      <c r="S104" s="755">
        <f t="shared" si="1"/>
        <v>0</v>
      </c>
    </row>
    <row r="105" spans="1:19" x14ac:dyDescent="0.25">
      <c r="A105" s="214">
        <v>98</v>
      </c>
      <c r="B105" s="1176"/>
      <c r="C105" s="1180"/>
      <c r="D105" s="752" t="s">
        <v>1369</v>
      </c>
      <c r="E105" s="753"/>
      <c r="F105" s="753"/>
      <c r="G105" s="753"/>
      <c r="H105" s="753"/>
      <c r="I105" s="753"/>
      <c r="J105" s="753"/>
      <c r="K105" s="754"/>
      <c r="L105" s="754"/>
      <c r="M105" s="753"/>
      <c r="N105" s="753" t="s">
        <v>7</v>
      </c>
      <c r="O105" s="753"/>
      <c r="P105" s="753">
        <v>1</v>
      </c>
      <c r="Q105" s="753">
        <v>1</v>
      </c>
      <c r="R105" s="618"/>
      <c r="S105" s="755">
        <f t="shared" si="1"/>
        <v>0</v>
      </c>
    </row>
    <row r="106" spans="1:19" x14ac:dyDescent="0.25">
      <c r="A106" s="214">
        <v>99</v>
      </c>
      <c r="B106" s="1176"/>
      <c r="C106" s="1180"/>
      <c r="D106" s="752" t="s">
        <v>513</v>
      </c>
      <c r="E106" s="753"/>
      <c r="F106" s="753"/>
      <c r="G106" s="753"/>
      <c r="H106" s="753"/>
      <c r="I106" s="753"/>
      <c r="J106" s="753"/>
      <c r="K106" s="754"/>
      <c r="L106" s="754"/>
      <c r="M106" s="753"/>
      <c r="N106" s="753" t="s">
        <v>7</v>
      </c>
      <c r="O106" s="753"/>
      <c r="P106" s="753">
        <v>1</v>
      </c>
      <c r="Q106" s="753">
        <v>1</v>
      </c>
      <c r="R106" s="618"/>
      <c r="S106" s="755">
        <f t="shared" si="1"/>
        <v>0</v>
      </c>
    </row>
    <row r="107" spans="1:19" x14ac:dyDescent="0.25">
      <c r="A107" s="214">
        <v>100</v>
      </c>
      <c r="B107" s="1177"/>
      <c r="C107" s="1182"/>
      <c r="D107" s="752" t="s">
        <v>552</v>
      </c>
      <c r="E107" s="753"/>
      <c r="F107" s="753"/>
      <c r="G107" s="753"/>
      <c r="H107" s="753"/>
      <c r="I107" s="753"/>
      <c r="J107" s="753"/>
      <c r="K107" s="754"/>
      <c r="L107" s="754"/>
      <c r="M107" s="753" t="s">
        <v>7</v>
      </c>
      <c r="N107" s="753" t="s">
        <v>7</v>
      </c>
      <c r="O107" s="753"/>
      <c r="P107" s="753">
        <v>2</v>
      </c>
      <c r="Q107" s="753">
        <v>1</v>
      </c>
      <c r="R107" s="618"/>
      <c r="S107" s="755">
        <f t="shared" si="1"/>
        <v>0</v>
      </c>
    </row>
    <row r="108" spans="1:19" x14ac:dyDescent="0.25">
      <c r="A108" s="214">
        <v>101</v>
      </c>
      <c r="B108" s="1175" t="s">
        <v>1376</v>
      </c>
      <c r="C108" s="1179" t="s">
        <v>1377</v>
      </c>
      <c r="D108" s="752" t="s">
        <v>358</v>
      </c>
      <c r="E108" s="753"/>
      <c r="F108" s="753" t="s">
        <v>7</v>
      </c>
      <c r="G108" s="753"/>
      <c r="H108" s="753"/>
      <c r="I108" s="753"/>
      <c r="J108" s="753"/>
      <c r="K108" s="754"/>
      <c r="L108" s="754"/>
      <c r="M108" s="753"/>
      <c r="N108" s="753"/>
      <c r="O108" s="753"/>
      <c r="P108" s="753">
        <v>52</v>
      </c>
      <c r="Q108" s="753">
        <v>1</v>
      </c>
      <c r="R108" s="941" t="s">
        <v>4046</v>
      </c>
      <c r="S108" s="942" t="s">
        <v>4046</v>
      </c>
    </row>
    <row r="109" spans="1:19" x14ac:dyDescent="0.25">
      <c r="A109" s="214">
        <v>102</v>
      </c>
      <c r="B109" s="1176"/>
      <c r="C109" s="1180"/>
      <c r="D109" s="752" t="s">
        <v>362</v>
      </c>
      <c r="E109" s="753"/>
      <c r="F109" s="753"/>
      <c r="G109" s="753" t="s">
        <v>7</v>
      </c>
      <c r="H109" s="753"/>
      <c r="I109" s="753"/>
      <c r="J109" s="753"/>
      <c r="K109" s="754"/>
      <c r="L109" s="754"/>
      <c r="M109" s="753"/>
      <c r="N109" s="753"/>
      <c r="O109" s="753"/>
      <c r="P109" s="753">
        <v>12</v>
      </c>
      <c r="Q109" s="753">
        <v>1</v>
      </c>
      <c r="R109" s="941" t="s">
        <v>4046</v>
      </c>
      <c r="S109" s="942" t="s">
        <v>4046</v>
      </c>
    </row>
    <row r="110" spans="1:19" x14ac:dyDescent="0.25">
      <c r="A110" s="214">
        <v>103</v>
      </c>
      <c r="B110" s="1176"/>
      <c r="C110" s="1180"/>
      <c r="D110" s="752" t="s">
        <v>509</v>
      </c>
      <c r="E110" s="753"/>
      <c r="F110" s="753"/>
      <c r="G110" s="753"/>
      <c r="H110" s="753"/>
      <c r="I110" s="753"/>
      <c r="J110" s="753"/>
      <c r="K110" s="754"/>
      <c r="L110" s="754"/>
      <c r="M110" s="753"/>
      <c r="N110" s="753" t="s">
        <v>7</v>
      </c>
      <c r="O110" s="753"/>
      <c r="P110" s="753">
        <v>1</v>
      </c>
      <c r="Q110" s="753">
        <v>1</v>
      </c>
      <c r="R110" s="618"/>
      <c r="S110" s="755">
        <f t="shared" si="1"/>
        <v>0</v>
      </c>
    </row>
    <row r="111" spans="1:19" x14ac:dyDescent="0.25">
      <c r="A111" s="214">
        <v>104</v>
      </c>
      <c r="B111" s="1176"/>
      <c r="C111" s="1180"/>
      <c r="D111" s="752" t="s">
        <v>510</v>
      </c>
      <c r="E111" s="753"/>
      <c r="F111" s="753"/>
      <c r="G111" s="753"/>
      <c r="H111" s="753"/>
      <c r="I111" s="753"/>
      <c r="J111" s="753"/>
      <c r="K111" s="754"/>
      <c r="L111" s="754"/>
      <c r="M111" s="753" t="s">
        <v>7</v>
      </c>
      <c r="N111" s="753" t="s">
        <v>7</v>
      </c>
      <c r="O111" s="753"/>
      <c r="P111" s="753">
        <v>2</v>
      </c>
      <c r="Q111" s="753">
        <v>1</v>
      </c>
      <c r="R111" s="618"/>
      <c r="S111" s="755">
        <f t="shared" si="1"/>
        <v>0</v>
      </c>
    </row>
    <row r="112" spans="1:19" x14ac:dyDescent="0.25">
      <c r="A112" s="214">
        <v>105</v>
      </c>
      <c r="B112" s="1176"/>
      <c r="C112" s="1180"/>
      <c r="D112" s="752" t="s">
        <v>364</v>
      </c>
      <c r="E112" s="753"/>
      <c r="F112" s="753"/>
      <c r="G112" s="753"/>
      <c r="H112" s="753"/>
      <c r="I112" s="753"/>
      <c r="J112" s="753"/>
      <c r="K112" s="754"/>
      <c r="L112" s="754"/>
      <c r="M112" s="753" t="s">
        <v>7</v>
      </c>
      <c r="N112" s="753" t="s">
        <v>7</v>
      </c>
      <c r="O112" s="753"/>
      <c r="P112" s="753">
        <v>2</v>
      </c>
      <c r="Q112" s="753">
        <v>1</v>
      </c>
      <c r="R112" s="618"/>
      <c r="S112" s="755">
        <f t="shared" si="1"/>
        <v>0</v>
      </c>
    </row>
    <row r="113" spans="1:19" x14ac:dyDescent="0.25">
      <c r="A113" s="214">
        <v>106</v>
      </c>
      <c r="B113" s="1176"/>
      <c r="C113" s="1180"/>
      <c r="D113" s="752" t="s">
        <v>545</v>
      </c>
      <c r="E113" s="753"/>
      <c r="F113" s="753"/>
      <c r="G113" s="753"/>
      <c r="H113" s="753"/>
      <c r="I113" s="753"/>
      <c r="J113" s="753"/>
      <c r="K113" s="754"/>
      <c r="L113" s="754"/>
      <c r="M113" s="753" t="s">
        <v>7</v>
      </c>
      <c r="N113" s="753" t="s">
        <v>7</v>
      </c>
      <c r="O113" s="753"/>
      <c r="P113" s="753">
        <v>2</v>
      </c>
      <c r="Q113" s="753">
        <v>1</v>
      </c>
      <c r="R113" s="618"/>
      <c r="S113" s="755">
        <f t="shared" si="1"/>
        <v>0</v>
      </c>
    </row>
    <row r="114" spans="1:19" x14ac:dyDescent="0.25">
      <c r="A114" s="214">
        <v>107</v>
      </c>
      <c r="B114" s="1176"/>
      <c r="C114" s="1180"/>
      <c r="D114" s="752" t="s">
        <v>279</v>
      </c>
      <c r="E114" s="753"/>
      <c r="F114" s="753"/>
      <c r="G114" s="753"/>
      <c r="H114" s="753"/>
      <c r="I114" s="753"/>
      <c r="J114" s="753"/>
      <c r="K114" s="754"/>
      <c r="L114" s="754"/>
      <c r="M114" s="753" t="s">
        <v>7</v>
      </c>
      <c r="N114" s="753" t="s">
        <v>7</v>
      </c>
      <c r="O114" s="753"/>
      <c r="P114" s="753">
        <v>2</v>
      </c>
      <c r="Q114" s="753">
        <v>1</v>
      </c>
      <c r="R114" s="618"/>
      <c r="S114" s="755">
        <f t="shared" si="1"/>
        <v>0</v>
      </c>
    </row>
    <row r="115" spans="1:19" x14ac:dyDescent="0.25">
      <c r="A115" s="214">
        <v>108</v>
      </c>
      <c r="B115" s="1176"/>
      <c r="C115" s="1180"/>
      <c r="D115" s="752" t="s">
        <v>512</v>
      </c>
      <c r="E115" s="753"/>
      <c r="F115" s="753"/>
      <c r="G115" s="753"/>
      <c r="H115" s="753"/>
      <c r="I115" s="753"/>
      <c r="J115" s="753"/>
      <c r="K115" s="754"/>
      <c r="L115" s="754"/>
      <c r="M115" s="753" t="s">
        <v>7</v>
      </c>
      <c r="N115" s="753" t="s">
        <v>7</v>
      </c>
      <c r="O115" s="753"/>
      <c r="P115" s="753">
        <v>2</v>
      </c>
      <c r="Q115" s="753">
        <v>1</v>
      </c>
      <c r="R115" s="618"/>
      <c r="S115" s="755">
        <f t="shared" si="1"/>
        <v>0</v>
      </c>
    </row>
    <row r="116" spans="1:19" x14ac:dyDescent="0.25">
      <c r="A116" s="214">
        <v>109</v>
      </c>
      <c r="B116" s="1176"/>
      <c r="C116" s="1180"/>
      <c r="D116" s="752" t="s">
        <v>209</v>
      </c>
      <c r="E116" s="753"/>
      <c r="F116" s="753"/>
      <c r="G116" s="753"/>
      <c r="H116" s="753"/>
      <c r="I116" s="753"/>
      <c r="J116" s="753"/>
      <c r="K116" s="754"/>
      <c r="L116" s="754"/>
      <c r="M116" s="753"/>
      <c r="N116" s="753" t="s">
        <v>7</v>
      </c>
      <c r="O116" s="753"/>
      <c r="P116" s="753">
        <v>1</v>
      </c>
      <c r="Q116" s="753">
        <v>1</v>
      </c>
      <c r="R116" s="618"/>
      <c r="S116" s="755">
        <f t="shared" si="1"/>
        <v>0</v>
      </c>
    </row>
    <row r="117" spans="1:19" ht="25.5" x14ac:dyDescent="0.25">
      <c r="A117" s="214">
        <v>110</v>
      </c>
      <c r="B117" s="1176"/>
      <c r="C117" s="1180"/>
      <c r="D117" s="943" t="s">
        <v>1372</v>
      </c>
      <c r="E117" s="753"/>
      <c r="F117" s="753"/>
      <c r="G117" s="753"/>
      <c r="H117" s="753"/>
      <c r="I117" s="753"/>
      <c r="J117" s="753"/>
      <c r="K117" s="754"/>
      <c r="L117" s="754"/>
      <c r="M117" s="753"/>
      <c r="N117" s="753" t="s">
        <v>7</v>
      </c>
      <c r="O117" s="753"/>
      <c r="P117" s="753">
        <v>1</v>
      </c>
      <c r="Q117" s="753">
        <v>1</v>
      </c>
      <c r="R117" s="618"/>
      <c r="S117" s="755">
        <f t="shared" si="1"/>
        <v>0</v>
      </c>
    </row>
    <row r="118" spans="1:19" x14ac:dyDescent="0.25">
      <c r="A118" s="214">
        <v>111</v>
      </c>
      <c r="B118" s="1176"/>
      <c r="C118" s="1180"/>
      <c r="D118" s="752" t="s">
        <v>546</v>
      </c>
      <c r="E118" s="753"/>
      <c r="F118" s="753"/>
      <c r="G118" s="753"/>
      <c r="H118" s="753"/>
      <c r="I118" s="753"/>
      <c r="J118" s="753"/>
      <c r="K118" s="754"/>
      <c r="L118" s="754"/>
      <c r="M118" s="753" t="s">
        <v>7</v>
      </c>
      <c r="N118" s="753" t="s">
        <v>7</v>
      </c>
      <c r="O118" s="753"/>
      <c r="P118" s="753">
        <v>2</v>
      </c>
      <c r="Q118" s="753">
        <v>1</v>
      </c>
      <c r="R118" s="618"/>
      <c r="S118" s="755">
        <f t="shared" si="1"/>
        <v>0</v>
      </c>
    </row>
    <row r="119" spans="1:19" x14ac:dyDescent="0.25">
      <c r="A119" s="214">
        <v>112</v>
      </c>
      <c r="B119" s="1176"/>
      <c r="C119" s="1180"/>
      <c r="D119" s="752" t="s">
        <v>1373</v>
      </c>
      <c r="E119" s="753"/>
      <c r="F119" s="753"/>
      <c r="G119" s="753"/>
      <c r="H119" s="753"/>
      <c r="I119" s="753"/>
      <c r="J119" s="753"/>
      <c r="K119" s="754"/>
      <c r="L119" s="754"/>
      <c r="M119" s="753" t="s">
        <v>7</v>
      </c>
      <c r="N119" s="753" t="s">
        <v>7</v>
      </c>
      <c r="O119" s="753"/>
      <c r="P119" s="753">
        <v>2</v>
      </c>
      <c r="Q119" s="753">
        <v>1</v>
      </c>
      <c r="R119" s="618"/>
      <c r="S119" s="755">
        <f t="shared" si="1"/>
        <v>0</v>
      </c>
    </row>
    <row r="120" spans="1:19" x14ac:dyDescent="0.25">
      <c r="A120" s="214">
        <v>113</v>
      </c>
      <c r="B120" s="1176"/>
      <c r="C120" s="1180"/>
      <c r="D120" s="752" t="s">
        <v>1378</v>
      </c>
      <c r="E120" s="753"/>
      <c r="F120" s="753"/>
      <c r="G120" s="753"/>
      <c r="H120" s="753"/>
      <c r="I120" s="753"/>
      <c r="J120" s="753"/>
      <c r="K120" s="754"/>
      <c r="L120" s="754"/>
      <c r="M120" s="753"/>
      <c r="N120" s="753" t="s">
        <v>7</v>
      </c>
      <c r="O120" s="753"/>
      <c r="P120" s="753">
        <v>1</v>
      </c>
      <c r="Q120" s="753">
        <v>1</v>
      </c>
      <c r="R120" s="618"/>
      <c r="S120" s="755">
        <f t="shared" si="1"/>
        <v>0</v>
      </c>
    </row>
    <row r="121" spans="1:19" x14ac:dyDescent="0.25">
      <c r="A121" s="214">
        <v>114</v>
      </c>
      <c r="B121" s="1176"/>
      <c r="C121" s="1180"/>
      <c r="D121" s="752" t="s">
        <v>513</v>
      </c>
      <c r="E121" s="753"/>
      <c r="F121" s="753"/>
      <c r="G121" s="753"/>
      <c r="H121" s="753"/>
      <c r="I121" s="753"/>
      <c r="J121" s="753"/>
      <c r="K121" s="754"/>
      <c r="L121" s="754"/>
      <c r="M121" s="753"/>
      <c r="N121" s="753" t="s">
        <v>7</v>
      </c>
      <c r="O121" s="753"/>
      <c r="P121" s="753">
        <v>1</v>
      </c>
      <c r="Q121" s="753">
        <v>1</v>
      </c>
      <c r="R121" s="618"/>
      <c r="S121" s="755">
        <f t="shared" si="1"/>
        <v>0</v>
      </c>
    </row>
    <row r="122" spans="1:19" x14ac:dyDescent="0.25">
      <c r="A122" s="214">
        <v>115</v>
      </c>
      <c r="B122" s="1177"/>
      <c r="C122" s="1182"/>
      <c r="D122" s="752" t="s">
        <v>552</v>
      </c>
      <c r="E122" s="753"/>
      <c r="F122" s="753"/>
      <c r="G122" s="753"/>
      <c r="H122" s="753"/>
      <c r="I122" s="753"/>
      <c r="J122" s="753"/>
      <c r="K122" s="754"/>
      <c r="L122" s="754"/>
      <c r="M122" s="753" t="s">
        <v>7</v>
      </c>
      <c r="N122" s="753" t="s">
        <v>7</v>
      </c>
      <c r="O122" s="753"/>
      <c r="P122" s="753">
        <v>2</v>
      </c>
      <c r="Q122" s="753">
        <v>1</v>
      </c>
      <c r="R122" s="618"/>
      <c r="S122" s="755">
        <f t="shared" si="1"/>
        <v>0</v>
      </c>
    </row>
    <row r="123" spans="1:19" x14ac:dyDescent="0.25">
      <c r="A123" s="214">
        <v>116</v>
      </c>
      <c r="B123" s="1175" t="s">
        <v>553</v>
      </c>
      <c r="C123" s="1179" t="s">
        <v>1379</v>
      </c>
      <c r="D123" s="752" t="s">
        <v>555</v>
      </c>
      <c r="E123" s="753"/>
      <c r="F123" s="753"/>
      <c r="G123" s="753"/>
      <c r="H123" s="753"/>
      <c r="I123" s="753"/>
      <c r="J123" s="753"/>
      <c r="K123" s="754"/>
      <c r="L123" s="754"/>
      <c r="M123" s="753"/>
      <c r="N123" s="753"/>
      <c r="O123" s="753" t="s">
        <v>7</v>
      </c>
      <c r="P123" s="753">
        <v>12</v>
      </c>
      <c r="Q123" s="753">
        <v>1</v>
      </c>
      <c r="R123" s="618"/>
      <c r="S123" s="755">
        <f t="shared" si="1"/>
        <v>0</v>
      </c>
    </row>
    <row r="124" spans="1:19" x14ac:dyDescent="0.25">
      <c r="A124" s="214">
        <v>117</v>
      </c>
      <c r="B124" s="1176"/>
      <c r="C124" s="1180"/>
      <c r="D124" s="943" t="s">
        <v>1380</v>
      </c>
      <c r="E124" s="753"/>
      <c r="F124" s="753"/>
      <c r="G124" s="753"/>
      <c r="H124" s="753"/>
      <c r="I124" s="753"/>
      <c r="J124" s="753"/>
      <c r="K124" s="754"/>
      <c r="L124" s="754"/>
      <c r="M124" s="753"/>
      <c r="N124" s="753"/>
      <c r="O124" s="753" t="s">
        <v>7</v>
      </c>
      <c r="P124" s="753">
        <v>12</v>
      </c>
      <c r="Q124" s="753">
        <v>1</v>
      </c>
      <c r="R124" s="618"/>
      <c r="S124" s="755">
        <f t="shared" si="1"/>
        <v>0</v>
      </c>
    </row>
    <row r="125" spans="1:19" x14ac:dyDescent="0.25">
      <c r="A125" s="214">
        <v>118</v>
      </c>
      <c r="B125" s="1176"/>
      <c r="C125" s="1180"/>
      <c r="D125" s="752" t="s">
        <v>561</v>
      </c>
      <c r="E125" s="753"/>
      <c r="F125" s="753"/>
      <c r="G125" s="753"/>
      <c r="H125" s="753"/>
      <c r="I125" s="753"/>
      <c r="J125" s="753"/>
      <c r="K125" s="754"/>
      <c r="L125" s="754"/>
      <c r="M125" s="753"/>
      <c r="N125" s="753"/>
      <c r="O125" s="753" t="s">
        <v>7</v>
      </c>
      <c r="P125" s="753">
        <v>12</v>
      </c>
      <c r="Q125" s="753">
        <v>1</v>
      </c>
      <c r="R125" s="618"/>
      <c r="S125" s="755">
        <f t="shared" si="1"/>
        <v>0</v>
      </c>
    </row>
    <row r="126" spans="1:19" x14ac:dyDescent="0.25">
      <c r="A126" s="214">
        <v>119</v>
      </c>
      <c r="B126" s="1177"/>
      <c r="C126" s="1182"/>
      <c r="D126" s="752" t="s">
        <v>564</v>
      </c>
      <c r="E126" s="753"/>
      <c r="F126" s="753"/>
      <c r="G126" s="753"/>
      <c r="H126" s="753"/>
      <c r="I126" s="753"/>
      <c r="J126" s="753"/>
      <c r="K126" s="754"/>
      <c r="L126" s="754"/>
      <c r="M126" s="753"/>
      <c r="N126" s="753"/>
      <c r="O126" s="753" t="s">
        <v>7</v>
      </c>
      <c r="P126" s="753">
        <v>12</v>
      </c>
      <c r="Q126" s="753">
        <v>1</v>
      </c>
      <c r="R126" s="618"/>
      <c r="S126" s="755">
        <f t="shared" si="1"/>
        <v>0</v>
      </c>
    </row>
    <row r="127" spans="1:19" x14ac:dyDescent="0.25">
      <c r="A127" s="214">
        <v>120</v>
      </c>
      <c r="B127" s="1175" t="s">
        <v>1381</v>
      </c>
      <c r="C127" s="1179" t="s">
        <v>1382</v>
      </c>
      <c r="D127" s="752" t="s">
        <v>555</v>
      </c>
      <c r="E127" s="753"/>
      <c r="F127" s="753"/>
      <c r="G127" s="753"/>
      <c r="H127" s="753"/>
      <c r="I127" s="753"/>
      <c r="J127" s="753"/>
      <c r="K127" s="754"/>
      <c r="L127" s="754"/>
      <c r="M127" s="753" t="s">
        <v>7</v>
      </c>
      <c r="N127" s="753" t="s">
        <v>7</v>
      </c>
      <c r="O127" s="753"/>
      <c r="P127" s="753">
        <v>2</v>
      </c>
      <c r="Q127" s="753">
        <v>1</v>
      </c>
      <c r="R127" s="618"/>
      <c r="S127" s="755">
        <f t="shared" si="1"/>
        <v>0</v>
      </c>
    </row>
    <row r="128" spans="1:19" x14ac:dyDescent="0.25">
      <c r="A128" s="214">
        <v>121</v>
      </c>
      <c r="B128" s="1176"/>
      <c r="C128" s="1180"/>
      <c r="D128" s="752" t="s">
        <v>1383</v>
      </c>
      <c r="E128" s="753"/>
      <c r="F128" s="753"/>
      <c r="G128" s="753"/>
      <c r="H128" s="753"/>
      <c r="I128" s="753"/>
      <c r="J128" s="753"/>
      <c r="K128" s="754"/>
      <c r="L128" s="754"/>
      <c r="M128" s="753" t="s">
        <v>7</v>
      </c>
      <c r="N128" s="753" t="s">
        <v>7</v>
      </c>
      <c r="O128" s="753"/>
      <c r="P128" s="753">
        <v>2</v>
      </c>
      <c r="Q128" s="753">
        <v>1</v>
      </c>
      <c r="R128" s="618"/>
      <c r="S128" s="755">
        <f t="shared" si="1"/>
        <v>0</v>
      </c>
    </row>
    <row r="129" spans="1:19" x14ac:dyDescent="0.25">
      <c r="A129" s="214">
        <v>122</v>
      </c>
      <c r="B129" s="1176"/>
      <c r="C129" s="1180"/>
      <c r="D129" s="752" t="s">
        <v>561</v>
      </c>
      <c r="E129" s="753"/>
      <c r="F129" s="753"/>
      <c r="G129" s="753"/>
      <c r="H129" s="753"/>
      <c r="I129" s="753"/>
      <c r="J129" s="753"/>
      <c r="K129" s="754"/>
      <c r="L129" s="754"/>
      <c r="M129" s="753" t="s">
        <v>7</v>
      </c>
      <c r="N129" s="753" t="s">
        <v>7</v>
      </c>
      <c r="O129" s="753"/>
      <c r="P129" s="753">
        <v>2</v>
      </c>
      <c r="Q129" s="753">
        <v>1</v>
      </c>
      <c r="R129" s="618"/>
      <c r="S129" s="755">
        <f t="shared" si="1"/>
        <v>0</v>
      </c>
    </row>
    <row r="130" spans="1:19" x14ac:dyDescent="0.25">
      <c r="A130" s="214">
        <v>123</v>
      </c>
      <c r="B130" s="1176"/>
      <c r="C130" s="1180"/>
      <c r="D130" s="752" t="s">
        <v>564</v>
      </c>
      <c r="E130" s="753"/>
      <c r="F130" s="753"/>
      <c r="G130" s="753"/>
      <c r="H130" s="753"/>
      <c r="I130" s="753"/>
      <c r="J130" s="753"/>
      <c r="K130" s="754"/>
      <c r="L130" s="754"/>
      <c r="M130" s="753" t="s">
        <v>7</v>
      </c>
      <c r="N130" s="753" t="s">
        <v>7</v>
      </c>
      <c r="O130" s="753"/>
      <c r="P130" s="753">
        <v>2</v>
      </c>
      <c r="Q130" s="753">
        <v>1</v>
      </c>
      <c r="R130" s="618"/>
      <c r="S130" s="755">
        <f t="shared" si="1"/>
        <v>0</v>
      </c>
    </row>
    <row r="131" spans="1:19" x14ac:dyDescent="0.25">
      <c r="A131" s="214">
        <v>124</v>
      </c>
      <c r="B131" s="1177"/>
      <c r="C131" s="1182"/>
      <c r="D131" s="752" t="s">
        <v>552</v>
      </c>
      <c r="E131" s="753"/>
      <c r="F131" s="753"/>
      <c r="G131" s="753"/>
      <c r="H131" s="753"/>
      <c r="I131" s="753"/>
      <c r="J131" s="753"/>
      <c r="K131" s="754"/>
      <c r="L131" s="754"/>
      <c r="M131" s="753" t="s">
        <v>7</v>
      </c>
      <c r="N131" s="753" t="s">
        <v>7</v>
      </c>
      <c r="O131" s="753"/>
      <c r="P131" s="753">
        <v>2</v>
      </c>
      <c r="Q131" s="753">
        <v>1</v>
      </c>
      <c r="R131" s="618"/>
      <c r="S131" s="755">
        <f t="shared" si="1"/>
        <v>0</v>
      </c>
    </row>
    <row r="132" spans="1:19" x14ac:dyDescent="0.25">
      <c r="A132" s="214">
        <v>125</v>
      </c>
      <c r="B132" s="1175" t="s">
        <v>1384</v>
      </c>
      <c r="C132" s="1179" t="s">
        <v>1385</v>
      </c>
      <c r="D132" s="752" t="s">
        <v>358</v>
      </c>
      <c r="E132" s="753"/>
      <c r="F132" s="753" t="s">
        <v>7</v>
      </c>
      <c r="G132" s="753"/>
      <c r="H132" s="753"/>
      <c r="I132" s="753"/>
      <c r="J132" s="753"/>
      <c r="K132" s="754"/>
      <c r="L132" s="754"/>
      <c r="M132" s="753"/>
      <c r="N132" s="753"/>
      <c r="O132" s="753"/>
      <c r="P132" s="753">
        <v>52</v>
      </c>
      <c r="Q132" s="753">
        <v>1</v>
      </c>
      <c r="R132" s="941" t="s">
        <v>4046</v>
      </c>
      <c r="S132" s="942" t="s">
        <v>4046</v>
      </c>
    </row>
    <row r="133" spans="1:19" x14ac:dyDescent="0.25">
      <c r="A133" s="214">
        <v>126</v>
      </c>
      <c r="B133" s="1176"/>
      <c r="C133" s="1180"/>
      <c r="D133" s="752" t="s">
        <v>362</v>
      </c>
      <c r="E133" s="753"/>
      <c r="F133" s="753"/>
      <c r="G133" s="753" t="s">
        <v>7</v>
      </c>
      <c r="H133" s="753"/>
      <c r="I133" s="753"/>
      <c r="J133" s="753"/>
      <c r="K133" s="754"/>
      <c r="L133" s="754"/>
      <c r="M133" s="753"/>
      <c r="N133" s="753"/>
      <c r="O133" s="753"/>
      <c r="P133" s="753">
        <v>12</v>
      </c>
      <c r="Q133" s="753">
        <v>1</v>
      </c>
      <c r="R133" s="941" t="s">
        <v>4046</v>
      </c>
      <c r="S133" s="942" t="s">
        <v>4046</v>
      </c>
    </row>
    <row r="134" spans="1:19" x14ac:dyDescent="0.25">
      <c r="A134" s="214">
        <v>127</v>
      </c>
      <c r="B134" s="1176"/>
      <c r="C134" s="1180"/>
      <c r="D134" s="752" t="s">
        <v>509</v>
      </c>
      <c r="E134" s="753"/>
      <c r="F134" s="753"/>
      <c r="G134" s="753"/>
      <c r="H134" s="753"/>
      <c r="I134" s="753"/>
      <c r="J134" s="753"/>
      <c r="K134" s="754"/>
      <c r="L134" s="754"/>
      <c r="M134" s="753"/>
      <c r="N134" s="753" t="s">
        <v>7</v>
      </c>
      <c r="O134" s="753"/>
      <c r="P134" s="753">
        <v>1</v>
      </c>
      <c r="Q134" s="753">
        <v>1</v>
      </c>
      <c r="R134" s="618"/>
      <c r="S134" s="755">
        <f t="shared" si="1"/>
        <v>0</v>
      </c>
    </row>
    <row r="135" spans="1:19" x14ac:dyDescent="0.25">
      <c r="A135" s="214">
        <v>128</v>
      </c>
      <c r="B135" s="1176"/>
      <c r="C135" s="1180"/>
      <c r="D135" s="752" t="s">
        <v>510</v>
      </c>
      <c r="E135" s="753"/>
      <c r="F135" s="753"/>
      <c r="G135" s="753"/>
      <c r="H135" s="753"/>
      <c r="I135" s="753"/>
      <c r="J135" s="753"/>
      <c r="K135" s="754"/>
      <c r="L135" s="754"/>
      <c r="M135" s="753" t="s">
        <v>7</v>
      </c>
      <c r="N135" s="753" t="s">
        <v>7</v>
      </c>
      <c r="O135" s="753"/>
      <c r="P135" s="753">
        <v>2</v>
      </c>
      <c r="Q135" s="753">
        <v>1</v>
      </c>
      <c r="R135" s="618"/>
      <c r="S135" s="755">
        <f t="shared" si="1"/>
        <v>0</v>
      </c>
    </row>
    <row r="136" spans="1:19" x14ac:dyDescent="0.25">
      <c r="A136" s="214">
        <v>129</v>
      </c>
      <c r="B136" s="1176"/>
      <c r="C136" s="1180"/>
      <c r="D136" s="752" t="s">
        <v>364</v>
      </c>
      <c r="E136" s="753"/>
      <c r="F136" s="753"/>
      <c r="G136" s="753"/>
      <c r="H136" s="753"/>
      <c r="I136" s="753"/>
      <c r="J136" s="753"/>
      <c r="K136" s="754"/>
      <c r="L136" s="754"/>
      <c r="M136" s="753" t="s">
        <v>7</v>
      </c>
      <c r="N136" s="753" t="s">
        <v>7</v>
      </c>
      <c r="O136" s="753"/>
      <c r="P136" s="753">
        <v>2</v>
      </c>
      <c r="Q136" s="753">
        <v>1</v>
      </c>
      <c r="R136" s="618"/>
      <c r="S136" s="755">
        <f t="shared" si="1"/>
        <v>0</v>
      </c>
    </row>
    <row r="137" spans="1:19" x14ac:dyDescent="0.25">
      <c r="A137" s="214">
        <v>130</v>
      </c>
      <c r="B137" s="1176"/>
      <c r="C137" s="1180"/>
      <c r="D137" s="752" t="s">
        <v>545</v>
      </c>
      <c r="E137" s="753"/>
      <c r="F137" s="753"/>
      <c r="G137" s="753"/>
      <c r="H137" s="753"/>
      <c r="I137" s="753"/>
      <c r="J137" s="753"/>
      <c r="K137" s="754"/>
      <c r="L137" s="754"/>
      <c r="M137" s="753" t="s">
        <v>7</v>
      </c>
      <c r="N137" s="753" t="s">
        <v>7</v>
      </c>
      <c r="O137" s="753"/>
      <c r="P137" s="753">
        <v>2</v>
      </c>
      <c r="Q137" s="753">
        <v>1</v>
      </c>
      <c r="R137" s="618"/>
      <c r="S137" s="755">
        <f t="shared" si="1"/>
        <v>0</v>
      </c>
    </row>
    <row r="138" spans="1:19" x14ac:dyDescent="0.25">
      <c r="A138" s="214">
        <v>131</v>
      </c>
      <c r="B138" s="1176"/>
      <c r="C138" s="1180"/>
      <c r="D138" s="752" t="s">
        <v>279</v>
      </c>
      <c r="E138" s="753"/>
      <c r="F138" s="753"/>
      <c r="G138" s="753"/>
      <c r="H138" s="753"/>
      <c r="I138" s="753"/>
      <c r="J138" s="753"/>
      <c r="K138" s="754"/>
      <c r="L138" s="754"/>
      <c r="M138" s="753" t="s">
        <v>7</v>
      </c>
      <c r="N138" s="753" t="s">
        <v>7</v>
      </c>
      <c r="O138" s="753"/>
      <c r="P138" s="753">
        <v>2</v>
      </c>
      <c r="Q138" s="753">
        <v>1</v>
      </c>
      <c r="R138" s="618"/>
      <c r="S138" s="755">
        <f t="shared" si="1"/>
        <v>0</v>
      </c>
    </row>
    <row r="139" spans="1:19" x14ac:dyDescent="0.25">
      <c r="A139" s="214">
        <v>132</v>
      </c>
      <c r="B139" s="1176"/>
      <c r="C139" s="1180"/>
      <c r="D139" s="752" t="s">
        <v>512</v>
      </c>
      <c r="E139" s="753"/>
      <c r="F139" s="753"/>
      <c r="G139" s="753"/>
      <c r="H139" s="753"/>
      <c r="I139" s="753"/>
      <c r="J139" s="753"/>
      <c r="K139" s="754"/>
      <c r="L139" s="754"/>
      <c r="M139" s="753" t="s">
        <v>7</v>
      </c>
      <c r="N139" s="753" t="s">
        <v>7</v>
      </c>
      <c r="O139" s="753"/>
      <c r="P139" s="753">
        <v>2</v>
      </c>
      <c r="Q139" s="753">
        <v>1</v>
      </c>
      <c r="R139" s="618"/>
      <c r="S139" s="755">
        <f t="shared" si="1"/>
        <v>0</v>
      </c>
    </row>
    <row r="140" spans="1:19" x14ac:dyDescent="0.25">
      <c r="A140" s="214">
        <v>133</v>
      </c>
      <c r="B140" s="1176"/>
      <c r="C140" s="1180"/>
      <c r="D140" s="752" t="s">
        <v>209</v>
      </c>
      <c r="E140" s="753"/>
      <c r="F140" s="753"/>
      <c r="G140" s="753"/>
      <c r="H140" s="753"/>
      <c r="I140" s="753"/>
      <c r="J140" s="753"/>
      <c r="K140" s="754"/>
      <c r="L140" s="754"/>
      <c r="M140" s="753"/>
      <c r="N140" s="753" t="s">
        <v>7</v>
      </c>
      <c r="O140" s="753"/>
      <c r="P140" s="753">
        <v>1</v>
      </c>
      <c r="Q140" s="753">
        <v>1</v>
      </c>
      <c r="R140" s="618"/>
      <c r="S140" s="755">
        <f t="shared" si="1"/>
        <v>0</v>
      </c>
    </row>
    <row r="141" spans="1:19" x14ac:dyDescent="0.25">
      <c r="A141" s="214">
        <v>134</v>
      </c>
      <c r="B141" s="1176"/>
      <c r="C141" s="1180"/>
      <c r="D141" s="752" t="s">
        <v>1386</v>
      </c>
      <c r="E141" s="753"/>
      <c r="F141" s="753"/>
      <c r="G141" s="753"/>
      <c r="H141" s="753"/>
      <c r="I141" s="753"/>
      <c r="J141" s="753"/>
      <c r="K141" s="754"/>
      <c r="L141" s="754"/>
      <c r="M141" s="753" t="s">
        <v>7</v>
      </c>
      <c r="N141" s="753" t="s">
        <v>7</v>
      </c>
      <c r="O141" s="753"/>
      <c r="P141" s="753">
        <v>2</v>
      </c>
      <c r="Q141" s="753">
        <v>1</v>
      </c>
      <c r="R141" s="618"/>
      <c r="S141" s="755">
        <f t="shared" ref="S141:S199" si="2">P141*Q141*ROUND(R141,2)</f>
        <v>0</v>
      </c>
    </row>
    <row r="142" spans="1:19" ht="25.5" x14ac:dyDescent="0.25">
      <c r="A142" s="214">
        <v>135</v>
      </c>
      <c r="B142" s="1176"/>
      <c r="C142" s="1180"/>
      <c r="D142" s="943" t="s">
        <v>1387</v>
      </c>
      <c r="E142" s="753"/>
      <c r="F142" s="753"/>
      <c r="G142" s="753"/>
      <c r="H142" s="753"/>
      <c r="I142" s="753"/>
      <c r="J142" s="753"/>
      <c r="K142" s="754"/>
      <c r="L142" s="754"/>
      <c r="M142" s="753" t="s">
        <v>7</v>
      </c>
      <c r="N142" s="753" t="s">
        <v>7</v>
      </c>
      <c r="O142" s="753"/>
      <c r="P142" s="753">
        <v>2</v>
      </c>
      <c r="Q142" s="753">
        <v>1</v>
      </c>
      <c r="R142" s="618"/>
      <c r="S142" s="755">
        <f t="shared" si="2"/>
        <v>0</v>
      </c>
    </row>
    <row r="143" spans="1:19" x14ac:dyDescent="0.25">
      <c r="A143" s="214">
        <v>136</v>
      </c>
      <c r="B143" s="1176"/>
      <c r="C143" s="1180"/>
      <c r="D143" s="752" t="s">
        <v>1388</v>
      </c>
      <c r="E143" s="753"/>
      <c r="F143" s="753"/>
      <c r="G143" s="753"/>
      <c r="H143" s="753"/>
      <c r="I143" s="753"/>
      <c r="J143" s="753"/>
      <c r="K143" s="754"/>
      <c r="L143" s="754"/>
      <c r="M143" s="753"/>
      <c r="N143" s="753" t="s">
        <v>7</v>
      </c>
      <c r="O143" s="753"/>
      <c r="P143" s="753">
        <v>1</v>
      </c>
      <c r="Q143" s="753">
        <v>1</v>
      </c>
      <c r="R143" s="618"/>
      <c r="S143" s="755">
        <f t="shared" si="2"/>
        <v>0</v>
      </c>
    </row>
    <row r="144" spans="1:19" x14ac:dyDescent="0.25">
      <c r="A144" s="214">
        <v>137</v>
      </c>
      <c r="B144" s="1176"/>
      <c r="C144" s="1180"/>
      <c r="D144" s="752" t="s">
        <v>1389</v>
      </c>
      <c r="E144" s="753"/>
      <c r="F144" s="753"/>
      <c r="G144" s="753"/>
      <c r="H144" s="753"/>
      <c r="I144" s="753"/>
      <c r="J144" s="753"/>
      <c r="K144" s="754"/>
      <c r="L144" s="754"/>
      <c r="M144" s="753" t="s">
        <v>7</v>
      </c>
      <c r="N144" s="753" t="s">
        <v>7</v>
      </c>
      <c r="O144" s="753"/>
      <c r="P144" s="753">
        <v>2</v>
      </c>
      <c r="Q144" s="753">
        <v>1</v>
      </c>
      <c r="R144" s="618"/>
      <c r="S144" s="755">
        <f t="shared" si="2"/>
        <v>0</v>
      </c>
    </row>
    <row r="145" spans="1:19" ht="25.5" x14ac:dyDescent="0.25">
      <c r="A145" s="214">
        <v>138</v>
      </c>
      <c r="B145" s="1176"/>
      <c r="C145" s="1180"/>
      <c r="D145" s="943" t="s">
        <v>1372</v>
      </c>
      <c r="E145" s="753"/>
      <c r="F145" s="753"/>
      <c r="G145" s="753"/>
      <c r="H145" s="753"/>
      <c r="I145" s="753"/>
      <c r="J145" s="753"/>
      <c r="K145" s="754"/>
      <c r="L145" s="754"/>
      <c r="M145" s="753"/>
      <c r="N145" s="753" t="s">
        <v>7</v>
      </c>
      <c r="O145" s="753"/>
      <c r="P145" s="753">
        <v>1</v>
      </c>
      <c r="Q145" s="753">
        <v>1</v>
      </c>
      <c r="R145" s="618"/>
      <c r="S145" s="755">
        <f t="shared" si="2"/>
        <v>0</v>
      </c>
    </row>
    <row r="146" spans="1:19" x14ac:dyDescent="0.25">
      <c r="A146" s="214">
        <v>139</v>
      </c>
      <c r="B146" s="1176"/>
      <c r="C146" s="1180"/>
      <c r="D146" s="752" t="s">
        <v>513</v>
      </c>
      <c r="E146" s="753"/>
      <c r="F146" s="753"/>
      <c r="G146" s="753"/>
      <c r="H146" s="753"/>
      <c r="I146" s="753"/>
      <c r="J146" s="753"/>
      <c r="K146" s="754"/>
      <c r="L146" s="754"/>
      <c r="M146" s="753"/>
      <c r="N146" s="753" t="s">
        <v>7</v>
      </c>
      <c r="O146" s="753"/>
      <c r="P146" s="753">
        <v>1</v>
      </c>
      <c r="Q146" s="753">
        <v>1</v>
      </c>
      <c r="R146" s="618"/>
      <c r="S146" s="755">
        <f t="shared" si="2"/>
        <v>0</v>
      </c>
    </row>
    <row r="147" spans="1:19" x14ac:dyDescent="0.25">
      <c r="A147" s="214">
        <v>140</v>
      </c>
      <c r="B147" s="1177"/>
      <c r="C147" s="1182"/>
      <c r="D147" s="752" t="s">
        <v>552</v>
      </c>
      <c r="E147" s="753"/>
      <c r="F147" s="753"/>
      <c r="G147" s="753"/>
      <c r="H147" s="753"/>
      <c r="I147" s="753"/>
      <c r="J147" s="753"/>
      <c r="K147" s="754"/>
      <c r="L147" s="754"/>
      <c r="M147" s="753" t="s">
        <v>7</v>
      </c>
      <c r="N147" s="753" t="s">
        <v>7</v>
      </c>
      <c r="O147" s="753"/>
      <c r="P147" s="753">
        <v>2</v>
      </c>
      <c r="Q147" s="753">
        <v>1</v>
      </c>
      <c r="R147" s="618"/>
      <c r="S147" s="755">
        <f t="shared" si="2"/>
        <v>0</v>
      </c>
    </row>
    <row r="148" spans="1:19" x14ac:dyDescent="0.25">
      <c r="A148" s="214">
        <v>141</v>
      </c>
      <c r="B148" s="1175" t="s">
        <v>1390</v>
      </c>
      <c r="C148" s="1179" t="s">
        <v>1391</v>
      </c>
      <c r="D148" s="752" t="s">
        <v>358</v>
      </c>
      <c r="E148" s="753"/>
      <c r="F148" s="753" t="s">
        <v>7</v>
      </c>
      <c r="G148" s="753"/>
      <c r="H148" s="753"/>
      <c r="I148" s="753"/>
      <c r="J148" s="753"/>
      <c r="K148" s="754"/>
      <c r="L148" s="754"/>
      <c r="M148" s="753"/>
      <c r="N148" s="753"/>
      <c r="O148" s="753"/>
      <c r="P148" s="753">
        <v>52</v>
      </c>
      <c r="Q148" s="753">
        <v>1</v>
      </c>
      <c r="R148" s="941" t="s">
        <v>4046</v>
      </c>
      <c r="S148" s="942" t="s">
        <v>4046</v>
      </c>
    </row>
    <row r="149" spans="1:19" x14ac:dyDescent="0.25">
      <c r="A149" s="214">
        <v>142</v>
      </c>
      <c r="B149" s="1176"/>
      <c r="C149" s="1180"/>
      <c r="D149" s="752" t="s">
        <v>362</v>
      </c>
      <c r="E149" s="753"/>
      <c r="F149" s="753"/>
      <c r="G149" s="753" t="s">
        <v>7</v>
      </c>
      <c r="H149" s="753"/>
      <c r="I149" s="753"/>
      <c r="J149" s="753"/>
      <c r="K149" s="754"/>
      <c r="L149" s="754"/>
      <c r="M149" s="753"/>
      <c r="N149" s="753"/>
      <c r="O149" s="753"/>
      <c r="P149" s="753">
        <v>12</v>
      </c>
      <c r="Q149" s="753">
        <v>1</v>
      </c>
      <c r="R149" s="941" t="s">
        <v>4046</v>
      </c>
      <c r="S149" s="942" t="s">
        <v>4046</v>
      </c>
    </row>
    <row r="150" spans="1:19" x14ac:dyDescent="0.25">
      <c r="A150" s="214">
        <v>143</v>
      </c>
      <c r="B150" s="1176"/>
      <c r="C150" s="1180"/>
      <c r="D150" s="752" t="s">
        <v>509</v>
      </c>
      <c r="E150" s="753"/>
      <c r="F150" s="753"/>
      <c r="G150" s="753"/>
      <c r="H150" s="753"/>
      <c r="I150" s="753"/>
      <c r="J150" s="753"/>
      <c r="K150" s="754"/>
      <c r="L150" s="754"/>
      <c r="M150" s="753"/>
      <c r="N150" s="753" t="s">
        <v>7</v>
      </c>
      <c r="O150" s="753"/>
      <c r="P150" s="753">
        <v>1</v>
      </c>
      <c r="Q150" s="753">
        <v>1</v>
      </c>
      <c r="R150" s="618"/>
      <c r="S150" s="755">
        <f t="shared" si="2"/>
        <v>0</v>
      </c>
    </row>
    <row r="151" spans="1:19" x14ac:dyDescent="0.25">
      <c r="A151" s="214">
        <v>144</v>
      </c>
      <c r="B151" s="1176"/>
      <c r="C151" s="1180"/>
      <c r="D151" s="752" t="s">
        <v>510</v>
      </c>
      <c r="E151" s="753"/>
      <c r="F151" s="753"/>
      <c r="G151" s="753"/>
      <c r="H151" s="753"/>
      <c r="I151" s="753"/>
      <c r="J151" s="753"/>
      <c r="K151" s="754"/>
      <c r="L151" s="754"/>
      <c r="M151" s="753" t="s">
        <v>7</v>
      </c>
      <c r="N151" s="753" t="s">
        <v>7</v>
      </c>
      <c r="O151" s="753"/>
      <c r="P151" s="753">
        <v>2</v>
      </c>
      <c r="Q151" s="753">
        <v>1</v>
      </c>
      <c r="R151" s="618"/>
      <c r="S151" s="755">
        <f t="shared" si="2"/>
        <v>0</v>
      </c>
    </row>
    <row r="152" spans="1:19" x14ac:dyDescent="0.25">
      <c r="A152" s="214">
        <v>145</v>
      </c>
      <c r="B152" s="1176"/>
      <c r="C152" s="1180"/>
      <c r="D152" s="752" t="s">
        <v>364</v>
      </c>
      <c r="E152" s="753"/>
      <c r="F152" s="753"/>
      <c r="G152" s="753"/>
      <c r="H152" s="753"/>
      <c r="I152" s="753"/>
      <c r="J152" s="753"/>
      <c r="K152" s="754"/>
      <c r="L152" s="754"/>
      <c r="M152" s="753" t="s">
        <v>7</v>
      </c>
      <c r="N152" s="753" t="s">
        <v>7</v>
      </c>
      <c r="O152" s="753"/>
      <c r="P152" s="753">
        <v>2</v>
      </c>
      <c r="Q152" s="753">
        <v>1</v>
      </c>
      <c r="R152" s="618"/>
      <c r="S152" s="755">
        <f t="shared" si="2"/>
        <v>0</v>
      </c>
    </row>
    <row r="153" spans="1:19" x14ac:dyDescent="0.25">
      <c r="A153" s="214">
        <v>146</v>
      </c>
      <c r="B153" s="1176"/>
      <c r="C153" s="1180"/>
      <c r="D153" s="752" t="s">
        <v>545</v>
      </c>
      <c r="E153" s="753"/>
      <c r="F153" s="753"/>
      <c r="G153" s="753"/>
      <c r="H153" s="753"/>
      <c r="I153" s="753"/>
      <c r="J153" s="753"/>
      <c r="K153" s="754"/>
      <c r="L153" s="754"/>
      <c r="M153" s="753" t="s">
        <v>7</v>
      </c>
      <c r="N153" s="753" t="s">
        <v>7</v>
      </c>
      <c r="O153" s="753"/>
      <c r="P153" s="753">
        <v>2</v>
      </c>
      <c r="Q153" s="753">
        <v>1</v>
      </c>
      <c r="R153" s="618"/>
      <c r="S153" s="755">
        <f t="shared" si="2"/>
        <v>0</v>
      </c>
    </row>
    <row r="154" spans="1:19" x14ac:dyDescent="0.25">
      <c r="A154" s="214">
        <v>147</v>
      </c>
      <c r="B154" s="1176"/>
      <c r="C154" s="1180"/>
      <c r="D154" s="752" t="s">
        <v>279</v>
      </c>
      <c r="E154" s="753"/>
      <c r="F154" s="753"/>
      <c r="G154" s="753"/>
      <c r="H154" s="753"/>
      <c r="I154" s="753"/>
      <c r="J154" s="753"/>
      <c r="K154" s="754"/>
      <c r="L154" s="754"/>
      <c r="M154" s="753" t="s">
        <v>7</v>
      </c>
      <c r="N154" s="753" t="s">
        <v>7</v>
      </c>
      <c r="O154" s="753"/>
      <c r="P154" s="753">
        <v>2</v>
      </c>
      <c r="Q154" s="753">
        <v>1</v>
      </c>
      <c r="R154" s="618"/>
      <c r="S154" s="755">
        <f t="shared" si="2"/>
        <v>0</v>
      </c>
    </row>
    <row r="155" spans="1:19" x14ac:dyDescent="0.25">
      <c r="A155" s="214">
        <v>148</v>
      </c>
      <c r="B155" s="1176"/>
      <c r="C155" s="1180"/>
      <c r="D155" s="752" t="s">
        <v>512</v>
      </c>
      <c r="E155" s="753"/>
      <c r="F155" s="753"/>
      <c r="G155" s="753"/>
      <c r="H155" s="753"/>
      <c r="I155" s="753"/>
      <c r="J155" s="753"/>
      <c r="K155" s="754"/>
      <c r="L155" s="754"/>
      <c r="M155" s="753" t="s">
        <v>7</v>
      </c>
      <c r="N155" s="753" t="s">
        <v>7</v>
      </c>
      <c r="O155" s="753"/>
      <c r="P155" s="753">
        <v>2</v>
      </c>
      <c r="Q155" s="753">
        <v>1</v>
      </c>
      <c r="R155" s="618"/>
      <c r="S155" s="755">
        <f t="shared" si="2"/>
        <v>0</v>
      </c>
    </row>
    <row r="156" spans="1:19" x14ac:dyDescent="0.25">
      <c r="A156" s="214">
        <v>149</v>
      </c>
      <c r="B156" s="1176"/>
      <c r="C156" s="1180"/>
      <c r="D156" s="752" t="s">
        <v>209</v>
      </c>
      <c r="E156" s="753"/>
      <c r="F156" s="753"/>
      <c r="G156" s="753"/>
      <c r="H156" s="753"/>
      <c r="I156" s="753"/>
      <c r="J156" s="753"/>
      <c r="K156" s="754"/>
      <c r="L156" s="754"/>
      <c r="M156" s="753"/>
      <c r="N156" s="753" t="s">
        <v>7</v>
      </c>
      <c r="O156" s="753"/>
      <c r="P156" s="753">
        <v>1</v>
      </c>
      <c r="Q156" s="753">
        <v>1</v>
      </c>
      <c r="R156" s="618"/>
      <c r="S156" s="755">
        <f t="shared" si="2"/>
        <v>0</v>
      </c>
    </row>
    <row r="157" spans="1:19" x14ac:dyDescent="0.25">
      <c r="A157" s="214">
        <v>150</v>
      </c>
      <c r="B157" s="1176"/>
      <c r="C157" s="1180"/>
      <c r="D157" s="752" t="s">
        <v>1392</v>
      </c>
      <c r="E157" s="753"/>
      <c r="F157" s="753"/>
      <c r="G157" s="753"/>
      <c r="H157" s="753"/>
      <c r="I157" s="753"/>
      <c r="J157" s="753"/>
      <c r="K157" s="754"/>
      <c r="L157" s="754"/>
      <c r="M157" s="753" t="s">
        <v>7</v>
      </c>
      <c r="N157" s="753" t="s">
        <v>7</v>
      </c>
      <c r="O157" s="753"/>
      <c r="P157" s="753">
        <v>2</v>
      </c>
      <c r="Q157" s="753">
        <v>1</v>
      </c>
      <c r="R157" s="618"/>
      <c r="S157" s="755">
        <f t="shared" si="2"/>
        <v>0</v>
      </c>
    </row>
    <row r="158" spans="1:19" x14ac:dyDescent="0.25">
      <c r="A158" s="214">
        <v>151</v>
      </c>
      <c r="B158" s="1176"/>
      <c r="C158" s="1180"/>
      <c r="D158" s="752" t="s">
        <v>1389</v>
      </c>
      <c r="E158" s="753"/>
      <c r="F158" s="753"/>
      <c r="G158" s="753"/>
      <c r="H158" s="753"/>
      <c r="I158" s="753"/>
      <c r="J158" s="753"/>
      <c r="K158" s="754"/>
      <c r="L158" s="754"/>
      <c r="M158" s="753" t="s">
        <v>7</v>
      </c>
      <c r="N158" s="753" t="s">
        <v>7</v>
      </c>
      <c r="O158" s="753"/>
      <c r="P158" s="753">
        <v>2</v>
      </c>
      <c r="Q158" s="753">
        <v>1</v>
      </c>
      <c r="R158" s="618"/>
      <c r="S158" s="755">
        <f t="shared" si="2"/>
        <v>0</v>
      </c>
    </row>
    <row r="159" spans="1:19" ht="25.5" x14ac:dyDescent="0.25">
      <c r="A159" s="214">
        <v>152</v>
      </c>
      <c r="B159" s="1176"/>
      <c r="C159" s="1180"/>
      <c r="D159" s="943" t="s">
        <v>1372</v>
      </c>
      <c r="E159" s="753"/>
      <c r="F159" s="753"/>
      <c r="G159" s="753"/>
      <c r="H159" s="753"/>
      <c r="I159" s="753"/>
      <c r="J159" s="753"/>
      <c r="K159" s="754"/>
      <c r="L159" s="754"/>
      <c r="M159" s="753"/>
      <c r="N159" s="753" t="s">
        <v>7</v>
      </c>
      <c r="O159" s="753"/>
      <c r="P159" s="753">
        <v>1</v>
      </c>
      <c r="Q159" s="753">
        <v>1</v>
      </c>
      <c r="R159" s="618"/>
      <c r="S159" s="755">
        <f t="shared" si="2"/>
        <v>0</v>
      </c>
    </row>
    <row r="160" spans="1:19" x14ac:dyDescent="0.25">
      <c r="A160" s="214">
        <v>153</v>
      </c>
      <c r="B160" s="1176"/>
      <c r="C160" s="1180"/>
      <c r="D160" s="752" t="s">
        <v>513</v>
      </c>
      <c r="E160" s="753"/>
      <c r="F160" s="753"/>
      <c r="G160" s="753"/>
      <c r="H160" s="753"/>
      <c r="I160" s="753"/>
      <c r="J160" s="753"/>
      <c r="K160" s="754"/>
      <c r="L160" s="754"/>
      <c r="M160" s="753"/>
      <c r="N160" s="753" t="s">
        <v>7</v>
      </c>
      <c r="O160" s="753"/>
      <c r="P160" s="753">
        <v>1</v>
      </c>
      <c r="Q160" s="753">
        <v>1</v>
      </c>
      <c r="R160" s="618"/>
      <c r="S160" s="755">
        <f t="shared" si="2"/>
        <v>0</v>
      </c>
    </row>
    <row r="161" spans="1:19" x14ac:dyDescent="0.25">
      <c r="A161" s="214">
        <v>154</v>
      </c>
      <c r="B161" s="1176"/>
      <c r="C161" s="1180"/>
      <c r="D161" s="752" t="s">
        <v>1310</v>
      </c>
      <c r="E161" s="753"/>
      <c r="F161" s="753"/>
      <c r="G161" s="753"/>
      <c r="H161" s="753"/>
      <c r="I161" s="753"/>
      <c r="J161" s="753"/>
      <c r="K161" s="754"/>
      <c r="L161" s="754"/>
      <c r="M161" s="753" t="s">
        <v>7</v>
      </c>
      <c r="N161" s="753" t="s">
        <v>7</v>
      </c>
      <c r="O161" s="753"/>
      <c r="P161" s="753">
        <v>2</v>
      </c>
      <c r="Q161" s="753">
        <v>1</v>
      </c>
      <c r="R161" s="618"/>
      <c r="S161" s="755">
        <f t="shared" si="2"/>
        <v>0</v>
      </c>
    </row>
    <row r="162" spans="1:19" x14ac:dyDescent="0.25">
      <c r="A162" s="214">
        <v>155</v>
      </c>
      <c r="B162" s="1177"/>
      <c r="C162" s="1182"/>
      <c r="D162" s="752" t="s">
        <v>552</v>
      </c>
      <c r="E162" s="753"/>
      <c r="F162" s="753"/>
      <c r="G162" s="753"/>
      <c r="H162" s="753"/>
      <c r="I162" s="753"/>
      <c r="J162" s="753"/>
      <c r="K162" s="754"/>
      <c r="L162" s="754"/>
      <c r="M162" s="753" t="s">
        <v>7</v>
      </c>
      <c r="N162" s="753" t="s">
        <v>7</v>
      </c>
      <c r="O162" s="753"/>
      <c r="P162" s="753">
        <v>2</v>
      </c>
      <c r="Q162" s="753">
        <v>1</v>
      </c>
      <c r="R162" s="618"/>
      <c r="S162" s="755">
        <f t="shared" si="2"/>
        <v>0</v>
      </c>
    </row>
    <row r="163" spans="1:19" x14ac:dyDescent="0.25">
      <c r="A163" s="214">
        <v>156</v>
      </c>
      <c r="B163" s="1175" t="s">
        <v>4029</v>
      </c>
      <c r="C163" s="765" t="s">
        <v>1393</v>
      </c>
      <c r="D163" s="752" t="s">
        <v>393</v>
      </c>
      <c r="E163" s="753" t="s">
        <v>7</v>
      </c>
      <c r="F163" s="753"/>
      <c r="G163" s="753"/>
      <c r="H163" s="753"/>
      <c r="I163" s="753"/>
      <c r="J163" s="753"/>
      <c r="K163" s="754"/>
      <c r="L163" s="754"/>
      <c r="M163" s="753"/>
      <c r="N163" s="753"/>
      <c r="O163" s="753"/>
      <c r="P163" s="753">
        <v>365</v>
      </c>
      <c r="Q163" s="753">
        <v>4</v>
      </c>
      <c r="R163" s="941" t="s">
        <v>4046</v>
      </c>
      <c r="S163" s="942" t="s">
        <v>4046</v>
      </c>
    </row>
    <row r="164" spans="1:19" x14ac:dyDescent="0.25">
      <c r="A164" s="214">
        <v>157</v>
      </c>
      <c r="B164" s="1176"/>
      <c r="C164" s="765" t="s">
        <v>1394</v>
      </c>
      <c r="D164" s="752" t="s">
        <v>591</v>
      </c>
      <c r="E164" s="753"/>
      <c r="F164" s="753"/>
      <c r="G164" s="753"/>
      <c r="H164" s="753"/>
      <c r="I164" s="753"/>
      <c r="J164" s="753"/>
      <c r="K164" s="754"/>
      <c r="L164" s="754"/>
      <c r="M164" s="753"/>
      <c r="N164" s="753" t="s">
        <v>7</v>
      </c>
      <c r="O164" s="753"/>
      <c r="P164" s="753">
        <v>1</v>
      </c>
      <c r="Q164" s="753">
        <v>4</v>
      </c>
      <c r="R164" s="618"/>
      <c r="S164" s="755">
        <f t="shared" si="2"/>
        <v>0</v>
      </c>
    </row>
    <row r="165" spans="1:19" x14ac:dyDescent="0.25">
      <c r="A165" s="214">
        <v>158</v>
      </c>
      <c r="B165" s="1176"/>
      <c r="C165" s="765" t="s">
        <v>1395</v>
      </c>
      <c r="D165" s="752" t="s">
        <v>578</v>
      </c>
      <c r="E165" s="753"/>
      <c r="F165" s="753"/>
      <c r="G165" s="753"/>
      <c r="H165" s="753"/>
      <c r="I165" s="753"/>
      <c r="J165" s="753"/>
      <c r="K165" s="754"/>
      <c r="L165" s="754"/>
      <c r="M165" s="753" t="s">
        <v>7</v>
      </c>
      <c r="N165" s="753" t="s">
        <v>7</v>
      </c>
      <c r="O165" s="753"/>
      <c r="P165" s="753">
        <v>2</v>
      </c>
      <c r="Q165" s="753">
        <v>4</v>
      </c>
      <c r="R165" s="618"/>
      <c r="S165" s="755">
        <f t="shared" si="2"/>
        <v>0</v>
      </c>
    </row>
    <row r="166" spans="1:19" x14ac:dyDescent="0.25">
      <c r="A166" s="214">
        <v>159</v>
      </c>
      <c r="B166" s="1176"/>
      <c r="C166" s="765" t="s">
        <v>1396</v>
      </c>
      <c r="D166" s="752" t="s">
        <v>579</v>
      </c>
      <c r="E166" s="753"/>
      <c r="F166" s="753"/>
      <c r="G166" s="753"/>
      <c r="H166" s="753"/>
      <c r="I166" s="753"/>
      <c r="J166" s="753"/>
      <c r="K166" s="754"/>
      <c r="L166" s="754"/>
      <c r="M166" s="753" t="s">
        <v>7</v>
      </c>
      <c r="N166" s="753" t="s">
        <v>7</v>
      </c>
      <c r="O166" s="753"/>
      <c r="P166" s="753">
        <v>2</v>
      </c>
      <c r="Q166" s="753">
        <v>4</v>
      </c>
      <c r="R166" s="618"/>
      <c r="S166" s="755">
        <f t="shared" si="2"/>
        <v>0</v>
      </c>
    </row>
    <row r="167" spans="1:19" x14ac:dyDescent="0.25">
      <c r="A167" s="214">
        <v>160</v>
      </c>
      <c r="B167" s="1177"/>
      <c r="C167" s="765" t="s">
        <v>1397</v>
      </c>
      <c r="D167" s="752" t="s">
        <v>1310</v>
      </c>
      <c r="E167" s="753"/>
      <c r="F167" s="753"/>
      <c r="G167" s="753"/>
      <c r="H167" s="753"/>
      <c r="I167" s="753"/>
      <c r="J167" s="753"/>
      <c r="K167" s="754"/>
      <c r="L167" s="754"/>
      <c r="M167" s="753" t="s">
        <v>7</v>
      </c>
      <c r="N167" s="753" t="s">
        <v>7</v>
      </c>
      <c r="O167" s="753"/>
      <c r="P167" s="753">
        <v>2</v>
      </c>
      <c r="Q167" s="753">
        <v>3</v>
      </c>
      <c r="R167" s="618"/>
      <c r="S167" s="755">
        <f t="shared" si="2"/>
        <v>0</v>
      </c>
    </row>
    <row r="168" spans="1:19" x14ac:dyDescent="0.25">
      <c r="A168" s="214">
        <v>161</v>
      </c>
      <c r="B168" s="1175" t="s">
        <v>1398</v>
      </c>
      <c r="C168" s="1179" t="s">
        <v>1399</v>
      </c>
      <c r="D168" s="752" t="s">
        <v>393</v>
      </c>
      <c r="E168" s="753" t="s">
        <v>7</v>
      </c>
      <c r="F168" s="753"/>
      <c r="G168" s="753"/>
      <c r="H168" s="753"/>
      <c r="I168" s="753"/>
      <c r="J168" s="753"/>
      <c r="K168" s="754"/>
      <c r="L168" s="754"/>
      <c r="M168" s="753"/>
      <c r="N168" s="753"/>
      <c r="O168" s="753"/>
      <c r="P168" s="753">
        <v>365</v>
      </c>
      <c r="Q168" s="753">
        <v>10</v>
      </c>
      <c r="R168" s="941" t="s">
        <v>4046</v>
      </c>
      <c r="S168" s="942" t="s">
        <v>4046</v>
      </c>
    </row>
    <row r="169" spans="1:19" x14ac:dyDescent="0.25">
      <c r="A169" s="214">
        <v>162</v>
      </c>
      <c r="B169" s="1176"/>
      <c r="C169" s="1180"/>
      <c r="D169" s="752" t="s">
        <v>591</v>
      </c>
      <c r="E169" s="753"/>
      <c r="F169" s="753"/>
      <c r="G169" s="753"/>
      <c r="H169" s="753"/>
      <c r="I169" s="753"/>
      <c r="J169" s="753"/>
      <c r="K169" s="754"/>
      <c r="L169" s="754"/>
      <c r="M169" s="753"/>
      <c r="N169" s="753" t="s">
        <v>7</v>
      </c>
      <c r="O169" s="753"/>
      <c r="P169" s="753">
        <v>1</v>
      </c>
      <c r="Q169" s="753">
        <v>10</v>
      </c>
      <c r="R169" s="618"/>
      <c r="S169" s="755">
        <f t="shared" si="2"/>
        <v>0</v>
      </c>
    </row>
    <row r="170" spans="1:19" x14ac:dyDescent="0.25">
      <c r="A170" s="214">
        <v>163</v>
      </c>
      <c r="B170" s="1176"/>
      <c r="C170" s="1180"/>
      <c r="D170" s="752" t="s">
        <v>578</v>
      </c>
      <c r="E170" s="753"/>
      <c r="F170" s="753"/>
      <c r="G170" s="753"/>
      <c r="H170" s="753"/>
      <c r="I170" s="753"/>
      <c r="J170" s="753"/>
      <c r="K170" s="754"/>
      <c r="L170" s="754"/>
      <c r="M170" s="753" t="s">
        <v>7</v>
      </c>
      <c r="N170" s="753" t="s">
        <v>7</v>
      </c>
      <c r="O170" s="753"/>
      <c r="P170" s="753">
        <v>2</v>
      </c>
      <c r="Q170" s="753">
        <v>10</v>
      </c>
      <c r="R170" s="618"/>
      <c r="S170" s="755">
        <f t="shared" si="2"/>
        <v>0</v>
      </c>
    </row>
    <row r="171" spans="1:19" x14ac:dyDescent="0.25">
      <c r="A171" s="214">
        <v>164</v>
      </c>
      <c r="B171" s="1177"/>
      <c r="C171" s="1182"/>
      <c r="D171" s="752" t="s">
        <v>579</v>
      </c>
      <c r="E171" s="753"/>
      <c r="F171" s="753"/>
      <c r="G171" s="753"/>
      <c r="H171" s="753"/>
      <c r="I171" s="753"/>
      <c r="J171" s="753"/>
      <c r="K171" s="754"/>
      <c r="L171" s="754"/>
      <c r="M171" s="753" t="s">
        <v>7</v>
      </c>
      <c r="N171" s="753" t="s">
        <v>7</v>
      </c>
      <c r="O171" s="753"/>
      <c r="P171" s="753">
        <v>2</v>
      </c>
      <c r="Q171" s="753">
        <v>10</v>
      </c>
      <c r="R171" s="618"/>
      <c r="S171" s="755">
        <f t="shared" si="2"/>
        <v>0</v>
      </c>
    </row>
    <row r="172" spans="1:19" x14ac:dyDescent="0.25">
      <c r="A172" s="214">
        <v>165</v>
      </c>
      <c r="B172" s="1218" t="s">
        <v>1400</v>
      </c>
      <c r="C172" s="765" t="s">
        <v>1401</v>
      </c>
      <c r="D172" s="752" t="s">
        <v>393</v>
      </c>
      <c r="E172" s="753" t="s">
        <v>7</v>
      </c>
      <c r="F172" s="753"/>
      <c r="G172" s="753"/>
      <c r="H172" s="753"/>
      <c r="I172" s="753"/>
      <c r="J172" s="753"/>
      <c r="K172" s="754"/>
      <c r="L172" s="754"/>
      <c r="M172" s="753"/>
      <c r="N172" s="753"/>
      <c r="O172" s="753"/>
      <c r="P172" s="753">
        <v>365</v>
      </c>
      <c r="Q172" s="753">
        <v>12</v>
      </c>
      <c r="R172" s="941" t="s">
        <v>4046</v>
      </c>
      <c r="S172" s="942" t="s">
        <v>4046</v>
      </c>
    </row>
    <row r="173" spans="1:19" x14ac:dyDescent="0.25">
      <c r="A173" s="214">
        <v>166</v>
      </c>
      <c r="B173" s="1219"/>
      <c r="C173" s="765" t="s">
        <v>1402</v>
      </c>
      <c r="D173" s="752" t="s">
        <v>1403</v>
      </c>
      <c r="E173" s="753"/>
      <c r="F173" s="753"/>
      <c r="G173" s="753"/>
      <c r="H173" s="753"/>
      <c r="I173" s="753"/>
      <c r="J173" s="753"/>
      <c r="K173" s="754"/>
      <c r="L173" s="754"/>
      <c r="M173" s="753"/>
      <c r="N173" s="753" t="s">
        <v>7</v>
      </c>
      <c r="O173" s="753"/>
      <c r="P173" s="753">
        <v>1</v>
      </c>
      <c r="Q173" s="753">
        <v>12</v>
      </c>
      <c r="R173" s="618"/>
      <c r="S173" s="755">
        <f t="shared" si="2"/>
        <v>0</v>
      </c>
    </row>
    <row r="174" spans="1:19" x14ac:dyDescent="0.25">
      <c r="A174" s="214">
        <v>167</v>
      </c>
      <c r="B174" s="1219"/>
      <c r="C174" s="765"/>
      <c r="D174" s="752" t="s">
        <v>579</v>
      </c>
      <c r="E174" s="753"/>
      <c r="F174" s="753"/>
      <c r="G174" s="753"/>
      <c r="H174" s="753"/>
      <c r="I174" s="753"/>
      <c r="J174" s="753"/>
      <c r="K174" s="754"/>
      <c r="L174" s="754"/>
      <c r="M174" s="753" t="s">
        <v>7</v>
      </c>
      <c r="N174" s="753" t="s">
        <v>7</v>
      </c>
      <c r="O174" s="753"/>
      <c r="P174" s="753">
        <v>2</v>
      </c>
      <c r="Q174" s="753">
        <v>12</v>
      </c>
      <c r="R174" s="618"/>
      <c r="S174" s="755">
        <f t="shared" si="2"/>
        <v>0</v>
      </c>
    </row>
    <row r="175" spans="1:19" x14ac:dyDescent="0.25">
      <c r="A175" s="214">
        <v>168</v>
      </c>
      <c r="B175" s="1220"/>
      <c r="C175" s="765"/>
      <c r="D175" s="752" t="s">
        <v>1310</v>
      </c>
      <c r="E175" s="753"/>
      <c r="F175" s="753"/>
      <c r="G175" s="753"/>
      <c r="H175" s="753"/>
      <c r="I175" s="753"/>
      <c r="J175" s="753"/>
      <c r="K175" s="754"/>
      <c r="L175" s="754"/>
      <c r="M175" s="753" t="s">
        <v>7</v>
      </c>
      <c r="N175" s="753" t="s">
        <v>7</v>
      </c>
      <c r="O175" s="753"/>
      <c r="P175" s="753">
        <v>2</v>
      </c>
      <c r="Q175" s="753">
        <v>3</v>
      </c>
      <c r="R175" s="618"/>
      <c r="S175" s="755">
        <f t="shared" si="2"/>
        <v>0</v>
      </c>
    </row>
    <row r="176" spans="1:19" x14ac:dyDescent="0.25">
      <c r="A176" s="214">
        <v>169</v>
      </c>
      <c r="B176" s="1218" t="s">
        <v>1404</v>
      </c>
      <c r="C176" s="765" t="s">
        <v>576</v>
      </c>
      <c r="D176" s="752" t="s">
        <v>393</v>
      </c>
      <c r="E176" s="753" t="s">
        <v>7</v>
      </c>
      <c r="F176" s="753"/>
      <c r="G176" s="753"/>
      <c r="H176" s="753"/>
      <c r="I176" s="753"/>
      <c r="J176" s="753"/>
      <c r="K176" s="754"/>
      <c r="L176" s="754"/>
      <c r="M176" s="753"/>
      <c r="N176" s="753"/>
      <c r="O176" s="753"/>
      <c r="P176" s="753">
        <v>365</v>
      </c>
      <c r="Q176" s="753">
        <v>1</v>
      </c>
      <c r="R176" s="941" t="s">
        <v>4046</v>
      </c>
      <c r="S176" s="942" t="s">
        <v>4046</v>
      </c>
    </row>
    <row r="177" spans="1:19" x14ac:dyDescent="0.25">
      <c r="A177" s="214">
        <v>170</v>
      </c>
      <c r="B177" s="1219"/>
      <c r="C177" s="765" t="s">
        <v>1405</v>
      </c>
      <c r="D177" s="752" t="s">
        <v>1406</v>
      </c>
      <c r="E177" s="753"/>
      <c r="F177" s="753"/>
      <c r="G177" s="753"/>
      <c r="H177" s="753"/>
      <c r="I177" s="753"/>
      <c r="J177" s="753"/>
      <c r="K177" s="754"/>
      <c r="L177" s="754"/>
      <c r="M177" s="753"/>
      <c r="N177" s="753" t="s">
        <v>7</v>
      </c>
      <c r="O177" s="753"/>
      <c r="P177" s="753">
        <v>1</v>
      </c>
      <c r="Q177" s="753">
        <v>1</v>
      </c>
      <c r="R177" s="618"/>
      <c r="S177" s="755">
        <f t="shared" si="2"/>
        <v>0</v>
      </c>
    </row>
    <row r="178" spans="1:19" x14ac:dyDescent="0.25">
      <c r="A178" s="214">
        <v>171</v>
      </c>
      <c r="B178" s="1219"/>
      <c r="C178" s="765"/>
      <c r="D178" s="752" t="s">
        <v>578</v>
      </c>
      <c r="E178" s="753"/>
      <c r="F178" s="753"/>
      <c r="G178" s="753"/>
      <c r="H178" s="753"/>
      <c r="I178" s="753"/>
      <c r="J178" s="753"/>
      <c r="K178" s="754"/>
      <c r="L178" s="754"/>
      <c r="M178" s="753" t="s">
        <v>7</v>
      </c>
      <c r="N178" s="753" t="s">
        <v>7</v>
      </c>
      <c r="O178" s="753"/>
      <c r="P178" s="753">
        <v>2</v>
      </c>
      <c r="Q178" s="753">
        <v>1</v>
      </c>
      <c r="R178" s="618"/>
      <c r="S178" s="755">
        <f t="shared" si="2"/>
        <v>0</v>
      </c>
    </row>
    <row r="179" spans="1:19" x14ac:dyDescent="0.25">
      <c r="A179" s="214">
        <v>172</v>
      </c>
      <c r="B179" s="1219"/>
      <c r="C179" s="765"/>
      <c r="D179" s="752" t="s">
        <v>579</v>
      </c>
      <c r="E179" s="753"/>
      <c r="F179" s="753"/>
      <c r="G179" s="753"/>
      <c r="H179" s="753"/>
      <c r="I179" s="753"/>
      <c r="J179" s="753"/>
      <c r="K179" s="754"/>
      <c r="L179" s="754"/>
      <c r="M179" s="753" t="s">
        <v>7</v>
      </c>
      <c r="N179" s="753" t="s">
        <v>7</v>
      </c>
      <c r="O179" s="753"/>
      <c r="P179" s="753">
        <v>2</v>
      </c>
      <c r="Q179" s="753">
        <v>1</v>
      </c>
      <c r="R179" s="618"/>
      <c r="S179" s="755">
        <f t="shared" si="2"/>
        <v>0</v>
      </c>
    </row>
    <row r="180" spans="1:19" x14ac:dyDescent="0.25">
      <c r="A180" s="214">
        <v>173</v>
      </c>
      <c r="B180" s="1220"/>
      <c r="C180" s="765"/>
      <c r="D180" s="752" t="s">
        <v>1310</v>
      </c>
      <c r="E180" s="753"/>
      <c r="F180" s="753"/>
      <c r="G180" s="753"/>
      <c r="H180" s="753"/>
      <c r="I180" s="753"/>
      <c r="J180" s="753"/>
      <c r="K180" s="754"/>
      <c r="L180" s="754"/>
      <c r="M180" s="753" t="s">
        <v>7</v>
      </c>
      <c r="N180" s="753" t="s">
        <v>7</v>
      </c>
      <c r="O180" s="753"/>
      <c r="P180" s="753">
        <v>2</v>
      </c>
      <c r="Q180" s="753">
        <v>1</v>
      </c>
      <c r="R180" s="618"/>
      <c r="S180" s="755">
        <f t="shared" si="2"/>
        <v>0</v>
      </c>
    </row>
    <row r="181" spans="1:19" x14ac:dyDescent="0.25">
      <c r="A181" s="214">
        <v>174</v>
      </c>
      <c r="B181" s="1136"/>
      <c r="C181" s="1179" t="s">
        <v>1407</v>
      </c>
      <c r="D181" s="752" t="s">
        <v>393</v>
      </c>
      <c r="E181" s="753" t="s">
        <v>7</v>
      </c>
      <c r="F181" s="753"/>
      <c r="G181" s="753"/>
      <c r="H181" s="753"/>
      <c r="I181" s="753"/>
      <c r="J181" s="753"/>
      <c r="K181" s="754"/>
      <c r="L181" s="754"/>
      <c r="M181" s="753"/>
      <c r="N181" s="753"/>
      <c r="O181" s="753"/>
      <c r="P181" s="753">
        <v>365</v>
      </c>
      <c r="Q181" s="753">
        <v>2</v>
      </c>
      <c r="R181" s="941" t="s">
        <v>4046</v>
      </c>
      <c r="S181" s="942" t="s">
        <v>4046</v>
      </c>
    </row>
    <row r="182" spans="1:19" x14ac:dyDescent="0.25">
      <c r="A182" s="214">
        <v>175</v>
      </c>
      <c r="B182" s="1136"/>
      <c r="C182" s="1180"/>
      <c r="D182" s="752" t="s">
        <v>1408</v>
      </c>
      <c r="E182" s="753"/>
      <c r="F182" s="753"/>
      <c r="G182" s="753"/>
      <c r="H182" s="753"/>
      <c r="I182" s="753"/>
      <c r="J182" s="753"/>
      <c r="K182" s="754"/>
      <c r="L182" s="754"/>
      <c r="M182" s="753" t="s">
        <v>7</v>
      </c>
      <c r="N182" s="753" t="s">
        <v>7</v>
      </c>
      <c r="O182" s="753"/>
      <c r="P182" s="753">
        <v>2</v>
      </c>
      <c r="Q182" s="753">
        <v>2</v>
      </c>
      <c r="R182" s="618"/>
      <c r="S182" s="755">
        <f t="shared" si="2"/>
        <v>0</v>
      </c>
    </row>
    <row r="183" spans="1:19" x14ac:dyDescent="0.25">
      <c r="A183" s="214">
        <v>176</v>
      </c>
      <c r="B183" s="1136"/>
      <c r="C183" s="1180"/>
      <c r="D183" s="752" t="s">
        <v>1406</v>
      </c>
      <c r="E183" s="753"/>
      <c r="F183" s="753"/>
      <c r="G183" s="753"/>
      <c r="H183" s="753"/>
      <c r="I183" s="753"/>
      <c r="J183" s="753"/>
      <c r="K183" s="754"/>
      <c r="L183" s="754"/>
      <c r="M183" s="753" t="s">
        <v>7</v>
      </c>
      <c r="N183" s="753" t="s">
        <v>7</v>
      </c>
      <c r="O183" s="753"/>
      <c r="P183" s="753">
        <v>2</v>
      </c>
      <c r="Q183" s="753">
        <v>2</v>
      </c>
      <c r="R183" s="618"/>
      <c r="S183" s="755">
        <f t="shared" si="2"/>
        <v>0</v>
      </c>
    </row>
    <row r="184" spans="1:19" x14ac:dyDescent="0.25">
      <c r="A184" s="214">
        <v>177</v>
      </c>
      <c r="B184" s="1136"/>
      <c r="C184" s="1180"/>
      <c r="D184" s="752" t="s">
        <v>578</v>
      </c>
      <c r="E184" s="753"/>
      <c r="F184" s="753"/>
      <c r="G184" s="753"/>
      <c r="H184" s="753"/>
      <c r="I184" s="753"/>
      <c r="J184" s="753"/>
      <c r="K184" s="754"/>
      <c r="L184" s="754"/>
      <c r="M184" s="753" t="s">
        <v>7</v>
      </c>
      <c r="N184" s="753" t="s">
        <v>7</v>
      </c>
      <c r="O184" s="753"/>
      <c r="P184" s="753">
        <v>2</v>
      </c>
      <c r="Q184" s="753">
        <v>2</v>
      </c>
      <c r="R184" s="618"/>
      <c r="S184" s="755">
        <f t="shared" si="2"/>
        <v>0</v>
      </c>
    </row>
    <row r="185" spans="1:19" x14ac:dyDescent="0.25">
      <c r="A185" s="214">
        <v>178</v>
      </c>
      <c r="B185" s="1136"/>
      <c r="C185" s="1182"/>
      <c r="D185" s="752" t="s">
        <v>579</v>
      </c>
      <c r="E185" s="753"/>
      <c r="F185" s="753"/>
      <c r="G185" s="753"/>
      <c r="H185" s="753"/>
      <c r="I185" s="753"/>
      <c r="J185" s="753"/>
      <c r="K185" s="754"/>
      <c r="L185" s="754"/>
      <c r="M185" s="753" t="s">
        <v>7</v>
      </c>
      <c r="N185" s="753" t="s">
        <v>7</v>
      </c>
      <c r="O185" s="753"/>
      <c r="P185" s="753">
        <v>2</v>
      </c>
      <c r="Q185" s="753">
        <v>2</v>
      </c>
      <c r="R185" s="618"/>
      <c r="S185" s="755">
        <f t="shared" si="2"/>
        <v>0</v>
      </c>
    </row>
    <row r="186" spans="1:19" x14ac:dyDescent="0.25">
      <c r="A186" s="214">
        <v>179</v>
      </c>
      <c r="B186" s="1136"/>
      <c r="C186" s="1179" t="s">
        <v>1409</v>
      </c>
      <c r="D186" s="752" t="s">
        <v>393</v>
      </c>
      <c r="E186" s="753" t="s">
        <v>7</v>
      </c>
      <c r="F186" s="753"/>
      <c r="G186" s="753"/>
      <c r="H186" s="753"/>
      <c r="I186" s="753"/>
      <c r="J186" s="753"/>
      <c r="K186" s="754"/>
      <c r="L186" s="754"/>
      <c r="M186" s="753"/>
      <c r="N186" s="753"/>
      <c r="O186" s="753"/>
      <c r="P186" s="753">
        <v>365</v>
      </c>
      <c r="Q186" s="753">
        <v>1</v>
      </c>
      <c r="R186" s="941" t="s">
        <v>4046</v>
      </c>
      <c r="S186" s="942" t="s">
        <v>4046</v>
      </c>
    </row>
    <row r="187" spans="1:19" x14ac:dyDescent="0.25">
      <c r="A187" s="214">
        <v>180</v>
      </c>
      <c r="B187" s="1136"/>
      <c r="C187" s="1180"/>
      <c r="D187" s="752" t="s">
        <v>1410</v>
      </c>
      <c r="E187" s="753"/>
      <c r="F187" s="753"/>
      <c r="G187" s="753"/>
      <c r="H187" s="753"/>
      <c r="I187" s="753"/>
      <c r="J187" s="753"/>
      <c r="K187" s="754"/>
      <c r="L187" s="754"/>
      <c r="M187" s="753" t="s">
        <v>7</v>
      </c>
      <c r="N187" s="753" t="s">
        <v>7</v>
      </c>
      <c r="O187" s="753"/>
      <c r="P187" s="753">
        <v>2</v>
      </c>
      <c r="Q187" s="753">
        <v>1</v>
      </c>
      <c r="R187" s="618"/>
      <c r="S187" s="755">
        <f t="shared" si="2"/>
        <v>0</v>
      </c>
    </row>
    <row r="188" spans="1:19" x14ac:dyDescent="0.25">
      <c r="A188" s="214">
        <v>181</v>
      </c>
      <c r="B188" s="1136"/>
      <c r="C188" s="1180"/>
      <c r="D188" s="752" t="s">
        <v>1406</v>
      </c>
      <c r="E188" s="753"/>
      <c r="F188" s="753"/>
      <c r="G188" s="753"/>
      <c r="H188" s="753"/>
      <c r="I188" s="753"/>
      <c r="J188" s="753"/>
      <c r="K188" s="754"/>
      <c r="L188" s="754"/>
      <c r="M188" s="753" t="s">
        <v>7</v>
      </c>
      <c r="N188" s="753" t="s">
        <v>7</v>
      </c>
      <c r="O188" s="753"/>
      <c r="P188" s="753">
        <v>2</v>
      </c>
      <c r="Q188" s="753">
        <v>1</v>
      </c>
      <c r="R188" s="618"/>
      <c r="S188" s="755">
        <f t="shared" si="2"/>
        <v>0</v>
      </c>
    </row>
    <row r="189" spans="1:19" x14ac:dyDescent="0.25">
      <c r="A189" s="214">
        <v>182</v>
      </c>
      <c r="B189" s="1136"/>
      <c r="C189" s="1180"/>
      <c r="D189" s="752" t="s">
        <v>578</v>
      </c>
      <c r="E189" s="753"/>
      <c r="F189" s="753"/>
      <c r="G189" s="753"/>
      <c r="H189" s="753"/>
      <c r="I189" s="753"/>
      <c r="J189" s="753"/>
      <c r="K189" s="754"/>
      <c r="L189" s="754"/>
      <c r="M189" s="753" t="s">
        <v>7</v>
      </c>
      <c r="N189" s="753" t="s">
        <v>7</v>
      </c>
      <c r="O189" s="753"/>
      <c r="P189" s="753">
        <v>2</v>
      </c>
      <c r="Q189" s="753">
        <v>1</v>
      </c>
      <c r="R189" s="618"/>
      <c r="S189" s="755">
        <f t="shared" si="2"/>
        <v>0</v>
      </c>
    </row>
    <row r="190" spans="1:19" x14ac:dyDescent="0.25">
      <c r="A190" s="214">
        <v>183</v>
      </c>
      <c r="B190" s="1136"/>
      <c r="C190" s="1182"/>
      <c r="D190" s="752" t="s">
        <v>579</v>
      </c>
      <c r="E190" s="753"/>
      <c r="F190" s="753"/>
      <c r="G190" s="753"/>
      <c r="H190" s="753"/>
      <c r="I190" s="753"/>
      <c r="J190" s="753"/>
      <c r="K190" s="754"/>
      <c r="L190" s="754"/>
      <c r="M190" s="753" t="s">
        <v>7</v>
      </c>
      <c r="N190" s="753" t="s">
        <v>7</v>
      </c>
      <c r="O190" s="753"/>
      <c r="P190" s="753">
        <v>2</v>
      </c>
      <c r="Q190" s="753">
        <v>1</v>
      </c>
      <c r="R190" s="618"/>
      <c r="S190" s="755">
        <f t="shared" si="2"/>
        <v>0</v>
      </c>
    </row>
    <row r="191" spans="1:19" x14ac:dyDescent="0.25">
      <c r="A191" s="214">
        <v>184</v>
      </c>
      <c r="B191" s="1136"/>
      <c r="C191" s="1179" t="s">
        <v>1411</v>
      </c>
      <c r="D191" s="752" t="s">
        <v>393</v>
      </c>
      <c r="E191" s="753" t="s">
        <v>7</v>
      </c>
      <c r="F191" s="753"/>
      <c r="G191" s="753"/>
      <c r="H191" s="753"/>
      <c r="I191" s="753"/>
      <c r="J191" s="753"/>
      <c r="K191" s="754"/>
      <c r="L191" s="754"/>
      <c r="M191" s="753"/>
      <c r="N191" s="753"/>
      <c r="O191" s="753"/>
      <c r="P191" s="753">
        <v>365</v>
      </c>
      <c r="Q191" s="753">
        <v>1</v>
      </c>
      <c r="R191" s="941" t="s">
        <v>4046</v>
      </c>
      <c r="S191" s="942" t="s">
        <v>4046</v>
      </c>
    </row>
    <row r="192" spans="1:19" x14ac:dyDescent="0.25">
      <c r="A192" s="214">
        <v>185</v>
      </c>
      <c r="B192" s="1136"/>
      <c r="C192" s="1180"/>
      <c r="D192" s="752" t="s">
        <v>1412</v>
      </c>
      <c r="E192" s="753"/>
      <c r="F192" s="753"/>
      <c r="G192" s="753"/>
      <c r="H192" s="753"/>
      <c r="I192" s="753"/>
      <c r="J192" s="753"/>
      <c r="K192" s="754"/>
      <c r="L192" s="754"/>
      <c r="M192" s="753" t="s">
        <v>7</v>
      </c>
      <c r="N192" s="753" t="s">
        <v>7</v>
      </c>
      <c r="O192" s="753"/>
      <c r="P192" s="753">
        <v>2</v>
      </c>
      <c r="Q192" s="753">
        <v>1</v>
      </c>
      <c r="R192" s="618"/>
      <c r="S192" s="755">
        <f t="shared" si="2"/>
        <v>0</v>
      </c>
    </row>
    <row r="193" spans="1:19" x14ac:dyDescent="0.25">
      <c r="A193" s="214">
        <v>186</v>
      </c>
      <c r="B193" s="1136"/>
      <c r="C193" s="1182"/>
      <c r="D193" s="752" t="s">
        <v>1413</v>
      </c>
      <c r="E193" s="753"/>
      <c r="F193" s="753"/>
      <c r="G193" s="753"/>
      <c r="H193" s="753"/>
      <c r="I193" s="753"/>
      <c r="J193" s="753"/>
      <c r="K193" s="754"/>
      <c r="L193" s="754"/>
      <c r="M193" s="753" t="s">
        <v>7</v>
      </c>
      <c r="N193" s="753" t="s">
        <v>7</v>
      </c>
      <c r="O193" s="753"/>
      <c r="P193" s="753">
        <v>2</v>
      </c>
      <c r="Q193" s="753">
        <v>1</v>
      </c>
      <c r="R193" s="618"/>
      <c r="S193" s="755">
        <f t="shared" si="2"/>
        <v>0</v>
      </c>
    </row>
    <row r="194" spans="1:19" x14ac:dyDescent="0.25">
      <c r="A194" s="214">
        <v>187</v>
      </c>
      <c r="B194" s="1136"/>
      <c r="C194" s="1179" t="s">
        <v>1414</v>
      </c>
      <c r="D194" s="752" t="s">
        <v>1415</v>
      </c>
      <c r="E194" s="753"/>
      <c r="F194" s="753"/>
      <c r="G194" s="753"/>
      <c r="H194" s="753"/>
      <c r="I194" s="753"/>
      <c r="J194" s="753"/>
      <c r="K194" s="754"/>
      <c r="L194" s="754"/>
      <c r="M194" s="753" t="s">
        <v>7</v>
      </c>
      <c r="N194" s="753" t="s">
        <v>7</v>
      </c>
      <c r="O194" s="753"/>
      <c r="P194" s="753">
        <v>2</v>
      </c>
      <c r="Q194" s="753">
        <v>1</v>
      </c>
      <c r="R194" s="618"/>
      <c r="S194" s="755">
        <f t="shared" si="2"/>
        <v>0</v>
      </c>
    </row>
    <row r="195" spans="1:19" x14ac:dyDescent="0.25">
      <c r="A195" s="214">
        <v>188</v>
      </c>
      <c r="B195" s="1136"/>
      <c r="C195" s="1180"/>
      <c r="D195" s="752" t="s">
        <v>1416</v>
      </c>
      <c r="E195" s="753"/>
      <c r="F195" s="753"/>
      <c r="G195" s="753"/>
      <c r="H195" s="753"/>
      <c r="I195" s="753"/>
      <c r="J195" s="753"/>
      <c r="K195" s="754"/>
      <c r="L195" s="754"/>
      <c r="M195" s="753" t="s">
        <v>7</v>
      </c>
      <c r="N195" s="753" t="s">
        <v>7</v>
      </c>
      <c r="O195" s="753"/>
      <c r="P195" s="753">
        <v>2</v>
      </c>
      <c r="Q195" s="753">
        <v>1</v>
      </c>
      <c r="R195" s="618"/>
      <c r="S195" s="755">
        <f t="shared" si="2"/>
        <v>0</v>
      </c>
    </row>
    <row r="196" spans="1:19" x14ac:dyDescent="0.25">
      <c r="A196" s="214">
        <v>189</v>
      </c>
      <c r="B196" s="1136"/>
      <c r="C196" s="1180"/>
      <c r="D196" s="752" t="s">
        <v>1417</v>
      </c>
      <c r="E196" s="753"/>
      <c r="F196" s="753"/>
      <c r="G196" s="753"/>
      <c r="H196" s="753"/>
      <c r="I196" s="753"/>
      <c r="J196" s="753"/>
      <c r="K196" s="754"/>
      <c r="L196" s="754"/>
      <c r="M196" s="753" t="s">
        <v>7</v>
      </c>
      <c r="N196" s="753" t="s">
        <v>7</v>
      </c>
      <c r="O196" s="753"/>
      <c r="P196" s="753">
        <v>2</v>
      </c>
      <c r="Q196" s="753">
        <v>1</v>
      </c>
      <c r="R196" s="618"/>
      <c r="S196" s="755">
        <f t="shared" si="2"/>
        <v>0</v>
      </c>
    </row>
    <row r="197" spans="1:19" x14ac:dyDescent="0.25">
      <c r="A197" s="214">
        <v>190</v>
      </c>
      <c r="B197" s="1136"/>
      <c r="C197" s="1180"/>
      <c r="D197" s="752" t="s">
        <v>1418</v>
      </c>
      <c r="E197" s="753"/>
      <c r="F197" s="753"/>
      <c r="G197" s="753"/>
      <c r="H197" s="753"/>
      <c r="I197" s="753"/>
      <c r="J197" s="753"/>
      <c r="K197" s="754"/>
      <c r="L197" s="754"/>
      <c r="M197" s="753" t="s">
        <v>7</v>
      </c>
      <c r="N197" s="753" t="s">
        <v>7</v>
      </c>
      <c r="O197" s="753"/>
      <c r="P197" s="753">
        <v>2</v>
      </c>
      <c r="Q197" s="753">
        <v>1</v>
      </c>
      <c r="R197" s="618"/>
      <c r="S197" s="755">
        <f t="shared" si="2"/>
        <v>0</v>
      </c>
    </row>
    <row r="198" spans="1:19" x14ac:dyDescent="0.25">
      <c r="A198" s="214">
        <v>191</v>
      </c>
      <c r="B198" s="1136"/>
      <c r="C198" s="1180"/>
      <c r="D198" s="752" t="s">
        <v>1419</v>
      </c>
      <c r="E198" s="753"/>
      <c r="F198" s="753"/>
      <c r="G198" s="753"/>
      <c r="H198" s="753"/>
      <c r="I198" s="753"/>
      <c r="J198" s="753"/>
      <c r="K198" s="754"/>
      <c r="L198" s="754"/>
      <c r="M198" s="753" t="s">
        <v>7</v>
      </c>
      <c r="N198" s="753" t="s">
        <v>7</v>
      </c>
      <c r="O198" s="753"/>
      <c r="P198" s="753">
        <v>2</v>
      </c>
      <c r="Q198" s="753">
        <v>1</v>
      </c>
      <c r="R198" s="618"/>
      <c r="S198" s="755">
        <f t="shared" si="2"/>
        <v>0</v>
      </c>
    </row>
    <row r="199" spans="1:19" ht="15.75" thickBot="1" x14ac:dyDescent="0.3">
      <c r="A199" s="259">
        <v>192</v>
      </c>
      <c r="B199" s="761"/>
      <c r="C199" s="1181"/>
      <c r="D199" s="896" t="s">
        <v>1420</v>
      </c>
      <c r="E199" s="897"/>
      <c r="F199" s="897"/>
      <c r="G199" s="897"/>
      <c r="H199" s="897"/>
      <c r="I199" s="897"/>
      <c r="J199" s="897"/>
      <c r="K199" s="898"/>
      <c r="L199" s="898"/>
      <c r="M199" s="897" t="s">
        <v>7</v>
      </c>
      <c r="N199" s="897" t="s">
        <v>7</v>
      </c>
      <c r="O199" s="897"/>
      <c r="P199" s="897">
        <v>2</v>
      </c>
      <c r="Q199" s="897">
        <v>1</v>
      </c>
      <c r="R199" s="619"/>
      <c r="S199" s="899">
        <f t="shared" si="2"/>
        <v>0</v>
      </c>
    </row>
    <row r="200" spans="1:19" ht="16.5" thickTop="1" thickBot="1" x14ac:dyDescent="0.3">
      <c r="R200" s="440" t="s">
        <v>9</v>
      </c>
      <c r="S200" s="441">
        <f>SUM(S12:S24,S29:S45,S50:S60,S62:S65,S67:S69,S72:S77,S80:S92,S95:S107,S110:S131,S134:S147,S150:S162,S164:S167,S169:S171,S173:S175,S177:S180,S182:S185,S187:S190,S192:S199)</f>
        <v>0</v>
      </c>
    </row>
    <row r="201" spans="1:19" ht="15.75" thickTop="1" x14ac:dyDescent="0.25"/>
  </sheetData>
  <sheetProtection algorithmName="SHA-512" hashValue="KniN0CCwMF1B57YbfvRTLJDrcBmh9luikSf4Pc53wMyAgU1rSuqT2Ts2UJLo9qVNPfhKTJqPQj4YXRKPKQ00EQ==" saltValue="IPYEQUxKuy7OdAwnfNZr4A==" spinCount="100000" sheet="1" objects="1" scenarios="1"/>
  <mergeCells count="50">
    <mergeCell ref="C186:C190"/>
    <mergeCell ref="C191:C193"/>
    <mergeCell ref="C194:C199"/>
    <mergeCell ref="B163:B167"/>
    <mergeCell ref="B168:B171"/>
    <mergeCell ref="C168:C171"/>
    <mergeCell ref="B172:B175"/>
    <mergeCell ref="B176:B180"/>
    <mergeCell ref="C181:C185"/>
    <mergeCell ref="B127:B131"/>
    <mergeCell ref="C127:C131"/>
    <mergeCell ref="B132:B147"/>
    <mergeCell ref="C132:C147"/>
    <mergeCell ref="B148:B162"/>
    <mergeCell ref="C148:C162"/>
    <mergeCell ref="B93:B107"/>
    <mergeCell ref="C93:C107"/>
    <mergeCell ref="B108:B122"/>
    <mergeCell ref="C108:C122"/>
    <mergeCell ref="B123:B126"/>
    <mergeCell ref="C123:C126"/>
    <mergeCell ref="B70:B77"/>
    <mergeCell ref="C70:C77"/>
    <mergeCell ref="B61:B65"/>
    <mergeCell ref="B78:B92"/>
    <mergeCell ref="C78:C92"/>
    <mergeCell ref="B46:B60"/>
    <mergeCell ref="C46:C54"/>
    <mergeCell ref="C55:C60"/>
    <mergeCell ref="B66:B69"/>
    <mergeCell ref="C66:C69"/>
    <mergeCell ref="B8:B24"/>
    <mergeCell ref="C8:C24"/>
    <mergeCell ref="B25:B45"/>
    <mergeCell ref="C25:C33"/>
    <mergeCell ref="C34:C39"/>
    <mergeCell ref="C40:C45"/>
    <mergeCell ref="A1:E1"/>
    <mergeCell ref="F1:S1"/>
    <mergeCell ref="A3:N3"/>
    <mergeCell ref="A5:A7"/>
    <mergeCell ref="B5:B7"/>
    <mergeCell ref="C5:C7"/>
    <mergeCell ref="D5:D7"/>
    <mergeCell ref="E5:I6"/>
    <mergeCell ref="J5:L6"/>
    <mergeCell ref="A2:S2"/>
    <mergeCell ref="M5:Q6"/>
    <mergeCell ref="R5:R7"/>
    <mergeCell ref="S5:S7"/>
  </mergeCells>
  <printOptions horizontalCentered="1"/>
  <pageMargins left="0.39370078740157483" right="0.39370078740157483" top="0.39370078740157483" bottom="0.39370078740157483" header="0.19685039370078741" footer="0.19685039370078741"/>
  <pageSetup scale="56" fitToHeight="5"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3B7AB546-65DB-412A-BAB8-0BBEDB816869}">
            <xm:f>NOT(ISERROR(SEARCH("2.",'Príloha č.1.5 - SO 420-05'!A9)))</xm:f>
            <x14:dxf>
              <numFmt numFmtId="0" formatCode="General"/>
            </x14:dxf>
          </x14:cfRule>
          <xm:sqref>A8:A9 A12 A15 A18 A21 A24 A27 A30 A33 A36 A39 A42 A45 A48 A51 A54 A57 A60 A63 A66 A69 A72 A75 A78 A81 A84 A87 A90 A93:A94 A97 A100 A103 A106 A109 A112 A115 A118 A121 A124 A127 A130 A133 A136 A139 A142 A145 A148 A151 A154 A156 A159 A162 A165 A168 A171 A174 A177 A180 A183 A186 A189 A192 A195 A197</xm:sqref>
        </x14:conditionalFormatting>
        <x14:conditionalFormatting xmlns:xm="http://schemas.microsoft.com/office/excel/2006/main">
          <x14:cfRule type="containsText" priority="1680" operator="containsText" text="2." id="{3B7AB546-65DB-412A-BAB8-0BBEDB816869}">
            <xm:f>NOT(ISERROR(SEARCH("2.",'Príloha č.1.5 - SO 420-05'!A11)))</xm:f>
            <x14:dxf>
              <numFmt numFmtId="0" formatCode="General"/>
            </x14:dxf>
          </x14:cfRule>
          <xm:sqref>A11 A14 A17 A20 A23 A26 A29 A32 A35 A38 A41 A44 A47 A50 A53 A56 A59 A62 A65 A68 A71 A74 A77 A80 A83 A86 A89 A92 A96 A99 A102 A105 A108 A111 A114 A117 A120 A123 A126 A129 A132 A135 A138 A141 A144 A147 A150 A153 A158 A161 A164 A167 A170 A173 A176 A179 A182 A185 A188 A191 A194</xm:sqref>
        </x14:conditionalFormatting>
        <x14:conditionalFormatting xmlns:xm="http://schemas.microsoft.com/office/excel/2006/main">
          <x14:cfRule type="containsText" priority="1681" operator="containsText" text="2." id="{3B7AB546-65DB-412A-BAB8-0BBEDB816869}">
            <xm:f>NOT(ISERROR(SEARCH("2.",'Príloha č.1.5 - SO 420-05'!#REF!)))</xm:f>
            <x14:dxf>
              <numFmt numFmtId="0" formatCode="General"/>
            </x14:dxf>
          </x14:cfRule>
          <xm:sqref>A10 A13 A16 A19 A22 A25 A28 A31 A34 A37 A40 A43 A46 A49 A52 A55 A58 A61 A64 A67 A70 A73 A76 A79 A82 A85 A88 A91 A95 A98 A101 A104 A107 A110 A113 A116 A119 A122 A125 A128 A131 A134 A137 A140 A143 A146 A149 A152 A155 A157 A160 A163 A166 A169 A172 A175 A178 A181 A184 A187 A190 A193 A196</xm:sqref>
        </x14:conditionalFormatting>
        <x14:conditionalFormatting xmlns:xm="http://schemas.microsoft.com/office/excel/2006/main">
          <x14:cfRule type="containsText" priority="4578" operator="containsText" text="2." id="{3B7AB546-65DB-412A-BAB8-0BBEDB816869}">
            <xm:f>NOT(ISERROR(SEARCH("2.",'Príloha č.1.5 - SO 420-05'!A187)))</xm:f>
            <x14:dxf>
              <numFmt numFmtId="0" formatCode="General"/>
            </x14:dxf>
          </x14:cfRule>
          <xm:sqref>A198:A199</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6">
    <tabColor rgb="FF92D050"/>
    <pageSetUpPr fitToPage="1"/>
  </sheetPr>
  <dimension ref="A1:S17"/>
  <sheetViews>
    <sheetView zoomScale="90" zoomScaleNormal="90" workbookViewId="0">
      <pane ySplit="7" topLeftCell="A8" activePane="bottomLeft" state="frozen"/>
      <selection pane="bottomLeft" activeCell="C25" sqref="C25"/>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928</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1261</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ht="38.25" x14ac:dyDescent="0.25">
      <c r="A8" s="214">
        <f t="shared" ref="A8:A14" si="0">ROW(A1)</f>
        <v>1</v>
      </c>
      <c r="B8" s="1213" t="s">
        <v>922</v>
      </c>
      <c r="C8" s="1214" t="s">
        <v>923</v>
      </c>
      <c r="D8" s="944" t="s">
        <v>4030</v>
      </c>
      <c r="E8" s="767"/>
      <c r="F8" s="767"/>
      <c r="G8" s="767"/>
      <c r="H8" s="767"/>
      <c r="I8" s="767"/>
      <c r="J8" s="767"/>
      <c r="K8" s="768"/>
      <c r="L8" s="768"/>
      <c r="M8" s="767"/>
      <c r="N8" s="767"/>
      <c r="O8" s="767" t="s">
        <v>7</v>
      </c>
      <c r="P8" s="767">
        <v>4</v>
      </c>
      <c r="Q8" s="767">
        <v>7</v>
      </c>
      <c r="R8" s="698"/>
      <c r="S8" s="772">
        <f>P8*Q8*ROUND(R8,2)</f>
        <v>0</v>
      </c>
    </row>
    <row r="9" spans="1:19" ht="39.6" customHeight="1" x14ac:dyDescent="0.25">
      <c r="A9" s="214">
        <f t="shared" si="0"/>
        <v>2</v>
      </c>
      <c r="B9" s="1176"/>
      <c r="C9" s="1180"/>
      <c r="D9" s="758" t="s">
        <v>4031</v>
      </c>
      <c r="E9" s="767"/>
      <c r="F9" s="767"/>
      <c r="G9" s="767"/>
      <c r="H9" s="767"/>
      <c r="I9" s="767"/>
      <c r="J9" s="767"/>
      <c r="K9" s="770"/>
      <c r="L9" s="770"/>
      <c r="M9" s="767"/>
      <c r="N9" s="767"/>
      <c r="O9" s="767" t="s">
        <v>7</v>
      </c>
      <c r="P9" s="767">
        <v>4</v>
      </c>
      <c r="Q9" s="767">
        <v>7</v>
      </c>
      <c r="R9" s="698"/>
      <c r="S9" s="772">
        <f>P9*Q9*ROUND(R9,2)</f>
        <v>0</v>
      </c>
    </row>
    <row r="10" spans="1:19" ht="15" customHeight="1" x14ac:dyDescent="0.25">
      <c r="A10" s="214">
        <f t="shared" si="0"/>
        <v>3</v>
      </c>
      <c r="B10" s="1176"/>
      <c r="C10" s="1180"/>
      <c r="D10" s="758" t="s">
        <v>4032</v>
      </c>
      <c r="E10" s="767"/>
      <c r="F10" s="767"/>
      <c r="G10" s="767"/>
      <c r="H10" s="767"/>
      <c r="I10" s="767"/>
      <c r="J10" s="767"/>
      <c r="K10" s="770"/>
      <c r="L10" s="770"/>
      <c r="M10" s="767"/>
      <c r="N10" s="767"/>
      <c r="O10" s="767" t="s">
        <v>7</v>
      </c>
      <c r="P10" s="767">
        <v>4</v>
      </c>
      <c r="Q10" s="767">
        <v>7</v>
      </c>
      <c r="R10" s="698"/>
      <c r="S10" s="772">
        <f>P10*Q10*ROUND(R10,2)</f>
        <v>0</v>
      </c>
    </row>
    <row r="11" spans="1:19" ht="15" customHeight="1" x14ac:dyDescent="0.25">
      <c r="A11" s="214">
        <f t="shared" si="0"/>
        <v>4</v>
      </c>
      <c r="B11" s="1177"/>
      <c r="C11" s="1182"/>
      <c r="D11" s="758" t="s">
        <v>4048</v>
      </c>
      <c r="E11" s="767"/>
      <c r="F11" s="767" t="s">
        <v>7</v>
      </c>
      <c r="G11" s="767"/>
      <c r="H11" s="767"/>
      <c r="I11" s="767"/>
      <c r="J11" s="767"/>
      <c r="K11" s="770"/>
      <c r="L11" s="770"/>
      <c r="M11" s="767"/>
      <c r="N11" s="767"/>
      <c r="O11" s="767"/>
      <c r="P11" s="767">
        <v>52</v>
      </c>
      <c r="Q11" s="767" t="s">
        <v>4046</v>
      </c>
      <c r="R11" s="787" t="s">
        <v>4046</v>
      </c>
      <c r="S11" s="788" t="s">
        <v>4046</v>
      </c>
    </row>
    <row r="12" spans="1:19" ht="15" customHeight="1" x14ac:dyDescent="0.25">
      <c r="A12" s="214">
        <f t="shared" si="0"/>
        <v>5</v>
      </c>
      <c r="B12" s="1175" t="s">
        <v>924</v>
      </c>
      <c r="C12" s="1183"/>
      <c r="D12" s="758" t="s">
        <v>4034</v>
      </c>
      <c r="E12" s="767"/>
      <c r="F12" s="767"/>
      <c r="G12" s="767" t="s">
        <v>7</v>
      </c>
      <c r="H12" s="767"/>
      <c r="I12" s="767"/>
      <c r="J12" s="767"/>
      <c r="K12" s="770"/>
      <c r="L12" s="770"/>
      <c r="M12" s="767"/>
      <c r="N12" s="767"/>
      <c r="O12" s="767"/>
      <c r="P12" s="767">
        <v>12</v>
      </c>
      <c r="Q12" s="767" t="s">
        <v>4046</v>
      </c>
      <c r="R12" s="787" t="s">
        <v>4046</v>
      </c>
      <c r="S12" s="788" t="s">
        <v>4046</v>
      </c>
    </row>
    <row r="13" spans="1:19" ht="15" customHeight="1" x14ac:dyDescent="0.25">
      <c r="A13" s="214">
        <f t="shared" si="0"/>
        <v>6</v>
      </c>
      <c r="B13" s="1176"/>
      <c r="C13" s="1184"/>
      <c r="D13" s="758" t="s">
        <v>4035</v>
      </c>
      <c r="E13" s="767"/>
      <c r="F13" s="767"/>
      <c r="G13" s="767"/>
      <c r="H13" s="767"/>
      <c r="I13" s="767"/>
      <c r="J13" s="767" t="s">
        <v>7</v>
      </c>
      <c r="K13" s="770"/>
      <c r="L13" s="770"/>
      <c r="M13" s="767"/>
      <c r="N13" s="767" t="s">
        <v>7</v>
      </c>
      <c r="O13" s="767"/>
      <c r="P13" s="767">
        <v>0.5</v>
      </c>
      <c r="Q13" s="767">
        <v>6</v>
      </c>
      <c r="R13" s="698"/>
      <c r="S13" s="772">
        <f>P13*Q13*ROUND(R13,2)</f>
        <v>0</v>
      </c>
    </row>
    <row r="14" spans="1:19" ht="15" customHeight="1" thickBot="1" x14ac:dyDescent="0.3">
      <c r="A14" s="259">
        <f t="shared" si="0"/>
        <v>7</v>
      </c>
      <c r="B14" s="1178"/>
      <c r="C14" s="1199"/>
      <c r="D14" s="783" t="s">
        <v>925</v>
      </c>
      <c r="E14" s="776"/>
      <c r="F14" s="776"/>
      <c r="G14" s="776"/>
      <c r="H14" s="776"/>
      <c r="I14" s="776"/>
      <c r="J14" s="776"/>
      <c r="K14" s="777"/>
      <c r="L14" s="777"/>
      <c r="M14" s="776"/>
      <c r="N14" s="776"/>
      <c r="O14" s="776"/>
      <c r="P14" s="776">
        <v>0.25</v>
      </c>
      <c r="Q14" s="776">
        <v>6</v>
      </c>
      <c r="R14" s="725"/>
      <c r="S14" s="786">
        <f>P14*Q14*ROUND(R14,2)</f>
        <v>0</v>
      </c>
    </row>
    <row r="15" spans="1:19" ht="16.5" thickTop="1" thickBot="1" x14ac:dyDescent="0.3">
      <c r="A15" s="192"/>
      <c r="B15" s="38"/>
      <c r="C15" s="38"/>
      <c r="D15" s="38"/>
      <c r="E15" s="192"/>
      <c r="F15" s="192"/>
      <c r="G15" s="192"/>
      <c r="H15" s="192"/>
      <c r="I15" s="192"/>
      <c r="J15" s="192"/>
      <c r="K15" s="192"/>
      <c r="L15" s="192"/>
      <c r="M15" s="38"/>
      <c r="N15" s="38"/>
      <c r="O15" s="38"/>
      <c r="P15" s="38"/>
      <c r="Q15" s="38"/>
      <c r="R15" s="740" t="s">
        <v>9</v>
      </c>
      <c r="S15" s="741">
        <f>SUM(S8:S10,S13:S14)</f>
        <v>0</v>
      </c>
    </row>
    <row r="16" spans="1:19" ht="15.75" customHeight="1" thickTop="1" x14ac:dyDescent="0.25">
      <c r="A16" s="1222" t="s">
        <v>926</v>
      </c>
      <c r="B16" s="1222"/>
      <c r="C16" s="1222"/>
      <c r="D16" s="1222"/>
      <c r="E16" s="1222"/>
      <c r="F16" s="1222"/>
      <c r="G16" s="1222"/>
      <c r="H16" s="945"/>
      <c r="I16" s="945"/>
      <c r="J16" s="945"/>
      <c r="K16" s="945"/>
      <c r="L16" s="945"/>
      <c r="M16" s="945"/>
    </row>
    <row r="17" spans="1:13" ht="15" customHeight="1" x14ac:dyDescent="0.25">
      <c r="A17" s="1221" t="s">
        <v>927</v>
      </c>
      <c r="B17" s="1221"/>
      <c r="C17" s="1221"/>
      <c r="D17" s="1221"/>
      <c r="E17" s="1221"/>
      <c r="F17" s="1221"/>
      <c r="G17" s="1221"/>
      <c r="H17" s="456"/>
      <c r="I17" s="456"/>
      <c r="J17" s="456"/>
      <c r="K17" s="456"/>
      <c r="L17" s="456"/>
      <c r="M17" s="456"/>
    </row>
  </sheetData>
  <sheetProtection algorithmName="SHA-512" hashValue="V26gn8rfAgInLkZhgFZSwmOuIaxK2xD+FD1s/H0kHUqEer6zw+JoLvKzBB7ZdKg6ARYNh+qVWzDFQV9tn5r8ZQ==" saltValue="ZHgjMCps25M8v7JOF+D4Cw==" spinCount="100000" sheet="1" objects="1" scenarios="1"/>
  <mergeCells count="19">
    <mergeCell ref="F1:S1"/>
    <mergeCell ref="E5:I6"/>
    <mergeCell ref="J5:L6"/>
    <mergeCell ref="M5:Q6"/>
    <mergeCell ref="R5:R7"/>
    <mergeCell ref="S5:S7"/>
    <mergeCell ref="A1:E1"/>
    <mergeCell ref="A3:N3"/>
    <mergeCell ref="A5:A7"/>
    <mergeCell ref="B5:B7"/>
    <mergeCell ref="C5:C7"/>
    <mergeCell ref="D5:D7"/>
    <mergeCell ref="A17:G17"/>
    <mergeCell ref="A16:G16"/>
    <mergeCell ref="A2:S2"/>
    <mergeCell ref="B8:B11"/>
    <mergeCell ref="C8:C11"/>
    <mergeCell ref="B12:B14"/>
    <mergeCell ref="C12:C14"/>
  </mergeCells>
  <printOptions horizontalCentered="1"/>
  <pageMargins left="0.39370078740157483" right="0.39370078740157483" top="0.39370078740157483" bottom="0.39370078740157483" header="0.19685039370078741" footer="0.19685039370078741"/>
  <pageSetup paperSize="9" scale="60" orientation="landscape" horizontalDpi="4294967295" verticalDpi="4294967295"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91" operator="containsText" text="2." id="{521D9916-AB4C-4EB9-990F-0BFF2F081DB1}">
            <xm:f>NOT(ISERROR(SEARCH("2.",'Príloha č.1.5 - SO 420-05'!A9)))</xm:f>
            <x14:dxf>
              <numFmt numFmtId="0" formatCode="General"/>
            </x14:dxf>
          </x14:cfRule>
          <xm:sqref>A10:A14 A8</xm:sqref>
        </x14:conditionalFormatting>
        <x14:conditionalFormatting xmlns:xm="http://schemas.microsoft.com/office/excel/2006/main">
          <x14:cfRule type="containsText" priority="1682" operator="containsText" text="2." id="{521D9916-AB4C-4EB9-990F-0BFF2F081DB1}">
            <xm:f>NOT(ISERROR(SEARCH("2.",'Príloha č.1.5 - SO 420-05'!#REF!)))</xm:f>
            <x14:dxf>
              <numFmt numFmtId="0" formatCode="General"/>
            </x14:dxf>
          </x14:cfRule>
          <xm:sqref>A9</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7">
    <tabColor rgb="FF92D050"/>
    <pageSetUpPr fitToPage="1"/>
  </sheetPr>
  <dimension ref="A1:S69"/>
  <sheetViews>
    <sheetView zoomScale="90" zoomScaleNormal="90" workbookViewId="0">
      <pane ySplit="7" topLeftCell="A46" activePane="bottomLeft" state="frozen"/>
      <selection pane="bottomLeft" activeCell="R59" sqref="R59"/>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975</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1260</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x14ac:dyDescent="0.25">
      <c r="A8" s="214">
        <f t="shared" ref="A8:A14" si="0">ROW(A1)</f>
        <v>1</v>
      </c>
      <c r="B8" s="1213" t="s">
        <v>929</v>
      </c>
      <c r="C8" s="1214" t="s">
        <v>3801</v>
      </c>
      <c r="D8" s="752" t="s">
        <v>931</v>
      </c>
      <c r="E8" s="753"/>
      <c r="F8" s="753"/>
      <c r="G8" s="753"/>
      <c r="H8" s="753"/>
      <c r="I8" s="753"/>
      <c r="J8" s="753"/>
      <c r="K8" s="754"/>
      <c r="L8" s="754"/>
      <c r="M8" s="753" t="s">
        <v>7</v>
      </c>
      <c r="N8" s="753" t="s">
        <v>7</v>
      </c>
      <c r="O8" s="753"/>
      <c r="P8" s="753">
        <v>2</v>
      </c>
      <c r="Q8" s="753">
        <v>1</v>
      </c>
      <c r="R8" s="618"/>
      <c r="S8" s="755">
        <f>P8*Q8*ROUND(R8,2)</f>
        <v>0</v>
      </c>
    </row>
    <row r="9" spans="1:19" x14ac:dyDescent="0.25">
      <c r="A9" s="214">
        <f t="shared" si="0"/>
        <v>2</v>
      </c>
      <c r="B9" s="1176"/>
      <c r="C9" s="1180"/>
      <c r="D9" s="756" t="s">
        <v>932</v>
      </c>
      <c r="E9" s="753"/>
      <c r="F9" s="753"/>
      <c r="G9" s="753"/>
      <c r="H9" s="753"/>
      <c r="I9" s="753"/>
      <c r="J9" s="754"/>
      <c r="K9" s="757"/>
      <c r="L9" s="757"/>
      <c r="M9" s="753" t="s">
        <v>7</v>
      </c>
      <c r="N9" s="753" t="s">
        <v>7</v>
      </c>
      <c r="O9" s="753"/>
      <c r="P9" s="753">
        <v>2</v>
      </c>
      <c r="Q9" s="753">
        <v>1</v>
      </c>
      <c r="R9" s="618"/>
      <c r="S9" s="755">
        <f>P9*Q9*ROUND(R9,2)</f>
        <v>0</v>
      </c>
    </row>
    <row r="10" spans="1:19" x14ac:dyDescent="0.25">
      <c r="A10" s="214">
        <f t="shared" si="0"/>
        <v>3</v>
      </c>
      <c r="B10" s="1176"/>
      <c r="C10" s="1180"/>
      <c r="D10" s="758" t="s">
        <v>933</v>
      </c>
      <c r="E10" s="753"/>
      <c r="F10" s="753"/>
      <c r="G10" s="753"/>
      <c r="H10" s="753"/>
      <c r="I10" s="753"/>
      <c r="J10" s="754"/>
      <c r="K10" s="757"/>
      <c r="L10" s="757"/>
      <c r="M10" s="753" t="s">
        <v>7</v>
      </c>
      <c r="N10" s="753" t="s">
        <v>7</v>
      </c>
      <c r="O10" s="753"/>
      <c r="P10" s="753">
        <v>2</v>
      </c>
      <c r="Q10" s="753">
        <v>1</v>
      </c>
      <c r="R10" s="618"/>
      <c r="S10" s="755">
        <f>P10*Q10*ROUND(R10,2)</f>
        <v>0</v>
      </c>
    </row>
    <row r="11" spans="1:19" x14ac:dyDescent="0.25">
      <c r="A11" s="214">
        <f t="shared" si="0"/>
        <v>4</v>
      </c>
      <c r="B11" s="1176"/>
      <c r="C11" s="1180"/>
      <c r="D11" s="758" t="s">
        <v>934</v>
      </c>
      <c r="E11" s="753"/>
      <c r="F11" s="753"/>
      <c r="G11" s="753"/>
      <c r="H11" s="753"/>
      <c r="I11" s="753"/>
      <c r="J11" s="754"/>
      <c r="K11" s="757"/>
      <c r="L11" s="757"/>
      <c r="M11" s="753" t="s">
        <v>7</v>
      </c>
      <c r="N11" s="753" t="s">
        <v>7</v>
      </c>
      <c r="O11" s="753"/>
      <c r="P11" s="753">
        <v>2</v>
      </c>
      <c r="Q11" s="753">
        <v>1</v>
      </c>
      <c r="R11" s="618"/>
      <c r="S11" s="755">
        <f>P11*Q11*ROUND(R11,2)</f>
        <v>0</v>
      </c>
    </row>
    <row r="12" spans="1:19" x14ac:dyDescent="0.25">
      <c r="A12" s="214">
        <f t="shared" si="0"/>
        <v>5</v>
      </c>
      <c r="B12" s="1176"/>
      <c r="C12" s="1180"/>
      <c r="D12" s="758" t="s">
        <v>935</v>
      </c>
      <c r="E12" s="753"/>
      <c r="F12" s="753"/>
      <c r="G12" s="753"/>
      <c r="H12" s="753"/>
      <c r="I12" s="753"/>
      <c r="J12" s="754"/>
      <c r="K12" s="757"/>
      <c r="L12" s="757"/>
      <c r="M12" s="753" t="s">
        <v>7</v>
      </c>
      <c r="N12" s="753" t="s">
        <v>7</v>
      </c>
      <c r="O12" s="753"/>
      <c r="P12" s="753">
        <v>2</v>
      </c>
      <c r="Q12" s="753">
        <v>1</v>
      </c>
      <c r="R12" s="618"/>
      <c r="S12" s="755">
        <f>P12*Q12*ROUND(R12,2)</f>
        <v>0</v>
      </c>
    </row>
    <row r="13" spans="1:19" x14ac:dyDescent="0.25">
      <c r="A13" s="214">
        <f t="shared" si="0"/>
        <v>6</v>
      </c>
      <c r="B13" s="1177"/>
      <c r="C13" s="1182"/>
      <c r="D13" s="758" t="s">
        <v>971</v>
      </c>
      <c r="E13" s="753"/>
      <c r="F13" s="753" t="s">
        <v>7</v>
      </c>
      <c r="G13" s="753"/>
      <c r="H13" s="753"/>
      <c r="I13" s="753"/>
      <c r="J13" s="754"/>
      <c r="K13" s="757"/>
      <c r="L13" s="757"/>
      <c r="M13" s="753"/>
      <c r="N13" s="753"/>
      <c r="O13" s="753"/>
      <c r="P13" s="753">
        <v>52</v>
      </c>
      <c r="Q13" s="753">
        <v>1</v>
      </c>
      <c r="R13" s="789" t="s">
        <v>4046</v>
      </c>
      <c r="S13" s="790" t="s">
        <v>4046</v>
      </c>
    </row>
    <row r="14" spans="1:19" x14ac:dyDescent="0.25">
      <c r="A14" s="214">
        <f t="shared" si="0"/>
        <v>7</v>
      </c>
      <c r="B14" s="1175" t="s">
        <v>937</v>
      </c>
      <c r="C14" s="1183" t="s">
        <v>938</v>
      </c>
      <c r="D14" s="758" t="s">
        <v>939</v>
      </c>
      <c r="E14" s="753"/>
      <c r="F14" s="753"/>
      <c r="G14" s="753"/>
      <c r="H14" s="753"/>
      <c r="I14" s="753"/>
      <c r="J14" s="754"/>
      <c r="K14" s="757"/>
      <c r="L14" s="757"/>
      <c r="M14" s="753" t="s">
        <v>7</v>
      </c>
      <c r="N14" s="753" t="s">
        <v>7</v>
      </c>
      <c r="O14" s="753"/>
      <c r="P14" s="753">
        <v>2</v>
      </c>
      <c r="Q14" s="753">
        <v>2</v>
      </c>
      <c r="R14" s="618"/>
      <c r="S14" s="755">
        <f>P14*Q14*ROUND(R14,2)</f>
        <v>0</v>
      </c>
    </row>
    <row r="15" spans="1:19" x14ac:dyDescent="0.25">
      <c r="A15" s="214">
        <f t="shared" ref="A15:A67" si="1">ROW(A8)</f>
        <v>8</v>
      </c>
      <c r="B15" s="1176"/>
      <c r="C15" s="1184"/>
      <c r="D15" s="758" t="s">
        <v>940</v>
      </c>
      <c r="E15" s="753"/>
      <c r="F15" s="753"/>
      <c r="G15" s="753"/>
      <c r="H15" s="753"/>
      <c r="I15" s="753"/>
      <c r="J15" s="754"/>
      <c r="K15" s="757"/>
      <c r="L15" s="757"/>
      <c r="M15" s="753" t="s">
        <v>7</v>
      </c>
      <c r="N15" s="753" t="s">
        <v>7</v>
      </c>
      <c r="O15" s="753"/>
      <c r="P15" s="753">
        <v>2</v>
      </c>
      <c r="Q15" s="753">
        <v>2</v>
      </c>
      <c r="R15" s="618"/>
      <c r="S15" s="755">
        <f t="shared" ref="S15:S64" si="2">P15*Q15*ROUND(R15,2)</f>
        <v>0</v>
      </c>
    </row>
    <row r="16" spans="1:19" x14ac:dyDescent="0.25">
      <c r="A16" s="214">
        <f t="shared" si="1"/>
        <v>9</v>
      </c>
      <c r="B16" s="1176"/>
      <c r="C16" s="1184"/>
      <c r="D16" s="758" t="s">
        <v>941</v>
      </c>
      <c r="E16" s="753"/>
      <c r="F16" s="753"/>
      <c r="G16" s="753"/>
      <c r="H16" s="753"/>
      <c r="I16" s="753"/>
      <c r="J16" s="754"/>
      <c r="K16" s="757"/>
      <c r="L16" s="757"/>
      <c r="M16" s="753" t="s">
        <v>7</v>
      </c>
      <c r="N16" s="753" t="s">
        <v>7</v>
      </c>
      <c r="O16" s="753"/>
      <c r="P16" s="753">
        <v>2</v>
      </c>
      <c r="Q16" s="753">
        <v>2</v>
      </c>
      <c r="R16" s="618"/>
      <c r="S16" s="755">
        <f t="shared" si="2"/>
        <v>0</v>
      </c>
    </row>
    <row r="17" spans="1:19" x14ac:dyDescent="0.25">
      <c r="A17" s="214">
        <f t="shared" si="1"/>
        <v>10</v>
      </c>
      <c r="B17" s="1176"/>
      <c r="C17" s="1184"/>
      <c r="D17" s="758" t="s">
        <v>942</v>
      </c>
      <c r="E17" s="753"/>
      <c r="F17" s="753"/>
      <c r="G17" s="753"/>
      <c r="H17" s="753"/>
      <c r="I17" s="753"/>
      <c r="J17" s="754"/>
      <c r="K17" s="757"/>
      <c r="L17" s="757"/>
      <c r="M17" s="753" t="s">
        <v>7</v>
      </c>
      <c r="N17" s="753" t="s">
        <v>7</v>
      </c>
      <c r="O17" s="753"/>
      <c r="P17" s="753">
        <v>2</v>
      </c>
      <c r="Q17" s="753">
        <v>2</v>
      </c>
      <c r="R17" s="618"/>
      <c r="S17" s="755">
        <f t="shared" si="2"/>
        <v>0</v>
      </c>
    </row>
    <row r="18" spans="1:19" x14ac:dyDescent="0.25">
      <c r="A18" s="214">
        <f t="shared" si="1"/>
        <v>11</v>
      </c>
      <c r="B18" s="1176"/>
      <c r="C18" s="1184"/>
      <c r="D18" s="758" t="s">
        <v>943</v>
      </c>
      <c r="E18" s="753"/>
      <c r="F18" s="753"/>
      <c r="G18" s="753"/>
      <c r="H18" s="753"/>
      <c r="I18" s="753"/>
      <c r="J18" s="754"/>
      <c r="K18" s="757"/>
      <c r="L18" s="757"/>
      <c r="M18" s="753" t="s">
        <v>7</v>
      </c>
      <c r="N18" s="753" t="s">
        <v>7</v>
      </c>
      <c r="O18" s="753"/>
      <c r="P18" s="753">
        <v>2</v>
      </c>
      <c r="Q18" s="753">
        <v>2</v>
      </c>
      <c r="R18" s="618"/>
      <c r="S18" s="755">
        <f t="shared" si="2"/>
        <v>0</v>
      </c>
    </row>
    <row r="19" spans="1:19" x14ac:dyDescent="0.25">
      <c r="A19" s="214">
        <f t="shared" si="1"/>
        <v>12</v>
      </c>
      <c r="B19" s="1176"/>
      <c r="C19" s="1184"/>
      <c r="D19" s="758" t="s">
        <v>944</v>
      </c>
      <c r="E19" s="753"/>
      <c r="F19" s="753"/>
      <c r="G19" s="753"/>
      <c r="H19" s="753"/>
      <c r="I19" s="753"/>
      <c r="J19" s="754"/>
      <c r="K19" s="757"/>
      <c r="L19" s="757"/>
      <c r="M19" s="753" t="s">
        <v>7</v>
      </c>
      <c r="N19" s="753" t="s">
        <v>7</v>
      </c>
      <c r="O19" s="753"/>
      <c r="P19" s="753">
        <v>2</v>
      </c>
      <c r="Q19" s="753">
        <v>2</v>
      </c>
      <c r="R19" s="618"/>
      <c r="S19" s="755">
        <f t="shared" si="2"/>
        <v>0</v>
      </c>
    </row>
    <row r="20" spans="1:19" x14ac:dyDescent="0.25">
      <c r="A20" s="214">
        <f t="shared" si="1"/>
        <v>13</v>
      </c>
      <c r="B20" s="1176"/>
      <c r="C20" s="1184"/>
      <c r="D20" s="758" t="s">
        <v>945</v>
      </c>
      <c r="E20" s="753"/>
      <c r="F20" s="753"/>
      <c r="G20" s="753"/>
      <c r="H20" s="753"/>
      <c r="I20" s="753"/>
      <c r="J20" s="754"/>
      <c r="K20" s="757"/>
      <c r="L20" s="757"/>
      <c r="M20" s="753" t="s">
        <v>7</v>
      </c>
      <c r="N20" s="753" t="s">
        <v>7</v>
      </c>
      <c r="O20" s="753"/>
      <c r="P20" s="753">
        <v>2</v>
      </c>
      <c r="Q20" s="753">
        <v>2</v>
      </c>
      <c r="R20" s="618"/>
      <c r="S20" s="755">
        <f t="shared" si="2"/>
        <v>0</v>
      </c>
    </row>
    <row r="21" spans="1:19" x14ac:dyDescent="0.25">
      <c r="A21" s="214">
        <f t="shared" si="1"/>
        <v>14</v>
      </c>
      <c r="B21" s="1176"/>
      <c r="C21" s="1184"/>
      <c r="D21" s="758" t="s">
        <v>946</v>
      </c>
      <c r="E21" s="753"/>
      <c r="F21" s="753"/>
      <c r="G21" s="753"/>
      <c r="H21" s="753"/>
      <c r="I21" s="753"/>
      <c r="J21" s="754"/>
      <c r="K21" s="757"/>
      <c r="L21" s="757"/>
      <c r="M21" s="753" t="s">
        <v>7</v>
      </c>
      <c r="N21" s="753" t="s">
        <v>7</v>
      </c>
      <c r="O21" s="753"/>
      <c r="P21" s="753">
        <v>2</v>
      </c>
      <c r="Q21" s="753">
        <v>2</v>
      </c>
      <c r="R21" s="618"/>
      <c r="S21" s="755">
        <f t="shared" si="2"/>
        <v>0</v>
      </c>
    </row>
    <row r="22" spans="1:19" x14ac:dyDescent="0.25">
      <c r="A22" s="214">
        <f t="shared" si="1"/>
        <v>15</v>
      </c>
      <c r="B22" s="1176"/>
      <c r="C22" s="1184"/>
      <c r="D22" s="758" t="s">
        <v>947</v>
      </c>
      <c r="E22" s="753"/>
      <c r="F22" s="753"/>
      <c r="G22" s="753"/>
      <c r="H22" s="753"/>
      <c r="I22" s="753"/>
      <c r="J22" s="754"/>
      <c r="K22" s="757"/>
      <c r="L22" s="757"/>
      <c r="M22" s="753" t="s">
        <v>7</v>
      </c>
      <c r="N22" s="753" t="s">
        <v>7</v>
      </c>
      <c r="O22" s="753"/>
      <c r="P22" s="753">
        <v>2</v>
      </c>
      <c r="Q22" s="753">
        <v>2</v>
      </c>
      <c r="R22" s="618"/>
      <c r="S22" s="755">
        <f t="shared" si="2"/>
        <v>0</v>
      </c>
    </row>
    <row r="23" spans="1:19" x14ac:dyDescent="0.25">
      <c r="A23" s="214">
        <f t="shared" si="1"/>
        <v>16</v>
      </c>
      <c r="B23" s="1176"/>
      <c r="C23" s="1184"/>
      <c r="D23" s="758" t="s">
        <v>948</v>
      </c>
      <c r="E23" s="753"/>
      <c r="F23" s="753"/>
      <c r="G23" s="753"/>
      <c r="H23" s="753"/>
      <c r="I23" s="753"/>
      <c r="J23" s="754"/>
      <c r="K23" s="757"/>
      <c r="L23" s="757"/>
      <c r="M23" s="753" t="s">
        <v>7</v>
      </c>
      <c r="N23" s="753" t="s">
        <v>7</v>
      </c>
      <c r="O23" s="753"/>
      <c r="P23" s="753">
        <v>2</v>
      </c>
      <c r="Q23" s="753">
        <v>2</v>
      </c>
      <c r="R23" s="618"/>
      <c r="S23" s="755">
        <f t="shared" si="2"/>
        <v>0</v>
      </c>
    </row>
    <row r="24" spans="1:19" x14ac:dyDescent="0.25">
      <c r="A24" s="214">
        <f t="shared" si="1"/>
        <v>17</v>
      </c>
      <c r="B24" s="1176"/>
      <c r="C24" s="1184"/>
      <c r="D24" s="758" t="s">
        <v>949</v>
      </c>
      <c r="E24" s="753"/>
      <c r="F24" s="753"/>
      <c r="G24" s="753"/>
      <c r="H24" s="753"/>
      <c r="I24" s="753"/>
      <c r="J24" s="754"/>
      <c r="K24" s="757"/>
      <c r="L24" s="757"/>
      <c r="M24" s="753" t="s">
        <v>7</v>
      </c>
      <c r="N24" s="753" t="s">
        <v>7</v>
      </c>
      <c r="O24" s="753"/>
      <c r="P24" s="753">
        <v>2</v>
      </c>
      <c r="Q24" s="753">
        <v>2</v>
      </c>
      <c r="R24" s="618"/>
      <c r="S24" s="755">
        <f t="shared" si="2"/>
        <v>0</v>
      </c>
    </row>
    <row r="25" spans="1:19" x14ac:dyDescent="0.25">
      <c r="A25" s="214">
        <f t="shared" si="1"/>
        <v>18</v>
      </c>
      <c r="B25" s="1176"/>
      <c r="C25" s="1184"/>
      <c r="D25" s="758" t="s">
        <v>950</v>
      </c>
      <c r="E25" s="753"/>
      <c r="F25" s="753"/>
      <c r="G25" s="753"/>
      <c r="H25" s="753"/>
      <c r="I25" s="753"/>
      <c r="J25" s="754"/>
      <c r="K25" s="757"/>
      <c r="L25" s="757"/>
      <c r="M25" s="753" t="s">
        <v>7</v>
      </c>
      <c r="N25" s="753" t="s">
        <v>7</v>
      </c>
      <c r="O25" s="753"/>
      <c r="P25" s="753">
        <v>2</v>
      </c>
      <c r="Q25" s="753">
        <v>2</v>
      </c>
      <c r="R25" s="618"/>
      <c r="S25" s="755">
        <f t="shared" si="2"/>
        <v>0</v>
      </c>
    </row>
    <row r="26" spans="1:19" ht="25.5" x14ac:dyDescent="0.25">
      <c r="A26" s="214">
        <f t="shared" si="1"/>
        <v>19</v>
      </c>
      <c r="B26" s="1176"/>
      <c r="C26" s="1184"/>
      <c r="D26" s="758" t="s">
        <v>972</v>
      </c>
      <c r="E26" s="753"/>
      <c r="F26" s="753"/>
      <c r="G26" s="753"/>
      <c r="H26" s="753"/>
      <c r="I26" s="753"/>
      <c r="J26" s="754"/>
      <c r="K26" s="757"/>
      <c r="L26" s="757"/>
      <c r="M26" s="753" t="s">
        <v>7</v>
      </c>
      <c r="N26" s="753"/>
      <c r="O26" s="753"/>
      <c r="P26" s="753">
        <v>1</v>
      </c>
      <c r="Q26" s="753">
        <v>2</v>
      </c>
      <c r="R26" s="618"/>
      <c r="S26" s="755">
        <f t="shared" si="2"/>
        <v>0</v>
      </c>
    </row>
    <row r="27" spans="1:19" x14ac:dyDescent="0.25">
      <c r="A27" s="214">
        <f t="shared" si="1"/>
        <v>20</v>
      </c>
      <c r="B27" s="1177"/>
      <c r="C27" s="1185"/>
      <c r="D27" s="758" t="s">
        <v>971</v>
      </c>
      <c r="E27" s="753"/>
      <c r="F27" s="753" t="s">
        <v>7</v>
      </c>
      <c r="G27" s="753"/>
      <c r="H27" s="753"/>
      <c r="I27" s="753"/>
      <c r="J27" s="754"/>
      <c r="K27" s="757"/>
      <c r="L27" s="757"/>
      <c r="M27" s="753"/>
      <c r="N27" s="753"/>
      <c r="O27" s="753"/>
      <c r="P27" s="753">
        <v>52</v>
      </c>
      <c r="Q27" s="753">
        <v>2</v>
      </c>
      <c r="R27" s="789" t="s">
        <v>4046</v>
      </c>
      <c r="S27" s="790" t="s">
        <v>4046</v>
      </c>
    </row>
    <row r="28" spans="1:19" x14ac:dyDescent="0.25">
      <c r="A28" s="214">
        <f t="shared" si="1"/>
        <v>21</v>
      </c>
      <c r="B28" s="1175" t="s">
        <v>952</v>
      </c>
      <c r="C28" s="1183" t="s">
        <v>953</v>
      </c>
      <c r="D28" s="758" t="s">
        <v>954</v>
      </c>
      <c r="E28" s="753"/>
      <c r="F28" s="753"/>
      <c r="G28" s="753"/>
      <c r="H28" s="753"/>
      <c r="I28" s="753"/>
      <c r="J28" s="754"/>
      <c r="K28" s="757"/>
      <c r="L28" s="757"/>
      <c r="M28" s="753" t="s">
        <v>7</v>
      </c>
      <c r="N28" s="753" t="s">
        <v>7</v>
      </c>
      <c r="O28" s="753"/>
      <c r="P28" s="753">
        <v>2</v>
      </c>
      <c r="Q28" s="753">
        <v>2</v>
      </c>
      <c r="R28" s="618"/>
      <c r="S28" s="755">
        <f t="shared" si="2"/>
        <v>0</v>
      </c>
    </row>
    <row r="29" spans="1:19" x14ac:dyDescent="0.25">
      <c r="A29" s="214">
        <f t="shared" si="1"/>
        <v>22</v>
      </c>
      <c r="B29" s="1176"/>
      <c r="C29" s="1184"/>
      <c r="D29" s="758" t="s">
        <v>955</v>
      </c>
      <c r="E29" s="753"/>
      <c r="F29" s="753"/>
      <c r="G29" s="753"/>
      <c r="H29" s="753"/>
      <c r="I29" s="753"/>
      <c r="J29" s="754"/>
      <c r="K29" s="757"/>
      <c r="L29" s="757"/>
      <c r="M29" s="753" t="s">
        <v>7</v>
      </c>
      <c r="N29" s="753" t="s">
        <v>7</v>
      </c>
      <c r="O29" s="753"/>
      <c r="P29" s="753">
        <v>2</v>
      </c>
      <c r="Q29" s="753">
        <v>2</v>
      </c>
      <c r="R29" s="618"/>
      <c r="S29" s="755">
        <f t="shared" si="2"/>
        <v>0</v>
      </c>
    </row>
    <row r="30" spans="1:19" x14ac:dyDescent="0.25">
      <c r="A30" s="214">
        <f t="shared" si="1"/>
        <v>23</v>
      </c>
      <c r="B30" s="1176"/>
      <c r="C30" s="1184"/>
      <c r="D30" s="758" t="s">
        <v>948</v>
      </c>
      <c r="E30" s="753"/>
      <c r="F30" s="753"/>
      <c r="G30" s="753"/>
      <c r="H30" s="753"/>
      <c r="I30" s="753"/>
      <c r="J30" s="754"/>
      <c r="K30" s="757"/>
      <c r="L30" s="757"/>
      <c r="M30" s="753" t="s">
        <v>7</v>
      </c>
      <c r="N30" s="753" t="s">
        <v>7</v>
      </c>
      <c r="O30" s="753"/>
      <c r="P30" s="753">
        <v>2</v>
      </c>
      <c r="Q30" s="753">
        <v>2</v>
      </c>
      <c r="R30" s="618"/>
      <c r="S30" s="755">
        <f t="shared" si="2"/>
        <v>0</v>
      </c>
    </row>
    <row r="31" spans="1:19" x14ac:dyDescent="0.25">
      <c r="A31" s="214">
        <f t="shared" si="1"/>
        <v>24</v>
      </c>
      <c r="B31" s="1177"/>
      <c r="C31" s="1185"/>
      <c r="D31" s="758" t="s">
        <v>970</v>
      </c>
      <c r="E31" s="753"/>
      <c r="F31" s="753" t="s">
        <v>7</v>
      </c>
      <c r="G31" s="753"/>
      <c r="H31" s="753"/>
      <c r="I31" s="753"/>
      <c r="J31" s="754"/>
      <c r="K31" s="757"/>
      <c r="L31" s="757"/>
      <c r="M31" s="753"/>
      <c r="N31" s="753"/>
      <c r="O31" s="753"/>
      <c r="P31" s="753">
        <v>52</v>
      </c>
      <c r="Q31" s="753">
        <v>2</v>
      </c>
      <c r="R31" s="789" t="s">
        <v>4046</v>
      </c>
      <c r="S31" s="790" t="s">
        <v>4046</v>
      </c>
    </row>
    <row r="32" spans="1:19" x14ac:dyDescent="0.25">
      <c r="A32" s="214">
        <f t="shared" si="1"/>
        <v>25</v>
      </c>
      <c r="B32" s="1175" t="s">
        <v>957</v>
      </c>
      <c r="C32" s="1183" t="s">
        <v>958</v>
      </c>
      <c r="D32" s="758" t="s">
        <v>939</v>
      </c>
      <c r="E32" s="753"/>
      <c r="F32" s="753"/>
      <c r="G32" s="753"/>
      <c r="H32" s="753"/>
      <c r="I32" s="753"/>
      <c r="J32" s="754"/>
      <c r="K32" s="757"/>
      <c r="L32" s="757"/>
      <c r="M32" s="753" t="s">
        <v>7</v>
      </c>
      <c r="N32" s="753" t="s">
        <v>7</v>
      </c>
      <c r="O32" s="753"/>
      <c r="P32" s="753">
        <v>2</v>
      </c>
      <c r="Q32" s="753">
        <v>1</v>
      </c>
      <c r="R32" s="618"/>
      <c r="S32" s="755">
        <f t="shared" si="2"/>
        <v>0</v>
      </c>
    </row>
    <row r="33" spans="1:19" x14ac:dyDescent="0.25">
      <c r="A33" s="214">
        <f t="shared" si="1"/>
        <v>26</v>
      </c>
      <c r="B33" s="1176"/>
      <c r="C33" s="1184"/>
      <c r="D33" s="758" t="s">
        <v>954</v>
      </c>
      <c r="E33" s="753"/>
      <c r="F33" s="753"/>
      <c r="G33" s="753"/>
      <c r="H33" s="753"/>
      <c r="I33" s="753"/>
      <c r="J33" s="754"/>
      <c r="K33" s="757"/>
      <c r="L33" s="757"/>
      <c r="M33" s="753" t="s">
        <v>7</v>
      </c>
      <c r="N33" s="753" t="s">
        <v>7</v>
      </c>
      <c r="O33" s="753"/>
      <c r="P33" s="753">
        <v>2</v>
      </c>
      <c r="Q33" s="753">
        <v>1</v>
      </c>
      <c r="R33" s="618"/>
      <c r="S33" s="755">
        <f t="shared" si="2"/>
        <v>0</v>
      </c>
    </row>
    <row r="34" spans="1:19" x14ac:dyDescent="0.25">
      <c r="A34" s="214">
        <f t="shared" si="1"/>
        <v>27</v>
      </c>
      <c r="B34" s="1176"/>
      <c r="C34" s="1184"/>
      <c r="D34" s="758" t="s">
        <v>941</v>
      </c>
      <c r="E34" s="753"/>
      <c r="F34" s="753"/>
      <c r="G34" s="753"/>
      <c r="H34" s="753"/>
      <c r="I34" s="753"/>
      <c r="J34" s="754"/>
      <c r="K34" s="757"/>
      <c r="L34" s="757"/>
      <c r="M34" s="753" t="s">
        <v>7</v>
      </c>
      <c r="N34" s="753" t="s">
        <v>7</v>
      </c>
      <c r="O34" s="753"/>
      <c r="P34" s="753">
        <v>2</v>
      </c>
      <c r="Q34" s="753">
        <v>1</v>
      </c>
      <c r="R34" s="618"/>
      <c r="S34" s="755">
        <f t="shared" si="2"/>
        <v>0</v>
      </c>
    </row>
    <row r="35" spans="1:19" x14ac:dyDescent="0.25">
      <c r="A35" s="214">
        <f t="shared" si="1"/>
        <v>28</v>
      </c>
      <c r="B35" s="1176"/>
      <c r="C35" s="1184"/>
      <c r="D35" s="758" t="s">
        <v>955</v>
      </c>
      <c r="E35" s="753"/>
      <c r="F35" s="753"/>
      <c r="G35" s="753"/>
      <c r="H35" s="753"/>
      <c r="I35" s="753"/>
      <c r="J35" s="754"/>
      <c r="K35" s="757"/>
      <c r="L35" s="757"/>
      <c r="M35" s="753" t="s">
        <v>7</v>
      </c>
      <c r="N35" s="753" t="s">
        <v>7</v>
      </c>
      <c r="O35" s="753"/>
      <c r="P35" s="753">
        <v>2</v>
      </c>
      <c r="Q35" s="753">
        <v>1</v>
      </c>
      <c r="R35" s="618"/>
      <c r="S35" s="755">
        <f t="shared" si="2"/>
        <v>0</v>
      </c>
    </row>
    <row r="36" spans="1:19" x14ac:dyDescent="0.25">
      <c r="A36" s="214">
        <f t="shared" si="1"/>
        <v>29</v>
      </c>
      <c r="B36" s="1176"/>
      <c r="C36" s="1184"/>
      <c r="D36" s="758" t="s">
        <v>943</v>
      </c>
      <c r="E36" s="753"/>
      <c r="F36" s="753"/>
      <c r="G36" s="753"/>
      <c r="H36" s="753"/>
      <c r="I36" s="753"/>
      <c r="J36" s="754"/>
      <c r="K36" s="757"/>
      <c r="L36" s="757"/>
      <c r="M36" s="753" t="s">
        <v>7</v>
      </c>
      <c r="N36" s="753" t="s">
        <v>7</v>
      </c>
      <c r="O36" s="753"/>
      <c r="P36" s="753">
        <v>2</v>
      </c>
      <c r="Q36" s="753">
        <v>1</v>
      </c>
      <c r="R36" s="618"/>
      <c r="S36" s="755">
        <f t="shared" si="2"/>
        <v>0</v>
      </c>
    </row>
    <row r="37" spans="1:19" x14ac:dyDescent="0.25">
      <c r="A37" s="214">
        <f t="shared" si="1"/>
        <v>30</v>
      </c>
      <c r="B37" s="1176"/>
      <c r="C37" s="1184"/>
      <c r="D37" s="758" t="s">
        <v>945</v>
      </c>
      <c r="E37" s="753"/>
      <c r="F37" s="753"/>
      <c r="G37" s="753"/>
      <c r="H37" s="753"/>
      <c r="I37" s="753"/>
      <c r="J37" s="754"/>
      <c r="K37" s="757"/>
      <c r="L37" s="757"/>
      <c r="M37" s="753" t="s">
        <v>7</v>
      </c>
      <c r="N37" s="753" t="s">
        <v>7</v>
      </c>
      <c r="O37" s="753"/>
      <c r="P37" s="753">
        <v>2</v>
      </c>
      <c r="Q37" s="753">
        <v>1</v>
      </c>
      <c r="R37" s="618"/>
      <c r="S37" s="755">
        <f t="shared" si="2"/>
        <v>0</v>
      </c>
    </row>
    <row r="38" spans="1:19" x14ac:dyDescent="0.25">
      <c r="A38" s="214">
        <f t="shared" si="1"/>
        <v>31</v>
      </c>
      <c r="B38" s="1176"/>
      <c r="C38" s="1184"/>
      <c r="D38" s="758" t="s">
        <v>944</v>
      </c>
      <c r="E38" s="753"/>
      <c r="F38" s="753"/>
      <c r="G38" s="753"/>
      <c r="H38" s="753"/>
      <c r="I38" s="753"/>
      <c r="J38" s="754"/>
      <c r="K38" s="757"/>
      <c r="L38" s="757"/>
      <c r="M38" s="753" t="s">
        <v>7</v>
      </c>
      <c r="N38" s="753" t="s">
        <v>7</v>
      </c>
      <c r="O38" s="753"/>
      <c r="P38" s="753">
        <v>2</v>
      </c>
      <c r="Q38" s="753">
        <v>1</v>
      </c>
      <c r="R38" s="618"/>
      <c r="S38" s="755">
        <f t="shared" si="2"/>
        <v>0</v>
      </c>
    </row>
    <row r="39" spans="1:19" x14ac:dyDescent="0.25">
      <c r="A39" s="214">
        <f t="shared" si="1"/>
        <v>32</v>
      </c>
      <c r="B39" s="1176"/>
      <c r="C39" s="1184"/>
      <c r="D39" s="758" t="s">
        <v>946</v>
      </c>
      <c r="E39" s="753"/>
      <c r="F39" s="753"/>
      <c r="G39" s="753"/>
      <c r="H39" s="753"/>
      <c r="I39" s="753"/>
      <c r="J39" s="754"/>
      <c r="K39" s="757"/>
      <c r="L39" s="757"/>
      <c r="M39" s="753" t="s">
        <v>7</v>
      </c>
      <c r="N39" s="753" t="s">
        <v>7</v>
      </c>
      <c r="O39" s="753"/>
      <c r="P39" s="753">
        <v>2</v>
      </c>
      <c r="Q39" s="753">
        <v>1</v>
      </c>
      <c r="R39" s="618"/>
      <c r="S39" s="755">
        <f t="shared" si="2"/>
        <v>0</v>
      </c>
    </row>
    <row r="40" spans="1:19" x14ac:dyDescent="0.25">
      <c r="A40" s="214">
        <f t="shared" si="1"/>
        <v>33</v>
      </c>
      <c r="B40" s="1176"/>
      <c r="C40" s="1184"/>
      <c r="D40" s="758" t="s">
        <v>947</v>
      </c>
      <c r="E40" s="753"/>
      <c r="F40" s="753"/>
      <c r="G40" s="753"/>
      <c r="H40" s="753"/>
      <c r="I40" s="753"/>
      <c r="J40" s="754"/>
      <c r="K40" s="757"/>
      <c r="L40" s="757"/>
      <c r="M40" s="753" t="s">
        <v>7</v>
      </c>
      <c r="N40" s="753" t="s">
        <v>7</v>
      </c>
      <c r="O40" s="753"/>
      <c r="P40" s="753">
        <v>2</v>
      </c>
      <c r="Q40" s="753">
        <v>1</v>
      </c>
      <c r="R40" s="618"/>
      <c r="S40" s="755">
        <f t="shared" si="2"/>
        <v>0</v>
      </c>
    </row>
    <row r="41" spans="1:19" x14ac:dyDescent="0.25">
      <c r="A41" s="214">
        <f t="shared" si="1"/>
        <v>34</v>
      </c>
      <c r="B41" s="1176"/>
      <c r="C41" s="1184"/>
      <c r="D41" s="758" t="s">
        <v>948</v>
      </c>
      <c r="E41" s="753"/>
      <c r="F41" s="753"/>
      <c r="G41" s="753"/>
      <c r="H41" s="753"/>
      <c r="I41" s="753"/>
      <c r="J41" s="754"/>
      <c r="K41" s="757"/>
      <c r="L41" s="757"/>
      <c r="M41" s="753" t="s">
        <v>7</v>
      </c>
      <c r="N41" s="753" t="s">
        <v>7</v>
      </c>
      <c r="O41" s="753"/>
      <c r="P41" s="753">
        <v>2</v>
      </c>
      <c r="Q41" s="753">
        <v>1</v>
      </c>
      <c r="R41" s="618"/>
      <c r="S41" s="755">
        <f t="shared" si="2"/>
        <v>0</v>
      </c>
    </row>
    <row r="42" spans="1:19" ht="25.5" x14ac:dyDescent="0.25">
      <c r="A42" s="214">
        <f t="shared" si="1"/>
        <v>35</v>
      </c>
      <c r="B42" s="1176"/>
      <c r="C42" s="1184"/>
      <c r="D42" s="758" t="s">
        <v>972</v>
      </c>
      <c r="E42" s="753"/>
      <c r="F42" s="753"/>
      <c r="G42" s="753"/>
      <c r="H42" s="753"/>
      <c r="I42" s="753"/>
      <c r="J42" s="754"/>
      <c r="K42" s="757"/>
      <c r="L42" s="757"/>
      <c r="M42" s="753" t="s">
        <v>7</v>
      </c>
      <c r="N42" s="753"/>
      <c r="O42" s="753"/>
      <c r="P42" s="753">
        <v>1</v>
      </c>
      <c r="Q42" s="753">
        <v>1</v>
      </c>
      <c r="R42" s="618"/>
      <c r="S42" s="755">
        <f t="shared" si="2"/>
        <v>0</v>
      </c>
    </row>
    <row r="43" spans="1:19" x14ac:dyDescent="0.25">
      <c r="A43" s="214">
        <f t="shared" si="1"/>
        <v>36</v>
      </c>
      <c r="B43" s="1177"/>
      <c r="C43" s="1185"/>
      <c r="D43" s="758" t="s">
        <v>971</v>
      </c>
      <c r="E43" s="753"/>
      <c r="F43" s="753" t="s">
        <v>7</v>
      </c>
      <c r="G43" s="753"/>
      <c r="H43" s="753"/>
      <c r="I43" s="753"/>
      <c r="J43" s="754"/>
      <c r="K43" s="757"/>
      <c r="L43" s="757"/>
      <c r="M43" s="753"/>
      <c r="N43" s="753"/>
      <c r="O43" s="753"/>
      <c r="P43" s="753">
        <v>52</v>
      </c>
      <c r="Q43" s="753">
        <v>1</v>
      </c>
      <c r="R43" s="789" t="s">
        <v>4046</v>
      </c>
      <c r="S43" s="790" t="s">
        <v>4046</v>
      </c>
    </row>
    <row r="44" spans="1:19" x14ac:dyDescent="0.25">
      <c r="A44" s="214">
        <f t="shared" si="1"/>
        <v>37</v>
      </c>
      <c r="B44" s="1175" t="s">
        <v>959</v>
      </c>
      <c r="C44" s="1183" t="s">
        <v>960</v>
      </c>
      <c r="D44" s="758" t="s">
        <v>939</v>
      </c>
      <c r="E44" s="753"/>
      <c r="F44" s="753"/>
      <c r="G44" s="753"/>
      <c r="H44" s="753"/>
      <c r="I44" s="753"/>
      <c r="J44" s="754"/>
      <c r="K44" s="757"/>
      <c r="L44" s="757"/>
      <c r="M44" s="753" t="s">
        <v>7</v>
      </c>
      <c r="N44" s="753" t="s">
        <v>7</v>
      </c>
      <c r="O44" s="753"/>
      <c r="P44" s="753">
        <v>2</v>
      </c>
      <c r="Q44" s="753">
        <v>2</v>
      </c>
      <c r="R44" s="618"/>
      <c r="S44" s="755">
        <f t="shared" si="2"/>
        <v>0</v>
      </c>
    </row>
    <row r="45" spans="1:19" x14ac:dyDescent="0.25">
      <c r="A45" s="214">
        <f t="shared" si="1"/>
        <v>38</v>
      </c>
      <c r="B45" s="1176"/>
      <c r="C45" s="1184"/>
      <c r="D45" s="758" t="s">
        <v>954</v>
      </c>
      <c r="E45" s="753"/>
      <c r="F45" s="753"/>
      <c r="G45" s="753"/>
      <c r="H45" s="753"/>
      <c r="I45" s="753"/>
      <c r="J45" s="754"/>
      <c r="K45" s="757"/>
      <c r="L45" s="757"/>
      <c r="M45" s="753" t="s">
        <v>7</v>
      </c>
      <c r="N45" s="753" t="s">
        <v>7</v>
      </c>
      <c r="O45" s="753"/>
      <c r="P45" s="753">
        <v>2</v>
      </c>
      <c r="Q45" s="753">
        <v>2</v>
      </c>
      <c r="R45" s="618"/>
      <c r="S45" s="755">
        <f t="shared" si="2"/>
        <v>0</v>
      </c>
    </row>
    <row r="46" spans="1:19" x14ac:dyDescent="0.25">
      <c r="A46" s="214">
        <f t="shared" si="1"/>
        <v>39</v>
      </c>
      <c r="B46" s="1176"/>
      <c r="C46" s="1184"/>
      <c r="D46" s="758" t="s">
        <v>941</v>
      </c>
      <c r="E46" s="753"/>
      <c r="F46" s="753"/>
      <c r="G46" s="753"/>
      <c r="H46" s="753"/>
      <c r="I46" s="753"/>
      <c r="J46" s="754"/>
      <c r="K46" s="757"/>
      <c r="L46" s="757"/>
      <c r="M46" s="753" t="s">
        <v>7</v>
      </c>
      <c r="N46" s="753" t="s">
        <v>7</v>
      </c>
      <c r="O46" s="753"/>
      <c r="P46" s="753">
        <v>2</v>
      </c>
      <c r="Q46" s="753">
        <v>2</v>
      </c>
      <c r="R46" s="618"/>
      <c r="S46" s="755">
        <f t="shared" si="2"/>
        <v>0</v>
      </c>
    </row>
    <row r="47" spans="1:19" x14ac:dyDescent="0.25">
      <c r="A47" s="214">
        <f t="shared" si="1"/>
        <v>40</v>
      </c>
      <c r="B47" s="1176"/>
      <c r="C47" s="1184"/>
      <c r="D47" s="758" t="s">
        <v>955</v>
      </c>
      <c r="E47" s="753"/>
      <c r="F47" s="753"/>
      <c r="G47" s="753"/>
      <c r="H47" s="753"/>
      <c r="I47" s="753"/>
      <c r="J47" s="754"/>
      <c r="K47" s="757"/>
      <c r="L47" s="757"/>
      <c r="M47" s="753" t="s">
        <v>7</v>
      </c>
      <c r="N47" s="753" t="s">
        <v>7</v>
      </c>
      <c r="O47" s="753"/>
      <c r="P47" s="753">
        <v>2</v>
      </c>
      <c r="Q47" s="753">
        <v>2</v>
      </c>
      <c r="R47" s="618"/>
      <c r="S47" s="755">
        <f t="shared" si="2"/>
        <v>0</v>
      </c>
    </row>
    <row r="48" spans="1:19" x14ac:dyDescent="0.25">
      <c r="A48" s="214">
        <f t="shared" si="1"/>
        <v>41</v>
      </c>
      <c r="B48" s="1176"/>
      <c r="C48" s="1184"/>
      <c r="D48" s="758" t="s">
        <v>943</v>
      </c>
      <c r="E48" s="753"/>
      <c r="F48" s="753"/>
      <c r="G48" s="753"/>
      <c r="H48" s="753"/>
      <c r="I48" s="753"/>
      <c r="J48" s="754"/>
      <c r="K48" s="757"/>
      <c r="L48" s="757"/>
      <c r="M48" s="753" t="s">
        <v>7</v>
      </c>
      <c r="N48" s="753" t="s">
        <v>7</v>
      </c>
      <c r="O48" s="753"/>
      <c r="P48" s="753">
        <v>2</v>
      </c>
      <c r="Q48" s="753">
        <v>2</v>
      </c>
      <c r="R48" s="618"/>
      <c r="S48" s="755">
        <f t="shared" si="2"/>
        <v>0</v>
      </c>
    </row>
    <row r="49" spans="1:19" x14ac:dyDescent="0.25">
      <c r="A49" s="214">
        <f t="shared" si="1"/>
        <v>42</v>
      </c>
      <c r="B49" s="1176"/>
      <c r="C49" s="1184"/>
      <c r="D49" s="758" t="s">
        <v>945</v>
      </c>
      <c r="E49" s="753"/>
      <c r="F49" s="753"/>
      <c r="G49" s="753"/>
      <c r="H49" s="753"/>
      <c r="I49" s="753"/>
      <c r="J49" s="754"/>
      <c r="K49" s="757"/>
      <c r="L49" s="757"/>
      <c r="M49" s="753" t="s">
        <v>7</v>
      </c>
      <c r="N49" s="753" t="s">
        <v>7</v>
      </c>
      <c r="O49" s="753"/>
      <c r="P49" s="753">
        <v>2</v>
      </c>
      <c r="Q49" s="753">
        <v>2</v>
      </c>
      <c r="R49" s="618"/>
      <c r="S49" s="755">
        <f t="shared" si="2"/>
        <v>0</v>
      </c>
    </row>
    <row r="50" spans="1:19" x14ac:dyDescent="0.25">
      <c r="A50" s="214">
        <f t="shared" si="1"/>
        <v>43</v>
      </c>
      <c r="B50" s="1176"/>
      <c r="C50" s="1184"/>
      <c r="D50" s="758" t="s">
        <v>944</v>
      </c>
      <c r="E50" s="753"/>
      <c r="F50" s="753"/>
      <c r="G50" s="753"/>
      <c r="H50" s="753"/>
      <c r="I50" s="753"/>
      <c r="J50" s="754"/>
      <c r="K50" s="757"/>
      <c r="L50" s="757"/>
      <c r="M50" s="753" t="s">
        <v>7</v>
      </c>
      <c r="N50" s="753" t="s">
        <v>7</v>
      </c>
      <c r="O50" s="753"/>
      <c r="P50" s="753">
        <v>2</v>
      </c>
      <c r="Q50" s="753">
        <v>2</v>
      </c>
      <c r="R50" s="618"/>
      <c r="S50" s="755">
        <f t="shared" si="2"/>
        <v>0</v>
      </c>
    </row>
    <row r="51" spans="1:19" x14ac:dyDescent="0.25">
      <c r="A51" s="214">
        <f t="shared" si="1"/>
        <v>44</v>
      </c>
      <c r="B51" s="1176"/>
      <c r="C51" s="1184"/>
      <c r="D51" s="758" t="s">
        <v>946</v>
      </c>
      <c r="E51" s="753"/>
      <c r="F51" s="753"/>
      <c r="G51" s="753"/>
      <c r="H51" s="753"/>
      <c r="I51" s="753"/>
      <c r="J51" s="754"/>
      <c r="K51" s="757"/>
      <c r="L51" s="757"/>
      <c r="M51" s="753" t="s">
        <v>7</v>
      </c>
      <c r="N51" s="753" t="s">
        <v>7</v>
      </c>
      <c r="O51" s="753"/>
      <c r="P51" s="753">
        <v>2</v>
      </c>
      <c r="Q51" s="753">
        <v>2</v>
      </c>
      <c r="R51" s="618"/>
      <c r="S51" s="755">
        <f t="shared" si="2"/>
        <v>0</v>
      </c>
    </row>
    <row r="52" spans="1:19" x14ac:dyDescent="0.25">
      <c r="A52" s="214">
        <f t="shared" si="1"/>
        <v>45</v>
      </c>
      <c r="B52" s="1176"/>
      <c r="C52" s="1184"/>
      <c r="D52" s="758" t="s">
        <v>947</v>
      </c>
      <c r="E52" s="753"/>
      <c r="F52" s="753"/>
      <c r="G52" s="753"/>
      <c r="H52" s="753"/>
      <c r="I52" s="753"/>
      <c r="J52" s="754"/>
      <c r="K52" s="757"/>
      <c r="L52" s="757"/>
      <c r="M52" s="753" t="s">
        <v>7</v>
      </c>
      <c r="N52" s="753" t="s">
        <v>7</v>
      </c>
      <c r="O52" s="753"/>
      <c r="P52" s="753">
        <v>2</v>
      </c>
      <c r="Q52" s="753">
        <v>2</v>
      </c>
      <c r="R52" s="618"/>
      <c r="S52" s="755">
        <f t="shared" si="2"/>
        <v>0</v>
      </c>
    </row>
    <row r="53" spans="1:19" x14ac:dyDescent="0.25">
      <c r="A53" s="214">
        <f t="shared" si="1"/>
        <v>46</v>
      </c>
      <c r="B53" s="1176"/>
      <c r="C53" s="1184"/>
      <c r="D53" s="758" t="s">
        <v>948</v>
      </c>
      <c r="E53" s="753"/>
      <c r="F53" s="753"/>
      <c r="G53" s="753"/>
      <c r="H53" s="753"/>
      <c r="I53" s="753"/>
      <c r="J53" s="754"/>
      <c r="K53" s="757"/>
      <c r="L53" s="757"/>
      <c r="M53" s="753" t="s">
        <v>7</v>
      </c>
      <c r="N53" s="753" t="s">
        <v>7</v>
      </c>
      <c r="O53" s="753"/>
      <c r="P53" s="753">
        <v>2</v>
      </c>
      <c r="Q53" s="753">
        <v>2</v>
      </c>
      <c r="R53" s="618"/>
      <c r="S53" s="755">
        <f t="shared" si="2"/>
        <v>0</v>
      </c>
    </row>
    <row r="54" spans="1:19" ht="25.5" x14ac:dyDescent="0.25">
      <c r="A54" s="214">
        <f t="shared" si="1"/>
        <v>47</v>
      </c>
      <c r="B54" s="1176"/>
      <c r="C54" s="1184"/>
      <c r="D54" s="758" t="s">
        <v>972</v>
      </c>
      <c r="E54" s="753"/>
      <c r="F54" s="753"/>
      <c r="G54" s="753"/>
      <c r="H54" s="753"/>
      <c r="I54" s="753"/>
      <c r="J54" s="754"/>
      <c r="K54" s="757"/>
      <c r="L54" s="757"/>
      <c r="M54" s="753"/>
      <c r="N54" s="753" t="s">
        <v>7</v>
      </c>
      <c r="O54" s="753"/>
      <c r="P54" s="753">
        <v>1</v>
      </c>
      <c r="Q54" s="753">
        <v>2</v>
      </c>
      <c r="R54" s="618"/>
      <c r="S54" s="755">
        <f t="shared" si="2"/>
        <v>0</v>
      </c>
    </row>
    <row r="55" spans="1:19" x14ac:dyDescent="0.25">
      <c r="A55" s="214">
        <f t="shared" si="1"/>
        <v>48</v>
      </c>
      <c r="B55" s="1177"/>
      <c r="C55" s="1185"/>
      <c r="D55" s="758" t="s">
        <v>971</v>
      </c>
      <c r="E55" s="753"/>
      <c r="F55" s="753" t="s">
        <v>7</v>
      </c>
      <c r="G55" s="753"/>
      <c r="H55" s="753"/>
      <c r="I55" s="753"/>
      <c r="J55" s="754"/>
      <c r="K55" s="757"/>
      <c r="L55" s="757"/>
      <c r="M55" s="753"/>
      <c r="N55" s="753"/>
      <c r="O55" s="753"/>
      <c r="P55" s="753">
        <v>52</v>
      </c>
      <c r="Q55" s="753">
        <v>2</v>
      </c>
      <c r="R55" s="789" t="s">
        <v>4046</v>
      </c>
      <c r="S55" s="790" t="s">
        <v>4046</v>
      </c>
    </row>
    <row r="56" spans="1:19" x14ac:dyDescent="0.25">
      <c r="A56" s="214">
        <f t="shared" si="1"/>
        <v>49</v>
      </c>
      <c r="B56" s="1175" t="s">
        <v>961</v>
      </c>
      <c r="C56" s="1183" t="s">
        <v>4036</v>
      </c>
      <c r="D56" s="758" t="s">
        <v>962</v>
      </c>
      <c r="E56" s="753"/>
      <c r="F56" s="753"/>
      <c r="G56" s="753"/>
      <c r="H56" s="753"/>
      <c r="I56" s="753"/>
      <c r="J56" s="754"/>
      <c r="K56" s="757"/>
      <c r="L56" s="757"/>
      <c r="M56" s="753" t="s">
        <v>7</v>
      </c>
      <c r="N56" s="753" t="s">
        <v>7</v>
      </c>
      <c r="O56" s="753"/>
      <c r="P56" s="753">
        <v>2</v>
      </c>
      <c r="Q56" s="753">
        <v>12</v>
      </c>
      <c r="R56" s="618"/>
      <c r="S56" s="755">
        <f t="shared" si="2"/>
        <v>0</v>
      </c>
    </row>
    <row r="57" spans="1:19" x14ac:dyDescent="0.25">
      <c r="A57" s="214">
        <f t="shared" si="1"/>
        <v>50</v>
      </c>
      <c r="B57" s="1176"/>
      <c r="C57" s="1184"/>
      <c r="D57" s="758" t="s">
        <v>942</v>
      </c>
      <c r="E57" s="753"/>
      <c r="F57" s="753"/>
      <c r="G57" s="753"/>
      <c r="H57" s="753"/>
      <c r="I57" s="753"/>
      <c r="J57" s="754"/>
      <c r="K57" s="757"/>
      <c r="L57" s="757"/>
      <c r="M57" s="753" t="s">
        <v>7</v>
      </c>
      <c r="N57" s="753" t="s">
        <v>7</v>
      </c>
      <c r="O57" s="753"/>
      <c r="P57" s="753">
        <v>2</v>
      </c>
      <c r="Q57" s="753">
        <v>12</v>
      </c>
      <c r="R57" s="618"/>
      <c r="S57" s="755">
        <f t="shared" si="2"/>
        <v>0</v>
      </c>
    </row>
    <row r="58" spans="1:19" x14ac:dyDescent="0.25">
      <c r="A58" s="214">
        <f t="shared" si="1"/>
        <v>51</v>
      </c>
      <c r="B58" s="1176"/>
      <c r="C58" s="1184"/>
      <c r="D58" s="758" t="s">
        <v>948</v>
      </c>
      <c r="E58" s="753"/>
      <c r="F58" s="753"/>
      <c r="G58" s="753"/>
      <c r="H58" s="753"/>
      <c r="I58" s="753"/>
      <c r="J58" s="754"/>
      <c r="K58" s="757"/>
      <c r="L58" s="757"/>
      <c r="M58" s="753" t="s">
        <v>7</v>
      </c>
      <c r="N58" s="753" t="s">
        <v>7</v>
      </c>
      <c r="O58" s="753"/>
      <c r="P58" s="753">
        <v>2</v>
      </c>
      <c r="Q58" s="753">
        <v>12</v>
      </c>
      <c r="R58" s="618"/>
      <c r="S58" s="755">
        <f t="shared" si="2"/>
        <v>0</v>
      </c>
    </row>
    <row r="59" spans="1:19" x14ac:dyDescent="0.25">
      <c r="A59" s="214">
        <f t="shared" si="1"/>
        <v>52</v>
      </c>
      <c r="B59" s="1176"/>
      <c r="C59" s="1184"/>
      <c r="D59" s="758" t="s">
        <v>963</v>
      </c>
      <c r="E59" s="753"/>
      <c r="F59" s="753"/>
      <c r="G59" s="753"/>
      <c r="H59" s="753"/>
      <c r="I59" s="753"/>
      <c r="J59" s="754"/>
      <c r="K59" s="757"/>
      <c r="L59" s="757"/>
      <c r="M59" s="753" t="s">
        <v>7</v>
      </c>
      <c r="N59" s="753" t="s">
        <v>7</v>
      </c>
      <c r="O59" s="753"/>
      <c r="P59" s="753">
        <v>2</v>
      </c>
      <c r="Q59" s="753">
        <v>12</v>
      </c>
      <c r="R59" s="618"/>
      <c r="S59" s="755">
        <f t="shared" si="2"/>
        <v>0</v>
      </c>
    </row>
    <row r="60" spans="1:19" x14ac:dyDescent="0.25">
      <c r="A60" s="214">
        <f t="shared" si="1"/>
        <v>53</v>
      </c>
      <c r="B60" s="1176"/>
      <c r="C60" s="1184"/>
      <c r="D60" s="758" t="s">
        <v>950</v>
      </c>
      <c r="E60" s="753"/>
      <c r="F60" s="753"/>
      <c r="G60" s="753"/>
      <c r="H60" s="753"/>
      <c r="I60" s="753"/>
      <c r="J60" s="754"/>
      <c r="K60" s="757"/>
      <c r="L60" s="757"/>
      <c r="M60" s="753" t="s">
        <v>7</v>
      </c>
      <c r="N60" s="753" t="s">
        <v>7</v>
      </c>
      <c r="O60" s="753"/>
      <c r="P60" s="753">
        <v>2</v>
      </c>
      <c r="Q60" s="753">
        <v>12</v>
      </c>
      <c r="R60" s="618"/>
      <c r="S60" s="755">
        <f t="shared" si="2"/>
        <v>0</v>
      </c>
    </row>
    <row r="61" spans="1:19" x14ac:dyDescent="0.25">
      <c r="A61" s="214">
        <f t="shared" si="1"/>
        <v>54</v>
      </c>
      <c r="B61" s="1177"/>
      <c r="C61" s="1185"/>
      <c r="D61" s="758" t="s">
        <v>970</v>
      </c>
      <c r="E61" s="753"/>
      <c r="F61" s="753" t="s">
        <v>7</v>
      </c>
      <c r="G61" s="753"/>
      <c r="H61" s="753"/>
      <c r="I61" s="753"/>
      <c r="J61" s="754"/>
      <c r="K61" s="757"/>
      <c r="L61" s="757"/>
      <c r="M61" s="753"/>
      <c r="N61" s="753"/>
      <c r="O61" s="753"/>
      <c r="P61" s="753">
        <v>52</v>
      </c>
      <c r="Q61" s="753">
        <v>12</v>
      </c>
      <c r="R61" s="789" t="s">
        <v>4046</v>
      </c>
      <c r="S61" s="790" t="s">
        <v>4046</v>
      </c>
    </row>
    <row r="62" spans="1:19" x14ac:dyDescent="0.25">
      <c r="A62" s="214">
        <f t="shared" si="1"/>
        <v>55</v>
      </c>
      <c r="B62" s="1175" t="s">
        <v>964</v>
      </c>
      <c r="C62" s="1183" t="s">
        <v>965</v>
      </c>
      <c r="D62" s="758" t="s">
        <v>4037</v>
      </c>
      <c r="E62" s="753"/>
      <c r="F62" s="753"/>
      <c r="G62" s="753"/>
      <c r="H62" s="753"/>
      <c r="I62" s="753"/>
      <c r="J62" s="754"/>
      <c r="K62" s="757"/>
      <c r="L62" s="757"/>
      <c r="M62" s="753"/>
      <c r="N62" s="753" t="s">
        <v>7</v>
      </c>
      <c r="O62" s="753"/>
      <c r="P62" s="753">
        <v>1</v>
      </c>
      <c r="Q62" s="753">
        <v>4</v>
      </c>
      <c r="R62" s="618"/>
      <c r="S62" s="755">
        <f t="shared" si="2"/>
        <v>0</v>
      </c>
    </row>
    <row r="63" spans="1:19" x14ac:dyDescent="0.25">
      <c r="A63" s="214">
        <f t="shared" si="1"/>
        <v>56</v>
      </c>
      <c r="B63" s="1176"/>
      <c r="C63" s="1184"/>
      <c r="D63" s="758" t="s">
        <v>966</v>
      </c>
      <c r="E63" s="753"/>
      <c r="F63" s="753"/>
      <c r="G63" s="753"/>
      <c r="H63" s="753"/>
      <c r="I63" s="753"/>
      <c r="J63" s="754"/>
      <c r="K63" s="757"/>
      <c r="L63" s="757"/>
      <c r="M63" s="753"/>
      <c r="N63" s="753" t="s">
        <v>7</v>
      </c>
      <c r="O63" s="753"/>
      <c r="P63" s="753">
        <v>1</v>
      </c>
      <c r="Q63" s="753">
        <v>4</v>
      </c>
      <c r="R63" s="618"/>
      <c r="S63" s="755">
        <f t="shared" si="2"/>
        <v>0</v>
      </c>
    </row>
    <row r="64" spans="1:19" x14ac:dyDescent="0.25">
      <c r="A64" s="214">
        <f t="shared" si="1"/>
        <v>57</v>
      </c>
      <c r="B64" s="1176"/>
      <c r="C64" s="1184"/>
      <c r="D64" s="758" t="s">
        <v>967</v>
      </c>
      <c r="E64" s="753"/>
      <c r="F64" s="753"/>
      <c r="G64" s="753"/>
      <c r="H64" s="753"/>
      <c r="I64" s="753"/>
      <c r="J64" s="754"/>
      <c r="K64" s="757"/>
      <c r="L64" s="757"/>
      <c r="M64" s="753"/>
      <c r="N64" s="753" t="s">
        <v>7</v>
      </c>
      <c r="O64" s="753"/>
      <c r="P64" s="753">
        <v>1</v>
      </c>
      <c r="Q64" s="753">
        <v>4</v>
      </c>
      <c r="R64" s="618"/>
      <c r="S64" s="755">
        <f t="shared" si="2"/>
        <v>0</v>
      </c>
    </row>
    <row r="65" spans="1:19" x14ac:dyDescent="0.25">
      <c r="A65" s="12">
        <f t="shared" si="1"/>
        <v>58</v>
      </c>
      <c r="B65" s="1177"/>
      <c r="C65" s="1185"/>
      <c r="D65" s="758" t="s">
        <v>971</v>
      </c>
      <c r="E65" s="753"/>
      <c r="F65" s="753" t="s">
        <v>7</v>
      </c>
      <c r="G65" s="753"/>
      <c r="H65" s="753"/>
      <c r="I65" s="753"/>
      <c r="J65" s="754"/>
      <c r="K65" s="757"/>
      <c r="L65" s="757"/>
      <c r="M65" s="753"/>
      <c r="N65" s="753"/>
      <c r="O65" s="753"/>
      <c r="P65" s="753">
        <v>52</v>
      </c>
      <c r="Q65" s="753">
        <v>4</v>
      </c>
      <c r="R65" s="789" t="s">
        <v>4046</v>
      </c>
      <c r="S65" s="790" t="s">
        <v>4046</v>
      </c>
    </row>
    <row r="66" spans="1:19" x14ac:dyDescent="0.25">
      <c r="A66" s="12">
        <f t="shared" si="1"/>
        <v>59</v>
      </c>
      <c r="B66" s="759"/>
      <c r="C66" s="760"/>
      <c r="D66" s="398" t="s">
        <v>973</v>
      </c>
      <c r="E66" s="286"/>
      <c r="F66" s="286"/>
      <c r="G66" s="286"/>
      <c r="H66" s="286"/>
      <c r="I66" s="286"/>
      <c r="J66" s="286"/>
      <c r="K66" s="286"/>
      <c r="L66" s="286"/>
      <c r="M66" s="398"/>
      <c r="N66" s="398"/>
      <c r="O66" s="398"/>
      <c r="P66" s="286">
        <v>0.5</v>
      </c>
      <c r="Q66" s="286">
        <v>1</v>
      </c>
      <c r="R66" s="618"/>
      <c r="S66" s="460">
        <f>P66*Q66*ROUND(R66,2)</f>
        <v>0</v>
      </c>
    </row>
    <row r="67" spans="1:19" ht="15.75" thickBot="1" x14ac:dyDescent="0.3">
      <c r="A67" s="259">
        <f t="shared" si="1"/>
        <v>60</v>
      </c>
      <c r="B67" s="761"/>
      <c r="C67" s="762"/>
      <c r="D67" s="461" t="s">
        <v>974</v>
      </c>
      <c r="E67" s="287"/>
      <c r="F67" s="287"/>
      <c r="G67" s="287"/>
      <c r="H67" s="287"/>
      <c r="I67" s="287"/>
      <c r="J67" s="287"/>
      <c r="K67" s="287"/>
      <c r="L67" s="287"/>
      <c r="M67" s="461"/>
      <c r="N67" s="461"/>
      <c r="O67" s="461"/>
      <c r="P67" s="287">
        <v>0.25</v>
      </c>
      <c r="Q67" s="287">
        <v>1</v>
      </c>
      <c r="R67" s="619"/>
      <c r="S67" s="460">
        <f>P67*Q67*ROUND(R67,2)</f>
        <v>0</v>
      </c>
    </row>
    <row r="68" spans="1:19" ht="16.5" thickTop="1" thickBot="1" x14ac:dyDescent="0.3">
      <c r="R68" s="462" t="s">
        <v>9</v>
      </c>
      <c r="S68" s="450">
        <f>SUM(S8:S12,S14:S26,S28:S30,S32:S42,S44:S54,S56:S60,S62:S64,S66:S67)</f>
        <v>0</v>
      </c>
    </row>
    <row r="69" spans="1:19" ht="15.75" thickTop="1" x14ac:dyDescent="0.25"/>
  </sheetData>
  <sheetProtection algorithmName="SHA-512" hashValue="4DET+xdXYL4QnPTG19hlNYsUIBCkIIMNFeoyz9Im5U8m/QrT9+GN+YZPNEf72FnqbOCgaHmsCvkfM1a2gSBMLw==" saltValue="5vdQlYrI3YLfj41G2ra0ow==" spinCount="100000" sheet="1" objects="1" scenarios="1"/>
  <mergeCells count="27">
    <mergeCell ref="C62:C65"/>
    <mergeCell ref="B62:B65"/>
    <mergeCell ref="B32:B43"/>
    <mergeCell ref="C32:C43"/>
    <mergeCell ref="B44:B55"/>
    <mergeCell ref="C44:C55"/>
    <mergeCell ref="B56:B61"/>
    <mergeCell ref="C56:C61"/>
    <mergeCell ref="B8:B13"/>
    <mergeCell ref="C8:C13"/>
    <mergeCell ref="B14:B27"/>
    <mergeCell ref="C14:C27"/>
    <mergeCell ref="B28:B31"/>
    <mergeCell ref="C28:C31"/>
    <mergeCell ref="A1:E1"/>
    <mergeCell ref="A3:N3"/>
    <mergeCell ref="F1:S1"/>
    <mergeCell ref="J5:L6"/>
    <mergeCell ref="M5:Q6"/>
    <mergeCell ref="R5:R7"/>
    <mergeCell ref="S5:S7"/>
    <mergeCell ref="A5:A7"/>
    <mergeCell ref="B5:B7"/>
    <mergeCell ref="C5:C7"/>
    <mergeCell ref="D5:D7"/>
    <mergeCell ref="E5:I6"/>
    <mergeCell ref="A2:S2"/>
  </mergeCells>
  <printOptions horizontalCentered="1"/>
  <pageMargins left="0.39370078740157483" right="0.39370078740157483" top="0.39370078740157483" bottom="0.39370078740157483" header="0.19685039370078741" footer="0.19685039370078741"/>
  <pageSetup paperSize="9" scale="60" fitToHeight="2" orientation="landscape" horizontalDpi="4294967295" verticalDpi="4294967295"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33" operator="containsText" text="2." id="{F4A43D28-8F7F-4D26-B91E-2C58A29DB307}">
            <xm:f>NOT(ISERROR(SEARCH("2.",'Príloha č.1.5 - SO 420-05'!A9)))</xm:f>
            <x14:dxf>
              <numFmt numFmtId="0" formatCode="General"/>
            </x14:dxf>
          </x14:cfRule>
          <xm:sqref>A10:A19 A8</xm:sqref>
        </x14:conditionalFormatting>
        <x14:conditionalFormatting xmlns:xm="http://schemas.microsoft.com/office/excel/2006/main">
          <x14:cfRule type="containsText" priority="1685" operator="containsText" text="2." id="{F4A43D28-8F7F-4D26-B91E-2C58A29DB307}">
            <xm:f>NOT(ISERROR(SEARCH("2.",'Príloha č.1.5 - SO 420-05'!#REF!)))</xm:f>
            <x14:dxf>
              <numFmt numFmtId="0" formatCode="General"/>
            </x14:dxf>
          </x14:cfRule>
          <xm:sqref>A9</xm:sqref>
        </x14:conditionalFormatting>
        <x14:conditionalFormatting xmlns:xm="http://schemas.microsoft.com/office/excel/2006/main">
          <x14:cfRule type="containsText" priority="1911" operator="containsText" text="2." id="{F4A43D28-8F7F-4D26-B91E-2C58A29DB307}">
            <xm:f>NOT(ISERROR(SEARCH("2.",'Príloha č.1.5 - SO 420-05'!A21)))</xm:f>
            <x14:dxf>
              <numFmt numFmtId="0" formatCode="General"/>
            </x14:dxf>
          </x14:cfRule>
          <xm:sqref>A21:A32</xm:sqref>
        </x14:conditionalFormatting>
        <x14:conditionalFormatting xmlns:xm="http://schemas.microsoft.com/office/excel/2006/main">
          <x14:cfRule type="containsText" priority="1912" operator="containsText" text="2." id="{F4A43D28-8F7F-4D26-B91E-2C58A29DB307}">
            <xm:f>NOT(ISERROR(SEARCH("2.",'Príloha č.1.5 - SO 420-05'!#REF!)))</xm:f>
            <x14:dxf>
              <numFmt numFmtId="0" formatCode="General"/>
            </x14:dxf>
          </x14:cfRule>
          <xm:sqref>A20</xm:sqref>
        </x14:conditionalFormatting>
        <x14:conditionalFormatting xmlns:xm="http://schemas.microsoft.com/office/excel/2006/main">
          <x14:cfRule type="containsText" priority="2158" operator="containsText" text="2." id="{F4A43D28-8F7F-4D26-B91E-2C58A29DB307}">
            <xm:f>NOT(ISERROR(SEARCH("2.",'Príloha č.1.5 - SO 420-05'!A33)))</xm:f>
            <x14:dxf>
              <numFmt numFmtId="0" formatCode="General"/>
            </x14:dxf>
          </x14:cfRule>
          <xm:sqref>A34:A44</xm:sqref>
        </x14:conditionalFormatting>
        <x14:conditionalFormatting xmlns:xm="http://schemas.microsoft.com/office/excel/2006/main">
          <x14:cfRule type="containsText" priority="2159" operator="containsText" text="2." id="{F4A43D28-8F7F-4D26-B91E-2C58A29DB307}">
            <xm:f>NOT(ISERROR(SEARCH("2.",'Príloha č.1.5 - SO 420-05'!#REF!)))</xm:f>
            <x14:dxf>
              <numFmt numFmtId="0" formatCode="General"/>
            </x14:dxf>
          </x14:cfRule>
          <xm:sqref>A33</xm:sqref>
        </x14:conditionalFormatting>
        <x14:conditionalFormatting xmlns:xm="http://schemas.microsoft.com/office/excel/2006/main">
          <x14:cfRule type="containsText" priority="2402" operator="containsText" text="2." id="{F4A43D28-8F7F-4D26-B91E-2C58A29DB307}">
            <xm:f>NOT(ISERROR(SEARCH("2.",'Príloha č.1.5 - SO 420-05'!A44)))</xm:f>
            <x14:dxf>
              <numFmt numFmtId="0" formatCode="General"/>
            </x14:dxf>
          </x14:cfRule>
          <xm:sqref>A46:A54</xm:sqref>
        </x14:conditionalFormatting>
        <x14:conditionalFormatting xmlns:xm="http://schemas.microsoft.com/office/excel/2006/main">
          <x14:cfRule type="containsText" priority="2403" operator="containsText" text="2." id="{F4A43D28-8F7F-4D26-B91E-2C58A29DB307}">
            <xm:f>NOT(ISERROR(SEARCH("2.",'Príloha č.1.5 - SO 420-05'!#REF!)))</xm:f>
            <x14:dxf>
              <numFmt numFmtId="0" formatCode="General"/>
            </x14:dxf>
          </x14:cfRule>
          <xm:sqref>A45</xm:sqref>
        </x14:conditionalFormatting>
        <x14:conditionalFormatting xmlns:xm="http://schemas.microsoft.com/office/excel/2006/main">
          <x14:cfRule type="containsText" priority="2659" operator="containsText" text="2." id="{F4A43D28-8F7F-4D26-B91E-2C58A29DB307}">
            <xm:f>NOT(ISERROR(SEARCH("2.",'Príloha č.1.5 - SO 420-05'!A53)))</xm:f>
            <x14:dxf>
              <numFmt numFmtId="0" formatCode="General"/>
            </x14:dxf>
          </x14:cfRule>
          <xm:sqref>A56:A67</xm:sqref>
        </x14:conditionalFormatting>
        <x14:conditionalFormatting xmlns:xm="http://schemas.microsoft.com/office/excel/2006/main">
          <x14:cfRule type="containsText" priority="2660" operator="containsText" text="2." id="{F4A43D28-8F7F-4D26-B91E-2C58A29DB307}">
            <xm:f>NOT(ISERROR(SEARCH("2.",'Príloha č.1.5 - SO 420-05'!#REF!)))</xm:f>
            <x14:dxf>
              <numFmt numFmtId="0" formatCode="General"/>
            </x14:dxf>
          </x14:cfRule>
          <xm:sqref>A55</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0">
    <tabColor rgb="FF92D050"/>
    <pageSetUpPr fitToPage="1"/>
  </sheetPr>
  <dimension ref="A1:S29"/>
  <sheetViews>
    <sheetView zoomScale="90" zoomScaleNormal="90" workbookViewId="0">
      <pane ySplit="7" topLeftCell="A9" activePane="bottomLeft" state="frozen"/>
      <selection pane="bottomLeft" activeCell="R18" activeCellId="2" sqref="R8 R8:R10 R18:R27"/>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993</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976</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s="946" customFormat="1" ht="63.75" x14ac:dyDescent="0.25">
      <c r="A8" s="214">
        <f>ROW(A1)</f>
        <v>1</v>
      </c>
      <c r="B8" s="541" t="s">
        <v>1262</v>
      </c>
      <c r="C8" s="324" t="s">
        <v>1263</v>
      </c>
      <c r="D8" s="439" t="s">
        <v>224</v>
      </c>
      <c r="E8" s="319"/>
      <c r="F8" s="319"/>
      <c r="G8" s="319"/>
      <c r="H8" s="319"/>
      <c r="I8" s="319"/>
      <c r="J8" s="320" t="s">
        <v>7</v>
      </c>
      <c r="K8" s="320"/>
      <c r="L8" s="320"/>
      <c r="M8" s="320" t="s">
        <v>7</v>
      </c>
      <c r="N8" s="320"/>
      <c r="O8" s="320"/>
      <c r="P8" s="320">
        <v>0.5</v>
      </c>
      <c r="Q8" s="320">
        <v>1</v>
      </c>
      <c r="R8" s="618"/>
      <c r="S8" s="755">
        <f>P8*Q8*ROUND(R8,2)</f>
        <v>0</v>
      </c>
    </row>
    <row r="9" spans="1:19" s="946" customFormat="1" x14ac:dyDescent="0.25">
      <c r="A9" s="214">
        <f t="shared" ref="A9:A27" si="0">ROW(A2)</f>
        <v>2</v>
      </c>
      <c r="B9" s="880"/>
      <c r="C9" s="313" t="s">
        <v>1264</v>
      </c>
      <c r="D9" s="316" t="s">
        <v>224</v>
      </c>
      <c r="E9" s="314"/>
      <c r="F9" s="314"/>
      <c r="G9" s="314"/>
      <c r="H9" s="314"/>
      <c r="I9" s="314"/>
      <c r="J9" s="323" t="s">
        <v>7</v>
      </c>
      <c r="K9" s="323"/>
      <c r="L9" s="323"/>
      <c r="M9" s="323" t="s">
        <v>7</v>
      </c>
      <c r="N9" s="323"/>
      <c r="O9" s="323"/>
      <c r="P9" s="323">
        <v>0.5</v>
      </c>
      <c r="Q9" s="323">
        <v>1</v>
      </c>
      <c r="R9" s="621"/>
      <c r="S9" s="755">
        <f>P9*Q9*ROUND(R9,2)</f>
        <v>0</v>
      </c>
    </row>
    <row r="10" spans="1:19" s="946" customFormat="1" ht="25.5" x14ac:dyDescent="0.25">
      <c r="A10" s="214">
        <f t="shared" si="0"/>
        <v>3</v>
      </c>
      <c r="B10" s="880"/>
      <c r="C10" s="325" t="s">
        <v>1265</v>
      </c>
      <c r="D10" s="327" t="s">
        <v>224</v>
      </c>
      <c r="E10" s="314"/>
      <c r="F10" s="314"/>
      <c r="G10" s="314"/>
      <c r="H10" s="314"/>
      <c r="I10" s="314"/>
      <c r="J10" s="323" t="s">
        <v>7</v>
      </c>
      <c r="K10" s="323"/>
      <c r="L10" s="323"/>
      <c r="M10" s="323"/>
      <c r="N10" s="323" t="s">
        <v>7</v>
      </c>
      <c r="O10" s="323"/>
      <c r="P10" s="323">
        <v>1</v>
      </c>
      <c r="Q10" s="323">
        <v>1</v>
      </c>
      <c r="R10" s="621"/>
      <c r="S10" s="755">
        <f>P10*Q10*ROUND(R10,2)</f>
        <v>0</v>
      </c>
    </row>
    <row r="11" spans="1:19" x14ac:dyDescent="0.25">
      <c r="A11" s="214">
        <f t="shared" si="0"/>
        <v>4</v>
      </c>
      <c r="B11" s="1175" t="s">
        <v>977</v>
      </c>
      <c r="C11" s="1179" t="s">
        <v>978</v>
      </c>
      <c r="D11" s="947" t="s">
        <v>979</v>
      </c>
      <c r="E11" s="948" t="s">
        <v>7</v>
      </c>
      <c r="F11" s="948"/>
      <c r="G11" s="948"/>
      <c r="H11" s="948"/>
      <c r="I11" s="948"/>
      <c r="J11" s="948"/>
      <c r="K11" s="949"/>
      <c r="L11" s="949"/>
      <c r="M11" s="948"/>
      <c r="N11" s="948"/>
      <c r="O11" s="948"/>
      <c r="P11" s="948">
        <v>365</v>
      </c>
      <c r="Q11" s="948" t="s">
        <v>4046</v>
      </c>
      <c r="R11" s="941" t="s">
        <v>4046</v>
      </c>
      <c r="S11" s="942" t="s">
        <v>4046</v>
      </c>
    </row>
    <row r="12" spans="1:19" x14ac:dyDescent="0.25">
      <c r="A12" s="214">
        <f t="shared" si="0"/>
        <v>5</v>
      </c>
      <c r="B12" s="1176"/>
      <c r="C12" s="1180"/>
      <c r="D12" s="756" t="s">
        <v>980</v>
      </c>
      <c r="E12" s="753"/>
      <c r="F12" s="753" t="s">
        <v>7</v>
      </c>
      <c r="G12" s="753"/>
      <c r="H12" s="753"/>
      <c r="I12" s="753"/>
      <c r="J12" s="754"/>
      <c r="K12" s="757"/>
      <c r="L12" s="757"/>
      <c r="M12" s="753"/>
      <c r="N12" s="753"/>
      <c r="O12" s="753"/>
      <c r="P12" s="753">
        <v>52</v>
      </c>
      <c r="Q12" s="753" t="s">
        <v>4046</v>
      </c>
      <c r="R12" s="941" t="s">
        <v>4046</v>
      </c>
      <c r="S12" s="942" t="s">
        <v>4046</v>
      </c>
    </row>
    <row r="13" spans="1:19" x14ac:dyDescent="0.25">
      <c r="A13" s="214">
        <f t="shared" si="0"/>
        <v>6</v>
      </c>
      <c r="B13" s="1176"/>
      <c r="C13" s="1180"/>
      <c r="D13" s="758" t="s">
        <v>981</v>
      </c>
      <c r="E13" s="753"/>
      <c r="F13" s="753" t="s">
        <v>7</v>
      </c>
      <c r="G13" s="753"/>
      <c r="H13" s="753"/>
      <c r="I13" s="753"/>
      <c r="J13" s="754"/>
      <c r="K13" s="757"/>
      <c r="L13" s="757"/>
      <c r="M13" s="753"/>
      <c r="N13" s="753"/>
      <c r="O13" s="753"/>
      <c r="P13" s="753">
        <v>52</v>
      </c>
      <c r="Q13" s="753" t="s">
        <v>4046</v>
      </c>
      <c r="R13" s="941" t="s">
        <v>4046</v>
      </c>
      <c r="S13" s="942" t="s">
        <v>4046</v>
      </c>
    </row>
    <row r="14" spans="1:19" x14ac:dyDescent="0.25">
      <c r="A14" s="214">
        <f t="shared" si="0"/>
        <v>7</v>
      </c>
      <c r="B14" s="1176"/>
      <c r="C14" s="1180"/>
      <c r="D14" s="758" t="s">
        <v>982</v>
      </c>
      <c r="E14" s="753"/>
      <c r="F14" s="753" t="s">
        <v>7</v>
      </c>
      <c r="G14" s="753"/>
      <c r="H14" s="753"/>
      <c r="I14" s="753"/>
      <c r="J14" s="754"/>
      <c r="K14" s="757"/>
      <c r="L14" s="757"/>
      <c r="M14" s="753"/>
      <c r="N14" s="753"/>
      <c r="O14" s="753"/>
      <c r="P14" s="753">
        <v>52</v>
      </c>
      <c r="Q14" s="753" t="s">
        <v>4046</v>
      </c>
      <c r="R14" s="941" t="s">
        <v>4046</v>
      </c>
      <c r="S14" s="942" t="s">
        <v>4046</v>
      </c>
    </row>
    <row r="15" spans="1:19" ht="15" customHeight="1" x14ac:dyDescent="0.25">
      <c r="A15" s="214">
        <f t="shared" si="0"/>
        <v>8</v>
      </c>
      <c r="B15" s="1176"/>
      <c r="C15" s="1180"/>
      <c r="D15" s="758" t="s">
        <v>983</v>
      </c>
      <c r="E15" s="753"/>
      <c r="F15" s="753"/>
      <c r="G15" s="753" t="s">
        <v>7</v>
      </c>
      <c r="H15" s="753"/>
      <c r="I15" s="753"/>
      <c r="J15" s="754"/>
      <c r="K15" s="757"/>
      <c r="L15" s="757"/>
      <c r="M15" s="753"/>
      <c r="N15" s="753"/>
      <c r="O15" s="753"/>
      <c r="P15" s="753">
        <v>12</v>
      </c>
      <c r="Q15" s="753" t="s">
        <v>4046</v>
      </c>
      <c r="R15" s="941" t="s">
        <v>4046</v>
      </c>
      <c r="S15" s="942" t="s">
        <v>4046</v>
      </c>
    </row>
    <row r="16" spans="1:19" ht="25.5" x14ac:dyDescent="0.25">
      <c r="A16" s="214">
        <f t="shared" si="0"/>
        <v>9</v>
      </c>
      <c r="B16" s="1176"/>
      <c r="C16" s="1180"/>
      <c r="D16" s="758" t="s">
        <v>984</v>
      </c>
      <c r="E16" s="753"/>
      <c r="F16" s="753"/>
      <c r="G16" s="753" t="s">
        <v>7</v>
      </c>
      <c r="H16" s="753"/>
      <c r="I16" s="753"/>
      <c r="J16" s="754"/>
      <c r="K16" s="757"/>
      <c r="L16" s="757"/>
      <c r="M16" s="753"/>
      <c r="N16" s="753"/>
      <c r="O16" s="753"/>
      <c r="P16" s="753">
        <v>12</v>
      </c>
      <c r="Q16" s="753" t="s">
        <v>4046</v>
      </c>
      <c r="R16" s="941" t="s">
        <v>4046</v>
      </c>
      <c r="S16" s="942" t="s">
        <v>4046</v>
      </c>
    </row>
    <row r="17" spans="1:19" ht="15" customHeight="1" x14ac:dyDescent="0.25">
      <c r="A17" s="214">
        <f t="shared" si="0"/>
        <v>10</v>
      </c>
      <c r="B17" s="1176"/>
      <c r="C17" s="1182"/>
      <c r="D17" s="758" t="s">
        <v>985</v>
      </c>
      <c r="E17" s="753"/>
      <c r="F17" s="753"/>
      <c r="G17" s="753" t="s">
        <v>7</v>
      </c>
      <c r="H17" s="753"/>
      <c r="I17" s="753"/>
      <c r="J17" s="754"/>
      <c r="K17" s="757"/>
      <c r="L17" s="757"/>
      <c r="M17" s="753"/>
      <c r="N17" s="753"/>
      <c r="O17" s="753"/>
      <c r="P17" s="753">
        <v>12</v>
      </c>
      <c r="Q17" s="753" t="s">
        <v>4046</v>
      </c>
      <c r="R17" s="941" t="s">
        <v>4046</v>
      </c>
      <c r="S17" s="942" t="s">
        <v>4046</v>
      </c>
    </row>
    <row r="18" spans="1:19" x14ac:dyDescent="0.25">
      <c r="A18" s="214">
        <f t="shared" si="0"/>
        <v>11</v>
      </c>
      <c r="B18" s="1176"/>
      <c r="C18" s="1183" t="s">
        <v>986</v>
      </c>
      <c r="D18" s="758" t="s">
        <v>510</v>
      </c>
      <c r="E18" s="753"/>
      <c r="F18" s="753"/>
      <c r="G18" s="753"/>
      <c r="H18" s="753"/>
      <c r="I18" s="753"/>
      <c r="J18" s="754"/>
      <c r="K18" s="757"/>
      <c r="L18" s="757"/>
      <c r="M18" s="753" t="s">
        <v>7</v>
      </c>
      <c r="N18" s="753" t="s">
        <v>7</v>
      </c>
      <c r="O18" s="753"/>
      <c r="P18" s="753">
        <v>2</v>
      </c>
      <c r="Q18" s="753">
        <v>1</v>
      </c>
      <c r="R18" s="618"/>
      <c r="S18" s="755">
        <f>P18*Q18*ROUND(R18,2)</f>
        <v>0</v>
      </c>
    </row>
    <row r="19" spans="1:19" x14ac:dyDescent="0.25">
      <c r="A19" s="214">
        <f t="shared" si="0"/>
        <v>12</v>
      </c>
      <c r="B19" s="1176"/>
      <c r="C19" s="1184"/>
      <c r="D19" s="758" t="s">
        <v>364</v>
      </c>
      <c r="E19" s="753"/>
      <c r="F19" s="753"/>
      <c r="G19" s="753"/>
      <c r="H19" s="753"/>
      <c r="I19" s="753"/>
      <c r="J19" s="754"/>
      <c r="K19" s="757"/>
      <c r="L19" s="757"/>
      <c r="M19" s="753" t="s">
        <v>7</v>
      </c>
      <c r="N19" s="753" t="s">
        <v>7</v>
      </c>
      <c r="O19" s="753"/>
      <c r="P19" s="753">
        <v>2</v>
      </c>
      <c r="Q19" s="753">
        <v>1</v>
      </c>
      <c r="R19" s="618"/>
      <c r="S19" s="755">
        <f t="shared" ref="S19:S27" si="1">P19*Q19*ROUND(R19,2)</f>
        <v>0</v>
      </c>
    </row>
    <row r="20" spans="1:19" x14ac:dyDescent="0.25">
      <c r="A20" s="214">
        <f t="shared" si="0"/>
        <v>13</v>
      </c>
      <c r="B20" s="1176"/>
      <c r="C20" s="1184"/>
      <c r="D20" s="758" t="s">
        <v>511</v>
      </c>
      <c r="E20" s="753"/>
      <c r="F20" s="753"/>
      <c r="G20" s="753"/>
      <c r="H20" s="753"/>
      <c r="I20" s="753"/>
      <c r="J20" s="754"/>
      <c r="K20" s="757"/>
      <c r="L20" s="757"/>
      <c r="M20" s="753" t="s">
        <v>7</v>
      </c>
      <c r="N20" s="753" t="s">
        <v>7</v>
      </c>
      <c r="O20" s="753"/>
      <c r="P20" s="753">
        <v>2</v>
      </c>
      <c r="Q20" s="753">
        <v>1</v>
      </c>
      <c r="R20" s="618"/>
      <c r="S20" s="755">
        <f t="shared" si="1"/>
        <v>0</v>
      </c>
    </row>
    <row r="21" spans="1:19" x14ac:dyDescent="0.25">
      <c r="A21" s="214">
        <f t="shared" si="0"/>
        <v>14</v>
      </c>
      <c r="B21" s="1176"/>
      <c r="C21" s="1184"/>
      <c r="D21" s="758" t="s">
        <v>279</v>
      </c>
      <c r="E21" s="753"/>
      <c r="F21" s="753"/>
      <c r="G21" s="753"/>
      <c r="H21" s="753"/>
      <c r="I21" s="753"/>
      <c r="J21" s="754"/>
      <c r="K21" s="757"/>
      <c r="L21" s="757"/>
      <c r="M21" s="753" t="s">
        <v>7</v>
      </c>
      <c r="N21" s="753" t="s">
        <v>7</v>
      </c>
      <c r="O21" s="753"/>
      <c r="P21" s="753">
        <v>2</v>
      </c>
      <c r="Q21" s="753">
        <v>1</v>
      </c>
      <c r="R21" s="618"/>
      <c r="S21" s="755">
        <f t="shared" si="1"/>
        <v>0</v>
      </c>
    </row>
    <row r="22" spans="1:19" x14ac:dyDescent="0.25">
      <c r="A22" s="214">
        <f t="shared" si="0"/>
        <v>15</v>
      </c>
      <c r="B22" s="1176"/>
      <c r="C22" s="1184"/>
      <c r="D22" s="758" t="s">
        <v>512</v>
      </c>
      <c r="E22" s="753"/>
      <c r="F22" s="753"/>
      <c r="G22" s="753"/>
      <c r="H22" s="753"/>
      <c r="I22" s="753"/>
      <c r="J22" s="754"/>
      <c r="K22" s="757"/>
      <c r="L22" s="757"/>
      <c r="M22" s="753" t="s">
        <v>7</v>
      </c>
      <c r="N22" s="753" t="s">
        <v>7</v>
      </c>
      <c r="O22" s="753"/>
      <c r="P22" s="753">
        <v>2</v>
      </c>
      <c r="Q22" s="753">
        <v>1</v>
      </c>
      <c r="R22" s="618"/>
      <c r="S22" s="755">
        <f t="shared" si="1"/>
        <v>0</v>
      </c>
    </row>
    <row r="23" spans="1:19" x14ac:dyDescent="0.25">
      <c r="A23" s="214">
        <f t="shared" si="0"/>
        <v>16</v>
      </c>
      <c r="B23" s="1176"/>
      <c r="C23" s="1184"/>
      <c r="D23" s="758" t="s">
        <v>209</v>
      </c>
      <c r="E23" s="753"/>
      <c r="F23" s="753"/>
      <c r="G23" s="753"/>
      <c r="H23" s="753"/>
      <c r="I23" s="753"/>
      <c r="J23" s="754"/>
      <c r="K23" s="757"/>
      <c r="L23" s="757"/>
      <c r="M23" s="753"/>
      <c r="N23" s="753" t="s">
        <v>7</v>
      </c>
      <c r="O23" s="753"/>
      <c r="P23" s="753">
        <v>1</v>
      </c>
      <c r="Q23" s="753">
        <v>1</v>
      </c>
      <c r="R23" s="618"/>
      <c r="S23" s="755">
        <f t="shared" si="1"/>
        <v>0</v>
      </c>
    </row>
    <row r="24" spans="1:19" x14ac:dyDescent="0.25">
      <c r="A24" s="214">
        <f t="shared" si="0"/>
        <v>17</v>
      </c>
      <c r="B24" s="1176"/>
      <c r="C24" s="1184"/>
      <c r="D24" s="758" t="s">
        <v>987</v>
      </c>
      <c r="E24" s="753"/>
      <c r="F24" s="753"/>
      <c r="G24" s="753"/>
      <c r="H24" s="753"/>
      <c r="I24" s="753"/>
      <c r="J24" s="754"/>
      <c r="K24" s="757"/>
      <c r="L24" s="757"/>
      <c r="M24" s="753"/>
      <c r="N24" s="753" t="s">
        <v>7</v>
      </c>
      <c r="O24" s="753"/>
      <c r="P24" s="753">
        <v>1</v>
      </c>
      <c r="Q24" s="753">
        <v>1</v>
      </c>
      <c r="R24" s="618"/>
      <c r="S24" s="755">
        <f t="shared" si="1"/>
        <v>0</v>
      </c>
    </row>
    <row r="25" spans="1:19" ht="25.5" x14ac:dyDescent="0.25">
      <c r="A25" s="214">
        <f t="shared" si="0"/>
        <v>18</v>
      </c>
      <c r="B25" s="1176"/>
      <c r="C25" s="1184"/>
      <c r="D25" s="758" t="s">
        <v>988</v>
      </c>
      <c r="E25" s="753"/>
      <c r="F25" s="753"/>
      <c r="G25" s="753"/>
      <c r="H25" s="753"/>
      <c r="I25" s="753"/>
      <c r="J25" s="754"/>
      <c r="K25" s="757"/>
      <c r="L25" s="757"/>
      <c r="M25" s="753"/>
      <c r="N25" s="753" t="s">
        <v>7</v>
      </c>
      <c r="O25" s="753"/>
      <c r="P25" s="753">
        <v>1</v>
      </c>
      <c r="Q25" s="753">
        <v>1</v>
      </c>
      <c r="R25" s="618"/>
      <c r="S25" s="755">
        <f t="shared" si="1"/>
        <v>0</v>
      </c>
    </row>
    <row r="26" spans="1:19" x14ac:dyDescent="0.25">
      <c r="A26" s="214">
        <f t="shared" si="0"/>
        <v>19</v>
      </c>
      <c r="B26" s="1176"/>
      <c r="C26" s="1185"/>
      <c r="D26" s="758" t="s">
        <v>989</v>
      </c>
      <c r="E26" s="753"/>
      <c r="F26" s="753"/>
      <c r="G26" s="753"/>
      <c r="H26" s="753"/>
      <c r="I26" s="753"/>
      <c r="J26" s="754"/>
      <c r="K26" s="757"/>
      <c r="L26" s="757"/>
      <c r="M26" s="753"/>
      <c r="N26" s="753" t="s">
        <v>7</v>
      </c>
      <c r="O26" s="753"/>
      <c r="P26" s="753">
        <v>1</v>
      </c>
      <c r="Q26" s="753">
        <v>1</v>
      </c>
      <c r="R26" s="618"/>
      <c r="S26" s="755">
        <f t="shared" si="1"/>
        <v>0</v>
      </c>
    </row>
    <row r="27" spans="1:19" ht="26.25" thickBot="1" x14ac:dyDescent="0.3">
      <c r="A27" s="259">
        <f t="shared" si="0"/>
        <v>20</v>
      </c>
      <c r="B27" s="1178"/>
      <c r="C27" s="774" t="s">
        <v>990</v>
      </c>
      <c r="D27" s="783" t="s">
        <v>991</v>
      </c>
      <c r="E27" s="897"/>
      <c r="F27" s="897"/>
      <c r="G27" s="897"/>
      <c r="H27" s="897"/>
      <c r="I27" s="897"/>
      <c r="J27" s="898"/>
      <c r="K27" s="950"/>
      <c r="L27" s="950"/>
      <c r="M27" s="897" t="s">
        <v>7</v>
      </c>
      <c r="N27" s="897" t="s">
        <v>7</v>
      </c>
      <c r="O27" s="897"/>
      <c r="P27" s="897">
        <v>2</v>
      </c>
      <c r="Q27" s="897">
        <v>1</v>
      </c>
      <c r="R27" s="619"/>
      <c r="S27" s="899">
        <f t="shared" si="1"/>
        <v>0</v>
      </c>
    </row>
    <row r="28" spans="1:19" ht="16.5" thickTop="1" thickBot="1" x14ac:dyDescent="0.3">
      <c r="R28" s="440" t="s">
        <v>9</v>
      </c>
      <c r="S28" s="441">
        <f>SUM(S8:S10,S18:S27)</f>
        <v>0</v>
      </c>
    </row>
    <row r="29" spans="1:19" ht="15.75" thickTop="1" x14ac:dyDescent="0.25"/>
  </sheetData>
  <sheetProtection algorithmName="SHA-512" hashValue="OTXAUUeGyGNahoTeHUdIXYcAz9v8rshaIQbuN03Ec+rDyXc9O9MnMwXdSBtteZGHAA/RZlSpWQQ5GslggKs47A==" saltValue="DC7VrDPXmPkb3f8lM6cdFA==" spinCount="100000" sheet="1" objects="1" scenarios="1"/>
  <mergeCells count="16">
    <mergeCell ref="C11:C17"/>
    <mergeCell ref="B11:B27"/>
    <mergeCell ref="C18:C26"/>
    <mergeCell ref="M5:Q6"/>
    <mergeCell ref="R5:R7"/>
    <mergeCell ref="S5:S7"/>
    <mergeCell ref="A1:E1"/>
    <mergeCell ref="F1:S1"/>
    <mergeCell ref="A3:N3"/>
    <mergeCell ref="A5:A7"/>
    <mergeCell ref="B5:B7"/>
    <mergeCell ref="C5:C7"/>
    <mergeCell ref="D5:D7"/>
    <mergeCell ref="E5:I6"/>
    <mergeCell ref="J5:L6"/>
    <mergeCell ref="A2:S2"/>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35" operator="containsText" text="2." id="{2E1EAE9A-A8AA-41B5-80D2-01608816D0E5}">
            <xm:f>NOT(ISERROR(SEARCH("2.",'Príloha č.1.5 - SO 420-05'!A9)))</xm:f>
            <x14:dxf>
              <numFmt numFmtId="0" formatCode="General"/>
            </x14:dxf>
          </x14:cfRule>
          <xm:sqref>A8:A9</xm:sqref>
        </x14:conditionalFormatting>
        <x14:conditionalFormatting xmlns:xm="http://schemas.microsoft.com/office/excel/2006/main">
          <x14:cfRule type="containsText" priority="1689" operator="containsText" text="2." id="{2E1EAE9A-A8AA-41B5-80D2-01608816D0E5}">
            <xm:f>NOT(ISERROR(SEARCH("2.",'Príloha č.1.5 - SO 420-05'!A11)))</xm:f>
            <x14:dxf>
              <numFmt numFmtId="0" formatCode="General"/>
            </x14:dxf>
          </x14:cfRule>
          <xm:sqref>A11:A20</xm:sqref>
        </x14:conditionalFormatting>
        <x14:conditionalFormatting xmlns:xm="http://schemas.microsoft.com/office/excel/2006/main">
          <x14:cfRule type="containsText" priority="1690" operator="containsText" text="2." id="{2E1EAE9A-A8AA-41B5-80D2-01608816D0E5}">
            <xm:f>NOT(ISERROR(SEARCH("2.",'Príloha č.1.5 - SO 420-05'!#REF!)))</xm:f>
            <x14:dxf>
              <numFmt numFmtId="0" formatCode="General"/>
            </x14:dxf>
          </x14:cfRule>
          <xm:sqref>A10</xm:sqref>
        </x14:conditionalFormatting>
        <x14:conditionalFormatting xmlns:xm="http://schemas.microsoft.com/office/excel/2006/main">
          <x14:cfRule type="containsText" priority="1916" operator="containsText" text="2." id="{2E1EAE9A-A8AA-41B5-80D2-01608816D0E5}">
            <xm:f>NOT(ISERROR(SEARCH("2.",'Príloha č.1.5 - SO 420-05'!A21)))</xm:f>
            <x14:dxf>
              <numFmt numFmtId="0" formatCode="General"/>
            </x14:dxf>
          </x14:cfRule>
          <xm:sqref>A22:A27</xm:sqref>
        </x14:conditionalFormatting>
        <x14:conditionalFormatting xmlns:xm="http://schemas.microsoft.com/office/excel/2006/main">
          <x14:cfRule type="containsText" priority="1917" operator="containsText" text="2." id="{2E1EAE9A-A8AA-41B5-80D2-01608816D0E5}">
            <xm:f>NOT(ISERROR(SEARCH("2.",'Príloha č.1.5 - SO 420-05'!#REF!)))</xm:f>
            <x14:dxf>
              <numFmt numFmtId="0" formatCode="General"/>
            </x14:dxf>
          </x14:cfRule>
          <xm:sqref>A21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tabColor rgb="FF92D050"/>
    <pageSetUpPr fitToPage="1"/>
  </sheetPr>
  <dimension ref="A1:U29"/>
  <sheetViews>
    <sheetView zoomScale="70" zoomScaleNormal="70" workbookViewId="0">
      <pane ySplit="7" topLeftCell="A8" activePane="bottomLeft" state="frozen"/>
      <selection pane="bottomLeft" activeCell="D13" sqref="D13"/>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11.140625" style="874" customWidth="1"/>
    <col min="13" max="15" width="7.7109375" style="874" customWidth="1"/>
    <col min="16" max="17" width="7.7109375" style="18" customWidth="1"/>
    <col min="18" max="19" width="15.7109375" style="18" customWidth="1"/>
    <col min="20" max="16384" width="9.140625" style="18"/>
  </cols>
  <sheetData>
    <row r="1" spans="1:19" ht="54" customHeight="1" x14ac:dyDescent="0.25">
      <c r="A1" s="1162"/>
      <c r="B1" s="1162"/>
      <c r="C1" s="1162"/>
      <c r="D1" s="1162"/>
      <c r="E1" s="1162"/>
      <c r="F1" s="1164" t="s">
        <v>283</v>
      </c>
      <c r="G1" s="1164"/>
      <c r="H1" s="1164"/>
      <c r="I1" s="1164"/>
      <c r="J1" s="1164"/>
      <c r="K1" s="1164"/>
      <c r="L1" s="1164"/>
      <c r="M1" s="1164"/>
      <c r="N1" s="1164"/>
      <c r="O1" s="1164"/>
      <c r="P1" s="1164"/>
      <c r="Q1" s="1164"/>
      <c r="R1" s="1164"/>
      <c r="S1" s="1164"/>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284</v>
      </c>
      <c r="B3" s="1169"/>
      <c r="C3" s="1169"/>
      <c r="D3" s="1169"/>
      <c r="E3" s="1169"/>
      <c r="F3" s="1169"/>
      <c r="G3" s="1169"/>
      <c r="H3" s="1169"/>
      <c r="I3" s="1169"/>
      <c r="J3" s="1169"/>
      <c r="K3" s="1169"/>
      <c r="L3" s="1169"/>
      <c r="M3" s="1169"/>
      <c r="N3" s="1169"/>
      <c r="O3" s="1169"/>
    </row>
    <row r="4" spans="1:19" ht="15.75" customHeight="1" thickBot="1" x14ac:dyDescent="0.3"/>
    <row r="5" spans="1:19" ht="24.95" customHeight="1" thickTop="1" x14ac:dyDescent="0.25">
      <c r="A5" s="1173" t="s">
        <v>234</v>
      </c>
      <c r="B5" s="1170" t="s">
        <v>235</v>
      </c>
      <c r="C5" s="1170" t="s">
        <v>236</v>
      </c>
      <c r="D5" s="1170" t="s">
        <v>237</v>
      </c>
      <c r="E5" s="1156" t="s">
        <v>4045</v>
      </c>
      <c r="F5" s="1156"/>
      <c r="G5" s="1156"/>
      <c r="H5" s="1156"/>
      <c r="I5" s="1156"/>
      <c r="J5" s="1160" t="s">
        <v>1350</v>
      </c>
      <c r="K5" s="1160"/>
      <c r="L5" s="1160"/>
      <c r="M5" s="1160" t="s">
        <v>281</v>
      </c>
      <c r="N5" s="1160"/>
      <c r="O5" s="1160"/>
      <c r="P5" s="1160"/>
      <c r="Q5" s="1160"/>
      <c r="R5" s="1165" t="s">
        <v>201</v>
      </c>
      <c r="S5" s="1167" t="s">
        <v>202</v>
      </c>
    </row>
    <row r="6" spans="1:19" ht="24.95" customHeight="1" thickBot="1" x14ac:dyDescent="0.3">
      <c r="A6" s="1174"/>
      <c r="B6" s="1171"/>
      <c r="C6" s="1171"/>
      <c r="D6" s="1171"/>
      <c r="E6" s="1157"/>
      <c r="F6" s="1157"/>
      <c r="G6" s="1157"/>
      <c r="H6" s="1157"/>
      <c r="I6" s="1157"/>
      <c r="J6" s="1161"/>
      <c r="K6" s="1161"/>
      <c r="L6" s="1161"/>
      <c r="M6" s="1161"/>
      <c r="N6" s="1161"/>
      <c r="O6" s="1161"/>
      <c r="P6" s="1161"/>
      <c r="Q6" s="1161"/>
      <c r="R6" s="1166"/>
      <c r="S6" s="1168"/>
    </row>
    <row r="7" spans="1:19" ht="60" customHeight="1" thickBot="1" x14ac:dyDescent="0.3">
      <c r="A7" s="1174"/>
      <c r="B7" s="1171"/>
      <c r="C7" s="1171"/>
      <c r="D7" s="1171"/>
      <c r="E7" s="260" t="s">
        <v>227</v>
      </c>
      <c r="F7" s="261" t="s">
        <v>228</v>
      </c>
      <c r="G7" s="261" t="s">
        <v>229</v>
      </c>
      <c r="H7" s="261" t="s">
        <v>217</v>
      </c>
      <c r="I7" s="262" t="s">
        <v>230</v>
      </c>
      <c r="J7" s="264" t="s">
        <v>231</v>
      </c>
      <c r="K7" s="264" t="s">
        <v>232</v>
      </c>
      <c r="L7" s="264" t="s">
        <v>233</v>
      </c>
      <c r="M7" s="263" t="s">
        <v>239</v>
      </c>
      <c r="N7" s="264" t="s">
        <v>238</v>
      </c>
      <c r="O7" s="264" t="s">
        <v>240</v>
      </c>
      <c r="P7" s="264" t="s">
        <v>3</v>
      </c>
      <c r="Q7" s="265" t="s">
        <v>64</v>
      </c>
      <c r="R7" s="1166"/>
      <c r="S7" s="1168"/>
    </row>
    <row r="8" spans="1:19" s="38" customFormat="1" ht="16.5" customHeight="1" x14ac:dyDescent="0.25">
      <c r="A8" s="683">
        <v>1</v>
      </c>
      <c r="B8" s="294"/>
      <c r="C8" s="294"/>
      <c r="D8" s="295" t="s">
        <v>381</v>
      </c>
      <c r="E8" s="685"/>
      <c r="F8" s="685"/>
      <c r="G8" s="685"/>
      <c r="H8" s="685"/>
      <c r="I8" s="685"/>
      <c r="J8" s="686"/>
      <c r="K8" s="687">
        <v>43033</v>
      </c>
      <c r="L8" s="687">
        <v>46684</v>
      </c>
      <c r="M8" s="686"/>
      <c r="N8" s="686"/>
      <c r="O8" s="686"/>
      <c r="P8" s="686">
        <v>0.25</v>
      </c>
      <c r="Q8" s="686">
        <v>1</v>
      </c>
      <c r="R8" s="688"/>
      <c r="S8" s="912">
        <f>P8*Q8*ROUND(R8,2)</f>
        <v>0</v>
      </c>
    </row>
    <row r="9" spans="1:19" x14ac:dyDescent="0.25">
      <c r="A9" s="12">
        <v>2</v>
      </c>
      <c r="B9" s="1175" t="s">
        <v>285</v>
      </c>
      <c r="C9" s="1179" t="s">
        <v>285</v>
      </c>
      <c r="D9" s="785" t="s">
        <v>286</v>
      </c>
      <c r="E9" s="767" t="s">
        <v>7</v>
      </c>
      <c r="F9" s="767"/>
      <c r="G9" s="767"/>
      <c r="H9" s="767"/>
      <c r="I9" s="767"/>
      <c r="J9" s="767"/>
      <c r="K9" s="768"/>
      <c r="L9" s="768"/>
      <c r="M9" s="767"/>
      <c r="N9" s="767"/>
      <c r="O9" s="767"/>
      <c r="P9" s="767">
        <v>365</v>
      </c>
      <c r="Q9" s="767">
        <v>22</v>
      </c>
      <c r="R9" s="913" t="s">
        <v>4046</v>
      </c>
      <c r="S9" s="914" t="s">
        <v>4046</v>
      </c>
    </row>
    <row r="10" spans="1:19" x14ac:dyDescent="0.25">
      <c r="A10" s="12">
        <v>3</v>
      </c>
      <c r="B10" s="1176"/>
      <c r="C10" s="1180"/>
      <c r="D10" s="758" t="s">
        <v>287</v>
      </c>
      <c r="E10" s="767"/>
      <c r="F10" s="767"/>
      <c r="G10" s="767" t="s">
        <v>7</v>
      </c>
      <c r="H10" s="767"/>
      <c r="I10" s="767"/>
      <c r="J10" s="768"/>
      <c r="K10" s="770"/>
      <c r="L10" s="770"/>
      <c r="M10" s="767"/>
      <c r="N10" s="767"/>
      <c r="O10" s="767"/>
      <c r="P10" s="767">
        <v>12</v>
      </c>
      <c r="Q10" s="767">
        <v>22</v>
      </c>
      <c r="R10" s="913" t="s">
        <v>4046</v>
      </c>
      <c r="S10" s="914" t="s">
        <v>4046</v>
      </c>
    </row>
    <row r="11" spans="1:19" x14ac:dyDescent="0.25">
      <c r="A11" s="12">
        <v>4</v>
      </c>
      <c r="B11" s="1176"/>
      <c r="C11" s="1180"/>
      <c r="D11" s="758" t="s">
        <v>288</v>
      </c>
      <c r="E11" s="767"/>
      <c r="F11" s="767"/>
      <c r="G11" s="767" t="s">
        <v>7</v>
      </c>
      <c r="H11" s="767"/>
      <c r="I11" s="767"/>
      <c r="J11" s="768"/>
      <c r="K11" s="770"/>
      <c r="L11" s="770"/>
      <c r="M11" s="767"/>
      <c r="N11" s="767"/>
      <c r="O11" s="767"/>
      <c r="P11" s="767">
        <v>12</v>
      </c>
      <c r="Q11" s="767">
        <v>22</v>
      </c>
      <c r="R11" s="913" t="s">
        <v>4046</v>
      </c>
      <c r="S11" s="914" t="s">
        <v>4046</v>
      </c>
    </row>
    <row r="12" spans="1:19" x14ac:dyDescent="0.25">
      <c r="A12" s="12">
        <v>5</v>
      </c>
      <c r="B12" s="1176"/>
      <c r="C12" s="1180"/>
      <c r="D12" s="758" t="s">
        <v>289</v>
      </c>
      <c r="E12" s="767"/>
      <c r="F12" s="767"/>
      <c r="G12" s="767" t="s">
        <v>7</v>
      </c>
      <c r="H12" s="767"/>
      <c r="I12" s="767"/>
      <c r="J12" s="768"/>
      <c r="K12" s="770"/>
      <c r="L12" s="770"/>
      <c r="M12" s="767"/>
      <c r="N12" s="767"/>
      <c r="O12" s="767"/>
      <c r="P12" s="767">
        <v>12</v>
      </c>
      <c r="Q12" s="767">
        <v>22</v>
      </c>
      <c r="R12" s="913" t="s">
        <v>4046</v>
      </c>
      <c r="S12" s="914" t="s">
        <v>4046</v>
      </c>
    </row>
    <row r="13" spans="1:19" x14ac:dyDescent="0.25">
      <c r="A13" s="12">
        <v>6</v>
      </c>
      <c r="B13" s="1176"/>
      <c r="C13" s="1180"/>
      <c r="D13" s="758" t="s">
        <v>290</v>
      </c>
      <c r="E13" s="767"/>
      <c r="F13" s="767"/>
      <c r="G13" s="767"/>
      <c r="H13" s="767"/>
      <c r="I13" s="767"/>
      <c r="J13" s="768"/>
      <c r="K13" s="770"/>
      <c r="L13" s="770"/>
      <c r="M13" s="767" t="s">
        <v>7</v>
      </c>
      <c r="N13" s="767" t="s">
        <v>7</v>
      </c>
      <c r="O13" s="767"/>
      <c r="P13" s="767">
        <v>2</v>
      </c>
      <c r="Q13" s="767">
        <v>22</v>
      </c>
      <c r="R13" s="698"/>
      <c r="S13" s="915">
        <f t="shared" ref="S13:S27" si="0">P13*Q13*ROUND(R13,2)</f>
        <v>0</v>
      </c>
    </row>
    <row r="14" spans="1:19" x14ac:dyDescent="0.25">
      <c r="A14" s="12">
        <v>7</v>
      </c>
      <c r="B14" s="1176"/>
      <c r="C14" s="1180"/>
      <c r="D14" s="758" t="s">
        <v>291</v>
      </c>
      <c r="E14" s="767"/>
      <c r="F14" s="767"/>
      <c r="G14" s="767"/>
      <c r="H14" s="767"/>
      <c r="I14" s="767"/>
      <c r="J14" s="768"/>
      <c r="K14" s="770"/>
      <c r="L14" s="770"/>
      <c r="M14" s="767" t="s">
        <v>7</v>
      </c>
      <c r="N14" s="767" t="s">
        <v>7</v>
      </c>
      <c r="O14" s="767"/>
      <c r="P14" s="767">
        <v>2</v>
      </c>
      <c r="Q14" s="767">
        <v>22</v>
      </c>
      <c r="R14" s="698"/>
      <c r="S14" s="915">
        <f t="shared" si="0"/>
        <v>0</v>
      </c>
    </row>
    <row r="15" spans="1:19" x14ac:dyDescent="0.25">
      <c r="A15" s="12">
        <v>8</v>
      </c>
      <c r="B15" s="1176"/>
      <c r="C15" s="1180"/>
      <c r="D15" s="758" t="s">
        <v>292</v>
      </c>
      <c r="E15" s="767"/>
      <c r="F15" s="767"/>
      <c r="G15" s="767"/>
      <c r="H15" s="767"/>
      <c r="I15" s="767"/>
      <c r="J15" s="768"/>
      <c r="K15" s="770"/>
      <c r="L15" s="770"/>
      <c r="M15" s="767" t="s">
        <v>7</v>
      </c>
      <c r="N15" s="767" t="s">
        <v>7</v>
      </c>
      <c r="O15" s="767"/>
      <c r="P15" s="767">
        <v>2</v>
      </c>
      <c r="Q15" s="767">
        <v>22</v>
      </c>
      <c r="R15" s="698"/>
      <c r="S15" s="915">
        <f t="shared" si="0"/>
        <v>0</v>
      </c>
    </row>
    <row r="16" spans="1:19" x14ac:dyDescent="0.25">
      <c r="A16" s="12">
        <v>9</v>
      </c>
      <c r="B16" s="1176"/>
      <c r="C16" s="1180"/>
      <c r="D16" s="758" t="s">
        <v>293</v>
      </c>
      <c r="E16" s="767"/>
      <c r="F16" s="767"/>
      <c r="G16" s="767"/>
      <c r="H16" s="767"/>
      <c r="I16" s="767"/>
      <c r="J16" s="768"/>
      <c r="K16" s="770"/>
      <c r="L16" s="770"/>
      <c r="M16" s="767" t="s">
        <v>7</v>
      </c>
      <c r="N16" s="767" t="s">
        <v>7</v>
      </c>
      <c r="O16" s="767"/>
      <c r="P16" s="767">
        <v>2</v>
      </c>
      <c r="Q16" s="767">
        <v>22</v>
      </c>
      <c r="R16" s="698"/>
      <c r="S16" s="915">
        <f t="shared" si="0"/>
        <v>0</v>
      </c>
    </row>
    <row r="17" spans="1:21" x14ac:dyDescent="0.25">
      <c r="A17" s="12">
        <v>10</v>
      </c>
      <c r="B17" s="1176"/>
      <c r="C17" s="1180"/>
      <c r="D17" s="905" t="s">
        <v>294</v>
      </c>
      <c r="E17" s="906"/>
      <c r="F17" s="907"/>
      <c r="G17" s="907"/>
      <c r="H17" s="907"/>
      <c r="I17" s="907"/>
      <c r="J17" s="907"/>
      <c r="K17" s="907"/>
      <c r="L17" s="907"/>
      <c r="M17" s="767" t="s">
        <v>7</v>
      </c>
      <c r="N17" s="767" t="s">
        <v>7</v>
      </c>
      <c r="O17" s="767"/>
      <c r="P17" s="767">
        <v>2</v>
      </c>
      <c r="Q17" s="906">
        <v>22</v>
      </c>
      <c r="R17" s="698"/>
      <c r="S17" s="915">
        <f t="shared" si="0"/>
        <v>0</v>
      </c>
    </row>
    <row r="18" spans="1:21" x14ac:dyDescent="0.25">
      <c r="A18" s="12">
        <v>11</v>
      </c>
      <c r="B18" s="1176"/>
      <c r="C18" s="1180"/>
      <c r="D18" s="905" t="s">
        <v>295</v>
      </c>
      <c r="E18" s="906"/>
      <c r="F18" s="907"/>
      <c r="G18" s="907"/>
      <c r="H18" s="907"/>
      <c r="I18" s="907"/>
      <c r="J18" s="907"/>
      <c r="K18" s="907"/>
      <c r="L18" s="907"/>
      <c r="M18" s="767" t="s">
        <v>7</v>
      </c>
      <c r="N18" s="767" t="s">
        <v>7</v>
      </c>
      <c r="O18" s="767"/>
      <c r="P18" s="767">
        <v>2</v>
      </c>
      <c r="Q18" s="906">
        <v>22</v>
      </c>
      <c r="R18" s="698"/>
      <c r="S18" s="915">
        <f t="shared" si="0"/>
        <v>0</v>
      </c>
    </row>
    <row r="19" spans="1:21" x14ac:dyDescent="0.25">
      <c r="A19" s="12">
        <v>12</v>
      </c>
      <c r="B19" s="1176"/>
      <c r="C19" s="1180"/>
      <c r="D19" s="905" t="s">
        <v>296</v>
      </c>
      <c r="E19" s="906"/>
      <c r="F19" s="767"/>
      <c r="G19" s="907"/>
      <c r="H19" s="907"/>
      <c r="I19" s="907"/>
      <c r="J19" s="907"/>
      <c r="K19" s="907"/>
      <c r="L19" s="907"/>
      <c r="M19" s="767" t="s">
        <v>7</v>
      </c>
      <c r="N19" s="767" t="s">
        <v>7</v>
      </c>
      <c r="O19" s="767"/>
      <c r="P19" s="767">
        <v>2</v>
      </c>
      <c r="Q19" s="906">
        <v>22</v>
      </c>
      <c r="R19" s="698"/>
      <c r="S19" s="915">
        <f t="shared" si="0"/>
        <v>0</v>
      </c>
    </row>
    <row r="20" spans="1:21" x14ac:dyDescent="0.25">
      <c r="A20" s="12">
        <v>13</v>
      </c>
      <c r="B20" s="1176"/>
      <c r="C20" s="1180"/>
      <c r="D20" s="905" t="s">
        <v>297</v>
      </c>
      <c r="E20" s="906"/>
      <c r="F20" s="907"/>
      <c r="G20" s="907"/>
      <c r="H20" s="907"/>
      <c r="I20" s="907"/>
      <c r="J20" s="907"/>
      <c r="K20" s="907"/>
      <c r="L20" s="907"/>
      <c r="M20" s="767" t="s">
        <v>7</v>
      </c>
      <c r="N20" s="767" t="s">
        <v>7</v>
      </c>
      <c r="O20" s="767"/>
      <c r="P20" s="767">
        <v>2</v>
      </c>
      <c r="Q20" s="906">
        <v>22</v>
      </c>
      <c r="R20" s="698"/>
      <c r="S20" s="915">
        <f t="shared" si="0"/>
        <v>0</v>
      </c>
    </row>
    <row r="21" spans="1:21" x14ac:dyDescent="0.25">
      <c r="A21" s="12">
        <v>14</v>
      </c>
      <c r="B21" s="1176"/>
      <c r="C21" s="1180"/>
      <c r="D21" s="905" t="s">
        <v>298</v>
      </c>
      <c r="E21" s="906"/>
      <c r="F21" s="907"/>
      <c r="G21" s="907"/>
      <c r="H21" s="907"/>
      <c r="I21" s="907"/>
      <c r="J21" s="907"/>
      <c r="K21" s="907"/>
      <c r="L21" s="907"/>
      <c r="M21" s="767" t="s">
        <v>7</v>
      </c>
      <c r="N21" s="767" t="s">
        <v>7</v>
      </c>
      <c r="O21" s="767"/>
      <c r="P21" s="767">
        <v>2</v>
      </c>
      <c r="Q21" s="906">
        <v>22</v>
      </c>
      <c r="R21" s="698"/>
      <c r="S21" s="915">
        <f t="shared" si="0"/>
        <v>0</v>
      </c>
    </row>
    <row r="22" spans="1:21" x14ac:dyDescent="0.25">
      <c r="A22" s="12">
        <v>15</v>
      </c>
      <c r="B22" s="1176"/>
      <c r="C22" s="1180"/>
      <c r="D22" s="905" t="s">
        <v>299</v>
      </c>
      <c r="E22" s="906"/>
      <c r="F22" s="907"/>
      <c r="G22" s="907"/>
      <c r="H22" s="907"/>
      <c r="I22" s="907"/>
      <c r="J22" s="907"/>
      <c r="K22" s="907"/>
      <c r="L22" s="907"/>
      <c r="M22" s="767" t="s">
        <v>7</v>
      </c>
      <c r="N22" s="767" t="s">
        <v>7</v>
      </c>
      <c r="O22" s="767"/>
      <c r="P22" s="767">
        <v>2</v>
      </c>
      <c r="Q22" s="906">
        <v>22</v>
      </c>
      <c r="R22" s="698"/>
      <c r="S22" s="915">
        <f t="shared" si="0"/>
        <v>0</v>
      </c>
    </row>
    <row r="23" spans="1:21" x14ac:dyDescent="0.25">
      <c r="A23" s="12">
        <v>16</v>
      </c>
      <c r="B23" s="1176"/>
      <c r="C23" s="1180"/>
      <c r="D23" s="905" t="s">
        <v>300</v>
      </c>
      <c r="E23" s="906"/>
      <c r="F23" s="907"/>
      <c r="G23" s="907"/>
      <c r="H23" s="907"/>
      <c r="I23" s="907"/>
      <c r="J23" s="907"/>
      <c r="K23" s="907"/>
      <c r="L23" s="907"/>
      <c r="M23" s="767" t="s">
        <v>7</v>
      </c>
      <c r="N23" s="767" t="s">
        <v>7</v>
      </c>
      <c r="O23" s="767"/>
      <c r="P23" s="767">
        <v>2</v>
      </c>
      <c r="Q23" s="906">
        <v>22</v>
      </c>
      <c r="R23" s="698"/>
      <c r="S23" s="915">
        <f t="shared" si="0"/>
        <v>0</v>
      </c>
    </row>
    <row r="24" spans="1:21" ht="25.5" x14ac:dyDescent="0.25">
      <c r="A24" s="12">
        <v>17</v>
      </c>
      <c r="B24" s="1176"/>
      <c r="C24" s="1180"/>
      <c r="D24" s="905" t="s">
        <v>301</v>
      </c>
      <c r="E24" s="906"/>
      <c r="F24" s="907"/>
      <c r="G24" s="907"/>
      <c r="H24" s="907"/>
      <c r="I24" s="907"/>
      <c r="J24" s="907"/>
      <c r="K24" s="907"/>
      <c r="L24" s="907"/>
      <c r="M24" s="767" t="s">
        <v>7</v>
      </c>
      <c r="N24" s="767" t="s">
        <v>7</v>
      </c>
      <c r="O24" s="767"/>
      <c r="P24" s="767">
        <v>2</v>
      </c>
      <c r="Q24" s="906">
        <v>22</v>
      </c>
      <c r="R24" s="698"/>
      <c r="S24" s="915">
        <f t="shared" si="0"/>
        <v>0</v>
      </c>
    </row>
    <row r="25" spans="1:21" ht="25.5" x14ac:dyDescent="0.25">
      <c r="A25" s="12">
        <v>18</v>
      </c>
      <c r="B25" s="1176"/>
      <c r="C25" s="1180"/>
      <c r="D25" s="905" t="s">
        <v>302</v>
      </c>
      <c r="E25" s="906"/>
      <c r="F25" s="907"/>
      <c r="G25" s="907"/>
      <c r="H25" s="907"/>
      <c r="I25" s="907"/>
      <c r="J25" s="907"/>
      <c r="K25" s="907"/>
      <c r="L25" s="907"/>
      <c r="M25" s="767" t="s">
        <v>7</v>
      </c>
      <c r="N25" s="767" t="s">
        <v>7</v>
      </c>
      <c r="O25" s="767"/>
      <c r="P25" s="767">
        <v>2</v>
      </c>
      <c r="Q25" s="906">
        <v>22</v>
      </c>
      <c r="R25" s="698"/>
      <c r="S25" s="915">
        <f t="shared" si="0"/>
        <v>0</v>
      </c>
    </row>
    <row r="26" spans="1:21" ht="25.5" x14ac:dyDescent="0.25">
      <c r="A26" s="12">
        <v>19</v>
      </c>
      <c r="B26" s="1176"/>
      <c r="C26" s="1180"/>
      <c r="D26" s="905" t="s">
        <v>303</v>
      </c>
      <c r="E26" s="906"/>
      <c r="F26" s="907"/>
      <c r="G26" s="907"/>
      <c r="H26" s="907"/>
      <c r="I26" s="907"/>
      <c r="J26" s="907"/>
      <c r="K26" s="907"/>
      <c r="L26" s="907"/>
      <c r="M26" s="767" t="s">
        <v>7</v>
      </c>
      <c r="N26" s="767" t="s">
        <v>7</v>
      </c>
      <c r="O26" s="767"/>
      <c r="P26" s="767">
        <v>2</v>
      </c>
      <c r="Q26" s="906">
        <v>22</v>
      </c>
      <c r="R26" s="698"/>
      <c r="S26" s="915">
        <f t="shared" si="0"/>
        <v>0</v>
      </c>
    </row>
    <row r="27" spans="1:21" ht="26.25" thickBot="1" x14ac:dyDescent="0.3">
      <c r="A27" s="259">
        <v>20</v>
      </c>
      <c r="B27" s="1178"/>
      <c r="C27" s="1181"/>
      <c r="D27" s="909" t="s">
        <v>304</v>
      </c>
      <c r="E27" s="910"/>
      <c r="F27" s="911"/>
      <c r="G27" s="911"/>
      <c r="H27" s="911"/>
      <c r="I27" s="911"/>
      <c r="J27" s="911"/>
      <c r="K27" s="911"/>
      <c r="L27" s="911"/>
      <c r="M27" s="776" t="s">
        <v>7</v>
      </c>
      <c r="N27" s="776" t="s">
        <v>7</v>
      </c>
      <c r="O27" s="776"/>
      <c r="P27" s="776">
        <v>2</v>
      </c>
      <c r="Q27" s="910">
        <v>22</v>
      </c>
      <c r="R27" s="725"/>
      <c r="S27" s="916">
        <f t="shared" si="0"/>
        <v>0</v>
      </c>
    </row>
    <row r="28" spans="1:21" ht="16.5" thickTop="1" thickBot="1" x14ac:dyDescent="0.3">
      <c r="A28" s="192"/>
      <c r="B28" s="38"/>
      <c r="C28" s="38"/>
      <c r="D28" s="38"/>
      <c r="E28" s="192"/>
      <c r="F28" s="192"/>
      <c r="G28" s="192"/>
      <c r="H28" s="192"/>
      <c r="I28" s="192"/>
      <c r="J28" s="192"/>
      <c r="K28" s="192"/>
      <c r="L28" s="192"/>
      <c r="M28" s="192"/>
      <c r="N28" s="192"/>
      <c r="O28" s="192"/>
      <c r="P28" s="192"/>
      <c r="Q28" s="192"/>
      <c r="R28" s="125" t="s">
        <v>9</v>
      </c>
      <c r="S28" s="213">
        <f>SUM(S8,S13:S27)</f>
        <v>0</v>
      </c>
      <c r="U28" s="206"/>
    </row>
    <row r="29" spans="1:21" ht="15.75" thickTop="1" x14ac:dyDescent="0.25"/>
  </sheetData>
  <sheetProtection algorithmName="SHA-512" hashValue="/rSs2A88ttYjprXMudk2DyLNwx71n2u66ozbFaWnk5tKu9tuzqWJ8OeI2X5J1oTuqA0KcBNNd4LFDNfLlPeg1g==" saltValue="Y89pEAEb28GEg8hLEWHuoQ==" spinCount="100000" sheet="1" objects="1" scenarios="1"/>
  <mergeCells count="15">
    <mergeCell ref="A3:O3"/>
    <mergeCell ref="B9:B27"/>
    <mergeCell ref="C9:C27"/>
    <mergeCell ref="A2:S2"/>
    <mergeCell ref="A1:E1"/>
    <mergeCell ref="F1:S1"/>
    <mergeCell ref="A5:A7"/>
    <mergeCell ref="B5:B7"/>
    <mergeCell ref="C5:C7"/>
    <mergeCell ref="D5:D7"/>
    <mergeCell ref="E5:I6"/>
    <mergeCell ref="J5:L6"/>
    <mergeCell ref="M5:Q6"/>
    <mergeCell ref="R5:R7"/>
    <mergeCell ref="S5:S7"/>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1">
    <tabColor rgb="FF92D050"/>
    <pageSetUpPr fitToPage="1"/>
  </sheetPr>
  <dimension ref="A1:T62"/>
  <sheetViews>
    <sheetView zoomScale="90" zoomScaleNormal="90" workbookViewId="0">
      <pane xSplit="1" ySplit="7" topLeftCell="B50" activePane="bottomRight" state="frozen"/>
      <selection pane="topRight" activeCell="B1" sqref="B1"/>
      <selection pane="bottomLeft" activeCell="A8" sqref="A8"/>
      <selection pane="bottomRight" activeCell="V60" sqref="V60"/>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8" width="7.7109375" style="18" customWidth="1"/>
    <col min="19" max="20" width="15.7109375" style="18" customWidth="1"/>
    <col min="21" max="16384" width="9.140625" style="18"/>
  </cols>
  <sheetData>
    <row r="1" spans="1:20" ht="54" customHeight="1" x14ac:dyDescent="0.25">
      <c r="A1" s="1162"/>
      <c r="B1" s="1162"/>
      <c r="C1" s="1162"/>
      <c r="D1" s="1162"/>
      <c r="E1" s="1162"/>
      <c r="F1" s="1163" t="s">
        <v>994</v>
      </c>
      <c r="G1" s="1163"/>
      <c r="H1" s="1163"/>
      <c r="I1" s="1163"/>
      <c r="J1" s="1163"/>
      <c r="K1" s="1163"/>
      <c r="L1" s="1163"/>
      <c r="M1" s="1163"/>
      <c r="N1" s="1163"/>
      <c r="O1" s="1163"/>
      <c r="P1" s="1163"/>
      <c r="Q1" s="1163"/>
      <c r="R1" s="1163"/>
      <c r="S1" s="1163"/>
      <c r="T1" s="1163"/>
    </row>
    <row r="2" spans="1:20"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c r="T2" s="1169"/>
    </row>
    <row r="3" spans="1:20" ht="15.75" customHeight="1" x14ac:dyDescent="0.25">
      <c r="A3" s="1169" t="s">
        <v>1270</v>
      </c>
      <c r="B3" s="1169"/>
      <c r="C3" s="1169"/>
      <c r="D3" s="1169"/>
      <c r="E3" s="1169"/>
      <c r="F3" s="1169"/>
      <c r="G3" s="1169"/>
      <c r="H3" s="1169"/>
      <c r="I3" s="1169"/>
      <c r="J3" s="1169"/>
      <c r="K3" s="1169"/>
      <c r="L3" s="1169"/>
      <c r="M3" s="1169"/>
      <c r="N3" s="1169"/>
    </row>
    <row r="4" spans="1:20" ht="15.75" customHeight="1" thickBot="1" x14ac:dyDescent="0.3"/>
    <row r="5" spans="1:20"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0"/>
      <c r="S5" s="1165" t="s">
        <v>201</v>
      </c>
      <c r="T5" s="1167" t="s">
        <v>202</v>
      </c>
    </row>
    <row r="6" spans="1:20" ht="24.95" customHeight="1" thickBot="1" x14ac:dyDescent="0.3">
      <c r="A6" s="1174"/>
      <c r="B6" s="1171"/>
      <c r="C6" s="1194"/>
      <c r="D6" s="1171"/>
      <c r="E6" s="1157"/>
      <c r="F6" s="1157"/>
      <c r="G6" s="1157"/>
      <c r="H6" s="1157"/>
      <c r="I6" s="1157"/>
      <c r="J6" s="1159"/>
      <c r="K6" s="1159"/>
      <c r="L6" s="1159"/>
      <c r="M6" s="1161"/>
      <c r="N6" s="1161"/>
      <c r="O6" s="1161"/>
      <c r="P6" s="1161"/>
      <c r="Q6" s="1161"/>
      <c r="R6" s="1161"/>
      <c r="S6" s="1166"/>
      <c r="T6" s="1168"/>
    </row>
    <row r="7" spans="1:20"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995</v>
      </c>
      <c r="N7" s="256" t="s">
        <v>473</v>
      </c>
      <c r="O7" s="256" t="s">
        <v>996</v>
      </c>
      <c r="P7" s="256" t="s">
        <v>445</v>
      </c>
      <c r="Q7" s="256" t="s">
        <v>3</v>
      </c>
      <c r="R7" s="257" t="s">
        <v>64</v>
      </c>
      <c r="S7" s="1191"/>
      <c r="T7" s="1192"/>
    </row>
    <row r="8" spans="1:20" ht="25.5" x14ac:dyDescent="0.25">
      <c r="A8" s="1223">
        <v>1</v>
      </c>
      <c r="B8" s="1227" t="s">
        <v>3752</v>
      </c>
      <c r="C8" s="1214" t="s">
        <v>3753</v>
      </c>
      <c r="D8" s="951" t="s">
        <v>3750</v>
      </c>
      <c r="E8" s="769"/>
      <c r="F8" s="769"/>
      <c r="G8" s="769"/>
      <c r="H8" s="769"/>
      <c r="I8" s="769"/>
      <c r="J8" s="952" t="s">
        <v>7</v>
      </c>
      <c r="K8" s="769"/>
      <c r="L8" s="769"/>
      <c r="M8" s="769"/>
      <c r="N8" s="769"/>
      <c r="O8" s="769"/>
      <c r="P8" s="952" t="s">
        <v>7</v>
      </c>
      <c r="Q8" s="952">
        <v>1</v>
      </c>
      <c r="R8" s="952">
        <v>1</v>
      </c>
      <c r="S8" s="698"/>
      <c r="T8" s="772">
        <f>Q8*R8*ROUND(S8,2)</f>
        <v>0</v>
      </c>
    </row>
    <row r="9" spans="1:20" ht="25.5" x14ac:dyDescent="0.25">
      <c r="A9" s="1224"/>
      <c r="B9" s="1228"/>
      <c r="C9" s="1180"/>
      <c r="D9" s="758" t="s">
        <v>3754</v>
      </c>
      <c r="E9" s="769"/>
      <c r="F9" s="769"/>
      <c r="G9" s="769"/>
      <c r="H9" s="769"/>
      <c r="I9" s="769"/>
      <c r="J9" s="952" t="s">
        <v>7</v>
      </c>
      <c r="K9" s="769">
        <v>2022</v>
      </c>
      <c r="L9" s="769"/>
      <c r="M9" s="769"/>
      <c r="N9" s="769"/>
      <c r="O9" s="769"/>
      <c r="P9" s="769"/>
      <c r="Q9" s="952">
        <v>0.25</v>
      </c>
      <c r="R9" s="952">
        <v>1</v>
      </c>
      <c r="S9" s="698"/>
      <c r="T9" s="772">
        <f>Q9*R9*ROUND(S9,2)</f>
        <v>0</v>
      </c>
    </row>
    <row r="10" spans="1:20" x14ac:dyDescent="0.25">
      <c r="A10" s="1225"/>
      <c r="B10" s="1229"/>
      <c r="C10" s="1182"/>
      <c r="D10" s="758" t="s">
        <v>3751</v>
      </c>
      <c r="E10" s="769"/>
      <c r="F10" s="769"/>
      <c r="G10" s="769"/>
      <c r="H10" s="769"/>
      <c r="I10" s="769"/>
      <c r="J10" s="952" t="s">
        <v>7</v>
      </c>
      <c r="K10" s="769"/>
      <c r="L10" s="769"/>
      <c r="M10" s="769"/>
      <c r="N10" s="769"/>
      <c r="O10" s="769"/>
      <c r="P10" s="952" t="s">
        <v>7</v>
      </c>
      <c r="Q10" s="952">
        <v>1</v>
      </c>
      <c r="R10" s="952">
        <v>1</v>
      </c>
      <c r="S10" s="698"/>
      <c r="T10" s="772">
        <f>Q10*R10*ROUND(S10,2)</f>
        <v>0</v>
      </c>
    </row>
    <row r="11" spans="1:20" ht="25.5" x14ac:dyDescent="0.25">
      <c r="A11" s="214">
        <v>2</v>
      </c>
      <c r="B11" s="1175" t="s">
        <v>997</v>
      </c>
      <c r="C11" s="1179" t="s">
        <v>758</v>
      </c>
      <c r="D11" s="905" t="s">
        <v>759</v>
      </c>
      <c r="E11" s="767"/>
      <c r="F11" s="767" t="s">
        <v>7</v>
      </c>
      <c r="G11" s="767"/>
      <c r="H11" s="767"/>
      <c r="I11" s="767"/>
      <c r="J11" s="767"/>
      <c r="K11" s="768"/>
      <c r="L11" s="768"/>
      <c r="M11" s="767"/>
      <c r="N11" s="767"/>
      <c r="O11" s="767"/>
      <c r="P11" s="767"/>
      <c r="Q11" s="767">
        <v>52</v>
      </c>
      <c r="R11" s="767">
        <v>1</v>
      </c>
      <c r="S11" s="953" t="s">
        <v>4046</v>
      </c>
      <c r="T11" s="954" t="s">
        <v>4046</v>
      </c>
    </row>
    <row r="12" spans="1:20" ht="25.5" x14ac:dyDescent="0.25">
      <c r="A12" s="214">
        <v>3</v>
      </c>
      <c r="B12" s="1176"/>
      <c r="C12" s="1180"/>
      <c r="D12" s="758" t="s">
        <v>760</v>
      </c>
      <c r="E12" s="767"/>
      <c r="F12" s="767"/>
      <c r="G12" s="767"/>
      <c r="H12" s="767"/>
      <c r="I12" s="767"/>
      <c r="J12" s="768"/>
      <c r="K12" s="770"/>
      <c r="L12" s="770"/>
      <c r="M12" s="767" t="s">
        <v>7</v>
      </c>
      <c r="N12" s="767"/>
      <c r="O12" s="767"/>
      <c r="P12" s="767"/>
      <c r="Q12" s="767">
        <v>12</v>
      </c>
      <c r="R12" s="767">
        <v>1</v>
      </c>
      <c r="S12" s="698"/>
      <c r="T12" s="772">
        <f>Q12*R12*ROUND(S12,2)</f>
        <v>0</v>
      </c>
    </row>
    <row r="13" spans="1:20" ht="25.5" x14ac:dyDescent="0.25">
      <c r="A13" s="214">
        <v>4</v>
      </c>
      <c r="B13" s="1176"/>
      <c r="C13" s="1180"/>
      <c r="D13" s="758" t="s">
        <v>761</v>
      </c>
      <c r="E13" s="767"/>
      <c r="F13" s="767"/>
      <c r="G13" s="767"/>
      <c r="H13" s="767"/>
      <c r="I13" s="767"/>
      <c r="J13" s="768"/>
      <c r="K13" s="770"/>
      <c r="L13" s="770"/>
      <c r="M13" s="767" t="s">
        <v>7</v>
      </c>
      <c r="N13" s="767"/>
      <c r="O13" s="767"/>
      <c r="P13" s="767"/>
      <c r="Q13" s="767">
        <v>12</v>
      </c>
      <c r="R13" s="767">
        <v>1</v>
      </c>
      <c r="S13" s="698"/>
      <c r="T13" s="772">
        <f t="shared" ref="T13:T60" si="0">Q13*R13*ROUND(S13,2)</f>
        <v>0</v>
      </c>
    </row>
    <row r="14" spans="1:20" x14ac:dyDescent="0.25">
      <c r="A14" s="214">
        <v>5</v>
      </c>
      <c r="B14" s="1176"/>
      <c r="C14" s="1180"/>
      <c r="D14" s="758" t="s">
        <v>762</v>
      </c>
      <c r="E14" s="767"/>
      <c r="F14" s="767"/>
      <c r="G14" s="767"/>
      <c r="H14" s="767"/>
      <c r="I14" s="767"/>
      <c r="J14" s="768"/>
      <c r="K14" s="770"/>
      <c r="L14" s="770"/>
      <c r="M14" s="767" t="s">
        <v>7</v>
      </c>
      <c r="N14" s="767"/>
      <c r="O14" s="767"/>
      <c r="P14" s="767"/>
      <c r="Q14" s="767">
        <v>12</v>
      </c>
      <c r="R14" s="767">
        <v>1</v>
      </c>
      <c r="S14" s="698"/>
      <c r="T14" s="772">
        <f t="shared" si="0"/>
        <v>0</v>
      </c>
    </row>
    <row r="15" spans="1:20" ht="25.5" x14ac:dyDescent="0.25">
      <c r="A15" s="214">
        <v>6</v>
      </c>
      <c r="B15" s="1176"/>
      <c r="C15" s="1180"/>
      <c r="D15" s="758" t="s">
        <v>763</v>
      </c>
      <c r="E15" s="767"/>
      <c r="F15" s="767"/>
      <c r="G15" s="767"/>
      <c r="H15" s="767"/>
      <c r="I15" s="767"/>
      <c r="J15" s="768"/>
      <c r="K15" s="770"/>
      <c r="L15" s="770"/>
      <c r="M15" s="767" t="s">
        <v>7</v>
      </c>
      <c r="N15" s="767"/>
      <c r="O15" s="767"/>
      <c r="P15" s="767"/>
      <c r="Q15" s="767">
        <v>12</v>
      </c>
      <c r="R15" s="767">
        <v>1</v>
      </c>
      <c r="S15" s="698"/>
      <c r="T15" s="772">
        <f t="shared" si="0"/>
        <v>0</v>
      </c>
    </row>
    <row r="16" spans="1:20" x14ac:dyDescent="0.25">
      <c r="A16" s="214">
        <v>7</v>
      </c>
      <c r="B16" s="1176"/>
      <c r="C16" s="1180"/>
      <c r="D16" s="758" t="s">
        <v>764</v>
      </c>
      <c r="E16" s="767"/>
      <c r="F16" s="767"/>
      <c r="G16" s="767"/>
      <c r="H16" s="767"/>
      <c r="I16" s="767"/>
      <c r="J16" s="768"/>
      <c r="K16" s="770"/>
      <c r="L16" s="770"/>
      <c r="M16" s="767" t="s">
        <v>7</v>
      </c>
      <c r="N16" s="767"/>
      <c r="O16" s="767"/>
      <c r="P16" s="767"/>
      <c r="Q16" s="767">
        <v>12</v>
      </c>
      <c r="R16" s="767">
        <v>1</v>
      </c>
      <c r="S16" s="698"/>
      <c r="T16" s="772">
        <f t="shared" si="0"/>
        <v>0</v>
      </c>
    </row>
    <row r="17" spans="1:20" x14ac:dyDescent="0.25">
      <c r="A17" s="214">
        <v>8</v>
      </c>
      <c r="B17" s="1176"/>
      <c r="C17" s="1180"/>
      <c r="D17" s="758" t="s">
        <v>765</v>
      </c>
      <c r="E17" s="767"/>
      <c r="F17" s="767"/>
      <c r="G17" s="767"/>
      <c r="H17" s="767"/>
      <c r="I17" s="767"/>
      <c r="J17" s="768"/>
      <c r="K17" s="770"/>
      <c r="L17" s="770"/>
      <c r="M17" s="767"/>
      <c r="N17" s="767" t="s">
        <v>7</v>
      </c>
      <c r="O17" s="767"/>
      <c r="P17" s="767"/>
      <c r="Q17" s="767">
        <v>4</v>
      </c>
      <c r="R17" s="767">
        <v>1</v>
      </c>
      <c r="S17" s="698"/>
      <c r="T17" s="772">
        <f t="shared" si="0"/>
        <v>0</v>
      </c>
    </row>
    <row r="18" spans="1:20" x14ac:dyDescent="0.25">
      <c r="A18" s="214">
        <v>9</v>
      </c>
      <c r="B18" s="1176"/>
      <c r="C18" s="1180"/>
      <c r="D18" s="758" t="s">
        <v>766</v>
      </c>
      <c r="E18" s="767"/>
      <c r="F18" s="767"/>
      <c r="G18" s="767"/>
      <c r="H18" s="767"/>
      <c r="I18" s="767"/>
      <c r="J18" s="768"/>
      <c r="K18" s="770"/>
      <c r="L18" s="770"/>
      <c r="M18" s="767"/>
      <c r="N18" s="767" t="s">
        <v>7</v>
      </c>
      <c r="O18" s="767"/>
      <c r="P18" s="767"/>
      <c r="Q18" s="767">
        <v>4</v>
      </c>
      <c r="R18" s="767">
        <v>1</v>
      </c>
      <c r="S18" s="698"/>
      <c r="T18" s="772">
        <f t="shared" si="0"/>
        <v>0</v>
      </c>
    </row>
    <row r="19" spans="1:20" ht="38.25" x14ac:dyDescent="0.25">
      <c r="A19" s="214">
        <v>10</v>
      </c>
      <c r="B19" s="1176"/>
      <c r="C19" s="1180"/>
      <c r="D19" s="758" t="s">
        <v>767</v>
      </c>
      <c r="E19" s="767"/>
      <c r="F19" s="767"/>
      <c r="G19" s="767"/>
      <c r="H19" s="767"/>
      <c r="I19" s="767"/>
      <c r="J19" s="768"/>
      <c r="K19" s="770"/>
      <c r="L19" s="770"/>
      <c r="M19" s="767"/>
      <c r="N19" s="767" t="s">
        <v>7</v>
      </c>
      <c r="O19" s="767"/>
      <c r="P19" s="767"/>
      <c r="Q19" s="767">
        <v>4</v>
      </c>
      <c r="R19" s="767">
        <v>1</v>
      </c>
      <c r="S19" s="698"/>
      <c r="T19" s="772">
        <f t="shared" si="0"/>
        <v>0</v>
      </c>
    </row>
    <row r="20" spans="1:20" x14ac:dyDescent="0.25">
      <c r="A20" s="214">
        <v>11</v>
      </c>
      <c r="B20" s="1176"/>
      <c r="C20" s="1180"/>
      <c r="D20" s="758" t="s">
        <v>768</v>
      </c>
      <c r="E20" s="767"/>
      <c r="F20" s="767"/>
      <c r="G20" s="767"/>
      <c r="H20" s="767"/>
      <c r="I20" s="767"/>
      <c r="J20" s="768"/>
      <c r="K20" s="770"/>
      <c r="L20" s="770"/>
      <c r="M20" s="767"/>
      <c r="N20" s="767" t="s">
        <v>7</v>
      </c>
      <c r="O20" s="767"/>
      <c r="P20" s="767"/>
      <c r="Q20" s="767">
        <v>4</v>
      </c>
      <c r="R20" s="767">
        <v>1</v>
      </c>
      <c r="S20" s="698"/>
      <c r="T20" s="772">
        <f t="shared" si="0"/>
        <v>0</v>
      </c>
    </row>
    <row r="21" spans="1:20" ht="51" x14ac:dyDescent="0.25">
      <c r="A21" s="214">
        <v>12</v>
      </c>
      <c r="B21" s="1176"/>
      <c r="C21" s="1180"/>
      <c r="D21" s="758" t="s">
        <v>769</v>
      </c>
      <c r="E21" s="767"/>
      <c r="F21" s="767"/>
      <c r="G21" s="767"/>
      <c r="H21" s="767"/>
      <c r="I21" s="767"/>
      <c r="J21" s="768"/>
      <c r="K21" s="770"/>
      <c r="L21" s="770"/>
      <c r="M21" s="767"/>
      <c r="N21" s="767" t="s">
        <v>7</v>
      </c>
      <c r="O21" s="767"/>
      <c r="P21" s="767"/>
      <c r="Q21" s="767">
        <v>4</v>
      </c>
      <c r="R21" s="767">
        <v>1</v>
      </c>
      <c r="S21" s="698"/>
      <c r="T21" s="772">
        <f t="shared" si="0"/>
        <v>0</v>
      </c>
    </row>
    <row r="22" spans="1:20" ht="51" x14ac:dyDescent="0.25">
      <c r="A22" s="214">
        <v>13</v>
      </c>
      <c r="B22" s="1176"/>
      <c r="C22" s="1180"/>
      <c r="D22" s="758" t="s">
        <v>770</v>
      </c>
      <c r="E22" s="767"/>
      <c r="F22" s="767"/>
      <c r="G22" s="767"/>
      <c r="H22" s="767"/>
      <c r="I22" s="767"/>
      <c r="J22" s="768"/>
      <c r="K22" s="770"/>
      <c r="L22" s="770"/>
      <c r="M22" s="767"/>
      <c r="N22" s="767" t="s">
        <v>7</v>
      </c>
      <c r="O22" s="767"/>
      <c r="P22" s="767"/>
      <c r="Q22" s="767">
        <v>4</v>
      </c>
      <c r="R22" s="767">
        <v>1</v>
      </c>
      <c r="S22" s="698"/>
      <c r="T22" s="772">
        <f t="shared" si="0"/>
        <v>0</v>
      </c>
    </row>
    <row r="23" spans="1:20" ht="38.25" x14ac:dyDescent="0.25">
      <c r="A23" s="214">
        <v>14</v>
      </c>
      <c r="B23" s="1176"/>
      <c r="C23" s="1180"/>
      <c r="D23" s="758" t="s">
        <v>771</v>
      </c>
      <c r="E23" s="767"/>
      <c r="F23" s="767"/>
      <c r="G23" s="767"/>
      <c r="H23" s="767"/>
      <c r="I23" s="767"/>
      <c r="J23" s="768"/>
      <c r="K23" s="770"/>
      <c r="L23" s="770"/>
      <c r="M23" s="767"/>
      <c r="N23" s="767" t="s">
        <v>7</v>
      </c>
      <c r="O23" s="767"/>
      <c r="P23" s="767"/>
      <c r="Q23" s="767">
        <v>4</v>
      </c>
      <c r="R23" s="767">
        <v>1</v>
      </c>
      <c r="S23" s="698"/>
      <c r="T23" s="772">
        <f t="shared" si="0"/>
        <v>0</v>
      </c>
    </row>
    <row r="24" spans="1:20" ht="25.5" x14ac:dyDescent="0.25">
      <c r="A24" s="214">
        <v>15</v>
      </c>
      <c r="B24" s="1176"/>
      <c r="C24" s="1180"/>
      <c r="D24" s="758" t="s">
        <v>772</v>
      </c>
      <c r="E24" s="767"/>
      <c r="F24" s="767"/>
      <c r="G24" s="767"/>
      <c r="H24" s="767"/>
      <c r="I24" s="767"/>
      <c r="J24" s="768"/>
      <c r="K24" s="770"/>
      <c r="L24" s="770"/>
      <c r="M24" s="767" t="s">
        <v>7</v>
      </c>
      <c r="N24" s="767"/>
      <c r="O24" s="767"/>
      <c r="P24" s="767"/>
      <c r="Q24" s="767">
        <v>12</v>
      </c>
      <c r="R24" s="767">
        <v>1</v>
      </c>
      <c r="S24" s="698"/>
      <c r="T24" s="772">
        <f t="shared" si="0"/>
        <v>0</v>
      </c>
    </row>
    <row r="25" spans="1:20" ht="38.25" x14ac:dyDescent="0.25">
      <c r="A25" s="214">
        <v>16</v>
      </c>
      <c r="B25" s="1176"/>
      <c r="C25" s="1180"/>
      <c r="D25" s="758" t="s">
        <v>773</v>
      </c>
      <c r="E25" s="767"/>
      <c r="F25" s="767"/>
      <c r="G25" s="767"/>
      <c r="H25" s="767"/>
      <c r="I25" s="767"/>
      <c r="J25" s="768"/>
      <c r="K25" s="770"/>
      <c r="L25" s="770"/>
      <c r="M25" s="767" t="s">
        <v>7</v>
      </c>
      <c r="N25" s="767"/>
      <c r="O25" s="767"/>
      <c r="P25" s="767"/>
      <c r="Q25" s="767">
        <v>12</v>
      </c>
      <c r="R25" s="767">
        <v>1</v>
      </c>
      <c r="S25" s="698"/>
      <c r="T25" s="772">
        <f t="shared" si="0"/>
        <v>0</v>
      </c>
    </row>
    <row r="26" spans="1:20" ht="25.5" x14ac:dyDescent="0.25">
      <c r="A26" s="214">
        <v>17</v>
      </c>
      <c r="B26" s="1176"/>
      <c r="C26" s="1180"/>
      <c r="D26" s="758" t="s">
        <v>774</v>
      </c>
      <c r="E26" s="767"/>
      <c r="F26" s="767"/>
      <c r="G26" s="767"/>
      <c r="H26" s="767"/>
      <c r="I26" s="767"/>
      <c r="J26" s="768"/>
      <c r="K26" s="770"/>
      <c r="L26" s="770"/>
      <c r="M26" s="767"/>
      <c r="N26" s="767"/>
      <c r="O26" s="767"/>
      <c r="P26" s="767" t="s">
        <v>7</v>
      </c>
      <c r="Q26" s="767">
        <v>1</v>
      </c>
      <c r="R26" s="767">
        <v>1</v>
      </c>
      <c r="S26" s="698"/>
      <c r="T26" s="772">
        <f t="shared" si="0"/>
        <v>0</v>
      </c>
    </row>
    <row r="27" spans="1:20" x14ac:dyDescent="0.25">
      <c r="A27" s="214">
        <v>18</v>
      </c>
      <c r="B27" s="1176"/>
      <c r="C27" s="1180"/>
      <c r="D27" s="758" t="s">
        <v>775</v>
      </c>
      <c r="E27" s="767"/>
      <c r="F27" s="767"/>
      <c r="G27" s="767"/>
      <c r="H27" s="767"/>
      <c r="I27" s="767"/>
      <c r="J27" s="768"/>
      <c r="K27" s="770"/>
      <c r="L27" s="770"/>
      <c r="M27" s="767"/>
      <c r="N27" s="767"/>
      <c r="O27" s="767"/>
      <c r="P27" s="767" t="s">
        <v>7</v>
      </c>
      <c r="Q27" s="767">
        <v>1</v>
      </c>
      <c r="R27" s="767">
        <v>1</v>
      </c>
      <c r="S27" s="698"/>
      <c r="T27" s="772">
        <f t="shared" si="0"/>
        <v>0</v>
      </c>
    </row>
    <row r="28" spans="1:20" ht="25.5" x14ac:dyDescent="0.25">
      <c r="A28" s="214">
        <v>19</v>
      </c>
      <c r="B28" s="1176"/>
      <c r="C28" s="1180"/>
      <c r="D28" s="758" t="s">
        <v>776</v>
      </c>
      <c r="E28" s="767"/>
      <c r="F28" s="767"/>
      <c r="G28" s="767"/>
      <c r="H28" s="767"/>
      <c r="I28" s="767"/>
      <c r="J28" s="768"/>
      <c r="K28" s="770"/>
      <c r="L28" s="770"/>
      <c r="M28" s="767"/>
      <c r="N28" s="767"/>
      <c r="O28" s="767"/>
      <c r="P28" s="767" t="s">
        <v>7</v>
      </c>
      <c r="Q28" s="767">
        <v>1</v>
      </c>
      <c r="R28" s="767">
        <v>1</v>
      </c>
      <c r="S28" s="698"/>
      <c r="T28" s="772">
        <f t="shared" si="0"/>
        <v>0</v>
      </c>
    </row>
    <row r="29" spans="1:20" ht="21" customHeight="1" x14ac:dyDescent="0.25">
      <c r="A29" s="214">
        <v>20</v>
      </c>
      <c r="B29" s="1177"/>
      <c r="C29" s="1182"/>
      <c r="D29" s="758" t="s">
        <v>777</v>
      </c>
      <c r="E29" s="767"/>
      <c r="F29" s="767"/>
      <c r="G29" s="767"/>
      <c r="H29" s="767"/>
      <c r="I29" s="767"/>
      <c r="J29" s="768"/>
      <c r="K29" s="770"/>
      <c r="L29" s="770"/>
      <c r="M29" s="767"/>
      <c r="N29" s="767"/>
      <c r="O29" s="767"/>
      <c r="P29" s="767" t="s">
        <v>7</v>
      </c>
      <c r="Q29" s="767">
        <v>1</v>
      </c>
      <c r="R29" s="767">
        <v>1</v>
      </c>
      <c r="S29" s="698"/>
      <c r="T29" s="772">
        <f t="shared" si="0"/>
        <v>0</v>
      </c>
    </row>
    <row r="30" spans="1:20" ht="25.5" x14ac:dyDescent="0.25">
      <c r="A30" s="214">
        <v>21</v>
      </c>
      <c r="B30" s="759" t="s">
        <v>998</v>
      </c>
      <c r="C30" s="773" t="s">
        <v>779</v>
      </c>
      <c r="D30" s="758" t="s">
        <v>780</v>
      </c>
      <c r="E30" s="767"/>
      <c r="F30" s="767"/>
      <c r="G30" s="767"/>
      <c r="H30" s="767"/>
      <c r="I30" s="767"/>
      <c r="J30" s="768"/>
      <c r="K30" s="770"/>
      <c r="L30" s="770"/>
      <c r="M30" s="767"/>
      <c r="N30" s="767" t="s">
        <v>7</v>
      </c>
      <c r="O30" s="767"/>
      <c r="P30" s="767"/>
      <c r="Q30" s="767">
        <v>4</v>
      </c>
      <c r="R30" s="767">
        <v>1</v>
      </c>
      <c r="S30" s="698"/>
      <c r="T30" s="772">
        <f t="shared" si="0"/>
        <v>0</v>
      </c>
    </row>
    <row r="31" spans="1:20" ht="25.5" x14ac:dyDescent="0.25">
      <c r="A31" s="214">
        <v>22</v>
      </c>
      <c r="B31" s="759" t="s">
        <v>998</v>
      </c>
      <c r="C31" s="773" t="s">
        <v>779</v>
      </c>
      <c r="D31" s="758" t="s">
        <v>781</v>
      </c>
      <c r="E31" s="767"/>
      <c r="F31" s="767"/>
      <c r="G31" s="767"/>
      <c r="H31" s="767"/>
      <c r="I31" s="767"/>
      <c r="J31" s="768"/>
      <c r="K31" s="770"/>
      <c r="L31" s="770"/>
      <c r="M31" s="767"/>
      <c r="N31" s="767" t="s">
        <v>7</v>
      </c>
      <c r="O31" s="767"/>
      <c r="P31" s="767"/>
      <c r="Q31" s="767">
        <v>4</v>
      </c>
      <c r="R31" s="767">
        <v>1</v>
      </c>
      <c r="S31" s="698"/>
      <c r="T31" s="772">
        <f t="shared" si="0"/>
        <v>0</v>
      </c>
    </row>
    <row r="32" spans="1:20" ht="25.5" x14ac:dyDescent="0.25">
      <c r="A32" s="214">
        <v>23</v>
      </c>
      <c r="B32" s="759" t="s">
        <v>998</v>
      </c>
      <c r="C32" s="773" t="s">
        <v>779</v>
      </c>
      <c r="D32" s="758" t="s">
        <v>782</v>
      </c>
      <c r="E32" s="767"/>
      <c r="F32" s="767"/>
      <c r="G32" s="767"/>
      <c r="H32" s="767"/>
      <c r="I32" s="767"/>
      <c r="J32" s="768"/>
      <c r="K32" s="770"/>
      <c r="L32" s="770"/>
      <c r="M32" s="767"/>
      <c r="N32" s="767" t="s">
        <v>7</v>
      </c>
      <c r="O32" s="767"/>
      <c r="P32" s="767"/>
      <c r="Q32" s="767">
        <v>4</v>
      </c>
      <c r="R32" s="767">
        <v>1</v>
      </c>
      <c r="S32" s="698"/>
      <c r="T32" s="772">
        <f t="shared" si="0"/>
        <v>0</v>
      </c>
    </row>
    <row r="33" spans="1:20" ht="38.25" x14ac:dyDescent="0.25">
      <c r="A33" s="214">
        <v>24</v>
      </c>
      <c r="B33" s="759" t="s">
        <v>998</v>
      </c>
      <c r="C33" s="773" t="s">
        <v>779</v>
      </c>
      <c r="D33" s="758" t="s">
        <v>783</v>
      </c>
      <c r="E33" s="767"/>
      <c r="F33" s="767"/>
      <c r="G33" s="767"/>
      <c r="H33" s="767"/>
      <c r="I33" s="767"/>
      <c r="J33" s="768"/>
      <c r="K33" s="770"/>
      <c r="L33" s="770"/>
      <c r="M33" s="767"/>
      <c r="N33" s="767"/>
      <c r="O33" s="767" t="s">
        <v>7</v>
      </c>
      <c r="P33" s="767"/>
      <c r="Q33" s="767">
        <v>2</v>
      </c>
      <c r="R33" s="767">
        <v>1</v>
      </c>
      <c r="S33" s="698"/>
      <c r="T33" s="772">
        <f t="shared" si="0"/>
        <v>0</v>
      </c>
    </row>
    <row r="34" spans="1:20" ht="25.5" x14ac:dyDescent="0.25">
      <c r="A34" s="214">
        <v>25</v>
      </c>
      <c r="B34" s="759" t="s">
        <v>998</v>
      </c>
      <c r="C34" s="773" t="s">
        <v>779</v>
      </c>
      <c r="D34" s="758" t="s">
        <v>784</v>
      </c>
      <c r="E34" s="767"/>
      <c r="F34" s="767"/>
      <c r="G34" s="767"/>
      <c r="H34" s="767"/>
      <c r="I34" s="767"/>
      <c r="J34" s="768"/>
      <c r="K34" s="770"/>
      <c r="L34" s="770"/>
      <c r="M34" s="767"/>
      <c r="N34" s="767"/>
      <c r="O34" s="767" t="s">
        <v>7</v>
      </c>
      <c r="P34" s="767"/>
      <c r="Q34" s="767">
        <v>2</v>
      </c>
      <c r="R34" s="767">
        <v>1</v>
      </c>
      <c r="S34" s="698"/>
      <c r="T34" s="772">
        <f t="shared" si="0"/>
        <v>0</v>
      </c>
    </row>
    <row r="35" spans="1:20" ht="25.5" x14ac:dyDescent="0.25">
      <c r="A35" s="214">
        <v>26</v>
      </c>
      <c r="B35" s="759" t="s">
        <v>998</v>
      </c>
      <c r="C35" s="773" t="s">
        <v>779</v>
      </c>
      <c r="D35" s="758" t="s">
        <v>785</v>
      </c>
      <c r="E35" s="767"/>
      <c r="F35" s="767"/>
      <c r="G35" s="767"/>
      <c r="H35" s="767"/>
      <c r="I35" s="767"/>
      <c r="J35" s="768"/>
      <c r="K35" s="770"/>
      <c r="L35" s="770"/>
      <c r="M35" s="767"/>
      <c r="N35" s="767"/>
      <c r="O35" s="767" t="s">
        <v>7</v>
      </c>
      <c r="P35" s="767"/>
      <c r="Q35" s="767">
        <v>2</v>
      </c>
      <c r="R35" s="767">
        <v>1</v>
      </c>
      <c r="S35" s="698"/>
      <c r="T35" s="772">
        <f t="shared" si="0"/>
        <v>0</v>
      </c>
    </row>
    <row r="36" spans="1:20" ht="25.5" x14ac:dyDescent="0.25">
      <c r="A36" s="214">
        <v>27</v>
      </c>
      <c r="B36" s="759" t="s">
        <v>998</v>
      </c>
      <c r="C36" s="773" t="s">
        <v>779</v>
      </c>
      <c r="D36" s="758" t="s">
        <v>786</v>
      </c>
      <c r="E36" s="767"/>
      <c r="F36" s="767"/>
      <c r="G36" s="767"/>
      <c r="H36" s="767"/>
      <c r="I36" s="767"/>
      <c r="J36" s="768"/>
      <c r="K36" s="770"/>
      <c r="L36" s="770"/>
      <c r="M36" s="767"/>
      <c r="N36" s="767"/>
      <c r="O36" s="767" t="s">
        <v>7</v>
      </c>
      <c r="P36" s="767"/>
      <c r="Q36" s="767">
        <v>2</v>
      </c>
      <c r="R36" s="767">
        <v>1</v>
      </c>
      <c r="S36" s="698"/>
      <c r="T36" s="772">
        <f t="shared" si="0"/>
        <v>0</v>
      </c>
    </row>
    <row r="37" spans="1:20" ht="51" x14ac:dyDescent="0.25">
      <c r="A37" s="214">
        <v>28</v>
      </c>
      <c r="B37" s="759" t="s">
        <v>998</v>
      </c>
      <c r="C37" s="773" t="s">
        <v>779</v>
      </c>
      <c r="D37" s="758" t="s">
        <v>787</v>
      </c>
      <c r="E37" s="767"/>
      <c r="F37" s="767"/>
      <c r="G37" s="767"/>
      <c r="H37" s="767"/>
      <c r="I37" s="767"/>
      <c r="J37" s="768"/>
      <c r="K37" s="770"/>
      <c r="L37" s="770"/>
      <c r="M37" s="767"/>
      <c r="N37" s="767" t="s">
        <v>7</v>
      </c>
      <c r="O37" s="767"/>
      <c r="P37" s="767"/>
      <c r="Q37" s="767">
        <v>4</v>
      </c>
      <c r="R37" s="767">
        <v>1</v>
      </c>
      <c r="S37" s="698"/>
      <c r="T37" s="772">
        <f t="shared" si="0"/>
        <v>0</v>
      </c>
    </row>
    <row r="38" spans="1:20" ht="51" x14ac:dyDescent="0.25">
      <c r="A38" s="214">
        <v>29</v>
      </c>
      <c r="B38" s="759" t="s">
        <v>998</v>
      </c>
      <c r="C38" s="773" t="s">
        <v>779</v>
      </c>
      <c r="D38" s="758" t="s">
        <v>788</v>
      </c>
      <c r="E38" s="767"/>
      <c r="F38" s="767"/>
      <c r="G38" s="767"/>
      <c r="H38" s="767"/>
      <c r="I38" s="767"/>
      <c r="J38" s="768"/>
      <c r="K38" s="770"/>
      <c r="L38" s="770"/>
      <c r="M38" s="767"/>
      <c r="N38" s="767" t="s">
        <v>7</v>
      </c>
      <c r="O38" s="767"/>
      <c r="P38" s="767"/>
      <c r="Q38" s="767">
        <v>4</v>
      </c>
      <c r="R38" s="767">
        <v>1</v>
      </c>
      <c r="S38" s="698"/>
      <c r="T38" s="772">
        <f t="shared" si="0"/>
        <v>0</v>
      </c>
    </row>
    <row r="39" spans="1:20" ht="38.25" x14ac:dyDescent="0.25">
      <c r="A39" s="214">
        <v>30</v>
      </c>
      <c r="B39" s="759" t="s">
        <v>998</v>
      </c>
      <c r="C39" s="773" t="s">
        <v>779</v>
      </c>
      <c r="D39" s="758" t="s">
        <v>789</v>
      </c>
      <c r="E39" s="767"/>
      <c r="F39" s="767"/>
      <c r="G39" s="767"/>
      <c r="H39" s="767"/>
      <c r="I39" s="767"/>
      <c r="J39" s="768"/>
      <c r="K39" s="770"/>
      <c r="L39" s="770"/>
      <c r="M39" s="767"/>
      <c r="N39" s="767" t="s">
        <v>7</v>
      </c>
      <c r="O39" s="767"/>
      <c r="P39" s="767"/>
      <c r="Q39" s="767">
        <v>4</v>
      </c>
      <c r="R39" s="767">
        <v>1</v>
      </c>
      <c r="S39" s="698"/>
      <c r="T39" s="772">
        <f t="shared" si="0"/>
        <v>0</v>
      </c>
    </row>
    <row r="40" spans="1:20" x14ac:dyDescent="0.25">
      <c r="A40" s="214">
        <v>31</v>
      </c>
      <c r="B40" s="759"/>
      <c r="C40" s="1183" t="s">
        <v>166</v>
      </c>
      <c r="D40" s="758" t="s">
        <v>790</v>
      </c>
      <c r="E40" s="767"/>
      <c r="F40" s="767"/>
      <c r="G40" s="767"/>
      <c r="H40" s="767"/>
      <c r="I40" s="767"/>
      <c r="J40" s="768"/>
      <c r="K40" s="770"/>
      <c r="L40" s="770"/>
      <c r="M40" s="767"/>
      <c r="N40" s="767" t="s">
        <v>7</v>
      </c>
      <c r="O40" s="767"/>
      <c r="P40" s="767"/>
      <c r="Q40" s="767">
        <v>4</v>
      </c>
      <c r="R40" s="767">
        <v>1</v>
      </c>
      <c r="S40" s="698"/>
      <c r="T40" s="772">
        <f t="shared" si="0"/>
        <v>0</v>
      </c>
    </row>
    <row r="41" spans="1:20" x14ac:dyDescent="0.25">
      <c r="A41" s="214">
        <v>32</v>
      </c>
      <c r="B41" s="759"/>
      <c r="C41" s="1184"/>
      <c r="D41" s="758" t="s">
        <v>791</v>
      </c>
      <c r="E41" s="767"/>
      <c r="F41" s="767"/>
      <c r="G41" s="767"/>
      <c r="H41" s="767"/>
      <c r="I41" s="767"/>
      <c r="J41" s="768"/>
      <c r="K41" s="770"/>
      <c r="L41" s="770"/>
      <c r="M41" s="767"/>
      <c r="N41" s="767" t="s">
        <v>7</v>
      </c>
      <c r="O41" s="767"/>
      <c r="P41" s="767"/>
      <c r="Q41" s="767">
        <v>4</v>
      </c>
      <c r="R41" s="767">
        <v>1</v>
      </c>
      <c r="S41" s="698"/>
      <c r="T41" s="772">
        <f t="shared" si="0"/>
        <v>0</v>
      </c>
    </row>
    <row r="42" spans="1:20" ht="38.25" x14ac:dyDescent="0.25">
      <c r="A42" s="214">
        <v>33</v>
      </c>
      <c r="B42" s="759"/>
      <c r="C42" s="1184"/>
      <c r="D42" s="758" t="s">
        <v>792</v>
      </c>
      <c r="E42" s="767"/>
      <c r="F42" s="767"/>
      <c r="G42" s="767"/>
      <c r="H42" s="767"/>
      <c r="I42" s="767"/>
      <c r="J42" s="768"/>
      <c r="K42" s="770"/>
      <c r="L42" s="770"/>
      <c r="M42" s="767"/>
      <c r="N42" s="767"/>
      <c r="O42" s="767" t="s">
        <v>7</v>
      </c>
      <c r="P42" s="767"/>
      <c r="Q42" s="767">
        <v>2</v>
      </c>
      <c r="R42" s="767">
        <v>1</v>
      </c>
      <c r="S42" s="698"/>
      <c r="T42" s="772">
        <f t="shared" si="0"/>
        <v>0</v>
      </c>
    </row>
    <row r="43" spans="1:20" ht="51" x14ac:dyDescent="0.25">
      <c r="A43" s="214">
        <v>34</v>
      </c>
      <c r="B43" s="759"/>
      <c r="C43" s="1185"/>
      <c r="D43" s="758" t="s">
        <v>793</v>
      </c>
      <c r="E43" s="767"/>
      <c r="F43" s="767"/>
      <c r="G43" s="767"/>
      <c r="H43" s="767"/>
      <c r="I43" s="767"/>
      <c r="J43" s="768"/>
      <c r="K43" s="770"/>
      <c r="L43" s="770"/>
      <c r="M43" s="767"/>
      <c r="N43" s="767" t="s">
        <v>7</v>
      </c>
      <c r="O43" s="767"/>
      <c r="P43" s="767"/>
      <c r="Q43" s="767">
        <v>4</v>
      </c>
      <c r="R43" s="767">
        <v>1</v>
      </c>
      <c r="S43" s="698"/>
      <c r="T43" s="772">
        <f t="shared" si="0"/>
        <v>0</v>
      </c>
    </row>
    <row r="44" spans="1:20" ht="51" x14ac:dyDescent="0.25">
      <c r="A44" s="214">
        <v>35</v>
      </c>
      <c r="B44" s="1175" t="s">
        <v>794</v>
      </c>
      <c r="C44" s="1183" t="s">
        <v>795</v>
      </c>
      <c r="D44" s="758" t="s">
        <v>796</v>
      </c>
      <c r="E44" s="767"/>
      <c r="F44" s="767"/>
      <c r="G44" s="767"/>
      <c r="H44" s="767"/>
      <c r="I44" s="767"/>
      <c r="J44" s="768"/>
      <c r="K44" s="770"/>
      <c r="L44" s="770"/>
      <c r="M44" s="767"/>
      <c r="N44" s="767"/>
      <c r="O44" s="767" t="s">
        <v>7</v>
      </c>
      <c r="P44" s="767"/>
      <c r="Q44" s="767">
        <v>2</v>
      </c>
      <c r="R44" s="767">
        <v>1</v>
      </c>
      <c r="S44" s="698"/>
      <c r="T44" s="772">
        <f t="shared" si="0"/>
        <v>0</v>
      </c>
    </row>
    <row r="45" spans="1:20" ht="102" x14ac:dyDescent="0.25">
      <c r="A45" s="214">
        <v>36</v>
      </c>
      <c r="B45" s="1176"/>
      <c r="C45" s="1184"/>
      <c r="D45" s="758" t="s">
        <v>797</v>
      </c>
      <c r="E45" s="767"/>
      <c r="F45" s="767"/>
      <c r="G45" s="767"/>
      <c r="H45" s="767"/>
      <c r="I45" s="767"/>
      <c r="J45" s="768"/>
      <c r="K45" s="770"/>
      <c r="L45" s="770"/>
      <c r="M45" s="767"/>
      <c r="N45" s="767"/>
      <c r="O45" s="767" t="s">
        <v>7</v>
      </c>
      <c r="P45" s="767"/>
      <c r="Q45" s="767">
        <v>2</v>
      </c>
      <c r="R45" s="767">
        <v>1</v>
      </c>
      <c r="S45" s="698"/>
      <c r="T45" s="772">
        <f t="shared" si="0"/>
        <v>0</v>
      </c>
    </row>
    <row r="46" spans="1:20" ht="69.75" customHeight="1" x14ac:dyDescent="0.25">
      <c r="A46" s="214">
        <v>37</v>
      </c>
      <c r="B46" s="1176"/>
      <c r="C46" s="1184"/>
      <c r="D46" s="758" t="s">
        <v>798</v>
      </c>
      <c r="E46" s="767"/>
      <c r="F46" s="767"/>
      <c r="G46" s="767"/>
      <c r="H46" s="767"/>
      <c r="I46" s="767"/>
      <c r="J46" s="768"/>
      <c r="K46" s="770"/>
      <c r="L46" s="770"/>
      <c r="M46" s="767"/>
      <c r="N46" s="767"/>
      <c r="O46" s="767" t="s">
        <v>7</v>
      </c>
      <c r="P46" s="767"/>
      <c r="Q46" s="767">
        <v>2</v>
      </c>
      <c r="R46" s="767">
        <v>1</v>
      </c>
      <c r="S46" s="698"/>
      <c r="T46" s="772">
        <f t="shared" si="0"/>
        <v>0</v>
      </c>
    </row>
    <row r="47" spans="1:20" ht="38.25" x14ac:dyDescent="0.25">
      <c r="A47" s="214">
        <v>38</v>
      </c>
      <c r="B47" s="1176"/>
      <c r="C47" s="1184"/>
      <c r="D47" s="758" t="s">
        <v>799</v>
      </c>
      <c r="E47" s="767"/>
      <c r="F47" s="767"/>
      <c r="G47" s="767"/>
      <c r="H47" s="767"/>
      <c r="I47" s="767"/>
      <c r="J47" s="768"/>
      <c r="K47" s="770"/>
      <c r="L47" s="770"/>
      <c r="M47" s="767"/>
      <c r="N47" s="767"/>
      <c r="O47" s="767" t="s">
        <v>7</v>
      </c>
      <c r="P47" s="767"/>
      <c r="Q47" s="767">
        <v>2</v>
      </c>
      <c r="R47" s="767">
        <v>1</v>
      </c>
      <c r="S47" s="698"/>
      <c r="T47" s="772">
        <f t="shared" si="0"/>
        <v>0</v>
      </c>
    </row>
    <row r="48" spans="1:20" ht="38.25" x14ac:dyDescent="0.25">
      <c r="A48" s="214">
        <v>39</v>
      </c>
      <c r="B48" s="1176"/>
      <c r="C48" s="1184"/>
      <c r="D48" s="758" t="s">
        <v>800</v>
      </c>
      <c r="E48" s="767"/>
      <c r="F48" s="767"/>
      <c r="G48" s="767"/>
      <c r="H48" s="767"/>
      <c r="I48" s="767"/>
      <c r="J48" s="768"/>
      <c r="K48" s="770"/>
      <c r="L48" s="770"/>
      <c r="M48" s="767"/>
      <c r="N48" s="767" t="s">
        <v>7</v>
      </c>
      <c r="O48" s="767"/>
      <c r="P48" s="767"/>
      <c r="Q48" s="767">
        <v>4</v>
      </c>
      <c r="R48" s="767">
        <v>1</v>
      </c>
      <c r="S48" s="698"/>
      <c r="T48" s="772">
        <f t="shared" si="0"/>
        <v>0</v>
      </c>
    </row>
    <row r="49" spans="1:20" ht="38.25" x14ac:dyDescent="0.25">
      <c r="A49" s="214">
        <v>40</v>
      </c>
      <c r="B49" s="1176"/>
      <c r="C49" s="1184"/>
      <c r="D49" s="758" t="s">
        <v>801</v>
      </c>
      <c r="E49" s="767"/>
      <c r="F49" s="767"/>
      <c r="G49" s="767"/>
      <c r="H49" s="767"/>
      <c r="I49" s="767"/>
      <c r="J49" s="768"/>
      <c r="K49" s="770"/>
      <c r="L49" s="770"/>
      <c r="M49" s="767" t="s">
        <v>7</v>
      </c>
      <c r="N49" s="767"/>
      <c r="O49" s="767"/>
      <c r="P49" s="767"/>
      <c r="Q49" s="767">
        <v>12</v>
      </c>
      <c r="R49" s="767">
        <v>1</v>
      </c>
      <c r="S49" s="698"/>
      <c r="T49" s="772">
        <f t="shared" si="0"/>
        <v>0</v>
      </c>
    </row>
    <row r="50" spans="1:20" ht="25.5" x14ac:dyDescent="0.25">
      <c r="A50" s="214">
        <v>41</v>
      </c>
      <c r="B50" s="1176"/>
      <c r="C50" s="1184"/>
      <c r="D50" s="758" t="s">
        <v>802</v>
      </c>
      <c r="E50" s="767"/>
      <c r="F50" s="767"/>
      <c r="G50" s="767"/>
      <c r="H50" s="767"/>
      <c r="I50" s="767"/>
      <c r="J50" s="768"/>
      <c r="K50" s="770"/>
      <c r="L50" s="770"/>
      <c r="M50" s="767" t="s">
        <v>7</v>
      </c>
      <c r="N50" s="767"/>
      <c r="O50" s="767"/>
      <c r="P50" s="767"/>
      <c r="Q50" s="767">
        <v>12</v>
      </c>
      <c r="R50" s="767">
        <v>1</v>
      </c>
      <c r="S50" s="698"/>
      <c r="T50" s="772">
        <f t="shared" si="0"/>
        <v>0</v>
      </c>
    </row>
    <row r="51" spans="1:20" ht="25.5" x14ac:dyDescent="0.25">
      <c r="A51" s="214">
        <v>42</v>
      </c>
      <c r="B51" s="1176"/>
      <c r="C51" s="1184"/>
      <c r="D51" s="758" t="s">
        <v>803</v>
      </c>
      <c r="E51" s="767"/>
      <c r="F51" s="767"/>
      <c r="G51" s="767"/>
      <c r="H51" s="767"/>
      <c r="I51" s="767"/>
      <c r="J51" s="768"/>
      <c r="K51" s="770"/>
      <c r="L51" s="770"/>
      <c r="M51" s="767" t="s">
        <v>7</v>
      </c>
      <c r="N51" s="767"/>
      <c r="O51" s="767"/>
      <c r="P51" s="767"/>
      <c r="Q51" s="767">
        <v>12</v>
      </c>
      <c r="R51" s="767">
        <v>1</v>
      </c>
      <c r="S51" s="698"/>
      <c r="T51" s="772">
        <f t="shared" si="0"/>
        <v>0</v>
      </c>
    </row>
    <row r="52" spans="1:20" ht="69.75" customHeight="1" x14ac:dyDescent="0.25">
      <c r="A52" s="214">
        <v>43</v>
      </c>
      <c r="B52" s="1177"/>
      <c r="C52" s="1185"/>
      <c r="D52" s="758" t="s">
        <v>804</v>
      </c>
      <c r="E52" s="767"/>
      <c r="F52" s="767"/>
      <c r="G52" s="767"/>
      <c r="H52" s="767"/>
      <c r="I52" s="767"/>
      <c r="J52" s="768"/>
      <c r="K52" s="770"/>
      <c r="L52" s="770"/>
      <c r="M52" s="767" t="s">
        <v>7</v>
      </c>
      <c r="N52" s="767"/>
      <c r="O52" s="767"/>
      <c r="P52" s="767"/>
      <c r="Q52" s="767">
        <v>12</v>
      </c>
      <c r="R52" s="767">
        <v>1</v>
      </c>
      <c r="S52" s="698"/>
      <c r="T52" s="772">
        <f t="shared" si="0"/>
        <v>0</v>
      </c>
    </row>
    <row r="53" spans="1:20" x14ac:dyDescent="0.25">
      <c r="A53" s="214">
        <v>44</v>
      </c>
      <c r="B53" s="759"/>
      <c r="C53" s="1183" t="s">
        <v>805</v>
      </c>
      <c r="D53" s="758" t="s">
        <v>806</v>
      </c>
      <c r="E53" s="767"/>
      <c r="F53" s="767"/>
      <c r="G53" s="767"/>
      <c r="H53" s="767"/>
      <c r="I53" s="767"/>
      <c r="J53" s="768"/>
      <c r="K53" s="770"/>
      <c r="L53" s="770"/>
      <c r="M53" s="767"/>
      <c r="N53" s="767"/>
      <c r="O53" s="767"/>
      <c r="P53" s="767" t="s">
        <v>7</v>
      </c>
      <c r="Q53" s="767">
        <v>1</v>
      </c>
      <c r="R53" s="767">
        <v>1</v>
      </c>
      <c r="S53" s="698"/>
      <c r="T53" s="772">
        <f t="shared" si="0"/>
        <v>0</v>
      </c>
    </row>
    <row r="54" spans="1:20" x14ac:dyDescent="0.25">
      <c r="A54" s="214">
        <v>45</v>
      </c>
      <c r="B54" s="759"/>
      <c r="C54" s="1184"/>
      <c r="D54" s="758" t="s">
        <v>807</v>
      </c>
      <c r="E54" s="767"/>
      <c r="F54" s="767"/>
      <c r="G54" s="767"/>
      <c r="H54" s="767"/>
      <c r="I54" s="767"/>
      <c r="J54" s="768"/>
      <c r="K54" s="770"/>
      <c r="L54" s="770"/>
      <c r="M54" s="767"/>
      <c r="N54" s="767"/>
      <c r="O54" s="767"/>
      <c r="P54" s="767" t="s">
        <v>7</v>
      </c>
      <c r="Q54" s="767">
        <v>1</v>
      </c>
      <c r="R54" s="767">
        <v>1</v>
      </c>
      <c r="S54" s="698"/>
      <c r="T54" s="772">
        <f t="shared" si="0"/>
        <v>0</v>
      </c>
    </row>
    <row r="55" spans="1:20" x14ac:dyDescent="0.25">
      <c r="A55" s="214">
        <v>46</v>
      </c>
      <c r="B55" s="759"/>
      <c r="C55" s="1185"/>
      <c r="D55" s="758" t="s">
        <v>808</v>
      </c>
      <c r="E55" s="767"/>
      <c r="F55" s="767"/>
      <c r="G55" s="767"/>
      <c r="H55" s="767"/>
      <c r="I55" s="767"/>
      <c r="J55" s="768"/>
      <c r="K55" s="770"/>
      <c r="L55" s="770"/>
      <c r="M55" s="767"/>
      <c r="N55" s="767"/>
      <c r="O55" s="767"/>
      <c r="P55" s="767" t="s">
        <v>7</v>
      </c>
      <c r="Q55" s="767">
        <v>1</v>
      </c>
      <c r="R55" s="767">
        <v>1</v>
      </c>
      <c r="S55" s="698"/>
      <c r="T55" s="772">
        <f t="shared" si="0"/>
        <v>0</v>
      </c>
    </row>
    <row r="56" spans="1:20" x14ac:dyDescent="0.25">
      <c r="A56" s="214">
        <v>47</v>
      </c>
      <c r="B56" s="759"/>
      <c r="C56" s="773" t="s">
        <v>810</v>
      </c>
      <c r="D56" s="758" t="s">
        <v>811</v>
      </c>
      <c r="E56" s="767"/>
      <c r="F56" s="767"/>
      <c r="G56" s="767"/>
      <c r="H56" s="767"/>
      <c r="I56" s="767"/>
      <c r="J56" s="768"/>
      <c r="K56" s="770"/>
      <c r="L56" s="770"/>
      <c r="M56" s="767"/>
      <c r="N56" s="767"/>
      <c r="O56" s="767"/>
      <c r="P56" s="767" t="s">
        <v>7</v>
      </c>
      <c r="Q56" s="767">
        <v>1</v>
      </c>
      <c r="R56" s="767">
        <v>1</v>
      </c>
      <c r="S56" s="698"/>
      <c r="T56" s="772">
        <f t="shared" si="0"/>
        <v>0</v>
      </c>
    </row>
    <row r="57" spans="1:20" ht="21" customHeight="1" x14ac:dyDescent="0.25">
      <c r="A57" s="214">
        <v>48</v>
      </c>
      <c r="B57" s="759" t="s">
        <v>999</v>
      </c>
      <c r="C57" s="773" t="s">
        <v>813</v>
      </c>
      <c r="D57" s="758" t="s">
        <v>814</v>
      </c>
      <c r="E57" s="767"/>
      <c r="F57" s="767"/>
      <c r="G57" s="767"/>
      <c r="H57" s="767"/>
      <c r="I57" s="767"/>
      <c r="J57" s="768"/>
      <c r="K57" s="770"/>
      <c r="L57" s="770"/>
      <c r="M57" s="767"/>
      <c r="N57" s="767" t="s">
        <v>7</v>
      </c>
      <c r="O57" s="767"/>
      <c r="P57" s="767"/>
      <c r="Q57" s="767">
        <v>4</v>
      </c>
      <c r="R57" s="767">
        <v>1</v>
      </c>
      <c r="S57" s="698"/>
      <c r="T57" s="772">
        <f t="shared" si="0"/>
        <v>0</v>
      </c>
    </row>
    <row r="58" spans="1:20" ht="38.25" x14ac:dyDescent="0.25">
      <c r="A58" s="214">
        <v>49</v>
      </c>
      <c r="B58" s="759" t="s">
        <v>1000</v>
      </c>
      <c r="C58" s="773" t="s">
        <v>816</v>
      </c>
      <c r="D58" s="758" t="s">
        <v>817</v>
      </c>
      <c r="E58" s="767"/>
      <c r="F58" s="767"/>
      <c r="G58" s="767"/>
      <c r="H58" s="767"/>
      <c r="I58" s="767"/>
      <c r="J58" s="768"/>
      <c r="K58" s="770"/>
      <c r="L58" s="770"/>
      <c r="M58" s="767" t="s">
        <v>7</v>
      </c>
      <c r="N58" s="767"/>
      <c r="O58" s="767"/>
      <c r="P58" s="767"/>
      <c r="Q58" s="767">
        <v>12</v>
      </c>
      <c r="R58" s="767">
        <v>1</v>
      </c>
      <c r="S58" s="698"/>
      <c r="T58" s="772">
        <f t="shared" si="0"/>
        <v>0</v>
      </c>
    </row>
    <row r="59" spans="1:20" ht="38.25" x14ac:dyDescent="0.25">
      <c r="A59" s="214">
        <v>50</v>
      </c>
      <c r="B59" s="759" t="s">
        <v>1001</v>
      </c>
      <c r="C59" s="773" t="s">
        <v>819</v>
      </c>
      <c r="D59" s="758" t="s">
        <v>820</v>
      </c>
      <c r="E59" s="767"/>
      <c r="F59" s="767"/>
      <c r="G59" s="767"/>
      <c r="H59" s="767"/>
      <c r="I59" s="767"/>
      <c r="J59" s="768"/>
      <c r="K59" s="770"/>
      <c r="L59" s="770"/>
      <c r="M59" s="767" t="s">
        <v>7</v>
      </c>
      <c r="N59" s="767"/>
      <c r="O59" s="767"/>
      <c r="P59" s="767"/>
      <c r="Q59" s="767">
        <v>12</v>
      </c>
      <c r="R59" s="767">
        <v>1</v>
      </c>
      <c r="S59" s="698"/>
      <c r="T59" s="772">
        <f t="shared" si="0"/>
        <v>0</v>
      </c>
    </row>
    <row r="60" spans="1:20" ht="26.25" thickBot="1" x14ac:dyDescent="0.3">
      <c r="A60" s="259">
        <v>51</v>
      </c>
      <c r="B60" s="761" t="s">
        <v>1002</v>
      </c>
      <c r="C60" s="774" t="s">
        <v>822</v>
      </c>
      <c r="D60" s="783" t="s">
        <v>823</v>
      </c>
      <c r="E60" s="776"/>
      <c r="F60" s="776"/>
      <c r="G60" s="776"/>
      <c r="H60" s="776"/>
      <c r="I60" s="776"/>
      <c r="J60" s="784"/>
      <c r="K60" s="777"/>
      <c r="L60" s="777"/>
      <c r="M60" s="776"/>
      <c r="N60" s="776"/>
      <c r="O60" s="776" t="s">
        <v>7</v>
      </c>
      <c r="P60" s="776"/>
      <c r="Q60" s="776">
        <v>2</v>
      </c>
      <c r="R60" s="776">
        <v>1</v>
      </c>
      <c r="S60" s="725"/>
      <c r="T60" s="786">
        <f t="shared" si="0"/>
        <v>0</v>
      </c>
    </row>
    <row r="61" spans="1:20" ht="16.5" thickTop="1" thickBot="1" x14ac:dyDescent="0.3">
      <c r="A61" s="192"/>
      <c r="B61" s="38"/>
      <c r="C61" s="38"/>
      <c r="D61" s="38"/>
      <c r="E61" s="192"/>
      <c r="F61" s="192"/>
      <c r="G61" s="192"/>
      <c r="H61" s="192"/>
      <c r="I61" s="192"/>
      <c r="J61" s="192"/>
      <c r="K61" s="192"/>
      <c r="L61" s="192"/>
      <c r="M61" s="38"/>
      <c r="N61" s="38"/>
      <c r="O61" s="38"/>
      <c r="P61" s="38"/>
      <c r="Q61" s="38"/>
      <c r="R61" s="38"/>
      <c r="S61" s="740" t="s">
        <v>9</v>
      </c>
      <c r="T61" s="741">
        <f>SUM(T8:T10,T12:T60)</f>
        <v>0</v>
      </c>
    </row>
    <row r="62" spans="1:20" ht="15.75" thickTop="1" x14ac:dyDescent="0.25">
      <c r="B62" s="1226" t="s">
        <v>3764</v>
      </c>
      <c r="C62" s="1226"/>
      <c r="D62" s="1226"/>
      <c r="E62" s="1226"/>
      <c r="F62" s="1226"/>
      <c r="G62" s="1226"/>
      <c r="H62" s="1226"/>
      <c r="I62" s="1226"/>
      <c r="J62" s="1226"/>
      <c r="K62" s="1226"/>
      <c r="L62" s="1226"/>
      <c r="M62" s="1226"/>
      <c r="N62" s="1226"/>
      <c r="O62" s="1226"/>
      <c r="P62" s="1226"/>
      <c r="Q62" s="1226"/>
      <c r="R62" s="1226"/>
    </row>
  </sheetData>
  <sheetProtection algorithmName="SHA-512" hashValue="B3W8zwkwHR1Pg3qeDKrfP08iCTHSiEsZb16cmnWyLHjMsxnecYrRFVcF+WP7cRWehCcVtf//9Pu7A5ZWaWdm0g==" saltValue="hIz7qO2v6pNL0wH1GbMsvA==" spinCount="100000" sheet="1" objects="1" scenarios="1"/>
  <mergeCells count="23">
    <mergeCell ref="A1:E1"/>
    <mergeCell ref="F1:T1"/>
    <mergeCell ref="A3:N3"/>
    <mergeCell ref="A5:A7"/>
    <mergeCell ref="B5:B7"/>
    <mergeCell ref="C5:C7"/>
    <mergeCell ref="D5:D7"/>
    <mergeCell ref="E5:I6"/>
    <mergeCell ref="J5:L6"/>
    <mergeCell ref="A2:T2"/>
    <mergeCell ref="A8:A10"/>
    <mergeCell ref="B62:R62"/>
    <mergeCell ref="M5:R6"/>
    <mergeCell ref="S5:S7"/>
    <mergeCell ref="T5:T7"/>
    <mergeCell ref="B8:B10"/>
    <mergeCell ref="C8:C10"/>
    <mergeCell ref="C11:C29"/>
    <mergeCell ref="B11:B29"/>
    <mergeCell ref="B44:B52"/>
    <mergeCell ref="C44:C52"/>
    <mergeCell ref="C53:C55"/>
    <mergeCell ref="C40:C43"/>
  </mergeCells>
  <printOptions horizontalCentered="1"/>
  <pageMargins left="0.39370078740157483" right="0.39370078740157483" top="0.39370078740157483" bottom="0.39370078740157483" header="0.19685039370078741" footer="0.19685039370078741"/>
  <pageSetup scale="54" fitToHeight="3"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EEDA1A12-B72C-4840-915D-3FA68BE56B4B}">
            <xm:f>NOT(ISERROR(SEARCH("2.",'Príloha č.1.5 - SO 420-05'!A45)))</xm:f>
            <x14:dxf>
              <numFmt numFmtId="0" formatCode="General"/>
            </x14:dxf>
          </x14:cfRule>
          <xm:sqref>A60 A51 A53 A55 A57</xm:sqref>
        </x14:conditionalFormatting>
        <x14:conditionalFormatting xmlns:xm="http://schemas.microsoft.com/office/excel/2006/main">
          <x14:cfRule type="containsText" priority="1691" operator="containsText" text="2." id="{EEDA1A12-B72C-4840-915D-3FA68BE56B4B}">
            <xm:f>NOT(ISERROR(SEARCH("2.",'Príloha č.1.5 - SO 420-05'!#REF!)))</xm:f>
            <x14:dxf>
              <numFmt numFmtId="0" formatCode="General"/>
            </x14:dxf>
          </x14:cfRule>
          <xm:sqref>A12</xm:sqref>
        </x14:conditionalFormatting>
        <x14:conditionalFormatting xmlns:xm="http://schemas.microsoft.com/office/excel/2006/main">
          <x14:cfRule type="containsText" priority="1716" operator="containsText" text="2." id="{EEDA1A12-B72C-4840-915D-3FA68BE56B4B}">
            <xm:f>NOT(ISERROR(SEARCH("2.",'Príloha č.1.5 - SO 420-05'!#REF!)))</xm:f>
            <x14:dxf>
              <numFmt numFmtId="0" formatCode="General"/>
            </x14:dxf>
          </x14:cfRule>
          <xm:sqref>A13</xm:sqref>
        </x14:conditionalFormatting>
        <x14:conditionalFormatting xmlns:xm="http://schemas.microsoft.com/office/excel/2006/main">
          <x14:cfRule type="containsText" priority="1918" operator="containsText" text="2." id="{EEDA1A12-B72C-4840-915D-3FA68BE56B4B}">
            <xm:f>NOT(ISERROR(SEARCH("2.",'Príloha č.1.5 - SO 420-05'!A9)))</xm:f>
            <x14:dxf>
              <numFmt numFmtId="0" formatCode="General"/>
            </x14:dxf>
          </x14:cfRule>
          <xm:sqref>A14 A16 A18 A20 A22 A11</xm:sqref>
        </x14:conditionalFormatting>
        <x14:conditionalFormatting xmlns:xm="http://schemas.microsoft.com/office/excel/2006/main">
          <x14:cfRule type="containsText" priority="2163" operator="containsText" text="2." id="{EEDA1A12-B72C-4840-915D-3FA68BE56B4B}">
            <xm:f>NOT(ISERROR(SEARCH("2.",'Príloha č.1.5 - SO 420-05'!A12)))</xm:f>
            <x14:dxf>
              <numFmt numFmtId="0" formatCode="General"/>
            </x14:dxf>
          </x14:cfRule>
          <xm:sqref>A26 A28 A30 A32 A34 A15 A17 A19 A21 A23:A24</xm:sqref>
        </x14:conditionalFormatting>
        <x14:conditionalFormatting xmlns:xm="http://schemas.microsoft.com/office/excel/2006/main">
          <x14:cfRule type="containsText" priority="2168" operator="containsText" text="2." id="{EEDA1A12-B72C-4840-915D-3FA68BE56B4B}">
            <xm:f>NOT(ISERROR(SEARCH("2.",'Príloha č.1.5 - SO 420-05'!#REF!)))</xm:f>
            <x14:dxf>
              <numFmt numFmtId="0" formatCode="General"/>
            </x14:dxf>
          </x14:cfRule>
          <xm:sqref>A36</xm:sqref>
        </x14:conditionalFormatting>
        <x14:conditionalFormatting xmlns:xm="http://schemas.microsoft.com/office/excel/2006/main">
          <x14:cfRule type="containsText" priority="2191" operator="containsText" text="2." id="{EEDA1A12-B72C-4840-915D-3FA68BE56B4B}">
            <xm:f>NOT(ISERROR(SEARCH("2.",'Príloha č.1.5 - SO 420-05'!#REF!)))</xm:f>
            <x14:dxf>
              <numFmt numFmtId="0" formatCode="General"/>
            </x14:dxf>
          </x14:cfRule>
          <xm:sqref>A37 A48</xm:sqref>
        </x14:conditionalFormatting>
        <x14:conditionalFormatting xmlns:xm="http://schemas.microsoft.com/office/excel/2006/main">
          <x14:cfRule type="containsText" priority="2407" operator="containsText" text="2." id="{EEDA1A12-B72C-4840-915D-3FA68BE56B4B}">
            <xm:f>NOT(ISERROR(SEARCH("2.",'Príloha č.1.5 - SO 420-05'!A21)))</xm:f>
            <x14:dxf>
              <numFmt numFmtId="0" formatCode="General"/>
            </x14:dxf>
          </x14:cfRule>
          <xm:sqref>A38 A40 A42 A44 A46 A29 A25 A27 A31 A33 A35</xm:sqref>
        </x14:conditionalFormatting>
        <x14:conditionalFormatting xmlns:xm="http://schemas.microsoft.com/office/excel/2006/main">
          <x14:cfRule type="containsText" priority="2429" operator="containsText" text="2." id="{EEDA1A12-B72C-4840-915D-3FA68BE56B4B}">
            <xm:f>NOT(ISERROR(SEARCH("2.",'Príloha č.1.5 - SO 420-05'!#REF!)))</xm:f>
            <x14:dxf>
              <numFmt numFmtId="0" formatCode="General"/>
            </x14:dxf>
          </x14:cfRule>
          <xm:sqref>A49 A58</xm:sqref>
        </x14:conditionalFormatting>
        <x14:conditionalFormatting xmlns:xm="http://schemas.microsoft.com/office/excel/2006/main">
          <x14:cfRule type="containsText" priority="2664" operator="containsText" text="2." id="{EEDA1A12-B72C-4840-915D-3FA68BE56B4B}">
            <xm:f>NOT(ISERROR(SEARCH("2.",'Príloha č.1.5 - SO 420-05'!A34)))</xm:f>
            <x14:dxf>
              <numFmt numFmtId="0" formatCode="General"/>
            </x14:dxf>
          </x14:cfRule>
          <xm:sqref>A50 A52 A54 A56 A39 A41 A43 A45 A47</xm:sqref>
        </x14:conditionalFormatting>
        <x14:conditionalFormatting xmlns:xm="http://schemas.microsoft.com/office/excel/2006/main">
          <x14:cfRule type="containsText" priority="2678" operator="containsText" text="2." id="{EEDA1A12-B72C-4840-915D-3FA68BE56B4B}">
            <xm:f>NOT(ISERROR(SEARCH("2.",'Príloha č.1.5 - SO 420-05'!#REF!)))</xm:f>
            <x14:dxf>
              <numFmt numFmtId="0" formatCode="General"/>
            </x14:dxf>
          </x14:cfRule>
          <xm:sqref>A59</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8">
    <tabColor rgb="FF92D050"/>
    <pageSetUpPr fitToPage="1"/>
  </sheetPr>
  <dimension ref="A1:S20"/>
  <sheetViews>
    <sheetView zoomScale="90" zoomScaleNormal="90" workbookViewId="0">
      <pane ySplit="7" topLeftCell="A8" activePane="bottomLeft" state="frozen"/>
      <selection pane="bottomLeft" activeCell="R18" activeCellId="4" sqref="R9 R9:R10 R13 R15:R16 R18"/>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1036</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1269</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473</v>
      </c>
      <c r="N7" s="256" t="s">
        <v>996</v>
      </c>
      <c r="O7" s="256" t="s">
        <v>445</v>
      </c>
      <c r="P7" s="256" t="s">
        <v>3</v>
      </c>
      <c r="Q7" s="257" t="s">
        <v>64</v>
      </c>
      <c r="R7" s="1191"/>
      <c r="S7" s="1192"/>
    </row>
    <row r="8" spans="1:19" x14ac:dyDescent="0.25">
      <c r="A8" s="214">
        <f t="shared" ref="A8" si="0">ROW(A1)</f>
        <v>1</v>
      </c>
      <c r="B8" s="1213" t="s">
        <v>1005</v>
      </c>
      <c r="C8" s="1214" t="s">
        <v>4052</v>
      </c>
      <c r="D8" s="785" t="s">
        <v>1050</v>
      </c>
      <c r="E8" s="767"/>
      <c r="F8" s="767"/>
      <c r="G8" s="767" t="s">
        <v>7</v>
      </c>
      <c r="H8" s="767"/>
      <c r="I8" s="767"/>
      <c r="J8" s="767"/>
      <c r="K8" s="768"/>
      <c r="L8" s="768"/>
      <c r="M8" s="767"/>
      <c r="N8" s="767"/>
      <c r="O8" s="767"/>
      <c r="P8" s="767">
        <v>12</v>
      </c>
      <c r="Q8" s="767">
        <v>1</v>
      </c>
      <c r="R8" s="787" t="s">
        <v>4046</v>
      </c>
      <c r="S8" s="955" t="s">
        <v>4046</v>
      </c>
    </row>
    <row r="9" spans="1:19" x14ac:dyDescent="0.25">
      <c r="A9" s="214">
        <v>2</v>
      </c>
      <c r="B9" s="1176"/>
      <c r="C9" s="1180"/>
      <c r="D9" s="785" t="s">
        <v>1051</v>
      </c>
      <c r="E9" s="767"/>
      <c r="F9" s="767"/>
      <c r="G9" s="767"/>
      <c r="H9" s="767"/>
      <c r="I9" s="767"/>
      <c r="J9" s="767"/>
      <c r="K9" s="768"/>
      <c r="L9" s="768"/>
      <c r="M9" s="767" t="s">
        <v>7</v>
      </c>
      <c r="N9" s="767"/>
      <c r="O9" s="767"/>
      <c r="P9" s="767">
        <v>4</v>
      </c>
      <c r="Q9" s="767">
        <v>1</v>
      </c>
      <c r="R9" s="698"/>
      <c r="S9" s="772">
        <f>P9*Q9*ROUND(R9,2)</f>
        <v>0</v>
      </c>
    </row>
    <row r="10" spans="1:19" x14ac:dyDescent="0.25">
      <c r="A10" s="214">
        <v>3</v>
      </c>
      <c r="B10" s="1176"/>
      <c r="C10" s="1180"/>
      <c r="D10" s="785" t="s">
        <v>1003</v>
      </c>
      <c r="E10" s="767"/>
      <c r="F10" s="767"/>
      <c r="G10" s="767"/>
      <c r="H10" s="767"/>
      <c r="I10" s="767"/>
      <c r="J10" s="767"/>
      <c r="K10" s="768"/>
      <c r="L10" s="768"/>
      <c r="M10" s="767"/>
      <c r="N10" s="767"/>
      <c r="O10" s="767" t="s">
        <v>7</v>
      </c>
      <c r="P10" s="767">
        <v>1</v>
      </c>
      <c r="Q10" s="767">
        <v>1</v>
      </c>
      <c r="R10" s="698"/>
      <c r="S10" s="772">
        <f>P10*Q10*ROUND(R10,2)</f>
        <v>0</v>
      </c>
    </row>
    <row r="11" spans="1:19" x14ac:dyDescent="0.25">
      <c r="A11" s="214">
        <v>4</v>
      </c>
      <c r="B11" s="1176"/>
      <c r="C11" s="1182"/>
      <c r="D11" s="758" t="s">
        <v>1004</v>
      </c>
      <c r="E11" s="767"/>
      <c r="F11" s="767"/>
      <c r="G11" s="767"/>
      <c r="H11" s="767" t="s">
        <v>7</v>
      </c>
      <c r="I11" s="767"/>
      <c r="J11" s="768"/>
      <c r="K11" s="770"/>
      <c r="L11" s="770"/>
      <c r="M11" s="767"/>
      <c r="N11" s="767"/>
      <c r="O11" s="767"/>
      <c r="P11" s="767">
        <v>4</v>
      </c>
      <c r="Q11" s="767">
        <v>1</v>
      </c>
      <c r="R11" s="787" t="s">
        <v>4046</v>
      </c>
      <c r="S11" s="788" t="s">
        <v>4046</v>
      </c>
    </row>
    <row r="12" spans="1:19" x14ac:dyDescent="0.25">
      <c r="A12" s="214">
        <v>5</v>
      </c>
      <c r="B12" s="1176"/>
      <c r="C12" s="1183" t="s">
        <v>1006</v>
      </c>
      <c r="D12" s="758" t="s">
        <v>1007</v>
      </c>
      <c r="E12" s="767"/>
      <c r="F12" s="767"/>
      <c r="G12" s="767" t="s">
        <v>7</v>
      </c>
      <c r="H12" s="767"/>
      <c r="I12" s="767"/>
      <c r="J12" s="768"/>
      <c r="K12" s="770"/>
      <c r="L12" s="770"/>
      <c r="M12" s="767"/>
      <c r="N12" s="767"/>
      <c r="O12" s="767"/>
      <c r="P12" s="767">
        <v>12</v>
      </c>
      <c r="Q12" s="767">
        <v>1</v>
      </c>
      <c r="R12" s="787" t="s">
        <v>4046</v>
      </c>
      <c r="S12" s="788" t="s">
        <v>4046</v>
      </c>
    </row>
    <row r="13" spans="1:19" x14ac:dyDescent="0.25">
      <c r="A13" s="214">
        <v>6</v>
      </c>
      <c r="B13" s="1176"/>
      <c r="C13" s="1185"/>
      <c r="D13" s="758" t="s">
        <v>1008</v>
      </c>
      <c r="E13" s="767"/>
      <c r="F13" s="767"/>
      <c r="G13" s="767"/>
      <c r="H13" s="767"/>
      <c r="I13" s="767"/>
      <c r="J13" s="768"/>
      <c r="K13" s="770"/>
      <c r="L13" s="770"/>
      <c r="M13" s="767" t="s">
        <v>7</v>
      </c>
      <c r="N13" s="767"/>
      <c r="O13" s="767"/>
      <c r="P13" s="767">
        <v>4</v>
      </c>
      <c r="Q13" s="767">
        <v>1</v>
      </c>
      <c r="R13" s="698"/>
      <c r="S13" s="772">
        <f>P13*Q13*ROUND(R13,2)</f>
        <v>0</v>
      </c>
    </row>
    <row r="14" spans="1:19" x14ac:dyDescent="0.25">
      <c r="A14" s="214">
        <v>7</v>
      </c>
      <c r="B14" s="1176"/>
      <c r="C14" s="1183" t="s">
        <v>1009</v>
      </c>
      <c r="D14" s="758" t="s">
        <v>1010</v>
      </c>
      <c r="E14" s="767"/>
      <c r="F14" s="767"/>
      <c r="G14" s="767" t="s">
        <v>7</v>
      </c>
      <c r="H14" s="767"/>
      <c r="I14" s="767"/>
      <c r="J14" s="768"/>
      <c r="K14" s="770"/>
      <c r="L14" s="770"/>
      <c r="M14" s="767"/>
      <c r="N14" s="767"/>
      <c r="O14" s="767"/>
      <c r="P14" s="767">
        <v>12</v>
      </c>
      <c r="Q14" s="767">
        <v>1</v>
      </c>
      <c r="R14" s="787" t="s">
        <v>4046</v>
      </c>
      <c r="S14" s="788" t="s">
        <v>4046</v>
      </c>
    </row>
    <row r="15" spans="1:19" x14ac:dyDescent="0.25">
      <c r="A15" s="214">
        <v>8</v>
      </c>
      <c r="B15" s="1176"/>
      <c r="C15" s="1184"/>
      <c r="D15" s="758" t="s">
        <v>1008</v>
      </c>
      <c r="E15" s="767"/>
      <c r="F15" s="767"/>
      <c r="G15" s="767"/>
      <c r="H15" s="767"/>
      <c r="I15" s="767"/>
      <c r="J15" s="768"/>
      <c r="K15" s="770"/>
      <c r="L15" s="770"/>
      <c r="M15" s="767" t="s">
        <v>7</v>
      </c>
      <c r="N15" s="767"/>
      <c r="O15" s="767"/>
      <c r="P15" s="767">
        <v>4</v>
      </c>
      <c r="Q15" s="767">
        <v>1</v>
      </c>
      <c r="R15" s="698"/>
      <c r="S15" s="772">
        <f>P15*Q15*ROUND(R15,2)</f>
        <v>0</v>
      </c>
    </row>
    <row r="16" spans="1:19" x14ac:dyDescent="0.25">
      <c r="A16" s="214">
        <v>9</v>
      </c>
      <c r="B16" s="1176"/>
      <c r="C16" s="1185"/>
      <c r="D16" s="758" t="s">
        <v>1011</v>
      </c>
      <c r="E16" s="767"/>
      <c r="F16" s="767"/>
      <c r="G16" s="767"/>
      <c r="H16" s="767"/>
      <c r="I16" s="767"/>
      <c r="J16" s="768"/>
      <c r="K16" s="770"/>
      <c r="L16" s="770"/>
      <c r="M16" s="767"/>
      <c r="N16" s="767"/>
      <c r="O16" s="767" t="s">
        <v>7</v>
      </c>
      <c r="P16" s="767">
        <v>1</v>
      </c>
      <c r="Q16" s="767">
        <v>1</v>
      </c>
      <c r="R16" s="698"/>
      <c r="S16" s="772">
        <f>P16*Q16*ROUND(R16,2)</f>
        <v>0</v>
      </c>
    </row>
    <row r="17" spans="1:19" x14ac:dyDescent="0.25">
      <c r="A17" s="214">
        <v>10</v>
      </c>
      <c r="B17" s="1176"/>
      <c r="C17" s="1183" t="s">
        <v>1012</v>
      </c>
      <c r="D17" s="758" t="s">
        <v>1007</v>
      </c>
      <c r="E17" s="767"/>
      <c r="F17" s="767"/>
      <c r="G17" s="767" t="s">
        <v>7</v>
      </c>
      <c r="H17" s="767"/>
      <c r="I17" s="767"/>
      <c r="J17" s="768"/>
      <c r="K17" s="770"/>
      <c r="L17" s="770"/>
      <c r="M17" s="767"/>
      <c r="N17" s="767"/>
      <c r="O17" s="767"/>
      <c r="P17" s="767">
        <v>12</v>
      </c>
      <c r="Q17" s="767">
        <v>1</v>
      </c>
      <c r="R17" s="787" t="s">
        <v>4046</v>
      </c>
      <c r="S17" s="788" t="s">
        <v>4046</v>
      </c>
    </row>
    <row r="18" spans="1:19" ht="15.75" thickBot="1" x14ac:dyDescent="0.3">
      <c r="A18" s="259">
        <v>11</v>
      </c>
      <c r="B18" s="1178"/>
      <c r="C18" s="1199"/>
      <c r="D18" s="783" t="s">
        <v>1013</v>
      </c>
      <c r="E18" s="776"/>
      <c r="F18" s="776"/>
      <c r="G18" s="776"/>
      <c r="H18" s="776"/>
      <c r="I18" s="776"/>
      <c r="J18" s="784"/>
      <c r="K18" s="777"/>
      <c r="L18" s="777"/>
      <c r="M18" s="776"/>
      <c r="N18" s="776" t="s">
        <v>7</v>
      </c>
      <c r="O18" s="776"/>
      <c r="P18" s="776">
        <v>2</v>
      </c>
      <c r="Q18" s="776">
        <v>1</v>
      </c>
      <c r="R18" s="725"/>
      <c r="S18" s="924">
        <f>P18*Q18*ROUND(R18,2)</f>
        <v>0</v>
      </c>
    </row>
    <row r="19" spans="1:19" ht="16.5" thickTop="1" thickBot="1" x14ac:dyDescent="0.3">
      <c r="A19" s="192"/>
      <c r="B19" s="38"/>
      <c r="C19" s="38"/>
      <c r="D19" s="38"/>
      <c r="E19" s="192"/>
      <c r="F19" s="192"/>
      <c r="G19" s="192"/>
      <c r="H19" s="192"/>
      <c r="I19" s="192"/>
      <c r="J19" s="192"/>
      <c r="K19" s="192"/>
      <c r="L19" s="192"/>
      <c r="M19" s="38"/>
      <c r="N19" s="38"/>
      <c r="O19" s="38"/>
      <c r="P19" s="38"/>
      <c r="Q19" s="38"/>
      <c r="R19" s="740" t="s">
        <v>9</v>
      </c>
      <c r="S19" s="723">
        <f>SUM(S9:S10,S13,S15:S16,S18)</f>
        <v>0</v>
      </c>
    </row>
    <row r="20" spans="1:19" ht="15.75" thickTop="1" x14ac:dyDescent="0.25">
      <c r="A20" s="1200" t="s">
        <v>1028</v>
      </c>
      <c r="B20" s="1200"/>
      <c r="C20" s="1200"/>
      <c r="D20" s="1200"/>
      <c r="E20" s="1200"/>
      <c r="F20" s="1200"/>
      <c r="G20" s="1200"/>
    </row>
  </sheetData>
  <sheetProtection algorithmName="SHA-512" hashValue="r5Wx8DRabdBy8qCJpA8mn8D/uDYca3jqzOvjfsohOc9JZEtzeQKPHWP80gn8/Z9y1zd6XnkzBPVxLC1PZpS0ow==" saltValue="h0x21vphGNZ0hn3hzXx5kg==" spinCount="100000" sheet="1" objects="1" scenarios="1"/>
  <mergeCells count="19">
    <mergeCell ref="A1:E1"/>
    <mergeCell ref="F1:S1"/>
    <mergeCell ref="A3:N3"/>
    <mergeCell ref="A5:A7"/>
    <mergeCell ref="B5:B7"/>
    <mergeCell ref="C5:C7"/>
    <mergeCell ref="D5:D7"/>
    <mergeCell ref="E5:I6"/>
    <mergeCell ref="J5:L6"/>
    <mergeCell ref="A2:S2"/>
    <mergeCell ref="M5:Q6"/>
    <mergeCell ref="R5:R7"/>
    <mergeCell ref="S5:S7"/>
    <mergeCell ref="A20:G20"/>
    <mergeCell ref="C14:C16"/>
    <mergeCell ref="C17:C18"/>
    <mergeCell ref="C12:C13"/>
    <mergeCell ref="C8:C11"/>
    <mergeCell ref="B8:B18"/>
  </mergeCells>
  <printOptions horizontalCentered="1"/>
  <pageMargins left="0.39370078740157483" right="0.39370078740157483" top="0.39370078740157483" bottom="0.39370078740157483" header="0.19685039370078741" footer="0.19685039370078741"/>
  <pageSetup scale="56"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39" operator="containsText" text="2." id="{3E448842-CAEA-465B-9175-20B1DD2590F6}">
            <xm:f>NOT(ISERROR(SEARCH("2.",'Príloha č.1.5 - SO 420-05'!A11)))</xm:f>
            <x14:dxf>
              <numFmt numFmtId="0" formatCode="General"/>
            </x14:dxf>
          </x14:cfRule>
          <xm:sqref>A12:A18</xm:sqref>
        </x14:conditionalFormatting>
        <x14:conditionalFormatting xmlns:xm="http://schemas.microsoft.com/office/excel/2006/main">
          <x14:cfRule type="containsText" priority="1739" operator="containsText" text="2." id="{3E448842-CAEA-465B-9175-20B1DD2590F6}">
            <xm:f>NOT(ISERROR(SEARCH("2.",'Príloha č.1.5 - SO 420-05'!#REF!)))</xm:f>
            <x14:dxf>
              <numFmt numFmtId="0" formatCode="General"/>
            </x14:dxf>
          </x14:cfRule>
          <xm:sqref>A11</xm:sqref>
        </x14:conditionalFormatting>
        <x14:conditionalFormatting xmlns:xm="http://schemas.microsoft.com/office/excel/2006/main">
          <x14:cfRule type="containsText" priority="6968" operator="containsText" text="2." id="{3E448842-CAEA-465B-9175-20B1DD2590F6}">
            <xm:f>NOT(ISERROR(SEARCH("2.",'Príloha č.1.5 - SO 420-05'!A9)))</xm:f>
            <x14:dxf>
              <numFmt numFmtId="0" formatCode="General"/>
            </x14:dxf>
          </x14:cfRule>
          <xm:sqref>A8:A10</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7">
    <tabColor rgb="FF92D050"/>
    <pageSetUpPr fitToPage="1"/>
  </sheetPr>
  <dimension ref="A1:S26"/>
  <sheetViews>
    <sheetView zoomScale="90" zoomScaleNormal="90" workbookViewId="0">
      <pane ySplit="7" topLeftCell="A8" activePane="bottomLeft" state="frozen"/>
      <selection pane="bottomLeft" activeCell="R13" activeCellId="2" sqref="R8 R8 R13:R24"/>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1029</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992</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238</v>
      </c>
      <c r="N7" s="256" t="s">
        <v>473</v>
      </c>
      <c r="O7" s="256" t="s">
        <v>445</v>
      </c>
      <c r="P7" s="256" t="s">
        <v>3</v>
      </c>
      <c r="Q7" s="257" t="s">
        <v>64</v>
      </c>
      <c r="R7" s="1191"/>
      <c r="S7" s="1192"/>
    </row>
    <row r="8" spans="1:19" s="779" customFormat="1" ht="15" customHeight="1" x14ac:dyDescent="0.25">
      <c r="A8" s="214">
        <f>ROW(A1)</f>
        <v>1</v>
      </c>
      <c r="B8" s="337" t="s">
        <v>1266</v>
      </c>
      <c r="C8" s="326" t="s">
        <v>1267</v>
      </c>
      <c r="D8" s="326" t="s">
        <v>1189</v>
      </c>
      <c r="E8" s="319"/>
      <c r="F8" s="319"/>
      <c r="G8" s="319"/>
      <c r="H8" s="319"/>
      <c r="I8" s="319"/>
      <c r="J8" s="745" t="s">
        <v>7</v>
      </c>
      <c r="K8" s="745"/>
      <c r="L8" s="745"/>
      <c r="M8" s="745" t="s">
        <v>7</v>
      </c>
      <c r="N8" s="745" t="s">
        <v>7</v>
      </c>
      <c r="O8" s="745"/>
      <c r="P8" s="745">
        <v>1</v>
      </c>
      <c r="Q8" s="745">
        <v>1</v>
      </c>
      <c r="R8" s="698"/>
      <c r="S8" s="772">
        <f>P8*Q8*ROUND(R8,2)</f>
        <v>0</v>
      </c>
    </row>
    <row r="9" spans="1:19" x14ac:dyDescent="0.25">
      <c r="A9" s="214">
        <f t="shared" ref="A9:A17" si="0">ROW(A2)</f>
        <v>2</v>
      </c>
      <c r="B9" s="1215" t="s">
        <v>977</v>
      </c>
      <c r="C9" s="1230" t="s">
        <v>1014</v>
      </c>
      <c r="D9" s="900" t="s">
        <v>1015</v>
      </c>
      <c r="E9" s="781" t="s">
        <v>7</v>
      </c>
      <c r="F9" s="781"/>
      <c r="G9" s="781"/>
      <c r="H9" s="781"/>
      <c r="I9" s="781"/>
      <c r="J9" s="781"/>
      <c r="K9" s="782"/>
      <c r="L9" s="782"/>
      <c r="M9" s="781"/>
      <c r="N9" s="781"/>
      <c r="O9" s="781"/>
      <c r="P9" s="781">
        <v>365</v>
      </c>
      <c r="Q9" s="781" t="s">
        <v>4046</v>
      </c>
      <c r="R9" s="787" t="s">
        <v>4046</v>
      </c>
      <c r="S9" s="788" t="s">
        <v>4046</v>
      </c>
    </row>
    <row r="10" spans="1:19" ht="25.5" x14ac:dyDescent="0.25">
      <c r="A10" s="214">
        <f t="shared" si="0"/>
        <v>3</v>
      </c>
      <c r="B10" s="1216"/>
      <c r="C10" s="1231"/>
      <c r="D10" s="758" t="s">
        <v>1016</v>
      </c>
      <c r="E10" s="767" t="s">
        <v>7</v>
      </c>
      <c r="F10" s="767"/>
      <c r="G10" s="767"/>
      <c r="H10" s="767"/>
      <c r="I10" s="767"/>
      <c r="J10" s="768"/>
      <c r="K10" s="770"/>
      <c r="L10" s="770"/>
      <c r="M10" s="767"/>
      <c r="N10" s="767"/>
      <c r="O10" s="767"/>
      <c r="P10" s="767">
        <v>365</v>
      </c>
      <c r="Q10" s="767" t="s">
        <v>4046</v>
      </c>
      <c r="R10" s="787" t="s">
        <v>4046</v>
      </c>
      <c r="S10" s="788" t="s">
        <v>4046</v>
      </c>
    </row>
    <row r="11" spans="1:19" x14ac:dyDescent="0.25">
      <c r="A11" s="214">
        <f t="shared" si="0"/>
        <v>4</v>
      </c>
      <c r="B11" s="1216"/>
      <c r="C11" s="1231"/>
      <c r="D11" s="758" t="s">
        <v>981</v>
      </c>
      <c r="E11" s="767"/>
      <c r="F11" s="767" t="s">
        <v>7</v>
      </c>
      <c r="G11" s="767"/>
      <c r="H11" s="767"/>
      <c r="I11" s="767"/>
      <c r="J11" s="768"/>
      <c r="K11" s="770"/>
      <c r="L11" s="770"/>
      <c r="M11" s="767"/>
      <c r="N11" s="767"/>
      <c r="O11" s="767"/>
      <c r="P11" s="767">
        <v>52</v>
      </c>
      <c r="Q11" s="767" t="s">
        <v>4046</v>
      </c>
      <c r="R11" s="787" t="s">
        <v>4046</v>
      </c>
      <c r="S11" s="788" t="s">
        <v>4046</v>
      </c>
    </row>
    <row r="12" spans="1:19" ht="25.5" x14ac:dyDescent="0.25">
      <c r="A12" s="214">
        <f t="shared" si="0"/>
        <v>5</v>
      </c>
      <c r="B12" s="1217"/>
      <c r="C12" s="1232"/>
      <c r="D12" s="758" t="s">
        <v>1017</v>
      </c>
      <c r="E12" s="767"/>
      <c r="F12" s="767"/>
      <c r="G12" s="767" t="s">
        <v>7</v>
      </c>
      <c r="H12" s="767"/>
      <c r="I12" s="767"/>
      <c r="J12" s="768"/>
      <c r="K12" s="770"/>
      <c r="L12" s="770"/>
      <c r="M12" s="767"/>
      <c r="N12" s="767"/>
      <c r="O12" s="767"/>
      <c r="P12" s="767">
        <v>12</v>
      </c>
      <c r="Q12" s="767" t="s">
        <v>4046</v>
      </c>
      <c r="R12" s="787" t="s">
        <v>4046</v>
      </c>
      <c r="S12" s="788" t="s">
        <v>4046</v>
      </c>
    </row>
    <row r="13" spans="1:19" x14ac:dyDescent="0.25">
      <c r="A13" s="214">
        <f t="shared" si="0"/>
        <v>6</v>
      </c>
      <c r="B13" s="1215" t="s">
        <v>1018</v>
      </c>
      <c r="C13" s="1233" t="s">
        <v>454</v>
      </c>
      <c r="D13" s="758" t="s">
        <v>3983</v>
      </c>
      <c r="E13" s="767"/>
      <c r="F13" s="767"/>
      <c r="G13" s="767"/>
      <c r="H13" s="767"/>
      <c r="I13" s="767"/>
      <c r="J13" s="768"/>
      <c r="K13" s="770"/>
      <c r="L13" s="770"/>
      <c r="M13" s="767"/>
      <c r="N13" s="767"/>
      <c r="O13" s="767" t="s">
        <v>7</v>
      </c>
      <c r="P13" s="767">
        <v>1</v>
      </c>
      <c r="Q13" s="767">
        <v>10</v>
      </c>
      <c r="R13" s="698"/>
      <c r="S13" s="772">
        <f>P13*Q13*ROUND(R13,2)</f>
        <v>0</v>
      </c>
    </row>
    <row r="14" spans="1:19" x14ac:dyDescent="0.25">
      <c r="A14" s="214">
        <f t="shared" si="0"/>
        <v>7</v>
      </c>
      <c r="B14" s="1217"/>
      <c r="C14" s="1234"/>
      <c r="D14" s="758" t="s">
        <v>3981</v>
      </c>
      <c r="E14" s="767"/>
      <c r="F14" s="767"/>
      <c r="G14" s="767"/>
      <c r="H14" s="767"/>
      <c r="I14" s="767"/>
      <c r="J14" s="768"/>
      <c r="K14" s="770"/>
      <c r="L14" s="770"/>
      <c r="M14" s="767"/>
      <c r="N14" s="767" t="s">
        <v>7</v>
      </c>
      <c r="O14" s="767"/>
      <c r="P14" s="767">
        <v>4</v>
      </c>
      <c r="Q14" s="767">
        <v>10</v>
      </c>
      <c r="R14" s="698"/>
      <c r="S14" s="772">
        <f t="shared" ref="S14:S24" si="1">P14*Q14*ROUND(R14,2)</f>
        <v>0</v>
      </c>
    </row>
    <row r="15" spans="1:19" ht="25.5" x14ac:dyDescent="0.25">
      <c r="A15" s="214">
        <f t="shared" si="0"/>
        <v>8</v>
      </c>
      <c r="B15" s="1215" t="s">
        <v>455</v>
      </c>
      <c r="C15" s="1233" t="s">
        <v>167</v>
      </c>
      <c r="D15" s="758" t="s">
        <v>3984</v>
      </c>
      <c r="E15" s="767"/>
      <c r="F15" s="767"/>
      <c r="G15" s="767"/>
      <c r="H15" s="767"/>
      <c r="I15" s="767"/>
      <c r="J15" s="768"/>
      <c r="K15" s="770"/>
      <c r="L15" s="770"/>
      <c r="M15" s="767"/>
      <c r="N15" s="767"/>
      <c r="O15" s="767" t="s">
        <v>7</v>
      </c>
      <c r="P15" s="767">
        <v>1</v>
      </c>
      <c r="Q15" s="767">
        <v>29</v>
      </c>
      <c r="R15" s="698"/>
      <c r="S15" s="772">
        <f t="shared" si="1"/>
        <v>0</v>
      </c>
    </row>
    <row r="16" spans="1:19" ht="25.5" x14ac:dyDescent="0.25">
      <c r="A16" s="214">
        <f t="shared" si="0"/>
        <v>9</v>
      </c>
      <c r="B16" s="1217"/>
      <c r="C16" s="1234"/>
      <c r="D16" s="758" t="s">
        <v>3985</v>
      </c>
      <c r="E16" s="767"/>
      <c r="F16" s="767"/>
      <c r="G16" s="767"/>
      <c r="H16" s="767"/>
      <c r="I16" s="767"/>
      <c r="J16" s="768"/>
      <c r="K16" s="770"/>
      <c r="L16" s="770"/>
      <c r="M16" s="767"/>
      <c r="N16" s="767" t="s">
        <v>7</v>
      </c>
      <c r="O16" s="767"/>
      <c r="P16" s="767">
        <v>4</v>
      </c>
      <c r="Q16" s="767">
        <v>29</v>
      </c>
      <c r="R16" s="698"/>
      <c r="S16" s="772">
        <f t="shared" si="1"/>
        <v>0</v>
      </c>
    </row>
    <row r="17" spans="1:19" x14ac:dyDescent="0.25">
      <c r="A17" s="214">
        <f t="shared" si="0"/>
        <v>10</v>
      </c>
      <c r="B17" s="1215" t="s">
        <v>456</v>
      </c>
      <c r="C17" s="1233" t="s">
        <v>457</v>
      </c>
      <c r="D17" s="758" t="s">
        <v>3986</v>
      </c>
      <c r="E17" s="767"/>
      <c r="F17" s="767"/>
      <c r="G17" s="767"/>
      <c r="H17" s="767"/>
      <c r="I17" s="767"/>
      <c r="J17" s="768"/>
      <c r="K17" s="770"/>
      <c r="L17" s="770"/>
      <c r="M17" s="767"/>
      <c r="N17" s="767"/>
      <c r="O17" s="767" t="s">
        <v>7</v>
      </c>
      <c r="P17" s="767">
        <v>1</v>
      </c>
      <c r="Q17" s="767">
        <v>15</v>
      </c>
      <c r="R17" s="698"/>
      <c r="S17" s="772">
        <f t="shared" si="1"/>
        <v>0</v>
      </c>
    </row>
    <row r="18" spans="1:19" x14ac:dyDescent="0.25">
      <c r="A18" s="214">
        <f t="shared" ref="A18:A24" si="2">ROW(A11)</f>
        <v>11</v>
      </c>
      <c r="B18" s="1217"/>
      <c r="C18" s="1234"/>
      <c r="D18" s="758" t="s">
        <v>3987</v>
      </c>
      <c r="E18" s="767"/>
      <c r="F18" s="767"/>
      <c r="G18" s="767"/>
      <c r="H18" s="767"/>
      <c r="I18" s="767"/>
      <c r="J18" s="768"/>
      <c r="K18" s="770"/>
      <c r="L18" s="770"/>
      <c r="M18" s="767"/>
      <c r="N18" s="767" t="s">
        <v>7</v>
      </c>
      <c r="O18" s="767"/>
      <c r="P18" s="767">
        <v>4</v>
      </c>
      <c r="Q18" s="767">
        <v>15</v>
      </c>
      <c r="R18" s="698"/>
      <c r="S18" s="772">
        <f t="shared" si="1"/>
        <v>0</v>
      </c>
    </row>
    <row r="19" spans="1:19" x14ac:dyDescent="0.25">
      <c r="A19" s="214">
        <f t="shared" si="2"/>
        <v>12</v>
      </c>
      <c r="B19" s="1215" t="s">
        <v>1019</v>
      </c>
      <c r="C19" s="1233" t="s">
        <v>1020</v>
      </c>
      <c r="D19" s="758" t="s">
        <v>1021</v>
      </c>
      <c r="E19" s="767"/>
      <c r="F19" s="767"/>
      <c r="G19" s="767"/>
      <c r="H19" s="767"/>
      <c r="I19" s="767"/>
      <c r="J19" s="768"/>
      <c r="K19" s="770"/>
      <c r="L19" s="770"/>
      <c r="M19" s="767"/>
      <c r="N19" s="767"/>
      <c r="O19" s="767" t="s">
        <v>7</v>
      </c>
      <c r="P19" s="767">
        <v>1</v>
      </c>
      <c r="Q19" s="767">
        <v>1</v>
      </c>
      <c r="R19" s="698"/>
      <c r="S19" s="772">
        <f t="shared" si="1"/>
        <v>0</v>
      </c>
    </row>
    <row r="20" spans="1:19" x14ac:dyDescent="0.25">
      <c r="A20" s="214">
        <f t="shared" si="2"/>
        <v>13</v>
      </c>
      <c r="B20" s="1217"/>
      <c r="C20" s="1234"/>
      <c r="D20" s="758" t="s">
        <v>1022</v>
      </c>
      <c r="E20" s="767"/>
      <c r="F20" s="767"/>
      <c r="G20" s="767"/>
      <c r="H20" s="767"/>
      <c r="I20" s="767"/>
      <c r="J20" s="768"/>
      <c r="K20" s="770"/>
      <c r="L20" s="770"/>
      <c r="M20" s="767"/>
      <c r="N20" s="767"/>
      <c r="O20" s="767" t="s">
        <v>7</v>
      </c>
      <c r="P20" s="767">
        <v>1</v>
      </c>
      <c r="Q20" s="767">
        <v>1</v>
      </c>
      <c r="R20" s="698"/>
      <c r="S20" s="772">
        <f t="shared" si="1"/>
        <v>0</v>
      </c>
    </row>
    <row r="21" spans="1:19" x14ac:dyDescent="0.25">
      <c r="A21" s="214">
        <f t="shared" si="2"/>
        <v>14</v>
      </c>
      <c r="B21" s="956"/>
      <c r="C21" s="771" t="s">
        <v>1023</v>
      </c>
      <c r="D21" s="758" t="s">
        <v>39</v>
      </c>
      <c r="E21" s="767"/>
      <c r="F21" s="767"/>
      <c r="G21" s="767"/>
      <c r="H21" s="767"/>
      <c r="I21" s="767"/>
      <c r="J21" s="768"/>
      <c r="K21" s="770"/>
      <c r="L21" s="770"/>
      <c r="M21" s="767"/>
      <c r="N21" s="767"/>
      <c r="O21" s="767" t="s">
        <v>7</v>
      </c>
      <c r="P21" s="767">
        <v>1</v>
      </c>
      <c r="Q21" s="767">
        <v>6</v>
      </c>
      <c r="R21" s="698"/>
      <c r="S21" s="772">
        <f t="shared" si="1"/>
        <v>0</v>
      </c>
    </row>
    <row r="22" spans="1:19" x14ac:dyDescent="0.25">
      <c r="A22" s="214">
        <f t="shared" si="2"/>
        <v>15</v>
      </c>
      <c r="B22" s="956" t="s">
        <v>464</v>
      </c>
      <c r="C22" s="771" t="s">
        <v>1024</v>
      </c>
      <c r="D22" s="758" t="s">
        <v>3992</v>
      </c>
      <c r="E22" s="767"/>
      <c r="F22" s="767"/>
      <c r="G22" s="767"/>
      <c r="H22" s="767"/>
      <c r="I22" s="767"/>
      <c r="J22" s="768"/>
      <c r="K22" s="770"/>
      <c r="L22" s="770"/>
      <c r="M22" s="767"/>
      <c r="N22" s="767"/>
      <c r="O22" s="767" t="s">
        <v>7</v>
      </c>
      <c r="P22" s="767">
        <v>1</v>
      </c>
      <c r="Q22" s="767">
        <v>1</v>
      </c>
      <c r="R22" s="698"/>
      <c r="S22" s="772">
        <f t="shared" si="1"/>
        <v>0</v>
      </c>
    </row>
    <row r="23" spans="1:19" x14ac:dyDescent="0.25">
      <c r="A23" s="214">
        <f t="shared" si="2"/>
        <v>16</v>
      </c>
      <c r="B23" s="956"/>
      <c r="C23" s="771" t="s">
        <v>1025</v>
      </c>
      <c r="D23" s="758" t="s">
        <v>1026</v>
      </c>
      <c r="E23" s="767"/>
      <c r="F23" s="767"/>
      <c r="G23" s="767"/>
      <c r="H23" s="767"/>
      <c r="I23" s="767"/>
      <c r="J23" s="768"/>
      <c r="K23" s="770"/>
      <c r="L23" s="770"/>
      <c r="M23" s="767"/>
      <c r="N23" s="767"/>
      <c r="O23" s="767" t="s">
        <v>7</v>
      </c>
      <c r="P23" s="767">
        <v>1</v>
      </c>
      <c r="Q23" s="767">
        <v>1</v>
      </c>
      <c r="R23" s="698"/>
      <c r="S23" s="772">
        <f t="shared" si="1"/>
        <v>0</v>
      </c>
    </row>
    <row r="24" spans="1:19" ht="15.75" thickBot="1" x14ac:dyDescent="0.3">
      <c r="A24" s="259">
        <f t="shared" si="2"/>
        <v>17</v>
      </c>
      <c r="B24" s="957"/>
      <c r="C24" s="958"/>
      <c r="D24" s="783" t="s">
        <v>1027</v>
      </c>
      <c r="E24" s="776"/>
      <c r="F24" s="776"/>
      <c r="G24" s="776"/>
      <c r="H24" s="776"/>
      <c r="I24" s="776"/>
      <c r="J24" s="784"/>
      <c r="K24" s="777"/>
      <c r="L24" s="777"/>
      <c r="M24" s="776"/>
      <c r="N24" s="776"/>
      <c r="O24" s="776" t="s">
        <v>7</v>
      </c>
      <c r="P24" s="776">
        <v>1</v>
      </c>
      <c r="Q24" s="776">
        <v>2</v>
      </c>
      <c r="R24" s="725"/>
      <c r="S24" s="924">
        <f t="shared" si="1"/>
        <v>0</v>
      </c>
    </row>
    <row r="25" spans="1:19" ht="16.5" thickTop="1" thickBot="1" x14ac:dyDescent="0.3">
      <c r="A25" s="192"/>
      <c r="B25" s="38"/>
      <c r="C25" s="38"/>
      <c r="D25" s="38"/>
      <c r="E25" s="192"/>
      <c r="F25" s="192"/>
      <c r="G25" s="192"/>
      <c r="H25" s="192"/>
      <c r="I25" s="192"/>
      <c r="J25" s="192"/>
      <c r="K25" s="192"/>
      <c r="L25" s="192"/>
      <c r="M25" s="38"/>
      <c r="N25" s="38"/>
      <c r="O25" s="38"/>
      <c r="P25" s="38"/>
      <c r="Q25" s="38"/>
      <c r="R25" s="740" t="s">
        <v>9</v>
      </c>
      <c r="S25" s="723">
        <f>SUM(S8,S13:S24)</f>
        <v>0</v>
      </c>
    </row>
    <row r="26" spans="1:19" ht="15.75" thickTop="1" x14ac:dyDescent="0.25"/>
  </sheetData>
  <sheetProtection algorithmName="SHA-512" hashValue="mpcoyY70B6UjLG9pHCv62iBgBC64FfRwWDGyy6OHnN6nlTcdEqFL3NTpgMLe+UYp3xsIzQyP4kwTLubXovZRkw==" saltValue="LtE/7g0919Di8pUG6BwYBw==" spinCount="100000" sheet="1" objects="1" scenarios="1"/>
  <mergeCells count="23">
    <mergeCell ref="B9:B12"/>
    <mergeCell ref="C9:C12"/>
    <mergeCell ref="B13:B14"/>
    <mergeCell ref="C13:C14"/>
    <mergeCell ref="B19:B20"/>
    <mergeCell ref="C19:C20"/>
    <mergeCell ref="B17:B18"/>
    <mergeCell ref="C17:C18"/>
    <mergeCell ref="B15:B16"/>
    <mergeCell ref="C15:C16"/>
    <mergeCell ref="A1:E1"/>
    <mergeCell ref="F1:S1"/>
    <mergeCell ref="A3:N3"/>
    <mergeCell ref="A5:A7"/>
    <mergeCell ref="B5:B7"/>
    <mergeCell ref="C5:C7"/>
    <mergeCell ref="D5:D7"/>
    <mergeCell ref="E5:I6"/>
    <mergeCell ref="J5:L6"/>
    <mergeCell ref="A2:S2"/>
    <mergeCell ref="M5:Q6"/>
    <mergeCell ref="R5:R7"/>
    <mergeCell ref="S5:S7"/>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A7174EFC-F196-4D18-BB8E-39ED9A14E561}">
            <xm:f>NOT(ISERROR(SEARCH("2.",'Príloha č.1.5 - SO 420-05'!A9)))</xm:f>
            <x14:dxf>
              <numFmt numFmtId="0" formatCode="General"/>
            </x14:dxf>
          </x14:cfRule>
          <xm:sqref>A8:A9</xm:sqref>
        </x14:conditionalFormatting>
        <x14:conditionalFormatting xmlns:xm="http://schemas.microsoft.com/office/excel/2006/main">
          <x14:cfRule type="containsText" priority="1743" operator="containsText" text="2." id="{A7174EFC-F196-4D18-BB8E-39ED9A14E561}">
            <xm:f>NOT(ISERROR(SEARCH("2.",'Príloha č.1.5 - SO 420-05'!A11)))</xm:f>
            <x14:dxf>
              <numFmt numFmtId="0" formatCode="General"/>
            </x14:dxf>
          </x14:cfRule>
          <xm:sqref>A11:A20</xm:sqref>
        </x14:conditionalFormatting>
        <x14:conditionalFormatting xmlns:xm="http://schemas.microsoft.com/office/excel/2006/main">
          <x14:cfRule type="containsText" priority="1744" operator="containsText" text="2." id="{A7174EFC-F196-4D18-BB8E-39ED9A14E561}">
            <xm:f>NOT(ISERROR(SEARCH("2.",'Príloha č.1.5 - SO 420-05'!#REF!)))</xm:f>
            <x14:dxf>
              <numFmt numFmtId="0" formatCode="General"/>
            </x14:dxf>
          </x14:cfRule>
          <xm:sqref>A10</xm:sqref>
        </x14:conditionalFormatting>
        <x14:conditionalFormatting xmlns:xm="http://schemas.microsoft.com/office/excel/2006/main">
          <x14:cfRule type="containsText" priority="1968" operator="containsText" text="2." id="{A7174EFC-F196-4D18-BB8E-39ED9A14E561}">
            <xm:f>NOT(ISERROR(SEARCH("2.",'Príloha č.1.5 - SO 420-05'!A21)))</xm:f>
            <x14:dxf>
              <numFmt numFmtId="0" formatCode="General"/>
            </x14:dxf>
          </x14:cfRule>
          <xm:sqref>A22:A24</xm:sqref>
        </x14:conditionalFormatting>
        <x14:conditionalFormatting xmlns:xm="http://schemas.microsoft.com/office/excel/2006/main">
          <x14:cfRule type="containsText" priority="1969" operator="containsText" text="2." id="{A7174EFC-F196-4D18-BB8E-39ED9A14E561}">
            <xm:f>NOT(ISERROR(SEARCH("2.",'Príloha č.1.5 - SO 420-05'!#REF!)))</xm:f>
            <x14:dxf>
              <numFmt numFmtId="0" formatCode="General"/>
            </x14:dxf>
          </x14:cfRule>
          <xm:sqref>A21</xm:sqref>
        </x14:conditionalFormatting>
      </x14:conditionalFormatting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2">
    <tabColor rgb="FF92D050"/>
    <pageSetUpPr fitToPage="1"/>
  </sheetPr>
  <dimension ref="A1:S17"/>
  <sheetViews>
    <sheetView zoomScale="90" zoomScaleNormal="90" workbookViewId="0">
      <pane ySplit="7" topLeftCell="A8" activePane="bottomLeft" state="frozen"/>
      <selection pane="bottomLeft" activeCell="R13" activeCellId="2" sqref="R8 R8:R10 R13:R14"/>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1031</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1268</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ht="38.25" x14ac:dyDescent="0.25">
      <c r="A8" s="214">
        <f t="shared" ref="A8:A14" si="0">ROW(A1)</f>
        <v>1</v>
      </c>
      <c r="B8" s="1213" t="s">
        <v>922</v>
      </c>
      <c r="C8" s="1214" t="s">
        <v>923</v>
      </c>
      <c r="D8" s="944" t="s">
        <v>4030</v>
      </c>
      <c r="E8" s="767"/>
      <c r="F8" s="767"/>
      <c r="G8" s="767"/>
      <c r="H8" s="767"/>
      <c r="I8" s="767"/>
      <c r="J8" s="767"/>
      <c r="K8" s="768"/>
      <c r="L8" s="768"/>
      <c r="M8" s="767"/>
      <c r="N8" s="767"/>
      <c r="O8" s="767" t="s">
        <v>355</v>
      </c>
      <c r="P8" s="767">
        <v>4</v>
      </c>
      <c r="Q8" s="767">
        <v>7</v>
      </c>
      <c r="R8" s="698"/>
      <c r="S8" s="772">
        <f>P8*Q8*ROUND(R8,2)</f>
        <v>0</v>
      </c>
    </row>
    <row r="9" spans="1:19" ht="38.25" x14ac:dyDescent="0.25">
      <c r="A9" s="214">
        <f t="shared" si="0"/>
        <v>2</v>
      </c>
      <c r="B9" s="1176"/>
      <c r="C9" s="1180"/>
      <c r="D9" s="758" t="s">
        <v>4031</v>
      </c>
      <c r="E9" s="767"/>
      <c r="F9" s="767"/>
      <c r="G9" s="767"/>
      <c r="H9" s="767"/>
      <c r="I9" s="767"/>
      <c r="J9" s="767"/>
      <c r="K9" s="770"/>
      <c r="L9" s="770"/>
      <c r="M9" s="767"/>
      <c r="N9" s="767"/>
      <c r="O9" s="767" t="s">
        <v>355</v>
      </c>
      <c r="P9" s="767">
        <v>4</v>
      </c>
      <c r="Q9" s="767">
        <v>7</v>
      </c>
      <c r="R9" s="698"/>
      <c r="S9" s="772">
        <f>P9*Q9*ROUND(R9,2)</f>
        <v>0</v>
      </c>
    </row>
    <row r="10" spans="1:19" x14ac:dyDescent="0.25">
      <c r="A10" s="214">
        <f t="shared" si="0"/>
        <v>3</v>
      </c>
      <c r="B10" s="1176"/>
      <c r="C10" s="1180"/>
      <c r="D10" s="758" t="s">
        <v>4032</v>
      </c>
      <c r="E10" s="767"/>
      <c r="F10" s="767"/>
      <c r="G10" s="767"/>
      <c r="H10" s="767"/>
      <c r="I10" s="767"/>
      <c r="J10" s="767"/>
      <c r="K10" s="770"/>
      <c r="L10" s="770"/>
      <c r="M10" s="767"/>
      <c r="N10" s="767"/>
      <c r="O10" s="767" t="s">
        <v>355</v>
      </c>
      <c r="P10" s="767">
        <v>4</v>
      </c>
      <c r="Q10" s="767">
        <v>7</v>
      </c>
      <c r="R10" s="698"/>
      <c r="S10" s="772">
        <f>P10*Q10*ROUND(R10,2)</f>
        <v>0</v>
      </c>
    </row>
    <row r="11" spans="1:19" x14ac:dyDescent="0.25">
      <c r="A11" s="214">
        <f t="shared" si="0"/>
        <v>4</v>
      </c>
      <c r="B11" s="1177"/>
      <c r="C11" s="1182"/>
      <c r="D11" s="758" t="s">
        <v>4033</v>
      </c>
      <c r="E11" s="767"/>
      <c r="F11" s="767" t="s">
        <v>7</v>
      </c>
      <c r="G11" s="767"/>
      <c r="H11" s="767"/>
      <c r="I11" s="767"/>
      <c r="J11" s="767"/>
      <c r="K11" s="770"/>
      <c r="L11" s="770"/>
      <c r="M11" s="767"/>
      <c r="N11" s="767"/>
      <c r="O11" s="767"/>
      <c r="P11" s="767">
        <v>52</v>
      </c>
      <c r="Q11" s="767" t="s">
        <v>4046</v>
      </c>
      <c r="R11" s="787" t="s">
        <v>4046</v>
      </c>
      <c r="S11" s="788" t="s">
        <v>4046</v>
      </c>
    </row>
    <row r="12" spans="1:19" x14ac:dyDescent="0.25">
      <c r="A12" s="214">
        <f t="shared" si="0"/>
        <v>5</v>
      </c>
      <c r="B12" s="1175" t="s">
        <v>924</v>
      </c>
      <c r="C12" s="1183"/>
      <c r="D12" s="758" t="s">
        <v>4034</v>
      </c>
      <c r="E12" s="767"/>
      <c r="F12" s="767"/>
      <c r="G12" s="767" t="s">
        <v>7</v>
      </c>
      <c r="H12" s="767"/>
      <c r="I12" s="767"/>
      <c r="J12" s="767"/>
      <c r="K12" s="770"/>
      <c r="L12" s="770"/>
      <c r="M12" s="767"/>
      <c r="N12" s="767"/>
      <c r="O12" s="767"/>
      <c r="P12" s="767">
        <v>12</v>
      </c>
      <c r="Q12" s="767" t="s">
        <v>4046</v>
      </c>
      <c r="R12" s="787" t="s">
        <v>4046</v>
      </c>
      <c r="S12" s="788" t="s">
        <v>4046</v>
      </c>
    </row>
    <row r="13" spans="1:19" x14ac:dyDescent="0.25">
      <c r="A13" s="214">
        <f t="shared" si="0"/>
        <v>6</v>
      </c>
      <c r="B13" s="1176"/>
      <c r="C13" s="1184"/>
      <c r="D13" s="758" t="s">
        <v>4035</v>
      </c>
      <c r="E13" s="767"/>
      <c r="F13" s="767"/>
      <c r="G13" s="767"/>
      <c r="H13" s="767"/>
      <c r="I13" s="767"/>
      <c r="J13" s="767" t="s">
        <v>7</v>
      </c>
      <c r="K13" s="770"/>
      <c r="L13" s="770"/>
      <c r="M13" s="767"/>
      <c r="N13" s="767" t="s">
        <v>7</v>
      </c>
      <c r="O13" s="767"/>
      <c r="P13" s="767">
        <v>0.5</v>
      </c>
      <c r="Q13" s="767">
        <v>6</v>
      </c>
      <c r="R13" s="698"/>
      <c r="S13" s="772">
        <f>P13*Q13*ROUND(R13,2)</f>
        <v>0</v>
      </c>
    </row>
    <row r="14" spans="1:19" ht="15.75" thickBot="1" x14ac:dyDescent="0.3">
      <c r="A14" s="259">
        <f t="shared" si="0"/>
        <v>7</v>
      </c>
      <c r="B14" s="1178"/>
      <c r="C14" s="1199"/>
      <c r="D14" s="783" t="s">
        <v>925</v>
      </c>
      <c r="E14" s="776"/>
      <c r="F14" s="776"/>
      <c r="G14" s="776"/>
      <c r="H14" s="776"/>
      <c r="I14" s="776"/>
      <c r="J14" s="776"/>
      <c r="K14" s="777"/>
      <c r="L14" s="777"/>
      <c r="M14" s="776"/>
      <c r="N14" s="776"/>
      <c r="O14" s="776"/>
      <c r="P14" s="776">
        <v>0.25</v>
      </c>
      <c r="Q14" s="776">
        <v>6</v>
      </c>
      <c r="R14" s="725"/>
      <c r="S14" s="786">
        <f>P14*Q14*ROUND(R14,2)</f>
        <v>0</v>
      </c>
    </row>
    <row r="15" spans="1:19" ht="16.5" thickTop="1" thickBot="1" x14ac:dyDescent="0.3">
      <c r="A15" s="192"/>
      <c r="B15" s="38"/>
      <c r="C15" s="38"/>
      <c r="D15" s="38"/>
      <c r="E15" s="192"/>
      <c r="F15" s="192"/>
      <c r="G15" s="192"/>
      <c r="H15" s="192"/>
      <c r="I15" s="192"/>
      <c r="J15" s="192"/>
      <c r="K15" s="192"/>
      <c r="L15" s="192"/>
      <c r="M15" s="38"/>
      <c r="N15" s="38"/>
      <c r="O15" s="38"/>
      <c r="P15" s="38"/>
      <c r="Q15" s="38"/>
      <c r="R15" s="740" t="s">
        <v>9</v>
      </c>
      <c r="S15" s="741">
        <f>SUM(S8:S10,S13:S14)</f>
        <v>0</v>
      </c>
    </row>
    <row r="16" spans="1:19" ht="15.75" customHeight="1" thickTop="1" x14ac:dyDescent="0.25">
      <c r="A16" s="1235" t="s">
        <v>926</v>
      </c>
      <c r="B16" s="1235"/>
      <c r="C16" s="1235"/>
      <c r="D16" s="1235"/>
      <c r="E16" s="1235"/>
      <c r="F16" s="1235"/>
      <c r="G16" s="1235"/>
      <c r="H16" s="1235"/>
      <c r="I16" s="1235"/>
      <c r="J16" s="1235"/>
      <c r="K16" s="1235"/>
      <c r="L16" s="1235"/>
      <c r="M16" s="1235"/>
    </row>
    <row r="17" spans="1:13" ht="15" customHeight="1" x14ac:dyDescent="0.25">
      <c r="A17" s="1221" t="s">
        <v>927</v>
      </c>
      <c r="B17" s="1221"/>
      <c r="C17" s="1221"/>
      <c r="D17" s="1221"/>
      <c r="E17" s="1221"/>
      <c r="F17" s="1221"/>
      <c r="G17" s="1221"/>
      <c r="H17" s="1221"/>
      <c r="I17" s="1221"/>
      <c r="J17" s="1221"/>
      <c r="K17" s="1221"/>
      <c r="L17" s="1221"/>
      <c r="M17" s="1221"/>
    </row>
  </sheetData>
  <sheetProtection algorithmName="SHA-512" hashValue="OqAIwbqaYVsxDWz4jpsKG/z5xk4x/cnXwqNnnnUf095XXresUHe64ACuid+jn4PvuoOrYZqPhZJLM9jHuKU99w==" saltValue="gro8ShHyHJOZFpdq5yUAZA==" spinCount="100000" sheet="1" objects="1" scenarios="1"/>
  <mergeCells count="19">
    <mergeCell ref="A16:M16"/>
    <mergeCell ref="A17:M17"/>
    <mergeCell ref="M5:Q6"/>
    <mergeCell ref="R5:R7"/>
    <mergeCell ref="S5:S7"/>
    <mergeCell ref="B12:B14"/>
    <mergeCell ref="C12:C14"/>
    <mergeCell ref="B8:B11"/>
    <mergeCell ref="C8:C11"/>
    <mergeCell ref="A1:E1"/>
    <mergeCell ref="F1:S1"/>
    <mergeCell ref="A3:N3"/>
    <mergeCell ref="A5:A7"/>
    <mergeCell ref="B5:B7"/>
    <mergeCell ref="C5:C7"/>
    <mergeCell ref="D5:D7"/>
    <mergeCell ref="E5:I6"/>
    <mergeCell ref="J5:L6"/>
    <mergeCell ref="A2:S2"/>
  </mergeCells>
  <printOptions horizontalCentered="1"/>
  <pageMargins left="0.39370078740157483" right="0.39370078740157483" top="0.39370078740157483" bottom="0.39370078740157483" header="0.19685039370078741" footer="0.19685039370078741"/>
  <pageSetup scale="56"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43" operator="containsText" text="2." id="{48902574-E1B0-41C5-BF58-5390CEBB0B32}">
            <xm:f>NOT(ISERROR(SEARCH("2.",'Príloha č.1.5 - SO 420-05'!A9)))</xm:f>
            <x14:dxf>
              <numFmt numFmtId="0" formatCode="General"/>
            </x14:dxf>
          </x14:cfRule>
          <xm:sqref>A10:A14 A8</xm:sqref>
        </x14:conditionalFormatting>
        <x14:conditionalFormatting xmlns:xm="http://schemas.microsoft.com/office/excel/2006/main">
          <x14:cfRule type="containsText" priority="1745" operator="containsText" text="2." id="{48902574-E1B0-41C5-BF58-5390CEBB0B32}">
            <xm:f>NOT(ISERROR(SEARCH("2.",'Príloha č.1.5 - SO 420-05'!#REF!)))</xm:f>
            <x14:dxf>
              <numFmt numFmtId="0" formatCode="General"/>
            </x14:dxf>
          </x14:cfRule>
          <xm:sqref>A9</xm:sqref>
        </x14:conditionalFormatting>
      </x14:conditionalFormatting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3">
    <tabColor rgb="FF92D050"/>
    <pageSetUpPr fitToPage="1"/>
  </sheetPr>
  <dimension ref="A1:S69"/>
  <sheetViews>
    <sheetView zoomScale="85" zoomScaleNormal="85" workbookViewId="0">
      <pane ySplit="7" topLeftCell="A42" activePane="bottomLeft" state="frozen"/>
      <selection pane="bottomLeft" activeCell="R66" activeCellId="8" sqref="R8 R8:R12 R14:R26 R28:R30 R32:R42 R44:R54 R56:R60 R62:R64 R66:R67"/>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1030</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1035</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x14ac:dyDescent="0.25">
      <c r="A8" s="214">
        <f t="shared" ref="A8:A14" si="0">ROW(A1)</f>
        <v>1</v>
      </c>
      <c r="B8" s="1213" t="s">
        <v>929</v>
      </c>
      <c r="C8" s="1214" t="s">
        <v>930</v>
      </c>
      <c r="D8" s="752" t="s">
        <v>931</v>
      </c>
      <c r="E8" s="753"/>
      <c r="F8" s="753"/>
      <c r="G8" s="753"/>
      <c r="H8" s="753"/>
      <c r="I8" s="753"/>
      <c r="J8" s="753"/>
      <c r="K8" s="754"/>
      <c r="L8" s="754"/>
      <c r="M8" s="753" t="s">
        <v>7</v>
      </c>
      <c r="N8" s="753" t="s">
        <v>7</v>
      </c>
      <c r="O8" s="753"/>
      <c r="P8" s="753">
        <v>2</v>
      </c>
      <c r="Q8" s="753">
        <v>1</v>
      </c>
      <c r="R8" s="618"/>
      <c r="S8" s="755">
        <f>P8*Q8*ROUND(R8,2)</f>
        <v>0</v>
      </c>
    </row>
    <row r="9" spans="1:19" x14ac:dyDescent="0.25">
      <c r="A9" s="214">
        <f t="shared" si="0"/>
        <v>2</v>
      </c>
      <c r="B9" s="1176"/>
      <c r="C9" s="1180"/>
      <c r="D9" s="756" t="s">
        <v>932</v>
      </c>
      <c r="E9" s="753"/>
      <c r="F9" s="753"/>
      <c r="G9" s="753"/>
      <c r="H9" s="753"/>
      <c r="I9" s="753"/>
      <c r="J9" s="754"/>
      <c r="K9" s="757"/>
      <c r="L9" s="757"/>
      <c r="M9" s="753" t="s">
        <v>7</v>
      </c>
      <c r="N9" s="753" t="s">
        <v>7</v>
      </c>
      <c r="O9" s="753"/>
      <c r="P9" s="753">
        <v>2</v>
      </c>
      <c r="Q9" s="753">
        <v>1</v>
      </c>
      <c r="R9" s="618"/>
      <c r="S9" s="755">
        <f t="shared" ref="S9:S64" si="1">P9*Q9*ROUND(R9,2)</f>
        <v>0</v>
      </c>
    </row>
    <row r="10" spans="1:19" x14ac:dyDescent="0.25">
      <c r="A10" s="214">
        <f t="shared" si="0"/>
        <v>3</v>
      </c>
      <c r="B10" s="1176"/>
      <c r="C10" s="1180"/>
      <c r="D10" s="758" t="s">
        <v>933</v>
      </c>
      <c r="E10" s="753"/>
      <c r="F10" s="753"/>
      <c r="G10" s="753"/>
      <c r="H10" s="753"/>
      <c r="I10" s="753"/>
      <c r="J10" s="754"/>
      <c r="K10" s="757"/>
      <c r="L10" s="757"/>
      <c r="M10" s="753" t="s">
        <v>7</v>
      </c>
      <c r="N10" s="753" t="s">
        <v>7</v>
      </c>
      <c r="O10" s="753"/>
      <c r="P10" s="753">
        <v>2</v>
      </c>
      <c r="Q10" s="753">
        <v>1</v>
      </c>
      <c r="R10" s="618"/>
      <c r="S10" s="755">
        <f t="shared" si="1"/>
        <v>0</v>
      </c>
    </row>
    <row r="11" spans="1:19" x14ac:dyDescent="0.25">
      <c r="A11" s="214">
        <f t="shared" si="0"/>
        <v>4</v>
      </c>
      <c r="B11" s="1176"/>
      <c r="C11" s="1180"/>
      <c r="D11" s="758" t="s">
        <v>934</v>
      </c>
      <c r="E11" s="753"/>
      <c r="F11" s="753"/>
      <c r="G11" s="753"/>
      <c r="H11" s="753"/>
      <c r="I11" s="753"/>
      <c r="J11" s="754"/>
      <c r="K11" s="757"/>
      <c r="L11" s="757"/>
      <c r="M11" s="753" t="s">
        <v>7</v>
      </c>
      <c r="N11" s="753" t="s">
        <v>7</v>
      </c>
      <c r="O11" s="753"/>
      <c r="P11" s="753">
        <v>2</v>
      </c>
      <c r="Q11" s="753">
        <v>1</v>
      </c>
      <c r="R11" s="618"/>
      <c r="S11" s="755">
        <f t="shared" si="1"/>
        <v>0</v>
      </c>
    </row>
    <row r="12" spans="1:19" x14ac:dyDescent="0.25">
      <c r="A12" s="214">
        <f t="shared" si="0"/>
        <v>5</v>
      </c>
      <c r="B12" s="1176"/>
      <c r="C12" s="1180"/>
      <c r="D12" s="758" t="s">
        <v>935</v>
      </c>
      <c r="E12" s="753"/>
      <c r="F12" s="753"/>
      <c r="G12" s="753"/>
      <c r="H12" s="753"/>
      <c r="I12" s="753"/>
      <c r="J12" s="754"/>
      <c r="K12" s="757"/>
      <c r="L12" s="757"/>
      <c r="M12" s="753" t="s">
        <v>7</v>
      </c>
      <c r="N12" s="753" t="s">
        <v>7</v>
      </c>
      <c r="O12" s="753"/>
      <c r="P12" s="753">
        <v>2</v>
      </c>
      <c r="Q12" s="753">
        <v>1</v>
      </c>
      <c r="R12" s="618"/>
      <c r="S12" s="755">
        <f t="shared" si="1"/>
        <v>0</v>
      </c>
    </row>
    <row r="13" spans="1:19" x14ac:dyDescent="0.25">
      <c r="A13" s="214">
        <f t="shared" si="0"/>
        <v>6</v>
      </c>
      <c r="B13" s="1177"/>
      <c r="C13" s="1182"/>
      <c r="D13" s="758" t="s">
        <v>936</v>
      </c>
      <c r="E13" s="753"/>
      <c r="F13" s="753" t="s">
        <v>7</v>
      </c>
      <c r="G13" s="753"/>
      <c r="H13" s="753"/>
      <c r="I13" s="753"/>
      <c r="J13" s="754"/>
      <c r="K13" s="757"/>
      <c r="L13" s="757"/>
      <c r="M13" s="753"/>
      <c r="N13" s="753"/>
      <c r="O13" s="753"/>
      <c r="P13" s="753">
        <v>52</v>
      </c>
      <c r="Q13" s="753">
        <v>1</v>
      </c>
      <c r="R13" s="789" t="s">
        <v>4046</v>
      </c>
      <c r="S13" s="790" t="s">
        <v>4046</v>
      </c>
    </row>
    <row r="14" spans="1:19" x14ac:dyDescent="0.25">
      <c r="A14" s="214">
        <f t="shared" si="0"/>
        <v>7</v>
      </c>
      <c r="B14" s="1175" t="s">
        <v>937</v>
      </c>
      <c r="C14" s="1183" t="s">
        <v>938</v>
      </c>
      <c r="D14" s="758" t="s">
        <v>939</v>
      </c>
      <c r="E14" s="753"/>
      <c r="F14" s="753"/>
      <c r="G14" s="753"/>
      <c r="H14" s="753"/>
      <c r="I14" s="753"/>
      <c r="J14" s="754"/>
      <c r="K14" s="757"/>
      <c r="L14" s="757"/>
      <c r="M14" s="753" t="s">
        <v>7</v>
      </c>
      <c r="N14" s="753" t="s">
        <v>7</v>
      </c>
      <c r="O14" s="753"/>
      <c r="P14" s="753">
        <v>2</v>
      </c>
      <c r="Q14" s="753">
        <v>2</v>
      </c>
      <c r="R14" s="618"/>
      <c r="S14" s="755">
        <f t="shared" si="1"/>
        <v>0</v>
      </c>
    </row>
    <row r="15" spans="1:19" x14ac:dyDescent="0.25">
      <c r="A15" s="214">
        <f t="shared" ref="A15:A67" si="2">ROW(A8)</f>
        <v>8</v>
      </c>
      <c r="B15" s="1176"/>
      <c r="C15" s="1184"/>
      <c r="D15" s="758" t="s">
        <v>940</v>
      </c>
      <c r="E15" s="753"/>
      <c r="F15" s="753"/>
      <c r="G15" s="753"/>
      <c r="H15" s="753"/>
      <c r="I15" s="753"/>
      <c r="J15" s="754"/>
      <c r="K15" s="757"/>
      <c r="L15" s="757"/>
      <c r="M15" s="753" t="s">
        <v>7</v>
      </c>
      <c r="N15" s="753" t="s">
        <v>7</v>
      </c>
      <c r="O15" s="753"/>
      <c r="P15" s="753">
        <v>2</v>
      </c>
      <c r="Q15" s="753">
        <v>2</v>
      </c>
      <c r="R15" s="618"/>
      <c r="S15" s="755">
        <f t="shared" si="1"/>
        <v>0</v>
      </c>
    </row>
    <row r="16" spans="1:19" x14ac:dyDescent="0.25">
      <c r="A16" s="214">
        <f t="shared" si="2"/>
        <v>9</v>
      </c>
      <c r="B16" s="1176"/>
      <c r="C16" s="1184"/>
      <c r="D16" s="758" t="s">
        <v>941</v>
      </c>
      <c r="E16" s="753"/>
      <c r="F16" s="753"/>
      <c r="G16" s="753"/>
      <c r="H16" s="753"/>
      <c r="I16" s="753"/>
      <c r="J16" s="754"/>
      <c r="K16" s="757"/>
      <c r="L16" s="757"/>
      <c r="M16" s="753" t="s">
        <v>7</v>
      </c>
      <c r="N16" s="753" t="s">
        <v>7</v>
      </c>
      <c r="O16" s="753"/>
      <c r="P16" s="753">
        <v>2</v>
      </c>
      <c r="Q16" s="753">
        <v>2</v>
      </c>
      <c r="R16" s="618"/>
      <c r="S16" s="755">
        <f t="shared" si="1"/>
        <v>0</v>
      </c>
    </row>
    <row r="17" spans="1:19" x14ac:dyDescent="0.25">
      <c r="A17" s="214">
        <f t="shared" si="2"/>
        <v>10</v>
      </c>
      <c r="B17" s="1176"/>
      <c r="C17" s="1184"/>
      <c r="D17" s="758" t="s">
        <v>942</v>
      </c>
      <c r="E17" s="753"/>
      <c r="F17" s="753"/>
      <c r="G17" s="753"/>
      <c r="H17" s="753"/>
      <c r="I17" s="753"/>
      <c r="J17" s="754"/>
      <c r="K17" s="757"/>
      <c r="L17" s="757"/>
      <c r="M17" s="753" t="s">
        <v>7</v>
      </c>
      <c r="N17" s="753" t="s">
        <v>7</v>
      </c>
      <c r="O17" s="753"/>
      <c r="P17" s="753">
        <v>2</v>
      </c>
      <c r="Q17" s="753">
        <v>2</v>
      </c>
      <c r="R17" s="618"/>
      <c r="S17" s="755">
        <f t="shared" si="1"/>
        <v>0</v>
      </c>
    </row>
    <row r="18" spans="1:19" x14ac:dyDescent="0.25">
      <c r="A18" s="214">
        <f t="shared" si="2"/>
        <v>11</v>
      </c>
      <c r="B18" s="1176"/>
      <c r="C18" s="1184"/>
      <c r="D18" s="758" t="s">
        <v>943</v>
      </c>
      <c r="E18" s="753"/>
      <c r="F18" s="753"/>
      <c r="G18" s="753"/>
      <c r="H18" s="753"/>
      <c r="I18" s="753"/>
      <c r="J18" s="754"/>
      <c r="K18" s="757"/>
      <c r="L18" s="757"/>
      <c r="M18" s="753" t="s">
        <v>7</v>
      </c>
      <c r="N18" s="753" t="s">
        <v>7</v>
      </c>
      <c r="O18" s="753"/>
      <c r="P18" s="753">
        <v>2</v>
      </c>
      <c r="Q18" s="753">
        <v>2</v>
      </c>
      <c r="R18" s="618"/>
      <c r="S18" s="755">
        <f t="shared" si="1"/>
        <v>0</v>
      </c>
    </row>
    <row r="19" spans="1:19" x14ac:dyDescent="0.25">
      <c r="A19" s="214">
        <f t="shared" si="2"/>
        <v>12</v>
      </c>
      <c r="B19" s="1176"/>
      <c r="C19" s="1184"/>
      <c r="D19" s="758" t="s">
        <v>944</v>
      </c>
      <c r="E19" s="753"/>
      <c r="F19" s="753"/>
      <c r="G19" s="753"/>
      <c r="H19" s="753"/>
      <c r="I19" s="753"/>
      <c r="J19" s="754"/>
      <c r="K19" s="757"/>
      <c r="L19" s="757"/>
      <c r="M19" s="753" t="s">
        <v>7</v>
      </c>
      <c r="N19" s="753" t="s">
        <v>7</v>
      </c>
      <c r="O19" s="753"/>
      <c r="P19" s="753">
        <v>2</v>
      </c>
      <c r="Q19" s="753">
        <v>2</v>
      </c>
      <c r="R19" s="618"/>
      <c r="S19" s="755">
        <f t="shared" si="1"/>
        <v>0</v>
      </c>
    </row>
    <row r="20" spans="1:19" x14ac:dyDescent="0.25">
      <c r="A20" s="214">
        <f t="shared" si="2"/>
        <v>13</v>
      </c>
      <c r="B20" s="1176"/>
      <c r="C20" s="1184"/>
      <c r="D20" s="758" t="s">
        <v>945</v>
      </c>
      <c r="E20" s="753"/>
      <c r="F20" s="753"/>
      <c r="G20" s="753"/>
      <c r="H20" s="753"/>
      <c r="I20" s="753"/>
      <c r="J20" s="754"/>
      <c r="K20" s="757"/>
      <c r="L20" s="757"/>
      <c r="M20" s="753" t="s">
        <v>7</v>
      </c>
      <c r="N20" s="753" t="s">
        <v>7</v>
      </c>
      <c r="O20" s="753"/>
      <c r="P20" s="753">
        <v>2</v>
      </c>
      <c r="Q20" s="753">
        <v>2</v>
      </c>
      <c r="R20" s="618"/>
      <c r="S20" s="755">
        <f t="shared" si="1"/>
        <v>0</v>
      </c>
    </row>
    <row r="21" spans="1:19" x14ac:dyDescent="0.25">
      <c r="A21" s="214">
        <f t="shared" si="2"/>
        <v>14</v>
      </c>
      <c r="B21" s="1176"/>
      <c r="C21" s="1184"/>
      <c r="D21" s="758" t="s">
        <v>946</v>
      </c>
      <c r="E21" s="753"/>
      <c r="F21" s="753"/>
      <c r="G21" s="753"/>
      <c r="H21" s="753"/>
      <c r="I21" s="753"/>
      <c r="J21" s="754"/>
      <c r="K21" s="757"/>
      <c r="L21" s="757"/>
      <c r="M21" s="753" t="s">
        <v>7</v>
      </c>
      <c r="N21" s="753" t="s">
        <v>7</v>
      </c>
      <c r="O21" s="753"/>
      <c r="P21" s="753">
        <v>2</v>
      </c>
      <c r="Q21" s="753">
        <v>2</v>
      </c>
      <c r="R21" s="618"/>
      <c r="S21" s="755">
        <f t="shared" si="1"/>
        <v>0</v>
      </c>
    </row>
    <row r="22" spans="1:19" x14ac:dyDescent="0.25">
      <c r="A22" s="214">
        <f t="shared" si="2"/>
        <v>15</v>
      </c>
      <c r="B22" s="1176"/>
      <c r="C22" s="1184"/>
      <c r="D22" s="758" t="s">
        <v>947</v>
      </c>
      <c r="E22" s="753"/>
      <c r="F22" s="753"/>
      <c r="G22" s="753"/>
      <c r="H22" s="753"/>
      <c r="I22" s="753"/>
      <c r="J22" s="754"/>
      <c r="K22" s="757"/>
      <c r="L22" s="757"/>
      <c r="M22" s="753" t="s">
        <v>7</v>
      </c>
      <c r="N22" s="753" t="s">
        <v>7</v>
      </c>
      <c r="O22" s="753"/>
      <c r="P22" s="753">
        <v>2</v>
      </c>
      <c r="Q22" s="753">
        <v>2</v>
      </c>
      <c r="R22" s="618"/>
      <c r="S22" s="755">
        <f t="shared" si="1"/>
        <v>0</v>
      </c>
    </row>
    <row r="23" spans="1:19" x14ac:dyDescent="0.25">
      <c r="A23" s="214">
        <f t="shared" si="2"/>
        <v>16</v>
      </c>
      <c r="B23" s="1176"/>
      <c r="C23" s="1184"/>
      <c r="D23" s="758" t="s">
        <v>948</v>
      </c>
      <c r="E23" s="753"/>
      <c r="F23" s="753"/>
      <c r="G23" s="753"/>
      <c r="H23" s="753"/>
      <c r="I23" s="753"/>
      <c r="J23" s="754"/>
      <c r="K23" s="757"/>
      <c r="L23" s="757"/>
      <c r="M23" s="753" t="s">
        <v>7</v>
      </c>
      <c r="N23" s="753" t="s">
        <v>7</v>
      </c>
      <c r="O23" s="753"/>
      <c r="P23" s="753">
        <v>2</v>
      </c>
      <c r="Q23" s="753">
        <v>2</v>
      </c>
      <c r="R23" s="618"/>
      <c r="S23" s="755">
        <f t="shared" si="1"/>
        <v>0</v>
      </c>
    </row>
    <row r="24" spans="1:19" x14ac:dyDescent="0.25">
      <c r="A24" s="214">
        <f t="shared" si="2"/>
        <v>17</v>
      </c>
      <c r="B24" s="1176"/>
      <c r="C24" s="1184"/>
      <c r="D24" s="758" t="s">
        <v>949</v>
      </c>
      <c r="E24" s="753"/>
      <c r="F24" s="753"/>
      <c r="G24" s="753"/>
      <c r="H24" s="753"/>
      <c r="I24" s="753"/>
      <c r="J24" s="754"/>
      <c r="K24" s="757"/>
      <c r="L24" s="757"/>
      <c r="M24" s="753" t="s">
        <v>7</v>
      </c>
      <c r="N24" s="753" t="s">
        <v>7</v>
      </c>
      <c r="O24" s="753"/>
      <c r="P24" s="753">
        <v>2</v>
      </c>
      <c r="Q24" s="753">
        <v>2</v>
      </c>
      <c r="R24" s="618"/>
      <c r="S24" s="755">
        <f t="shared" si="1"/>
        <v>0</v>
      </c>
    </row>
    <row r="25" spans="1:19" x14ac:dyDescent="0.25">
      <c r="A25" s="214">
        <f t="shared" si="2"/>
        <v>18</v>
      </c>
      <c r="B25" s="1176"/>
      <c r="C25" s="1184"/>
      <c r="D25" s="758" t="s">
        <v>950</v>
      </c>
      <c r="E25" s="753"/>
      <c r="F25" s="753"/>
      <c r="G25" s="753"/>
      <c r="H25" s="753"/>
      <c r="I25" s="753"/>
      <c r="J25" s="754"/>
      <c r="K25" s="757"/>
      <c r="L25" s="757"/>
      <c r="M25" s="753" t="s">
        <v>7</v>
      </c>
      <c r="N25" s="753" t="s">
        <v>7</v>
      </c>
      <c r="O25" s="753"/>
      <c r="P25" s="753">
        <v>2</v>
      </c>
      <c r="Q25" s="753">
        <v>2</v>
      </c>
      <c r="R25" s="618"/>
      <c r="S25" s="755">
        <f t="shared" si="1"/>
        <v>0</v>
      </c>
    </row>
    <row r="26" spans="1:19" ht="25.5" x14ac:dyDescent="0.25">
      <c r="A26" s="214">
        <f t="shared" si="2"/>
        <v>19</v>
      </c>
      <c r="B26" s="1176"/>
      <c r="C26" s="1184"/>
      <c r="D26" s="758" t="s">
        <v>951</v>
      </c>
      <c r="E26" s="753"/>
      <c r="F26" s="753"/>
      <c r="G26" s="753"/>
      <c r="H26" s="753"/>
      <c r="I26" s="753"/>
      <c r="J26" s="754"/>
      <c r="K26" s="757"/>
      <c r="L26" s="757"/>
      <c r="M26" s="753"/>
      <c r="N26" s="753" t="s">
        <v>7</v>
      </c>
      <c r="O26" s="753"/>
      <c r="P26" s="753">
        <v>1</v>
      </c>
      <c r="Q26" s="753">
        <v>2</v>
      </c>
      <c r="R26" s="618"/>
      <c r="S26" s="755">
        <f t="shared" si="1"/>
        <v>0</v>
      </c>
    </row>
    <row r="27" spans="1:19" x14ac:dyDescent="0.25">
      <c r="A27" s="214">
        <f t="shared" si="2"/>
        <v>20</v>
      </c>
      <c r="B27" s="1177"/>
      <c r="C27" s="1185"/>
      <c r="D27" s="758" t="s">
        <v>936</v>
      </c>
      <c r="E27" s="753"/>
      <c r="F27" s="753" t="s">
        <v>7</v>
      </c>
      <c r="G27" s="753"/>
      <c r="H27" s="753"/>
      <c r="I27" s="753"/>
      <c r="J27" s="754"/>
      <c r="K27" s="757"/>
      <c r="L27" s="757"/>
      <c r="M27" s="753"/>
      <c r="N27" s="753"/>
      <c r="O27" s="753"/>
      <c r="P27" s="753">
        <v>52</v>
      </c>
      <c r="Q27" s="753">
        <v>2</v>
      </c>
      <c r="R27" s="789" t="s">
        <v>4046</v>
      </c>
      <c r="S27" s="790" t="s">
        <v>4046</v>
      </c>
    </row>
    <row r="28" spans="1:19" x14ac:dyDescent="0.25">
      <c r="A28" s="214">
        <f t="shared" si="2"/>
        <v>21</v>
      </c>
      <c r="B28" s="1175" t="s">
        <v>952</v>
      </c>
      <c r="C28" s="1183" t="s">
        <v>953</v>
      </c>
      <c r="D28" s="758" t="s">
        <v>954</v>
      </c>
      <c r="E28" s="753"/>
      <c r="F28" s="753"/>
      <c r="G28" s="753"/>
      <c r="H28" s="753"/>
      <c r="I28" s="753"/>
      <c r="J28" s="754"/>
      <c r="K28" s="757"/>
      <c r="L28" s="757"/>
      <c r="M28" s="753" t="s">
        <v>7</v>
      </c>
      <c r="N28" s="753" t="s">
        <v>7</v>
      </c>
      <c r="O28" s="753"/>
      <c r="P28" s="753">
        <v>2</v>
      </c>
      <c r="Q28" s="753">
        <v>2</v>
      </c>
      <c r="R28" s="618"/>
      <c r="S28" s="755">
        <f t="shared" si="1"/>
        <v>0</v>
      </c>
    </row>
    <row r="29" spans="1:19" x14ac:dyDescent="0.25">
      <c r="A29" s="214">
        <f t="shared" si="2"/>
        <v>22</v>
      </c>
      <c r="B29" s="1176"/>
      <c r="C29" s="1184"/>
      <c r="D29" s="758" t="s">
        <v>955</v>
      </c>
      <c r="E29" s="753"/>
      <c r="F29" s="753"/>
      <c r="G29" s="753"/>
      <c r="H29" s="753"/>
      <c r="I29" s="753"/>
      <c r="J29" s="754"/>
      <c r="K29" s="757"/>
      <c r="L29" s="757"/>
      <c r="M29" s="753" t="s">
        <v>7</v>
      </c>
      <c r="N29" s="753" t="s">
        <v>7</v>
      </c>
      <c r="O29" s="753"/>
      <c r="P29" s="753">
        <v>2</v>
      </c>
      <c r="Q29" s="753">
        <v>2</v>
      </c>
      <c r="R29" s="618"/>
      <c r="S29" s="755">
        <f t="shared" si="1"/>
        <v>0</v>
      </c>
    </row>
    <row r="30" spans="1:19" x14ac:dyDescent="0.25">
      <c r="A30" s="214">
        <f t="shared" si="2"/>
        <v>23</v>
      </c>
      <c r="B30" s="1176"/>
      <c r="C30" s="1184"/>
      <c r="D30" s="758" t="s">
        <v>948</v>
      </c>
      <c r="E30" s="753"/>
      <c r="F30" s="753"/>
      <c r="G30" s="753"/>
      <c r="H30" s="753"/>
      <c r="I30" s="753"/>
      <c r="J30" s="754"/>
      <c r="K30" s="757"/>
      <c r="L30" s="757"/>
      <c r="M30" s="753" t="s">
        <v>7</v>
      </c>
      <c r="N30" s="753" t="s">
        <v>7</v>
      </c>
      <c r="O30" s="753"/>
      <c r="P30" s="753">
        <v>2</v>
      </c>
      <c r="Q30" s="753">
        <v>2</v>
      </c>
      <c r="R30" s="618"/>
      <c r="S30" s="755">
        <f t="shared" si="1"/>
        <v>0</v>
      </c>
    </row>
    <row r="31" spans="1:19" x14ac:dyDescent="0.25">
      <c r="A31" s="214">
        <f t="shared" si="2"/>
        <v>24</v>
      </c>
      <c r="B31" s="1177"/>
      <c r="C31" s="1185"/>
      <c r="D31" s="758" t="s">
        <v>956</v>
      </c>
      <c r="E31" s="753"/>
      <c r="F31" s="753" t="s">
        <v>7</v>
      </c>
      <c r="G31" s="753"/>
      <c r="H31" s="753"/>
      <c r="I31" s="753"/>
      <c r="J31" s="754"/>
      <c r="K31" s="757"/>
      <c r="L31" s="757"/>
      <c r="M31" s="753"/>
      <c r="N31" s="753"/>
      <c r="O31" s="753"/>
      <c r="P31" s="753">
        <v>52</v>
      </c>
      <c r="Q31" s="753">
        <v>2</v>
      </c>
      <c r="R31" s="789" t="s">
        <v>4046</v>
      </c>
      <c r="S31" s="790" t="s">
        <v>4046</v>
      </c>
    </row>
    <row r="32" spans="1:19" x14ac:dyDescent="0.25">
      <c r="A32" s="214">
        <f t="shared" si="2"/>
        <v>25</v>
      </c>
      <c r="B32" s="1175" t="s">
        <v>957</v>
      </c>
      <c r="C32" s="1183" t="s">
        <v>958</v>
      </c>
      <c r="D32" s="758" t="s">
        <v>939</v>
      </c>
      <c r="E32" s="753"/>
      <c r="F32" s="753"/>
      <c r="G32" s="753"/>
      <c r="H32" s="753"/>
      <c r="I32" s="753"/>
      <c r="J32" s="754"/>
      <c r="K32" s="757"/>
      <c r="L32" s="757"/>
      <c r="M32" s="753" t="s">
        <v>7</v>
      </c>
      <c r="N32" s="753" t="s">
        <v>7</v>
      </c>
      <c r="O32" s="753"/>
      <c r="P32" s="753">
        <v>2</v>
      </c>
      <c r="Q32" s="753">
        <v>1</v>
      </c>
      <c r="R32" s="618"/>
      <c r="S32" s="755">
        <f t="shared" si="1"/>
        <v>0</v>
      </c>
    </row>
    <row r="33" spans="1:19" x14ac:dyDescent="0.25">
      <c r="A33" s="214">
        <f t="shared" si="2"/>
        <v>26</v>
      </c>
      <c r="B33" s="1176"/>
      <c r="C33" s="1184"/>
      <c r="D33" s="758" t="s">
        <v>954</v>
      </c>
      <c r="E33" s="753"/>
      <c r="F33" s="753"/>
      <c r="G33" s="753"/>
      <c r="H33" s="753"/>
      <c r="I33" s="753"/>
      <c r="J33" s="754"/>
      <c r="K33" s="757"/>
      <c r="L33" s="757"/>
      <c r="M33" s="753" t="s">
        <v>7</v>
      </c>
      <c r="N33" s="753" t="s">
        <v>7</v>
      </c>
      <c r="O33" s="753"/>
      <c r="P33" s="753">
        <v>2</v>
      </c>
      <c r="Q33" s="753">
        <v>1</v>
      </c>
      <c r="R33" s="618"/>
      <c r="S33" s="755">
        <f t="shared" si="1"/>
        <v>0</v>
      </c>
    </row>
    <row r="34" spans="1:19" x14ac:dyDescent="0.25">
      <c r="A34" s="214">
        <f t="shared" si="2"/>
        <v>27</v>
      </c>
      <c r="B34" s="1176"/>
      <c r="C34" s="1184"/>
      <c r="D34" s="758" t="s">
        <v>941</v>
      </c>
      <c r="E34" s="753"/>
      <c r="F34" s="753"/>
      <c r="G34" s="753"/>
      <c r="H34" s="753"/>
      <c r="I34" s="753"/>
      <c r="J34" s="754"/>
      <c r="K34" s="757"/>
      <c r="L34" s="757"/>
      <c r="M34" s="753" t="s">
        <v>7</v>
      </c>
      <c r="N34" s="753" t="s">
        <v>7</v>
      </c>
      <c r="O34" s="753"/>
      <c r="P34" s="753">
        <v>2</v>
      </c>
      <c r="Q34" s="753">
        <v>1</v>
      </c>
      <c r="R34" s="618"/>
      <c r="S34" s="755">
        <f t="shared" si="1"/>
        <v>0</v>
      </c>
    </row>
    <row r="35" spans="1:19" x14ac:dyDescent="0.25">
      <c r="A35" s="214">
        <f t="shared" si="2"/>
        <v>28</v>
      </c>
      <c r="B35" s="1176"/>
      <c r="C35" s="1184"/>
      <c r="D35" s="758" t="s">
        <v>955</v>
      </c>
      <c r="E35" s="753"/>
      <c r="F35" s="753"/>
      <c r="G35" s="753"/>
      <c r="H35" s="753"/>
      <c r="I35" s="753"/>
      <c r="J35" s="754"/>
      <c r="K35" s="757"/>
      <c r="L35" s="757"/>
      <c r="M35" s="753" t="s">
        <v>7</v>
      </c>
      <c r="N35" s="753" t="s">
        <v>7</v>
      </c>
      <c r="O35" s="753"/>
      <c r="P35" s="753">
        <v>2</v>
      </c>
      <c r="Q35" s="753">
        <v>1</v>
      </c>
      <c r="R35" s="618"/>
      <c r="S35" s="755">
        <f t="shared" si="1"/>
        <v>0</v>
      </c>
    </row>
    <row r="36" spans="1:19" x14ac:dyDescent="0.25">
      <c r="A36" s="214">
        <f t="shared" si="2"/>
        <v>29</v>
      </c>
      <c r="B36" s="1176"/>
      <c r="C36" s="1184"/>
      <c r="D36" s="758" t="s">
        <v>943</v>
      </c>
      <c r="E36" s="753"/>
      <c r="F36" s="753"/>
      <c r="G36" s="753"/>
      <c r="H36" s="753"/>
      <c r="I36" s="753"/>
      <c r="J36" s="754"/>
      <c r="K36" s="757"/>
      <c r="L36" s="757"/>
      <c r="M36" s="753" t="s">
        <v>7</v>
      </c>
      <c r="N36" s="753" t="s">
        <v>7</v>
      </c>
      <c r="O36" s="753"/>
      <c r="P36" s="753">
        <v>2</v>
      </c>
      <c r="Q36" s="753">
        <v>1</v>
      </c>
      <c r="R36" s="618"/>
      <c r="S36" s="755">
        <f t="shared" si="1"/>
        <v>0</v>
      </c>
    </row>
    <row r="37" spans="1:19" x14ac:dyDescent="0.25">
      <c r="A37" s="214">
        <f t="shared" si="2"/>
        <v>30</v>
      </c>
      <c r="B37" s="1176"/>
      <c r="C37" s="1184"/>
      <c r="D37" s="758" t="s">
        <v>945</v>
      </c>
      <c r="E37" s="753"/>
      <c r="F37" s="753"/>
      <c r="G37" s="753"/>
      <c r="H37" s="753"/>
      <c r="I37" s="753"/>
      <c r="J37" s="754"/>
      <c r="K37" s="757"/>
      <c r="L37" s="757"/>
      <c r="M37" s="753" t="s">
        <v>7</v>
      </c>
      <c r="N37" s="753" t="s">
        <v>7</v>
      </c>
      <c r="O37" s="753"/>
      <c r="P37" s="753">
        <v>2</v>
      </c>
      <c r="Q37" s="753">
        <v>1</v>
      </c>
      <c r="R37" s="618"/>
      <c r="S37" s="755">
        <f t="shared" si="1"/>
        <v>0</v>
      </c>
    </row>
    <row r="38" spans="1:19" x14ac:dyDescent="0.25">
      <c r="A38" s="214">
        <f t="shared" si="2"/>
        <v>31</v>
      </c>
      <c r="B38" s="1176"/>
      <c r="C38" s="1184"/>
      <c r="D38" s="758" t="s">
        <v>944</v>
      </c>
      <c r="E38" s="753"/>
      <c r="F38" s="753"/>
      <c r="G38" s="753"/>
      <c r="H38" s="753"/>
      <c r="I38" s="753"/>
      <c r="J38" s="754"/>
      <c r="K38" s="757"/>
      <c r="L38" s="757"/>
      <c r="M38" s="753" t="s">
        <v>7</v>
      </c>
      <c r="N38" s="753" t="s">
        <v>7</v>
      </c>
      <c r="O38" s="753"/>
      <c r="P38" s="753">
        <v>2</v>
      </c>
      <c r="Q38" s="753">
        <v>1</v>
      </c>
      <c r="R38" s="618"/>
      <c r="S38" s="755">
        <f t="shared" si="1"/>
        <v>0</v>
      </c>
    </row>
    <row r="39" spans="1:19" x14ac:dyDescent="0.25">
      <c r="A39" s="214">
        <f t="shared" si="2"/>
        <v>32</v>
      </c>
      <c r="B39" s="1176"/>
      <c r="C39" s="1184"/>
      <c r="D39" s="758" t="s">
        <v>946</v>
      </c>
      <c r="E39" s="753"/>
      <c r="F39" s="753"/>
      <c r="G39" s="753"/>
      <c r="H39" s="753"/>
      <c r="I39" s="753"/>
      <c r="J39" s="754"/>
      <c r="K39" s="757"/>
      <c r="L39" s="757"/>
      <c r="M39" s="753" t="s">
        <v>7</v>
      </c>
      <c r="N39" s="753" t="s">
        <v>7</v>
      </c>
      <c r="O39" s="753"/>
      <c r="P39" s="753">
        <v>2</v>
      </c>
      <c r="Q39" s="753">
        <v>1</v>
      </c>
      <c r="R39" s="618"/>
      <c r="S39" s="755">
        <f t="shared" si="1"/>
        <v>0</v>
      </c>
    </row>
    <row r="40" spans="1:19" x14ac:dyDescent="0.25">
      <c r="A40" s="214">
        <f t="shared" si="2"/>
        <v>33</v>
      </c>
      <c r="B40" s="1176"/>
      <c r="C40" s="1184"/>
      <c r="D40" s="758" t="s">
        <v>947</v>
      </c>
      <c r="E40" s="753"/>
      <c r="F40" s="753"/>
      <c r="G40" s="753"/>
      <c r="H40" s="753"/>
      <c r="I40" s="753"/>
      <c r="J40" s="754"/>
      <c r="K40" s="757"/>
      <c r="L40" s="757"/>
      <c r="M40" s="753" t="s">
        <v>7</v>
      </c>
      <c r="N40" s="753" t="s">
        <v>7</v>
      </c>
      <c r="O40" s="753"/>
      <c r="P40" s="753">
        <v>2</v>
      </c>
      <c r="Q40" s="753">
        <v>1</v>
      </c>
      <c r="R40" s="618"/>
      <c r="S40" s="755">
        <f t="shared" si="1"/>
        <v>0</v>
      </c>
    </row>
    <row r="41" spans="1:19" x14ac:dyDescent="0.25">
      <c r="A41" s="214">
        <f t="shared" si="2"/>
        <v>34</v>
      </c>
      <c r="B41" s="1176"/>
      <c r="C41" s="1184"/>
      <c r="D41" s="758" t="s">
        <v>948</v>
      </c>
      <c r="E41" s="753"/>
      <c r="F41" s="753"/>
      <c r="G41" s="753"/>
      <c r="H41" s="753"/>
      <c r="I41" s="753"/>
      <c r="J41" s="754"/>
      <c r="K41" s="757"/>
      <c r="L41" s="757"/>
      <c r="M41" s="753" t="s">
        <v>7</v>
      </c>
      <c r="N41" s="753" t="s">
        <v>7</v>
      </c>
      <c r="O41" s="753"/>
      <c r="P41" s="753">
        <v>2</v>
      </c>
      <c r="Q41" s="753">
        <v>1</v>
      </c>
      <c r="R41" s="618"/>
      <c r="S41" s="755">
        <f t="shared" si="1"/>
        <v>0</v>
      </c>
    </row>
    <row r="42" spans="1:19" ht="25.5" x14ac:dyDescent="0.25">
      <c r="A42" s="214">
        <f t="shared" si="2"/>
        <v>35</v>
      </c>
      <c r="B42" s="1176"/>
      <c r="C42" s="1184"/>
      <c r="D42" s="758" t="s">
        <v>951</v>
      </c>
      <c r="E42" s="753"/>
      <c r="F42" s="753"/>
      <c r="G42" s="753"/>
      <c r="H42" s="753"/>
      <c r="I42" s="753"/>
      <c r="J42" s="754"/>
      <c r="K42" s="757"/>
      <c r="L42" s="757"/>
      <c r="M42" s="753"/>
      <c r="N42" s="753" t="s">
        <v>7</v>
      </c>
      <c r="O42" s="753"/>
      <c r="P42" s="753">
        <v>1</v>
      </c>
      <c r="Q42" s="753">
        <v>1</v>
      </c>
      <c r="R42" s="618"/>
      <c r="S42" s="755">
        <f t="shared" si="1"/>
        <v>0</v>
      </c>
    </row>
    <row r="43" spans="1:19" x14ac:dyDescent="0.25">
      <c r="A43" s="214">
        <f t="shared" si="2"/>
        <v>36</v>
      </c>
      <c r="B43" s="1177"/>
      <c r="C43" s="1185"/>
      <c r="D43" s="758" t="s">
        <v>936</v>
      </c>
      <c r="E43" s="753"/>
      <c r="F43" s="753" t="s">
        <v>7</v>
      </c>
      <c r="G43" s="753"/>
      <c r="H43" s="753"/>
      <c r="I43" s="753"/>
      <c r="J43" s="754"/>
      <c r="K43" s="757"/>
      <c r="L43" s="757"/>
      <c r="M43" s="753"/>
      <c r="N43" s="753"/>
      <c r="O43" s="753"/>
      <c r="P43" s="753">
        <v>52</v>
      </c>
      <c r="Q43" s="753">
        <v>1</v>
      </c>
      <c r="R43" s="789" t="s">
        <v>4046</v>
      </c>
      <c r="S43" s="790" t="s">
        <v>4046</v>
      </c>
    </row>
    <row r="44" spans="1:19" x14ac:dyDescent="0.25">
      <c r="A44" s="214">
        <f t="shared" si="2"/>
        <v>37</v>
      </c>
      <c r="B44" s="1175" t="s">
        <v>959</v>
      </c>
      <c r="C44" s="1183" t="s">
        <v>960</v>
      </c>
      <c r="D44" s="758" t="s">
        <v>939</v>
      </c>
      <c r="E44" s="753"/>
      <c r="F44" s="753"/>
      <c r="G44" s="753"/>
      <c r="H44" s="753"/>
      <c r="I44" s="753"/>
      <c r="J44" s="754"/>
      <c r="K44" s="757"/>
      <c r="L44" s="757"/>
      <c r="M44" s="753" t="s">
        <v>7</v>
      </c>
      <c r="N44" s="753" t="s">
        <v>7</v>
      </c>
      <c r="O44" s="753"/>
      <c r="P44" s="753">
        <v>2</v>
      </c>
      <c r="Q44" s="753">
        <v>2</v>
      </c>
      <c r="R44" s="618"/>
      <c r="S44" s="755">
        <f t="shared" si="1"/>
        <v>0</v>
      </c>
    </row>
    <row r="45" spans="1:19" x14ac:dyDescent="0.25">
      <c r="A45" s="214">
        <f t="shared" si="2"/>
        <v>38</v>
      </c>
      <c r="B45" s="1176"/>
      <c r="C45" s="1184"/>
      <c r="D45" s="758" t="s">
        <v>954</v>
      </c>
      <c r="E45" s="753"/>
      <c r="F45" s="753"/>
      <c r="G45" s="753"/>
      <c r="H45" s="753"/>
      <c r="I45" s="753"/>
      <c r="J45" s="754"/>
      <c r="K45" s="757"/>
      <c r="L45" s="757"/>
      <c r="M45" s="753" t="s">
        <v>7</v>
      </c>
      <c r="N45" s="753" t="s">
        <v>7</v>
      </c>
      <c r="O45" s="753"/>
      <c r="P45" s="753">
        <v>2</v>
      </c>
      <c r="Q45" s="753">
        <v>2</v>
      </c>
      <c r="R45" s="618"/>
      <c r="S45" s="755">
        <f t="shared" si="1"/>
        <v>0</v>
      </c>
    </row>
    <row r="46" spans="1:19" x14ac:dyDescent="0.25">
      <c r="A46" s="214">
        <f t="shared" si="2"/>
        <v>39</v>
      </c>
      <c r="B46" s="1176"/>
      <c r="C46" s="1184"/>
      <c r="D46" s="758" t="s">
        <v>941</v>
      </c>
      <c r="E46" s="753"/>
      <c r="F46" s="753"/>
      <c r="G46" s="753"/>
      <c r="H46" s="753"/>
      <c r="I46" s="753"/>
      <c r="J46" s="754"/>
      <c r="K46" s="757"/>
      <c r="L46" s="757"/>
      <c r="M46" s="753" t="s">
        <v>7</v>
      </c>
      <c r="N46" s="753" t="s">
        <v>7</v>
      </c>
      <c r="O46" s="753"/>
      <c r="P46" s="753">
        <v>2</v>
      </c>
      <c r="Q46" s="753">
        <v>2</v>
      </c>
      <c r="R46" s="618"/>
      <c r="S46" s="755">
        <f t="shared" si="1"/>
        <v>0</v>
      </c>
    </row>
    <row r="47" spans="1:19" x14ac:dyDescent="0.25">
      <c r="A47" s="214">
        <f t="shared" si="2"/>
        <v>40</v>
      </c>
      <c r="B47" s="1176"/>
      <c r="C47" s="1184"/>
      <c r="D47" s="758" t="s">
        <v>955</v>
      </c>
      <c r="E47" s="753"/>
      <c r="F47" s="753"/>
      <c r="G47" s="753"/>
      <c r="H47" s="753"/>
      <c r="I47" s="753"/>
      <c r="J47" s="754"/>
      <c r="K47" s="757"/>
      <c r="L47" s="757"/>
      <c r="M47" s="753" t="s">
        <v>7</v>
      </c>
      <c r="N47" s="753" t="s">
        <v>7</v>
      </c>
      <c r="O47" s="753"/>
      <c r="P47" s="753">
        <v>2</v>
      </c>
      <c r="Q47" s="753">
        <v>2</v>
      </c>
      <c r="R47" s="618"/>
      <c r="S47" s="755">
        <f t="shared" si="1"/>
        <v>0</v>
      </c>
    </row>
    <row r="48" spans="1:19" x14ac:dyDescent="0.25">
      <c r="A48" s="214">
        <f t="shared" si="2"/>
        <v>41</v>
      </c>
      <c r="B48" s="1176"/>
      <c r="C48" s="1184"/>
      <c r="D48" s="758" t="s">
        <v>943</v>
      </c>
      <c r="E48" s="753"/>
      <c r="F48" s="753"/>
      <c r="G48" s="753"/>
      <c r="H48" s="753"/>
      <c r="I48" s="753"/>
      <c r="J48" s="754"/>
      <c r="K48" s="757"/>
      <c r="L48" s="757"/>
      <c r="M48" s="753" t="s">
        <v>7</v>
      </c>
      <c r="N48" s="753" t="s">
        <v>7</v>
      </c>
      <c r="O48" s="753"/>
      <c r="P48" s="753">
        <v>2</v>
      </c>
      <c r="Q48" s="753">
        <v>2</v>
      </c>
      <c r="R48" s="618"/>
      <c r="S48" s="755">
        <f t="shared" si="1"/>
        <v>0</v>
      </c>
    </row>
    <row r="49" spans="1:19" x14ac:dyDescent="0.25">
      <c r="A49" s="214">
        <f t="shared" si="2"/>
        <v>42</v>
      </c>
      <c r="B49" s="1176"/>
      <c r="C49" s="1184"/>
      <c r="D49" s="758" t="s">
        <v>945</v>
      </c>
      <c r="E49" s="753"/>
      <c r="F49" s="753"/>
      <c r="G49" s="753"/>
      <c r="H49" s="753"/>
      <c r="I49" s="753"/>
      <c r="J49" s="754"/>
      <c r="K49" s="757"/>
      <c r="L49" s="757"/>
      <c r="M49" s="753" t="s">
        <v>7</v>
      </c>
      <c r="N49" s="753" t="s">
        <v>7</v>
      </c>
      <c r="O49" s="753"/>
      <c r="P49" s="753">
        <v>2</v>
      </c>
      <c r="Q49" s="753">
        <v>2</v>
      </c>
      <c r="R49" s="618"/>
      <c r="S49" s="755">
        <f t="shared" si="1"/>
        <v>0</v>
      </c>
    </row>
    <row r="50" spans="1:19" x14ac:dyDescent="0.25">
      <c r="A50" s="214">
        <f t="shared" si="2"/>
        <v>43</v>
      </c>
      <c r="B50" s="1176"/>
      <c r="C50" s="1184"/>
      <c r="D50" s="758" t="s">
        <v>944</v>
      </c>
      <c r="E50" s="753"/>
      <c r="F50" s="753"/>
      <c r="G50" s="753"/>
      <c r="H50" s="753"/>
      <c r="I50" s="753"/>
      <c r="J50" s="754"/>
      <c r="K50" s="757"/>
      <c r="L50" s="757"/>
      <c r="M50" s="753" t="s">
        <v>7</v>
      </c>
      <c r="N50" s="753" t="s">
        <v>7</v>
      </c>
      <c r="O50" s="753"/>
      <c r="P50" s="753">
        <v>2</v>
      </c>
      <c r="Q50" s="753">
        <v>2</v>
      </c>
      <c r="R50" s="618"/>
      <c r="S50" s="755">
        <f t="shared" si="1"/>
        <v>0</v>
      </c>
    </row>
    <row r="51" spans="1:19" x14ac:dyDescent="0.25">
      <c r="A51" s="214">
        <f t="shared" si="2"/>
        <v>44</v>
      </c>
      <c r="B51" s="1176"/>
      <c r="C51" s="1184"/>
      <c r="D51" s="758" t="s">
        <v>946</v>
      </c>
      <c r="E51" s="753"/>
      <c r="F51" s="753"/>
      <c r="G51" s="753"/>
      <c r="H51" s="753"/>
      <c r="I51" s="753"/>
      <c r="J51" s="754"/>
      <c r="K51" s="757"/>
      <c r="L51" s="757"/>
      <c r="M51" s="753" t="s">
        <v>7</v>
      </c>
      <c r="N51" s="753" t="s">
        <v>7</v>
      </c>
      <c r="O51" s="753"/>
      <c r="P51" s="753">
        <v>2</v>
      </c>
      <c r="Q51" s="753">
        <v>2</v>
      </c>
      <c r="R51" s="618"/>
      <c r="S51" s="755">
        <f t="shared" si="1"/>
        <v>0</v>
      </c>
    </row>
    <row r="52" spans="1:19" x14ac:dyDescent="0.25">
      <c r="A52" s="214">
        <f t="shared" si="2"/>
        <v>45</v>
      </c>
      <c r="B52" s="1176"/>
      <c r="C52" s="1184"/>
      <c r="D52" s="758" t="s">
        <v>947</v>
      </c>
      <c r="E52" s="753"/>
      <c r="F52" s="753"/>
      <c r="G52" s="753"/>
      <c r="H52" s="753"/>
      <c r="I52" s="753"/>
      <c r="J52" s="754"/>
      <c r="K52" s="757"/>
      <c r="L52" s="757"/>
      <c r="M52" s="753" t="s">
        <v>7</v>
      </c>
      <c r="N52" s="753" t="s">
        <v>7</v>
      </c>
      <c r="O52" s="753"/>
      <c r="P52" s="753">
        <v>2</v>
      </c>
      <c r="Q52" s="753">
        <v>2</v>
      </c>
      <c r="R52" s="618"/>
      <c r="S52" s="755">
        <f t="shared" si="1"/>
        <v>0</v>
      </c>
    </row>
    <row r="53" spans="1:19" x14ac:dyDescent="0.25">
      <c r="A53" s="214">
        <f t="shared" si="2"/>
        <v>46</v>
      </c>
      <c r="B53" s="1176"/>
      <c r="C53" s="1184"/>
      <c r="D53" s="758" t="s">
        <v>948</v>
      </c>
      <c r="E53" s="753"/>
      <c r="F53" s="753"/>
      <c r="G53" s="753"/>
      <c r="H53" s="753"/>
      <c r="I53" s="753"/>
      <c r="J53" s="754"/>
      <c r="K53" s="757"/>
      <c r="L53" s="757"/>
      <c r="M53" s="753" t="s">
        <v>7</v>
      </c>
      <c r="N53" s="753" t="s">
        <v>7</v>
      </c>
      <c r="O53" s="753"/>
      <c r="P53" s="753">
        <v>2</v>
      </c>
      <c r="Q53" s="753">
        <v>2</v>
      </c>
      <c r="R53" s="618"/>
      <c r="S53" s="755">
        <f t="shared" si="1"/>
        <v>0</v>
      </c>
    </row>
    <row r="54" spans="1:19" ht="25.5" x14ac:dyDescent="0.25">
      <c r="A54" s="214">
        <f t="shared" si="2"/>
        <v>47</v>
      </c>
      <c r="B54" s="1176"/>
      <c r="C54" s="1184"/>
      <c r="D54" s="758" t="s">
        <v>951</v>
      </c>
      <c r="E54" s="753"/>
      <c r="F54" s="753"/>
      <c r="G54" s="753"/>
      <c r="H54" s="753"/>
      <c r="I54" s="753"/>
      <c r="J54" s="754"/>
      <c r="K54" s="757"/>
      <c r="L54" s="757"/>
      <c r="M54" s="753"/>
      <c r="N54" s="753" t="s">
        <v>7</v>
      </c>
      <c r="O54" s="753"/>
      <c r="P54" s="753">
        <v>1</v>
      </c>
      <c r="Q54" s="753">
        <v>2</v>
      </c>
      <c r="R54" s="618"/>
      <c r="S54" s="755">
        <f t="shared" si="1"/>
        <v>0</v>
      </c>
    </row>
    <row r="55" spans="1:19" x14ac:dyDescent="0.25">
      <c r="A55" s="214">
        <f t="shared" si="2"/>
        <v>48</v>
      </c>
      <c r="B55" s="1177"/>
      <c r="C55" s="1185"/>
      <c r="D55" s="758" t="s">
        <v>936</v>
      </c>
      <c r="E55" s="753"/>
      <c r="F55" s="753" t="s">
        <v>7</v>
      </c>
      <c r="G55" s="753"/>
      <c r="H55" s="753"/>
      <c r="I55" s="753"/>
      <c r="J55" s="754"/>
      <c r="K55" s="757"/>
      <c r="L55" s="757"/>
      <c r="M55" s="753"/>
      <c r="N55" s="753"/>
      <c r="O55" s="753"/>
      <c r="P55" s="753">
        <v>52</v>
      </c>
      <c r="Q55" s="753">
        <v>2</v>
      </c>
      <c r="R55" s="789" t="s">
        <v>4046</v>
      </c>
      <c r="S55" s="790" t="s">
        <v>4046</v>
      </c>
    </row>
    <row r="56" spans="1:19" x14ac:dyDescent="0.25">
      <c r="A56" s="214">
        <f t="shared" si="2"/>
        <v>49</v>
      </c>
      <c r="B56" s="1175" t="s">
        <v>961</v>
      </c>
      <c r="C56" s="1183" t="s">
        <v>4036</v>
      </c>
      <c r="D56" s="758" t="s">
        <v>962</v>
      </c>
      <c r="E56" s="753"/>
      <c r="F56" s="753"/>
      <c r="G56" s="753"/>
      <c r="H56" s="753"/>
      <c r="I56" s="753"/>
      <c r="J56" s="754"/>
      <c r="K56" s="757"/>
      <c r="L56" s="757"/>
      <c r="M56" s="753" t="s">
        <v>7</v>
      </c>
      <c r="N56" s="753" t="s">
        <v>7</v>
      </c>
      <c r="O56" s="753"/>
      <c r="P56" s="753">
        <v>2</v>
      </c>
      <c r="Q56" s="753">
        <v>12</v>
      </c>
      <c r="R56" s="618"/>
      <c r="S56" s="755">
        <f t="shared" si="1"/>
        <v>0</v>
      </c>
    </row>
    <row r="57" spans="1:19" x14ac:dyDescent="0.25">
      <c r="A57" s="214">
        <f t="shared" si="2"/>
        <v>50</v>
      </c>
      <c r="B57" s="1176"/>
      <c r="C57" s="1184"/>
      <c r="D57" s="758" t="s">
        <v>942</v>
      </c>
      <c r="E57" s="753"/>
      <c r="F57" s="753"/>
      <c r="G57" s="753"/>
      <c r="H57" s="753"/>
      <c r="I57" s="753"/>
      <c r="J57" s="754"/>
      <c r="K57" s="757"/>
      <c r="L57" s="757"/>
      <c r="M57" s="753" t="s">
        <v>7</v>
      </c>
      <c r="N57" s="753" t="s">
        <v>7</v>
      </c>
      <c r="O57" s="753"/>
      <c r="P57" s="753">
        <v>2</v>
      </c>
      <c r="Q57" s="753">
        <v>12</v>
      </c>
      <c r="R57" s="618"/>
      <c r="S57" s="755">
        <f t="shared" si="1"/>
        <v>0</v>
      </c>
    </row>
    <row r="58" spans="1:19" x14ac:dyDescent="0.25">
      <c r="A58" s="214">
        <f t="shared" si="2"/>
        <v>51</v>
      </c>
      <c r="B58" s="1176"/>
      <c r="C58" s="1184"/>
      <c r="D58" s="758" t="s">
        <v>948</v>
      </c>
      <c r="E58" s="753"/>
      <c r="F58" s="753"/>
      <c r="G58" s="753"/>
      <c r="H58" s="753"/>
      <c r="I58" s="753"/>
      <c r="J58" s="754"/>
      <c r="K58" s="757"/>
      <c r="L58" s="757"/>
      <c r="M58" s="753" t="s">
        <v>7</v>
      </c>
      <c r="N58" s="753" t="s">
        <v>7</v>
      </c>
      <c r="O58" s="753"/>
      <c r="P58" s="753">
        <v>2</v>
      </c>
      <c r="Q58" s="753">
        <v>12</v>
      </c>
      <c r="R58" s="618"/>
      <c r="S58" s="755">
        <f t="shared" si="1"/>
        <v>0</v>
      </c>
    </row>
    <row r="59" spans="1:19" x14ac:dyDescent="0.25">
      <c r="A59" s="214">
        <f t="shared" si="2"/>
        <v>52</v>
      </c>
      <c r="B59" s="1176"/>
      <c r="C59" s="1184"/>
      <c r="D59" s="758" t="s">
        <v>963</v>
      </c>
      <c r="E59" s="753"/>
      <c r="F59" s="753"/>
      <c r="G59" s="753"/>
      <c r="H59" s="753"/>
      <c r="I59" s="753"/>
      <c r="J59" s="754"/>
      <c r="K59" s="757"/>
      <c r="L59" s="757"/>
      <c r="M59" s="753" t="s">
        <v>7</v>
      </c>
      <c r="N59" s="753" t="s">
        <v>7</v>
      </c>
      <c r="O59" s="753"/>
      <c r="P59" s="753">
        <v>2</v>
      </c>
      <c r="Q59" s="753">
        <v>12</v>
      </c>
      <c r="R59" s="618"/>
      <c r="S59" s="755">
        <f t="shared" si="1"/>
        <v>0</v>
      </c>
    </row>
    <row r="60" spans="1:19" x14ac:dyDescent="0.25">
      <c r="A60" s="214">
        <f t="shared" si="2"/>
        <v>53</v>
      </c>
      <c r="B60" s="1176"/>
      <c r="C60" s="1184"/>
      <c r="D60" s="758" t="s">
        <v>950</v>
      </c>
      <c r="E60" s="753"/>
      <c r="F60" s="753"/>
      <c r="G60" s="753"/>
      <c r="H60" s="753"/>
      <c r="I60" s="753"/>
      <c r="J60" s="754"/>
      <c r="K60" s="757"/>
      <c r="L60" s="757"/>
      <c r="M60" s="753" t="s">
        <v>7</v>
      </c>
      <c r="N60" s="753" t="s">
        <v>7</v>
      </c>
      <c r="O60" s="753"/>
      <c r="P60" s="753">
        <v>2</v>
      </c>
      <c r="Q60" s="753">
        <v>12</v>
      </c>
      <c r="R60" s="618"/>
      <c r="S60" s="755">
        <f t="shared" si="1"/>
        <v>0</v>
      </c>
    </row>
    <row r="61" spans="1:19" x14ac:dyDescent="0.25">
      <c r="A61" s="214">
        <f t="shared" si="2"/>
        <v>54</v>
      </c>
      <c r="B61" s="1177"/>
      <c r="C61" s="1185"/>
      <c r="D61" s="758" t="s">
        <v>956</v>
      </c>
      <c r="E61" s="753"/>
      <c r="F61" s="753" t="s">
        <v>7</v>
      </c>
      <c r="G61" s="753"/>
      <c r="H61" s="753"/>
      <c r="I61" s="753"/>
      <c r="J61" s="754"/>
      <c r="K61" s="757"/>
      <c r="L61" s="757"/>
      <c r="M61" s="753"/>
      <c r="N61" s="753"/>
      <c r="O61" s="753"/>
      <c r="P61" s="753">
        <v>52</v>
      </c>
      <c r="Q61" s="753">
        <v>12</v>
      </c>
      <c r="R61" s="789" t="s">
        <v>4046</v>
      </c>
      <c r="S61" s="790" t="s">
        <v>4046</v>
      </c>
    </row>
    <row r="62" spans="1:19" x14ac:dyDescent="0.25">
      <c r="A62" s="214">
        <f t="shared" si="2"/>
        <v>55</v>
      </c>
      <c r="B62" s="1175" t="s">
        <v>964</v>
      </c>
      <c r="C62" s="1183" t="s">
        <v>965</v>
      </c>
      <c r="D62" s="758" t="s">
        <v>885</v>
      </c>
      <c r="E62" s="753"/>
      <c r="F62" s="753"/>
      <c r="G62" s="753"/>
      <c r="H62" s="753"/>
      <c r="I62" s="753"/>
      <c r="J62" s="754"/>
      <c r="K62" s="757"/>
      <c r="L62" s="757"/>
      <c r="M62" s="753"/>
      <c r="N62" s="753" t="s">
        <v>7</v>
      </c>
      <c r="O62" s="753"/>
      <c r="P62" s="753">
        <v>1</v>
      </c>
      <c r="Q62" s="753">
        <v>4</v>
      </c>
      <c r="R62" s="618"/>
      <c r="S62" s="755">
        <f t="shared" si="1"/>
        <v>0</v>
      </c>
    </row>
    <row r="63" spans="1:19" x14ac:dyDescent="0.25">
      <c r="A63" s="214">
        <f t="shared" si="2"/>
        <v>56</v>
      </c>
      <c r="B63" s="1176"/>
      <c r="C63" s="1184"/>
      <c r="D63" s="758" t="s">
        <v>966</v>
      </c>
      <c r="E63" s="753"/>
      <c r="F63" s="753"/>
      <c r="G63" s="753"/>
      <c r="H63" s="753"/>
      <c r="I63" s="753"/>
      <c r="J63" s="754"/>
      <c r="K63" s="757"/>
      <c r="L63" s="757"/>
      <c r="M63" s="753"/>
      <c r="N63" s="753" t="s">
        <v>7</v>
      </c>
      <c r="O63" s="753"/>
      <c r="P63" s="753">
        <v>1</v>
      </c>
      <c r="Q63" s="753">
        <v>4</v>
      </c>
      <c r="R63" s="618"/>
      <c r="S63" s="755">
        <f t="shared" si="1"/>
        <v>0</v>
      </c>
    </row>
    <row r="64" spans="1:19" x14ac:dyDescent="0.25">
      <c r="A64" s="214">
        <f t="shared" si="2"/>
        <v>57</v>
      </c>
      <c r="B64" s="1176"/>
      <c r="C64" s="1184"/>
      <c r="D64" s="758" t="s">
        <v>967</v>
      </c>
      <c r="E64" s="753"/>
      <c r="F64" s="753"/>
      <c r="G64" s="753"/>
      <c r="H64" s="753"/>
      <c r="I64" s="753"/>
      <c r="J64" s="754"/>
      <c r="K64" s="757"/>
      <c r="L64" s="757"/>
      <c r="M64" s="753"/>
      <c r="N64" s="753" t="s">
        <v>7</v>
      </c>
      <c r="O64" s="753"/>
      <c r="P64" s="753">
        <v>1</v>
      </c>
      <c r="Q64" s="753">
        <v>4</v>
      </c>
      <c r="R64" s="618"/>
      <c r="S64" s="755">
        <f t="shared" si="1"/>
        <v>0</v>
      </c>
    </row>
    <row r="65" spans="1:19" x14ac:dyDescent="0.25">
      <c r="A65" s="12">
        <f t="shared" si="2"/>
        <v>58</v>
      </c>
      <c r="B65" s="1177"/>
      <c r="C65" s="1185"/>
      <c r="D65" s="758" t="s">
        <v>936</v>
      </c>
      <c r="E65" s="753"/>
      <c r="F65" s="753" t="s">
        <v>7</v>
      </c>
      <c r="G65" s="753"/>
      <c r="H65" s="753"/>
      <c r="I65" s="753"/>
      <c r="J65" s="754"/>
      <c r="K65" s="757"/>
      <c r="L65" s="757"/>
      <c r="M65" s="753"/>
      <c r="N65" s="753"/>
      <c r="O65" s="753"/>
      <c r="P65" s="753">
        <v>52</v>
      </c>
      <c r="Q65" s="753">
        <v>4</v>
      </c>
      <c r="R65" s="789" t="s">
        <v>4046</v>
      </c>
      <c r="S65" s="790" t="s">
        <v>4046</v>
      </c>
    </row>
    <row r="66" spans="1:19" x14ac:dyDescent="0.25">
      <c r="A66" s="12">
        <f t="shared" si="2"/>
        <v>59</v>
      </c>
      <c r="B66" s="759"/>
      <c r="C66" s="760"/>
      <c r="D66" s="398" t="s">
        <v>968</v>
      </c>
      <c r="E66" s="286"/>
      <c r="F66" s="286"/>
      <c r="G66" s="286"/>
      <c r="H66" s="286"/>
      <c r="I66" s="286"/>
      <c r="J66" s="286"/>
      <c r="K66" s="286"/>
      <c r="L66" s="286"/>
      <c r="M66" s="286"/>
      <c r="N66" s="286"/>
      <c r="O66" s="286"/>
      <c r="P66" s="286">
        <v>0.5</v>
      </c>
      <c r="Q66" s="286">
        <v>1</v>
      </c>
      <c r="R66" s="618"/>
      <c r="S66" s="460">
        <f>Q66*P66*ROUND(R66,2)</f>
        <v>0</v>
      </c>
    </row>
    <row r="67" spans="1:19" ht="15.75" thickBot="1" x14ac:dyDescent="0.3">
      <c r="A67" s="259">
        <f t="shared" si="2"/>
        <v>60</v>
      </c>
      <c r="B67" s="761"/>
      <c r="C67" s="762"/>
      <c r="D67" s="461" t="s">
        <v>969</v>
      </c>
      <c r="E67" s="287"/>
      <c r="F67" s="287"/>
      <c r="G67" s="287"/>
      <c r="H67" s="287"/>
      <c r="I67" s="287"/>
      <c r="J67" s="287"/>
      <c r="K67" s="287"/>
      <c r="L67" s="287"/>
      <c r="M67" s="287"/>
      <c r="N67" s="287"/>
      <c r="O67" s="287"/>
      <c r="P67" s="287">
        <v>1</v>
      </c>
      <c r="Q67" s="287">
        <v>1</v>
      </c>
      <c r="R67" s="619"/>
      <c r="S67" s="460">
        <f>Q67*P67*ROUND(R67,2)</f>
        <v>0</v>
      </c>
    </row>
    <row r="68" spans="1:19" ht="16.5" thickTop="1" thickBot="1" x14ac:dyDescent="0.3">
      <c r="R68" s="462" t="s">
        <v>9</v>
      </c>
      <c r="S68" s="450">
        <f>SUM(S8:S12,S14:S26,S28:S30,S32:S42,S44:S54,S56:S60,S62:S64,S66:S67)</f>
        <v>0</v>
      </c>
    </row>
    <row r="69" spans="1:19" ht="15.75" thickTop="1" x14ac:dyDescent="0.25"/>
  </sheetData>
  <sheetProtection algorithmName="SHA-512" hashValue="XFehRddP+xFdQtAenlIOqGtq5JO8ba3jdAN4c2LjpFWTm/95QpzSMe9W71SeNWsIW77C0Rfib1VayyN4iV3eyg==" saltValue="W/9pT60d4vEGuuVOXn1IOA==" spinCount="100000" sheet="1" objects="1" scenarios="1"/>
  <mergeCells count="27">
    <mergeCell ref="B62:B65"/>
    <mergeCell ref="C62:C65"/>
    <mergeCell ref="C56:C61"/>
    <mergeCell ref="B32:B43"/>
    <mergeCell ref="C32:C43"/>
    <mergeCell ref="B44:B55"/>
    <mergeCell ref="C44:C55"/>
    <mergeCell ref="B56:B61"/>
    <mergeCell ref="B8:B13"/>
    <mergeCell ref="C8:C13"/>
    <mergeCell ref="B14:B27"/>
    <mergeCell ref="C14:C27"/>
    <mergeCell ref="B28:B31"/>
    <mergeCell ref="C28:C31"/>
    <mergeCell ref="A1:E1"/>
    <mergeCell ref="F1:S1"/>
    <mergeCell ref="A3:N3"/>
    <mergeCell ref="A5:A7"/>
    <mergeCell ref="B5:B7"/>
    <mergeCell ref="C5:C7"/>
    <mergeCell ref="D5:D7"/>
    <mergeCell ref="E5:I6"/>
    <mergeCell ref="J5:L6"/>
    <mergeCell ref="A2:S2"/>
    <mergeCell ref="M5:Q6"/>
    <mergeCell ref="R5:R7"/>
    <mergeCell ref="S5:S7"/>
  </mergeCells>
  <printOptions horizontalCentered="1"/>
  <pageMargins left="0.39370078740157483" right="0.39370078740157483" top="0.39370078740157483" bottom="0.39370078740157483" header="0.19685039370078741" footer="0.19685039370078741"/>
  <pageSetup scale="57" fitToHeight="2"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645" operator="containsText" text="2." id="{0E865610-071C-4EA2-B47B-6DD001322423}">
            <xm:f>NOT(ISERROR(SEARCH("2.",'Príloha č.1.5 - SO 420-05'!A9)))</xm:f>
            <x14:dxf>
              <numFmt numFmtId="0" formatCode="General"/>
            </x14:dxf>
          </x14:cfRule>
          <xm:sqref>A10:A19 A8</xm:sqref>
        </x14:conditionalFormatting>
        <x14:conditionalFormatting xmlns:xm="http://schemas.microsoft.com/office/excel/2006/main">
          <x14:cfRule type="containsText" priority="1748" operator="containsText" text="2." id="{0E865610-071C-4EA2-B47B-6DD001322423}">
            <xm:f>NOT(ISERROR(SEARCH("2.",'Príloha č.1.5 - SO 420-05'!#REF!)))</xm:f>
            <x14:dxf>
              <numFmt numFmtId="0" formatCode="General"/>
            </x14:dxf>
          </x14:cfRule>
          <xm:sqref>A9</xm:sqref>
        </x14:conditionalFormatting>
        <x14:conditionalFormatting xmlns:xm="http://schemas.microsoft.com/office/excel/2006/main">
          <x14:cfRule type="containsText" priority="1973" operator="containsText" text="2." id="{0E865610-071C-4EA2-B47B-6DD001322423}">
            <xm:f>NOT(ISERROR(SEARCH("2.",'Príloha č.1.5 - SO 420-05'!A21)))</xm:f>
            <x14:dxf>
              <numFmt numFmtId="0" formatCode="General"/>
            </x14:dxf>
          </x14:cfRule>
          <xm:sqref>A21:A32</xm:sqref>
        </x14:conditionalFormatting>
        <x14:conditionalFormatting xmlns:xm="http://schemas.microsoft.com/office/excel/2006/main">
          <x14:cfRule type="containsText" priority="1974" operator="containsText" text="2." id="{0E865610-071C-4EA2-B47B-6DD001322423}">
            <xm:f>NOT(ISERROR(SEARCH("2.",'Príloha č.1.5 - SO 420-05'!#REF!)))</xm:f>
            <x14:dxf>
              <numFmt numFmtId="0" formatCode="General"/>
            </x14:dxf>
          </x14:cfRule>
          <xm:sqref>A20</xm:sqref>
        </x14:conditionalFormatting>
        <x14:conditionalFormatting xmlns:xm="http://schemas.microsoft.com/office/excel/2006/main">
          <x14:cfRule type="containsText" priority="2218" operator="containsText" text="2." id="{0E865610-071C-4EA2-B47B-6DD001322423}">
            <xm:f>NOT(ISERROR(SEARCH("2.",'Príloha č.1.5 - SO 420-05'!A33)))</xm:f>
            <x14:dxf>
              <numFmt numFmtId="0" formatCode="General"/>
            </x14:dxf>
          </x14:cfRule>
          <xm:sqref>A34:A44</xm:sqref>
        </x14:conditionalFormatting>
        <x14:conditionalFormatting xmlns:xm="http://schemas.microsoft.com/office/excel/2006/main">
          <x14:cfRule type="containsText" priority="2219" operator="containsText" text="2." id="{0E865610-071C-4EA2-B47B-6DD001322423}">
            <xm:f>NOT(ISERROR(SEARCH("2.",'Príloha č.1.5 - SO 420-05'!#REF!)))</xm:f>
            <x14:dxf>
              <numFmt numFmtId="0" formatCode="General"/>
            </x14:dxf>
          </x14:cfRule>
          <xm:sqref>A33</xm:sqref>
        </x14:conditionalFormatting>
        <x14:conditionalFormatting xmlns:xm="http://schemas.microsoft.com/office/excel/2006/main">
          <x14:cfRule type="containsText" priority="2461" operator="containsText" text="2." id="{0E865610-071C-4EA2-B47B-6DD001322423}">
            <xm:f>NOT(ISERROR(SEARCH("2.",'Príloha č.1.5 - SO 420-05'!A44)))</xm:f>
            <x14:dxf>
              <numFmt numFmtId="0" formatCode="General"/>
            </x14:dxf>
          </x14:cfRule>
          <xm:sqref>A46:A54</xm:sqref>
        </x14:conditionalFormatting>
        <x14:conditionalFormatting xmlns:xm="http://schemas.microsoft.com/office/excel/2006/main">
          <x14:cfRule type="containsText" priority="2462" operator="containsText" text="2." id="{0E865610-071C-4EA2-B47B-6DD001322423}">
            <xm:f>NOT(ISERROR(SEARCH("2.",'Príloha č.1.5 - SO 420-05'!#REF!)))</xm:f>
            <x14:dxf>
              <numFmt numFmtId="0" formatCode="General"/>
            </x14:dxf>
          </x14:cfRule>
          <xm:sqref>A45</xm:sqref>
        </x14:conditionalFormatting>
        <x14:conditionalFormatting xmlns:xm="http://schemas.microsoft.com/office/excel/2006/main">
          <x14:cfRule type="containsText" priority="2718" operator="containsText" text="2." id="{0E865610-071C-4EA2-B47B-6DD001322423}">
            <xm:f>NOT(ISERROR(SEARCH("2.",'Príloha č.1.5 - SO 420-05'!A53)))</xm:f>
            <x14:dxf>
              <numFmt numFmtId="0" formatCode="General"/>
            </x14:dxf>
          </x14:cfRule>
          <xm:sqref>A56:A67</xm:sqref>
        </x14:conditionalFormatting>
        <x14:conditionalFormatting xmlns:xm="http://schemas.microsoft.com/office/excel/2006/main">
          <x14:cfRule type="containsText" priority="2719" operator="containsText" text="2." id="{0E865610-071C-4EA2-B47B-6DD001322423}">
            <xm:f>NOT(ISERROR(SEARCH("2.",'Príloha č.1.5 - SO 420-05'!#REF!)))</xm:f>
            <x14:dxf>
              <numFmt numFmtId="0" formatCode="General"/>
            </x14:dxf>
          </x14:cfRule>
          <xm:sqref>A55</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4">
    <tabColor rgb="FF92D050"/>
    <pageSetUpPr fitToPage="1"/>
  </sheetPr>
  <dimension ref="A1:S29"/>
  <sheetViews>
    <sheetView zoomScale="90" zoomScaleNormal="90" workbookViewId="0">
      <pane ySplit="7" topLeftCell="A11" activePane="bottomLeft" state="frozen"/>
      <selection pane="bottomLeft" activeCell="R18" activeCellId="2" sqref="R8 R8:R10 R18:R27"/>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1032</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1037</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s="779" customFormat="1" ht="63.75" x14ac:dyDescent="0.25">
      <c r="A8" s="214">
        <f>ROW(A1)</f>
        <v>1</v>
      </c>
      <c r="B8" s="541" t="s">
        <v>1262</v>
      </c>
      <c r="C8" s="324" t="s">
        <v>1263</v>
      </c>
      <c r="D8" s="326" t="s">
        <v>224</v>
      </c>
      <c r="E8" s="319"/>
      <c r="F8" s="319"/>
      <c r="G8" s="319"/>
      <c r="H8" s="319"/>
      <c r="I8" s="319"/>
      <c r="J8" s="320" t="s">
        <v>7</v>
      </c>
      <c r="K8" s="320"/>
      <c r="L8" s="320"/>
      <c r="M8" s="320" t="s">
        <v>7</v>
      </c>
      <c r="N8" s="320"/>
      <c r="O8" s="320"/>
      <c r="P8" s="320">
        <v>0.5</v>
      </c>
      <c r="Q8" s="320">
        <v>1</v>
      </c>
      <c r="R8" s="618"/>
      <c r="S8" s="328">
        <f>P8*Q8*ROUND(R8,2)</f>
        <v>0</v>
      </c>
    </row>
    <row r="9" spans="1:19" s="779" customFormat="1" ht="15" customHeight="1" x14ac:dyDescent="0.25">
      <c r="A9" s="214">
        <f t="shared" ref="A9:A19" si="0">ROW(A2)</f>
        <v>2</v>
      </c>
      <c r="B9" s="327"/>
      <c r="C9" s="313" t="s">
        <v>1264</v>
      </c>
      <c r="D9" s="327" t="s">
        <v>224</v>
      </c>
      <c r="E9" s="314"/>
      <c r="F9" s="314"/>
      <c r="G9" s="314"/>
      <c r="H9" s="314"/>
      <c r="I9" s="314"/>
      <c r="J9" s="323" t="s">
        <v>7</v>
      </c>
      <c r="K9" s="323"/>
      <c r="L9" s="323"/>
      <c r="M9" s="323" t="s">
        <v>7</v>
      </c>
      <c r="N9" s="323"/>
      <c r="O9" s="323"/>
      <c r="P9" s="323">
        <v>0.5</v>
      </c>
      <c r="Q9" s="323">
        <v>1</v>
      </c>
      <c r="R9" s="618"/>
      <c r="S9" s="329">
        <f>P9*Q9*ROUND(R9,2)</f>
        <v>0</v>
      </c>
    </row>
    <row r="10" spans="1:19" s="779" customFormat="1" ht="25.5" x14ac:dyDescent="0.25">
      <c r="A10" s="214">
        <f t="shared" si="0"/>
        <v>3</v>
      </c>
      <c r="B10" s="327"/>
      <c r="C10" s="325" t="s">
        <v>1265</v>
      </c>
      <c r="D10" s="327" t="s">
        <v>224</v>
      </c>
      <c r="E10" s="314"/>
      <c r="F10" s="314"/>
      <c r="G10" s="314"/>
      <c r="H10" s="314"/>
      <c r="I10" s="314"/>
      <c r="J10" s="323" t="s">
        <v>7</v>
      </c>
      <c r="K10" s="323"/>
      <c r="L10" s="323"/>
      <c r="M10" s="323"/>
      <c r="N10" s="323" t="s">
        <v>7</v>
      </c>
      <c r="O10" s="323"/>
      <c r="P10" s="323">
        <v>1</v>
      </c>
      <c r="Q10" s="323">
        <v>1</v>
      </c>
      <c r="R10" s="618"/>
      <c r="S10" s="329">
        <f>P10*Q10*ROUND(R10,2)</f>
        <v>0</v>
      </c>
    </row>
    <row r="11" spans="1:19" ht="22.5" customHeight="1" x14ac:dyDescent="0.25">
      <c r="A11" s="214">
        <f t="shared" si="0"/>
        <v>4</v>
      </c>
      <c r="B11" s="1175" t="s">
        <v>1039</v>
      </c>
      <c r="C11" s="1179" t="s">
        <v>1040</v>
      </c>
      <c r="D11" s="947" t="s">
        <v>979</v>
      </c>
      <c r="E11" s="948" t="s">
        <v>7</v>
      </c>
      <c r="F11" s="948"/>
      <c r="G11" s="948"/>
      <c r="H11" s="948"/>
      <c r="I11" s="948"/>
      <c r="J11" s="948"/>
      <c r="K11" s="949"/>
      <c r="L11" s="949"/>
      <c r="M11" s="948"/>
      <c r="N11" s="948"/>
      <c r="O11" s="948"/>
      <c r="P11" s="948">
        <v>365</v>
      </c>
      <c r="Q11" s="948" t="s">
        <v>4046</v>
      </c>
      <c r="R11" s="941" t="s">
        <v>4046</v>
      </c>
      <c r="S11" s="942" t="s">
        <v>4046</v>
      </c>
    </row>
    <row r="12" spans="1:19" ht="22.5" customHeight="1" x14ac:dyDescent="0.25">
      <c r="A12" s="214">
        <f t="shared" si="0"/>
        <v>5</v>
      </c>
      <c r="B12" s="1176"/>
      <c r="C12" s="1180"/>
      <c r="D12" s="756" t="s">
        <v>1041</v>
      </c>
      <c r="E12" s="753"/>
      <c r="F12" s="753" t="s">
        <v>7</v>
      </c>
      <c r="G12" s="753"/>
      <c r="H12" s="753"/>
      <c r="I12" s="753"/>
      <c r="J12" s="754"/>
      <c r="K12" s="757"/>
      <c r="L12" s="757"/>
      <c r="M12" s="753"/>
      <c r="N12" s="753"/>
      <c r="O12" s="753"/>
      <c r="P12" s="753">
        <v>52</v>
      </c>
      <c r="Q12" s="753" t="s">
        <v>4046</v>
      </c>
      <c r="R12" s="941" t="s">
        <v>4046</v>
      </c>
      <c r="S12" s="942" t="s">
        <v>4046</v>
      </c>
    </row>
    <row r="13" spans="1:19" ht="22.5" customHeight="1" x14ac:dyDescent="0.25">
      <c r="A13" s="214">
        <f t="shared" si="0"/>
        <v>6</v>
      </c>
      <c r="B13" s="1176"/>
      <c r="C13" s="1180"/>
      <c r="D13" s="758" t="s">
        <v>981</v>
      </c>
      <c r="E13" s="753"/>
      <c r="F13" s="753" t="s">
        <v>7</v>
      </c>
      <c r="G13" s="753"/>
      <c r="H13" s="753"/>
      <c r="I13" s="753"/>
      <c r="J13" s="754"/>
      <c r="K13" s="757"/>
      <c r="L13" s="757"/>
      <c r="M13" s="753"/>
      <c r="N13" s="753"/>
      <c r="O13" s="753"/>
      <c r="P13" s="753">
        <v>52</v>
      </c>
      <c r="Q13" s="753" t="s">
        <v>4046</v>
      </c>
      <c r="R13" s="941" t="s">
        <v>4046</v>
      </c>
      <c r="S13" s="942" t="s">
        <v>4046</v>
      </c>
    </row>
    <row r="14" spans="1:19" ht="22.5" customHeight="1" x14ac:dyDescent="0.25">
      <c r="A14" s="214">
        <f t="shared" si="0"/>
        <v>7</v>
      </c>
      <c r="B14" s="1176"/>
      <c r="C14" s="1180"/>
      <c r="D14" s="758" t="s">
        <v>982</v>
      </c>
      <c r="E14" s="753"/>
      <c r="F14" s="753" t="s">
        <v>7</v>
      </c>
      <c r="G14" s="753"/>
      <c r="H14" s="753"/>
      <c r="I14" s="753"/>
      <c r="J14" s="754"/>
      <c r="K14" s="757"/>
      <c r="L14" s="757"/>
      <c r="M14" s="753"/>
      <c r="N14" s="753"/>
      <c r="O14" s="753"/>
      <c r="P14" s="753">
        <v>52</v>
      </c>
      <c r="Q14" s="753" t="s">
        <v>4046</v>
      </c>
      <c r="R14" s="941" t="s">
        <v>4046</v>
      </c>
      <c r="S14" s="942" t="s">
        <v>4046</v>
      </c>
    </row>
    <row r="15" spans="1:19" ht="22.5" customHeight="1" x14ac:dyDescent="0.25">
      <c r="A15" s="214">
        <f>ROW(A8)</f>
        <v>8</v>
      </c>
      <c r="B15" s="1176"/>
      <c r="C15" s="1180"/>
      <c r="D15" s="758" t="s">
        <v>983</v>
      </c>
      <c r="E15" s="753"/>
      <c r="F15" s="753"/>
      <c r="G15" s="753" t="s">
        <v>7</v>
      </c>
      <c r="H15" s="753"/>
      <c r="I15" s="753"/>
      <c r="J15" s="754"/>
      <c r="K15" s="757"/>
      <c r="L15" s="757"/>
      <c r="M15" s="753"/>
      <c r="N15" s="753"/>
      <c r="O15" s="753"/>
      <c r="P15" s="753">
        <v>12</v>
      </c>
      <c r="Q15" s="753" t="s">
        <v>4046</v>
      </c>
      <c r="R15" s="941" t="s">
        <v>4046</v>
      </c>
      <c r="S15" s="942" t="s">
        <v>4046</v>
      </c>
    </row>
    <row r="16" spans="1:19" ht="22.5" customHeight="1" x14ac:dyDescent="0.25">
      <c r="A16" s="214">
        <f t="shared" si="0"/>
        <v>9</v>
      </c>
      <c r="B16" s="1176"/>
      <c r="C16" s="1180"/>
      <c r="D16" s="758" t="s">
        <v>984</v>
      </c>
      <c r="E16" s="753"/>
      <c r="F16" s="753"/>
      <c r="G16" s="753" t="s">
        <v>7</v>
      </c>
      <c r="H16" s="753"/>
      <c r="I16" s="753"/>
      <c r="J16" s="754"/>
      <c r="K16" s="757"/>
      <c r="L16" s="757"/>
      <c r="M16" s="753"/>
      <c r="N16" s="753"/>
      <c r="O16" s="753"/>
      <c r="P16" s="753">
        <v>12</v>
      </c>
      <c r="Q16" s="753" t="s">
        <v>4046</v>
      </c>
      <c r="R16" s="941" t="s">
        <v>4046</v>
      </c>
      <c r="S16" s="942" t="s">
        <v>4046</v>
      </c>
    </row>
    <row r="17" spans="1:19" ht="22.5" customHeight="1" x14ac:dyDescent="0.25">
      <c r="A17" s="214">
        <f t="shared" si="0"/>
        <v>10</v>
      </c>
      <c r="B17" s="1176"/>
      <c r="C17" s="1182"/>
      <c r="D17" s="758" t="s">
        <v>985</v>
      </c>
      <c r="E17" s="753"/>
      <c r="F17" s="753"/>
      <c r="G17" s="753" t="s">
        <v>7</v>
      </c>
      <c r="H17" s="753"/>
      <c r="I17" s="753"/>
      <c r="J17" s="754"/>
      <c r="K17" s="757"/>
      <c r="L17" s="757"/>
      <c r="M17" s="753"/>
      <c r="N17" s="753"/>
      <c r="O17" s="753"/>
      <c r="P17" s="753">
        <v>12</v>
      </c>
      <c r="Q17" s="753" t="s">
        <v>4046</v>
      </c>
      <c r="R17" s="941" t="s">
        <v>4046</v>
      </c>
      <c r="S17" s="942" t="s">
        <v>4046</v>
      </c>
    </row>
    <row r="18" spans="1:19" x14ac:dyDescent="0.25">
      <c r="A18" s="214">
        <f t="shared" si="0"/>
        <v>11</v>
      </c>
      <c r="B18" s="1176"/>
      <c r="C18" s="1183" t="s">
        <v>1042</v>
      </c>
      <c r="D18" s="758" t="s">
        <v>510</v>
      </c>
      <c r="E18" s="753"/>
      <c r="F18" s="753"/>
      <c r="G18" s="753"/>
      <c r="H18" s="753"/>
      <c r="I18" s="753"/>
      <c r="J18" s="754"/>
      <c r="K18" s="757"/>
      <c r="L18" s="757"/>
      <c r="M18" s="753" t="s">
        <v>7</v>
      </c>
      <c r="N18" s="753" t="s">
        <v>7</v>
      </c>
      <c r="O18" s="753"/>
      <c r="P18" s="753">
        <v>2</v>
      </c>
      <c r="Q18" s="753">
        <v>1</v>
      </c>
      <c r="R18" s="618"/>
      <c r="S18" s="755">
        <f>P18*Q18*ROUND(R18,2)</f>
        <v>0</v>
      </c>
    </row>
    <row r="19" spans="1:19" x14ac:dyDescent="0.25">
      <c r="A19" s="214">
        <f t="shared" si="0"/>
        <v>12</v>
      </c>
      <c r="B19" s="1176"/>
      <c r="C19" s="1184"/>
      <c r="D19" s="758" t="s">
        <v>364</v>
      </c>
      <c r="E19" s="753"/>
      <c r="F19" s="753"/>
      <c r="G19" s="753"/>
      <c r="H19" s="753"/>
      <c r="I19" s="753"/>
      <c r="J19" s="754"/>
      <c r="K19" s="757"/>
      <c r="L19" s="757"/>
      <c r="M19" s="753" t="s">
        <v>7</v>
      </c>
      <c r="N19" s="753" t="s">
        <v>7</v>
      </c>
      <c r="O19" s="753"/>
      <c r="P19" s="753">
        <v>2</v>
      </c>
      <c r="Q19" s="753">
        <v>1</v>
      </c>
      <c r="R19" s="618"/>
      <c r="S19" s="755">
        <f t="shared" ref="S19:S27" si="1">P19*Q19*ROUND(R19,2)</f>
        <v>0</v>
      </c>
    </row>
    <row r="20" spans="1:19" x14ac:dyDescent="0.25">
      <c r="A20" s="214">
        <f t="shared" ref="A20:A27" si="2">ROW(A13)</f>
        <v>13</v>
      </c>
      <c r="B20" s="1176"/>
      <c r="C20" s="1184"/>
      <c r="D20" s="758" t="s">
        <v>511</v>
      </c>
      <c r="E20" s="753"/>
      <c r="F20" s="753"/>
      <c r="G20" s="753"/>
      <c r="H20" s="753"/>
      <c r="I20" s="753"/>
      <c r="J20" s="754"/>
      <c r="K20" s="757"/>
      <c r="L20" s="757"/>
      <c r="M20" s="753" t="s">
        <v>7</v>
      </c>
      <c r="N20" s="753" t="s">
        <v>7</v>
      </c>
      <c r="O20" s="753"/>
      <c r="P20" s="753">
        <v>2</v>
      </c>
      <c r="Q20" s="753">
        <v>1</v>
      </c>
      <c r="R20" s="618"/>
      <c r="S20" s="755">
        <f t="shared" si="1"/>
        <v>0</v>
      </c>
    </row>
    <row r="21" spans="1:19" x14ac:dyDescent="0.25">
      <c r="A21" s="214">
        <f t="shared" si="2"/>
        <v>14</v>
      </c>
      <c r="B21" s="1176"/>
      <c r="C21" s="1184"/>
      <c r="D21" s="758" t="s">
        <v>279</v>
      </c>
      <c r="E21" s="753"/>
      <c r="F21" s="753"/>
      <c r="G21" s="753"/>
      <c r="H21" s="753"/>
      <c r="I21" s="753"/>
      <c r="J21" s="754"/>
      <c r="K21" s="757"/>
      <c r="L21" s="757"/>
      <c r="M21" s="753" t="s">
        <v>7</v>
      </c>
      <c r="N21" s="753" t="s">
        <v>7</v>
      </c>
      <c r="O21" s="753"/>
      <c r="P21" s="753">
        <v>2</v>
      </c>
      <c r="Q21" s="753">
        <v>1</v>
      </c>
      <c r="R21" s="618"/>
      <c r="S21" s="755">
        <f t="shared" si="1"/>
        <v>0</v>
      </c>
    </row>
    <row r="22" spans="1:19" x14ac:dyDescent="0.25">
      <c r="A22" s="214">
        <f t="shared" si="2"/>
        <v>15</v>
      </c>
      <c r="B22" s="1176"/>
      <c r="C22" s="1184"/>
      <c r="D22" s="758" t="s">
        <v>512</v>
      </c>
      <c r="E22" s="753"/>
      <c r="F22" s="753"/>
      <c r="G22" s="753"/>
      <c r="H22" s="753"/>
      <c r="I22" s="753"/>
      <c r="J22" s="754"/>
      <c r="K22" s="757"/>
      <c r="L22" s="757"/>
      <c r="M22" s="753" t="s">
        <v>7</v>
      </c>
      <c r="N22" s="753" t="s">
        <v>7</v>
      </c>
      <c r="O22" s="753"/>
      <c r="P22" s="753">
        <v>2</v>
      </c>
      <c r="Q22" s="753">
        <v>1</v>
      </c>
      <c r="R22" s="618"/>
      <c r="S22" s="755">
        <f t="shared" si="1"/>
        <v>0</v>
      </c>
    </row>
    <row r="23" spans="1:19" x14ac:dyDescent="0.25">
      <c r="A23" s="214">
        <f t="shared" si="2"/>
        <v>16</v>
      </c>
      <c r="B23" s="1176"/>
      <c r="C23" s="1184"/>
      <c r="D23" s="758" t="s">
        <v>209</v>
      </c>
      <c r="E23" s="753"/>
      <c r="F23" s="753"/>
      <c r="G23" s="753"/>
      <c r="H23" s="753"/>
      <c r="I23" s="753"/>
      <c r="J23" s="754"/>
      <c r="K23" s="757"/>
      <c r="L23" s="757"/>
      <c r="M23" s="753"/>
      <c r="N23" s="753" t="s">
        <v>7</v>
      </c>
      <c r="O23" s="753"/>
      <c r="P23" s="753">
        <v>1</v>
      </c>
      <c r="Q23" s="753">
        <v>1</v>
      </c>
      <c r="R23" s="618"/>
      <c r="S23" s="755">
        <f t="shared" si="1"/>
        <v>0</v>
      </c>
    </row>
    <row r="24" spans="1:19" x14ac:dyDescent="0.25">
      <c r="A24" s="214">
        <f t="shared" si="2"/>
        <v>17</v>
      </c>
      <c r="B24" s="1176"/>
      <c r="C24" s="1184"/>
      <c r="D24" s="758" t="s">
        <v>987</v>
      </c>
      <c r="E24" s="753"/>
      <c r="F24" s="753"/>
      <c r="G24" s="753"/>
      <c r="H24" s="753"/>
      <c r="I24" s="753"/>
      <c r="J24" s="754"/>
      <c r="K24" s="757"/>
      <c r="L24" s="757"/>
      <c r="M24" s="753"/>
      <c r="N24" s="753" t="s">
        <v>7</v>
      </c>
      <c r="O24" s="753"/>
      <c r="P24" s="753">
        <v>1</v>
      </c>
      <c r="Q24" s="753">
        <v>1</v>
      </c>
      <c r="R24" s="618"/>
      <c r="S24" s="755">
        <f t="shared" si="1"/>
        <v>0</v>
      </c>
    </row>
    <row r="25" spans="1:19" ht="25.5" x14ac:dyDescent="0.25">
      <c r="A25" s="214">
        <f t="shared" si="2"/>
        <v>18</v>
      </c>
      <c r="B25" s="1176"/>
      <c r="C25" s="1184"/>
      <c r="D25" s="758" t="s">
        <v>988</v>
      </c>
      <c r="E25" s="753"/>
      <c r="F25" s="753"/>
      <c r="G25" s="753"/>
      <c r="H25" s="753"/>
      <c r="I25" s="753"/>
      <c r="J25" s="754"/>
      <c r="K25" s="757"/>
      <c r="L25" s="757"/>
      <c r="M25" s="753"/>
      <c r="N25" s="753" t="s">
        <v>7</v>
      </c>
      <c r="O25" s="753"/>
      <c r="P25" s="753">
        <v>1</v>
      </c>
      <c r="Q25" s="753">
        <v>1</v>
      </c>
      <c r="R25" s="618"/>
      <c r="S25" s="755">
        <f t="shared" si="1"/>
        <v>0</v>
      </c>
    </row>
    <row r="26" spans="1:19" x14ac:dyDescent="0.25">
      <c r="A26" s="214">
        <f t="shared" si="2"/>
        <v>19</v>
      </c>
      <c r="B26" s="1176"/>
      <c r="C26" s="1185"/>
      <c r="D26" s="758" t="s">
        <v>989</v>
      </c>
      <c r="E26" s="753"/>
      <c r="F26" s="753"/>
      <c r="G26" s="753"/>
      <c r="H26" s="753"/>
      <c r="I26" s="753"/>
      <c r="J26" s="754"/>
      <c r="K26" s="757"/>
      <c r="L26" s="757"/>
      <c r="M26" s="753"/>
      <c r="N26" s="753" t="s">
        <v>7</v>
      </c>
      <c r="O26" s="753"/>
      <c r="P26" s="753">
        <v>1</v>
      </c>
      <c r="Q26" s="753">
        <v>1</v>
      </c>
      <c r="R26" s="618"/>
      <c r="S26" s="755">
        <f t="shared" si="1"/>
        <v>0</v>
      </c>
    </row>
    <row r="27" spans="1:19" ht="26.25" thickBot="1" x14ac:dyDescent="0.3">
      <c r="A27" s="259">
        <f t="shared" si="2"/>
        <v>20</v>
      </c>
      <c r="B27" s="1178"/>
      <c r="C27" s="774" t="s">
        <v>990</v>
      </c>
      <c r="D27" s="783" t="s">
        <v>991</v>
      </c>
      <c r="E27" s="897"/>
      <c r="F27" s="897"/>
      <c r="G27" s="897"/>
      <c r="H27" s="897"/>
      <c r="I27" s="897"/>
      <c r="J27" s="898"/>
      <c r="K27" s="950"/>
      <c r="L27" s="950"/>
      <c r="M27" s="897" t="s">
        <v>7</v>
      </c>
      <c r="N27" s="897" t="s">
        <v>7</v>
      </c>
      <c r="O27" s="897"/>
      <c r="P27" s="897">
        <v>2</v>
      </c>
      <c r="Q27" s="897">
        <v>1</v>
      </c>
      <c r="R27" s="619"/>
      <c r="S27" s="959">
        <f t="shared" si="1"/>
        <v>0</v>
      </c>
    </row>
    <row r="28" spans="1:19" ht="16.5" thickTop="1" thickBot="1" x14ac:dyDescent="0.3">
      <c r="R28" s="440" t="s">
        <v>9</v>
      </c>
      <c r="S28" s="450">
        <f>SUM(S8:S10,S18:S27)</f>
        <v>0</v>
      </c>
    </row>
    <row r="29" spans="1:19" ht="15.75" thickTop="1" x14ac:dyDescent="0.25"/>
  </sheetData>
  <sheetProtection algorithmName="SHA-512" hashValue="A0KBxqSZc1bypOtOh4JWGF6P14iVYNxkrc2t4sYlxbNprdz60M/mlkCA5N7KxXtcler+gDTz5mSKoehlvj4RLw==" saltValue="9wpblfU+3/odw7ICLHDOmw==" spinCount="100000" sheet="1" objects="1" scenarios="1"/>
  <mergeCells count="16">
    <mergeCell ref="B11:B27"/>
    <mergeCell ref="C11:C17"/>
    <mergeCell ref="C18:C26"/>
    <mergeCell ref="A1:E1"/>
    <mergeCell ref="A3:N3"/>
    <mergeCell ref="A5:A7"/>
    <mergeCell ref="B5:B7"/>
    <mergeCell ref="C5:C7"/>
    <mergeCell ref="D5:D7"/>
    <mergeCell ref="E5:I6"/>
    <mergeCell ref="J5:L6"/>
    <mergeCell ref="A2:S2"/>
    <mergeCell ref="F1:S1"/>
    <mergeCell ref="M5:Q6"/>
    <mergeCell ref="R5:R7"/>
    <mergeCell ref="S5:S7"/>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BA5C7DB1-EE4B-45A2-97EE-FEDD3717D2DF}">
            <xm:f>NOT(ISERROR(SEARCH("2.",'Príloha č.1.5 - SO 420-05'!A18)))</xm:f>
            <x14:dxf>
              <numFmt numFmtId="0" formatCode="General"/>
            </x14:dxf>
          </x14:cfRule>
          <xm:sqref>A20:A22</xm:sqref>
        </x14:conditionalFormatting>
        <x14:conditionalFormatting xmlns:xm="http://schemas.microsoft.com/office/excel/2006/main">
          <x14:cfRule type="containsText" priority="647" operator="containsText" text="2." id="{BA5C7DB1-EE4B-45A2-97EE-FEDD3717D2DF}">
            <xm:f>NOT(ISERROR(SEARCH("2.",'Príloha č.1.5 - SO 420-05'!A9)))</xm:f>
            <x14:dxf>
              <numFmt numFmtId="0" formatCode="General"/>
            </x14:dxf>
          </x14:cfRule>
          <xm:sqref>A8:A9</xm:sqref>
        </x14:conditionalFormatting>
        <x14:conditionalFormatting xmlns:xm="http://schemas.microsoft.com/office/excel/2006/main">
          <x14:cfRule type="containsText" priority="1752" operator="containsText" text="2." id="{BA5C7DB1-EE4B-45A2-97EE-FEDD3717D2DF}">
            <xm:f>NOT(ISERROR(SEARCH("2.",'Príloha č.1.5 - SO 420-05'!A11)))</xm:f>
            <x14:dxf>
              <numFmt numFmtId="0" formatCode="General"/>
            </x14:dxf>
          </x14:cfRule>
          <xm:sqref>A11:A19</xm:sqref>
        </x14:conditionalFormatting>
        <x14:conditionalFormatting xmlns:xm="http://schemas.microsoft.com/office/excel/2006/main">
          <x14:cfRule type="containsText" priority="1753" operator="containsText" text="2." id="{BA5C7DB1-EE4B-45A2-97EE-FEDD3717D2DF}">
            <xm:f>NOT(ISERROR(SEARCH("2.",'Príloha č.1.5 - SO 420-05'!#REF!)))</xm:f>
            <x14:dxf>
              <numFmt numFmtId="0" formatCode="General"/>
            </x14:dxf>
          </x14:cfRule>
          <xm:sqref>A10</xm:sqref>
        </x14:conditionalFormatting>
        <x14:conditionalFormatting xmlns:xm="http://schemas.microsoft.com/office/excel/2006/main">
          <x14:cfRule type="containsText" priority="1977" operator="containsText" text="2." id="{BA5C7DB1-EE4B-45A2-97EE-FEDD3717D2DF}">
            <xm:f>NOT(ISERROR(SEARCH("2.",'Príloha č.1.5 - SO 420-05'!A21)))</xm:f>
            <x14:dxf>
              <numFmt numFmtId="0" formatCode="General"/>
            </x14:dxf>
          </x14:cfRule>
          <xm:sqref>A24:A27</xm:sqref>
        </x14:conditionalFormatting>
        <x14:conditionalFormatting xmlns:xm="http://schemas.microsoft.com/office/excel/2006/main">
          <x14:cfRule type="containsText" priority="1978" operator="containsText" text="2." id="{BA5C7DB1-EE4B-45A2-97EE-FEDD3717D2DF}">
            <xm:f>NOT(ISERROR(SEARCH("2.",'Príloha č.1.5 - SO 420-05'!#REF!)))</xm:f>
            <x14:dxf>
              <numFmt numFmtId="0" formatCode="General"/>
            </x14:dxf>
          </x14:cfRule>
          <xm:sqref>A23</xm:sqref>
        </x14:conditionalFormatting>
      </x14:conditionalFormatting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5">
    <tabColor rgb="FF92D050"/>
    <pageSetUpPr fitToPage="1"/>
  </sheetPr>
  <dimension ref="A1:T62"/>
  <sheetViews>
    <sheetView zoomScale="90" zoomScaleNormal="90" workbookViewId="0">
      <pane ySplit="7" topLeftCell="A49" activePane="bottomLeft" state="frozen"/>
      <selection pane="bottomLeft" activeCell="S12" activeCellId="2" sqref="S8 S8:S10 S12:S60"/>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8" width="7.7109375" style="18" customWidth="1"/>
    <col min="19" max="20" width="15.7109375" style="18" customWidth="1"/>
    <col min="21" max="16384" width="9.140625" style="18"/>
  </cols>
  <sheetData>
    <row r="1" spans="1:20" ht="54" customHeight="1" x14ac:dyDescent="0.25">
      <c r="A1" s="1162"/>
      <c r="B1" s="1162"/>
      <c r="C1" s="1162"/>
      <c r="D1" s="1162"/>
      <c r="E1" s="1162"/>
      <c r="F1" s="1163" t="s">
        <v>1033</v>
      </c>
      <c r="G1" s="1163"/>
      <c r="H1" s="1163"/>
      <c r="I1" s="1163"/>
      <c r="J1" s="1163"/>
      <c r="K1" s="1163"/>
      <c r="L1" s="1163"/>
      <c r="M1" s="1163"/>
      <c r="N1" s="1163"/>
      <c r="O1" s="1163"/>
      <c r="P1" s="1163"/>
      <c r="Q1" s="1163"/>
      <c r="R1" s="1163"/>
      <c r="S1" s="1163"/>
      <c r="T1" s="1163"/>
    </row>
    <row r="2" spans="1:20"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c r="T2" s="1169"/>
    </row>
    <row r="3" spans="1:20" ht="15.75" customHeight="1" x14ac:dyDescent="0.25">
      <c r="A3" s="1169" t="s">
        <v>1271</v>
      </c>
      <c r="B3" s="1169"/>
      <c r="C3" s="1169"/>
      <c r="D3" s="1169"/>
      <c r="E3" s="1169"/>
      <c r="F3" s="1169"/>
      <c r="G3" s="1169"/>
      <c r="H3" s="1169"/>
      <c r="I3" s="1169"/>
      <c r="J3" s="1169"/>
      <c r="K3" s="1169"/>
      <c r="L3" s="1169"/>
      <c r="M3" s="1169"/>
      <c r="N3" s="1169"/>
    </row>
    <row r="4" spans="1:20" ht="15.75" customHeight="1" thickBot="1" x14ac:dyDescent="0.3"/>
    <row r="5" spans="1:20"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0"/>
      <c r="S5" s="1165" t="s">
        <v>201</v>
      </c>
      <c r="T5" s="1167" t="s">
        <v>202</v>
      </c>
    </row>
    <row r="6" spans="1:20" ht="24.95" customHeight="1" thickBot="1" x14ac:dyDescent="0.3">
      <c r="A6" s="1174"/>
      <c r="B6" s="1171"/>
      <c r="C6" s="1194"/>
      <c r="D6" s="1171"/>
      <c r="E6" s="1157"/>
      <c r="F6" s="1157"/>
      <c r="G6" s="1157"/>
      <c r="H6" s="1157"/>
      <c r="I6" s="1157"/>
      <c r="J6" s="1159"/>
      <c r="K6" s="1159"/>
      <c r="L6" s="1159"/>
      <c r="M6" s="1161"/>
      <c r="N6" s="1161"/>
      <c r="O6" s="1161"/>
      <c r="P6" s="1161"/>
      <c r="Q6" s="1161"/>
      <c r="R6" s="1161"/>
      <c r="S6" s="1166"/>
      <c r="T6" s="1168"/>
    </row>
    <row r="7" spans="1:20"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995</v>
      </c>
      <c r="N7" s="256" t="s">
        <v>473</v>
      </c>
      <c r="O7" s="256" t="s">
        <v>996</v>
      </c>
      <c r="P7" s="256" t="s">
        <v>445</v>
      </c>
      <c r="Q7" s="256" t="s">
        <v>3</v>
      </c>
      <c r="R7" s="257" t="s">
        <v>64</v>
      </c>
      <c r="S7" s="1191"/>
      <c r="T7" s="1192"/>
    </row>
    <row r="8" spans="1:20" ht="25.5" x14ac:dyDescent="0.25">
      <c r="A8" s="1236">
        <v>1</v>
      </c>
      <c r="B8" s="1227" t="s">
        <v>3752</v>
      </c>
      <c r="C8" s="1239" t="s">
        <v>3753</v>
      </c>
      <c r="D8" s="771" t="s">
        <v>3755</v>
      </c>
      <c r="E8" s="771"/>
      <c r="F8" s="771"/>
      <c r="G8" s="771"/>
      <c r="H8" s="771"/>
      <c r="I8" s="771"/>
      <c r="J8" s="960" t="s">
        <v>7</v>
      </c>
      <c r="K8" s="771"/>
      <c r="L8" s="771"/>
      <c r="M8" s="771"/>
      <c r="N8" s="771"/>
      <c r="O8" s="771"/>
      <c r="P8" s="960" t="s">
        <v>7</v>
      </c>
      <c r="Q8" s="960" t="s">
        <v>1666</v>
      </c>
      <c r="R8" s="961" t="s">
        <v>1666</v>
      </c>
      <c r="S8" s="622"/>
      <c r="T8" s="962">
        <f>Q8*R8*ROUND(S8,2)</f>
        <v>0</v>
      </c>
    </row>
    <row r="9" spans="1:20" ht="25.5" x14ac:dyDescent="0.25">
      <c r="A9" s="1237"/>
      <c r="B9" s="1228"/>
      <c r="C9" s="1184"/>
      <c r="D9" s="771" t="s">
        <v>3757</v>
      </c>
      <c r="E9" s="771"/>
      <c r="F9" s="771"/>
      <c r="G9" s="771"/>
      <c r="H9" s="771"/>
      <c r="I9" s="771"/>
      <c r="J9" s="960" t="s">
        <v>7</v>
      </c>
      <c r="K9" s="771" t="s">
        <v>3756</v>
      </c>
      <c r="L9" s="771"/>
      <c r="M9" s="771"/>
      <c r="N9" s="771"/>
      <c r="O9" s="771"/>
      <c r="P9" s="960"/>
      <c r="Q9" s="960" t="s">
        <v>4038</v>
      </c>
      <c r="R9" s="961" t="s">
        <v>1666</v>
      </c>
      <c r="S9" s="618"/>
      <c r="T9" s="963">
        <f>Q9*R9*ROUND(S9,2)</f>
        <v>0</v>
      </c>
    </row>
    <row r="10" spans="1:20" x14ac:dyDescent="0.25">
      <c r="A10" s="1238"/>
      <c r="B10" s="1229"/>
      <c r="C10" s="1185"/>
      <c r="D10" s="771" t="s">
        <v>3751</v>
      </c>
      <c r="E10" s="771"/>
      <c r="F10" s="771"/>
      <c r="G10" s="771"/>
      <c r="H10" s="771"/>
      <c r="I10" s="771"/>
      <c r="J10" s="960" t="s">
        <v>7</v>
      </c>
      <c r="K10" s="771"/>
      <c r="L10" s="771"/>
      <c r="M10" s="771"/>
      <c r="N10" s="771"/>
      <c r="O10" s="771"/>
      <c r="P10" s="960" t="s">
        <v>7</v>
      </c>
      <c r="Q10" s="960" t="s">
        <v>1666</v>
      </c>
      <c r="R10" s="961" t="s">
        <v>1666</v>
      </c>
      <c r="S10" s="618"/>
      <c r="T10" s="963">
        <f>Q10*R10*ROUND(S10,2)</f>
        <v>0</v>
      </c>
    </row>
    <row r="11" spans="1:20" ht="25.5" x14ac:dyDescent="0.25">
      <c r="A11" s="214">
        <v>2</v>
      </c>
      <c r="B11" s="1175" t="s">
        <v>1043</v>
      </c>
      <c r="C11" s="1179" t="s">
        <v>758</v>
      </c>
      <c r="D11" s="943" t="s">
        <v>759</v>
      </c>
      <c r="E11" s="753"/>
      <c r="F11" s="753" t="s">
        <v>7</v>
      </c>
      <c r="G11" s="753"/>
      <c r="H11" s="753"/>
      <c r="I11" s="753"/>
      <c r="J11" s="753"/>
      <c r="K11" s="754"/>
      <c r="L11" s="754"/>
      <c r="M11" s="753"/>
      <c r="N11" s="753"/>
      <c r="O11" s="753"/>
      <c r="P11" s="753"/>
      <c r="Q11" s="753">
        <v>52</v>
      </c>
      <c r="R11" s="753">
        <v>1</v>
      </c>
      <c r="S11" s="789" t="s">
        <v>4046</v>
      </c>
      <c r="T11" s="790" t="s">
        <v>4046</v>
      </c>
    </row>
    <row r="12" spans="1:20" ht="25.5" x14ac:dyDescent="0.25">
      <c r="A12" s="214">
        <v>3</v>
      </c>
      <c r="B12" s="1176"/>
      <c r="C12" s="1180"/>
      <c r="D12" s="756" t="s">
        <v>760</v>
      </c>
      <c r="E12" s="753"/>
      <c r="F12" s="753"/>
      <c r="G12" s="753"/>
      <c r="H12" s="753"/>
      <c r="I12" s="753"/>
      <c r="J12" s="754"/>
      <c r="K12" s="757"/>
      <c r="L12" s="757"/>
      <c r="M12" s="753" t="s">
        <v>7</v>
      </c>
      <c r="N12" s="753"/>
      <c r="O12" s="753"/>
      <c r="P12" s="753"/>
      <c r="Q12" s="753">
        <v>12</v>
      </c>
      <c r="R12" s="753">
        <v>1</v>
      </c>
      <c r="S12" s="618"/>
      <c r="T12" s="755">
        <f>Q12*R12*ROUND(S12,2)</f>
        <v>0</v>
      </c>
    </row>
    <row r="13" spans="1:20" ht="25.5" x14ac:dyDescent="0.25">
      <c r="A13" s="214">
        <v>4</v>
      </c>
      <c r="B13" s="1176"/>
      <c r="C13" s="1180"/>
      <c r="D13" s="758" t="s">
        <v>761</v>
      </c>
      <c r="E13" s="753"/>
      <c r="F13" s="753"/>
      <c r="G13" s="753"/>
      <c r="H13" s="753"/>
      <c r="I13" s="753"/>
      <c r="J13" s="754"/>
      <c r="K13" s="757"/>
      <c r="L13" s="757"/>
      <c r="M13" s="753" t="s">
        <v>7</v>
      </c>
      <c r="N13" s="753"/>
      <c r="O13" s="753"/>
      <c r="P13" s="753"/>
      <c r="Q13" s="753">
        <v>12</v>
      </c>
      <c r="R13" s="753">
        <v>1</v>
      </c>
      <c r="S13" s="618"/>
      <c r="T13" s="755">
        <f t="shared" ref="T13:T60" si="0">Q13*R13*ROUND(S13,2)</f>
        <v>0</v>
      </c>
    </row>
    <row r="14" spans="1:20" x14ac:dyDescent="0.25">
      <c r="A14" s="214">
        <v>5</v>
      </c>
      <c r="B14" s="1176"/>
      <c r="C14" s="1180"/>
      <c r="D14" s="758" t="s">
        <v>762</v>
      </c>
      <c r="E14" s="753"/>
      <c r="F14" s="753"/>
      <c r="G14" s="753"/>
      <c r="H14" s="753"/>
      <c r="I14" s="753"/>
      <c r="J14" s="754"/>
      <c r="K14" s="757"/>
      <c r="L14" s="757"/>
      <c r="M14" s="753" t="s">
        <v>7</v>
      </c>
      <c r="N14" s="753"/>
      <c r="O14" s="753"/>
      <c r="P14" s="753"/>
      <c r="Q14" s="753">
        <v>12</v>
      </c>
      <c r="R14" s="753">
        <v>1</v>
      </c>
      <c r="S14" s="618"/>
      <c r="T14" s="755">
        <f t="shared" si="0"/>
        <v>0</v>
      </c>
    </row>
    <row r="15" spans="1:20" ht="25.5" x14ac:dyDescent="0.25">
      <c r="A15" s="214">
        <v>6</v>
      </c>
      <c r="B15" s="1176"/>
      <c r="C15" s="1180"/>
      <c r="D15" s="758" t="s">
        <v>763</v>
      </c>
      <c r="E15" s="753"/>
      <c r="F15" s="753"/>
      <c r="G15" s="753"/>
      <c r="H15" s="753"/>
      <c r="I15" s="753"/>
      <c r="J15" s="754"/>
      <c r="K15" s="757"/>
      <c r="L15" s="757"/>
      <c r="M15" s="753" t="s">
        <v>7</v>
      </c>
      <c r="N15" s="753"/>
      <c r="O15" s="753"/>
      <c r="P15" s="753"/>
      <c r="Q15" s="753">
        <v>12</v>
      </c>
      <c r="R15" s="753">
        <v>1</v>
      </c>
      <c r="S15" s="618"/>
      <c r="T15" s="755">
        <f t="shared" si="0"/>
        <v>0</v>
      </c>
    </row>
    <row r="16" spans="1:20" x14ac:dyDescent="0.25">
      <c r="A16" s="214">
        <v>7</v>
      </c>
      <c r="B16" s="1176"/>
      <c r="C16" s="1180"/>
      <c r="D16" s="758" t="s">
        <v>764</v>
      </c>
      <c r="E16" s="753"/>
      <c r="F16" s="753"/>
      <c r="G16" s="753"/>
      <c r="H16" s="753"/>
      <c r="I16" s="753"/>
      <c r="J16" s="754"/>
      <c r="K16" s="757"/>
      <c r="L16" s="757"/>
      <c r="M16" s="753" t="s">
        <v>7</v>
      </c>
      <c r="N16" s="753"/>
      <c r="O16" s="753"/>
      <c r="P16" s="753"/>
      <c r="Q16" s="753">
        <v>12</v>
      </c>
      <c r="R16" s="753">
        <v>1</v>
      </c>
      <c r="S16" s="618"/>
      <c r="T16" s="755">
        <f t="shared" si="0"/>
        <v>0</v>
      </c>
    </row>
    <row r="17" spans="1:20" x14ac:dyDescent="0.25">
      <c r="A17" s="214">
        <v>8</v>
      </c>
      <c r="B17" s="1176"/>
      <c r="C17" s="1180"/>
      <c r="D17" s="758" t="s">
        <v>765</v>
      </c>
      <c r="E17" s="753"/>
      <c r="F17" s="753"/>
      <c r="G17" s="753"/>
      <c r="H17" s="753"/>
      <c r="I17" s="753"/>
      <c r="J17" s="754"/>
      <c r="K17" s="757"/>
      <c r="L17" s="757"/>
      <c r="M17" s="753"/>
      <c r="N17" s="753" t="s">
        <v>7</v>
      </c>
      <c r="O17" s="753"/>
      <c r="P17" s="753"/>
      <c r="Q17" s="753">
        <v>4</v>
      </c>
      <c r="R17" s="753">
        <v>1</v>
      </c>
      <c r="S17" s="618"/>
      <c r="T17" s="755">
        <f t="shared" si="0"/>
        <v>0</v>
      </c>
    </row>
    <row r="18" spans="1:20" x14ac:dyDescent="0.25">
      <c r="A18" s="214">
        <v>9</v>
      </c>
      <c r="B18" s="1176"/>
      <c r="C18" s="1180"/>
      <c r="D18" s="758" t="s">
        <v>766</v>
      </c>
      <c r="E18" s="753"/>
      <c r="F18" s="753"/>
      <c r="G18" s="753"/>
      <c r="H18" s="753"/>
      <c r="I18" s="753"/>
      <c r="J18" s="754"/>
      <c r="K18" s="757"/>
      <c r="L18" s="757"/>
      <c r="M18" s="753"/>
      <c r="N18" s="753" t="s">
        <v>7</v>
      </c>
      <c r="O18" s="753"/>
      <c r="P18" s="753"/>
      <c r="Q18" s="753">
        <v>4</v>
      </c>
      <c r="R18" s="753">
        <v>1</v>
      </c>
      <c r="S18" s="618"/>
      <c r="T18" s="755">
        <f t="shared" si="0"/>
        <v>0</v>
      </c>
    </row>
    <row r="19" spans="1:20" ht="38.25" x14ac:dyDescent="0.25">
      <c r="A19" s="214">
        <v>10</v>
      </c>
      <c r="B19" s="1176"/>
      <c r="C19" s="1180"/>
      <c r="D19" s="758" t="s">
        <v>767</v>
      </c>
      <c r="E19" s="753"/>
      <c r="F19" s="753"/>
      <c r="G19" s="753"/>
      <c r="H19" s="753"/>
      <c r="I19" s="753"/>
      <c r="J19" s="754"/>
      <c r="K19" s="757"/>
      <c r="L19" s="757"/>
      <c r="M19" s="753"/>
      <c r="N19" s="753" t="s">
        <v>7</v>
      </c>
      <c r="O19" s="753"/>
      <c r="P19" s="753"/>
      <c r="Q19" s="753">
        <v>4</v>
      </c>
      <c r="R19" s="753">
        <v>1</v>
      </c>
      <c r="S19" s="618"/>
      <c r="T19" s="755">
        <f t="shared" si="0"/>
        <v>0</v>
      </c>
    </row>
    <row r="20" spans="1:20" x14ac:dyDescent="0.25">
      <c r="A20" s="214">
        <v>11</v>
      </c>
      <c r="B20" s="1176"/>
      <c r="C20" s="1180"/>
      <c r="D20" s="758" t="s">
        <v>768</v>
      </c>
      <c r="E20" s="753"/>
      <c r="F20" s="753"/>
      <c r="G20" s="753"/>
      <c r="H20" s="753"/>
      <c r="I20" s="753"/>
      <c r="J20" s="754"/>
      <c r="K20" s="757"/>
      <c r="L20" s="757"/>
      <c r="M20" s="753"/>
      <c r="N20" s="753" t="s">
        <v>7</v>
      </c>
      <c r="O20" s="753"/>
      <c r="P20" s="753"/>
      <c r="Q20" s="753">
        <v>4</v>
      </c>
      <c r="R20" s="753">
        <v>1</v>
      </c>
      <c r="S20" s="618"/>
      <c r="T20" s="755">
        <f t="shared" si="0"/>
        <v>0</v>
      </c>
    </row>
    <row r="21" spans="1:20" ht="51" x14ac:dyDescent="0.25">
      <c r="A21" s="214">
        <v>12</v>
      </c>
      <c r="B21" s="1176"/>
      <c r="C21" s="1180"/>
      <c r="D21" s="758" t="s">
        <v>769</v>
      </c>
      <c r="E21" s="753"/>
      <c r="F21" s="753"/>
      <c r="G21" s="753"/>
      <c r="H21" s="753"/>
      <c r="I21" s="753"/>
      <c r="J21" s="754"/>
      <c r="K21" s="757"/>
      <c r="L21" s="757"/>
      <c r="M21" s="753"/>
      <c r="N21" s="753" t="s">
        <v>7</v>
      </c>
      <c r="O21" s="753"/>
      <c r="P21" s="753"/>
      <c r="Q21" s="753">
        <v>4</v>
      </c>
      <c r="R21" s="753">
        <v>1</v>
      </c>
      <c r="S21" s="618"/>
      <c r="T21" s="755">
        <f t="shared" si="0"/>
        <v>0</v>
      </c>
    </row>
    <row r="22" spans="1:20" ht="51" x14ac:dyDescent="0.25">
      <c r="A22" s="214">
        <v>13</v>
      </c>
      <c r="B22" s="1176"/>
      <c r="C22" s="1180"/>
      <c r="D22" s="758" t="s">
        <v>770</v>
      </c>
      <c r="E22" s="753"/>
      <c r="F22" s="753"/>
      <c r="G22" s="753"/>
      <c r="H22" s="753"/>
      <c r="I22" s="753"/>
      <c r="J22" s="754"/>
      <c r="K22" s="757"/>
      <c r="L22" s="757"/>
      <c r="M22" s="753"/>
      <c r="N22" s="753" t="s">
        <v>7</v>
      </c>
      <c r="O22" s="753"/>
      <c r="P22" s="753"/>
      <c r="Q22" s="753">
        <v>4</v>
      </c>
      <c r="R22" s="753">
        <v>1</v>
      </c>
      <c r="S22" s="618"/>
      <c r="T22" s="755">
        <f t="shared" si="0"/>
        <v>0</v>
      </c>
    </row>
    <row r="23" spans="1:20" ht="38.25" x14ac:dyDescent="0.25">
      <c r="A23" s="214">
        <v>14</v>
      </c>
      <c r="B23" s="1176"/>
      <c r="C23" s="1180"/>
      <c r="D23" s="758" t="s">
        <v>771</v>
      </c>
      <c r="E23" s="753"/>
      <c r="F23" s="753"/>
      <c r="G23" s="753"/>
      <c r="H23" s="753"/>
      <c r="I23" s="753"/>
      <c r="J23" s="754"/>
      <c r="K23" s="757"/>
      <c r="L23" s="757"/>
      <c r="M23" s="753"/>
      <c r="N23" s="753" t="s">
        <v>7</v>
      </c>
      <c r="O23" s="753"/>
      <c r="P23" s="753"/>
      <c r="Q23" s="753">
        <v>4</v>
      </c>
      <c r="R23" s="753">
        <v>1</v>
      </c>
      <c r="S23" s="618"/>
      <c r="T23" s="755">
        <f t="shared" si="0"/>
        <v>0</v>
      </c>
    </row>
    <row r="24" spans="1:20" ht="25.5" x14ac:dyDescent="0.25">
      <c r="A24" s="214">
        <v>15</v>
      </c>
      <c r="B24" s="1176"/>
      <c r="C24" s="1180"/>
      <c r="D24" s="758" t="s">
        <v>772</v>
      </c>
      <c r="E24" s="753"/>
      <c r="F24" s="753"/>
      <c r="G24" s="753"/>
      <c r="H24" s="753"/>
      <c r="I24" s="753"/>
      <c r="J24" s="754"/>
      <c r="K24" s="757"/>
      <c r="L24" s="757"/>
      <c r="M24" s="753" t="s">
        <v>7</v>
      </c>
      <c r="N24" s="753"/>
      <c r="O24" s="753"/>
      <c r="P24" s="753"/>
      <c r="Q24" s="753">
        <v>12</v>
      </c>
      <c r="R24" s="753">
        <v>1</v>
      </c>
      <c r="S24" s="618"/>
      <c r="T24" s="755">
        <f t="shared" si="0"/>
        <v>0</v>
      </c>
    </row>
    <row r="25" spans="1:20" ht="38.25" x14ac:dyDescent="0.25">
      <c r="A25" s="214">
        <v>16</v>
      </c>
      <c r="B25" s="1176"/>
      <c r="C25" s="1180"/>
      <c r="D25" s="758" t="s">
        <v>773</v>
      </c>
      <c r="E25" s="753"/>
      <c r="F25" s="753"/>
      <c r="G25" s="753"/>
      <c r="H25" s="753"/>
      <c r="I25" s="753"/>
      <c r="J25" s="754"/>
      <c r="K25" s="757"/>
      <c r="L25" s="757"/>
      <c r="M25" s="753" t="s">
        <v>7</v>
      </c>
      <c r="N25" s="753"/>
      <c r="O25" s="753"/>
      <c r="P25" s="753"/>
      <c r="Q25" s="753">
        <v>12</v>
      </c>
      <c r="R25" s="753">
        <v>1</v>
      </c>
      <c r="S25" s="618"/>
      <c r="T25" s="755">
        <f t="shared" si="0"/>
        <v>0</v>
      </c>
    </row>
    <row r="26" spans="1:20" ht="25.5" x14ac:dyDescent="0.25">
      <c r="A26" s="214">
        <v>17</v>
      </c>
      <c r="B26" s="1176"/>
      <c r="C26" s="1180"/>
      <c r="D26" s="758" t="s">
        <v>774</v>
      </c>
      <c r="E26" s="753"/>
      <c r="F26" s="753"/>
      <c r="G26" s="753"/>
      <c r="H26" s="753"/>
      <c r="I26" s="753"/>
      <c r="J26" s="754"/>
      <c r="K26" s="757"/>
      <c r="L26" s="757"/>
      <c r="M26" s="753"/>
      <c r="N26" s="753"/>
      <c r="O26" s="753"/>
      <c r="P26" s="753" t="s">
        <v>7</v>
      </c>
      <c r="Q26" s="753">
        <v>1</v>
      </c>
      <c r="R26" s="753">
        <v>1</v>
      </c>
      <c r="S26" s="618"/>
      <c r="T26" s="755">
        <f t="shared" si="0"/>
        <v>0</v>
      </c>
    </row>
    <row r="27" spans="1:20" x14ac:dyDescent="0.25">
      <c r="A27" s="214">
        <v>18</v>
      </c>
      <c r="B27" s="1176"/>
      <c r="C27" s="1180"/>
      <c r="D27" s="758" t="s">
        <v>775</v>
      </c>
      <c r="E27" s="753"/>
      <c r="F27" s="753"/>
      <c r="G27" s="753"/>
      <c r="H27" s="753"/>
      <c r="I27" s="753"/>
      <c r="J27" s="754"/>
      <c r="K27" s="757"/>
      <c r="L27" s="757"/>
      <c r="M27" s="753"/>
      <c r="N27" s="753"/>
      <c r="O27" s="753"/>
      <c r="P27" s="753" t="s">
        <v>7</v>
      </c>
      <c r="Q27" s="753">
        <v>1</v>
      </c>
      <c r="R27" s="753">
        <v>1</v>
      </c>
      <c r="S27" s="618"/>
      <c r="T27" s="755">
        <f t="shared" si="0"/>
        <v>0</v>
      </c>
    </row>
    <row r="28" spans="1:20" ht="25.5" x14ac:dyDescent="0.25">
      <c r="A28" s="214">
        <v>19</v>
      </c>
      <c r="B28" s="1176"/>
      <c r="C28" s="1180"/>
      <c r="D28" s="758" t="s">
        <v>776</v>
      </c>
      <c r="E28" s="753"/>
      <c r="F28" s="753"/>
      <c r="G28" s="753"/>
      <c r="H28" s="753"/>
      <c r="I28" s="753"/>
      <c r="J28" s="754"/>
      <c r="K28" s="757"/>
      <c r="L28" s="757"/>
      <c r="M28" s="753"/>
      <c r="N28" s="753"/>
      <c r="O28" s="753"/>
      <c r="P28" s="753" t="s">
        <v>7</v>
      </c>
      <c r="Q28" s="753">
        <v>1</v>
      </c>
      <c r="R28" s="753">
        <v>1</v>
      </c>
      <c r="S28" s="618"/>
      <c r="T28" s="755">
        <f t="shared" si="0"/>
        <v>0</v>
      </c>
    </row>
    <row r="29" spans="1:20" x14ac:dyDescent="0.25">
      <c r="A29" s="214">
        <v>20</v>
      </c>
      <c r="B29" s="1177"/>
      <c r="C29" s="1182"/>
      <c r="D29" s="758" t="s">
        <v>777</v>
      </c>
      <c r="E29" s="753"/>
      <c r="F29" s="753"/>
      <c r="G29" s="753"/>
      <c r="H29" s="753"/>
      <c r="I29" s="753"/>
      <c r="J29" s="754"/>
      <c r="K29" s="757"/>
      <c r="L29" s="757"/>
      <c r="M29" s="753"/>
      <c r="N29" s="753"/>
      <c r="O29" s="753"/>
      <c r="P29" s="753" t="s">
        <v>7</v>
      </c>
      <c r="Q29" s="753">
        <v>1</v>
      </c>
      <c r="R29" s="753">
        <v>1</v>
      </c>
      <c r="S29" s="618"/>
      <c r="T29" s="755">
        <f t="shared" si="0"/>
        <v>0</v>
      </c>
    </row>
    <row r="30" spans="1:20" ht="25.5" x14ac:dyDescent="0.25">
      <c r="A30" s="214">
        <v>21</v>
      </c>
      <c r="B30" s="759" t="s">
        <v>1044</v>
      </c>
      <c r="C30" s="773" t="s">
        <v>779</v>
      </c>
      <c r="D30" s="758" t="s">
        <v>780</v>
      </c>
      <c r="E30" s="753"/>
      <c r="F30" s="753"/>
      <c r="G30" s="753"/>
      <c r="H30" s="753"/>
      <c r="I30" s="753"/>
      <c r="J30" s="754"/>
      <c r="K30" s="757"/>
      <c r="L30" s="757"/>
      <c r="M30" s="753"/>
      <c r="N30" s="753" t="s">
        <v>7</v>
      </c>
      <c r="O30" s="753"/>
      <c r="P30" s="753"/>
      <c r="Q30" s="753">
        <v>4</v>
      </c>
      <c r="R30" s="753">
        <v>1</v>
      </c>
      <c r="S30" s="618"/>
      <c r="T30" s="755">
        <f t="shared" si="0"/>
        <v>0</v>
      </c>
    </row>
    <row r="31" spans="1:20" ht="25.5" x14ac:dyDescent="0.25">
      <c r="A31" s="214">
        <v>22</v>
      </c>
      <c r="B31" s="759" t="s">
        <v>1044</v>
      </c>
      <c r="C31" s="773" t="s">
        <v>779</v>
      </c>
      <c r="D31" s="758" t="s">
        <v>781</v>
      </c>
      <c r="E31" s="753"/>
      <c r="F31" s="753"/>
      <c r="G31" s="753"/>
      <c r="H31" s="753"/>
      <c r="I31" s="753"/>
      <c r="J31" s="754"/>
      <c r="K31" s="757"/>
      <c r="L31" s="757"/>
      <c r="M31" s="753"/>
      <c r="N31" s="753" t="s">
        <v>7</v>
      </c>
      <c r="O31" s="753"/>
      <c r="P31" s="753"/>
      <c r="Q31" s="753">
        <v>4</v>
      </c>
      <c r="R31" s="753">
        <v>1</v>
      </c>
      <c r="S31" s="618"/>
      <c r="T31" s="755">
        <f t="shared" si="0"/>
        <v>0</v>
      </c>
    </row>
    <row r="32" spans="1:20" ht="25.5" x14ac:dyDescent="0.25">
      <c r="A32" s="214">
        <v>23</v>
      </c>
      <c r="B32" s="759" t="s">
        <v>1044</v>
      </c>
      <c r="C32" s="773" t="s">
        <v>779</v>
      </c>
      <c r="D32" s="758" t="s">
        <v>782</v>
      </c>
      <c r="E32" s="753"/>
      <c r="F32" s="753"/>
      <c r="G32" s="753"/>
      <c r="H32" s="753"/>
      <c r="I32" s="753"/>
      <c r="J32" s="754"/>
      <c r="K32" s="757"/>
      <c r="L32" s="757"/>
      <c r="M32" s="753"/>
      <c r="N32" s="753" t="s">
        <v>7</v>
      </c>
      <c r="O32" s="753"/>
      <c r="P32" s="753"/>
      <c r="Q32" s="753">
        <v>4</v>
      </c>
      <c r="R32" s="753">
        <v>1</v>
      </c>
      <c r="S32" s="618"/>
      <c r="T32" s="755">
        <f t="shared" si="0"/>
        <v>0</v>
      </c>
    </row>
    <row r="33" spans="1:20" ht="38.25" x14ac:dyDescent="0.25">
      <c r="A33" s="214">
        <v>24</v>
      </c>
      <c r="B33" s="759" t="s">
        <v>1044</v>
      </c>
      <c r="C33" s="773" t="s">
        <v>779</v>
      </c>
      <c r="D33" s="758" t="s">
        <v>783</v>
      </c>
      <c r="E33" s="753"/>
      <c r="F33" s="753"/>
      <c r="G33" s="753"/>
      <c r="H33" s="753"/>
      <c r="I33" s="753"/>
      <c r="J33" s="754"/>
      <c r="K33" s="757"/>
      <c r="L33" s="757"/>
      <c r="M33" s="753"/>
      <c r="N33" s="753"/>
      <c r="O33" s="753" t="s">
        <v>7</v>
      </c>
      <c r="P33" s="753"/>
      <c r="Q33" s="753">
        <v>2</v>
      </c>
      <c r="R33" s="753">
        <v>1</v>
      </c>
      <c r="S33" s="618"/>
      <c r="T33" s="755">
        <f t="shared" si="0"/>
        <v>0</v>
      </c>
    </row>
    <row r="34" spans="1:20" ht="25.5" x14ac:dyDescent="0.25">
      <c r="A34" s="214">
        <v>25</v>
      </c>
      <c r="B34" s="759" t="s">
        <v>1044</v>
      </c>
      <c r="C34" s="773" t="s">
        <v>779</v>
      </c>
      <c r="D34" s="758" t="s">
        <v>784</v>
      </c>
      <c r="E34" s="753"/>
      <c r="F34" s="753"/>
      <c r="G34" s="753"/>
      <c r="H34" s="753"/>
      <c r="I34" s="753"/>
      <c r="J34" s="754"/>
      <c r="K34" s="757"/>
      <c r="L34" s="757"/>
      <c r="M34" s="753"/>
      <c r="N34" s="753"/>
      <c r="O34" s="753" t="s">
        <v>7</v>
      </c>
      <c r="P34" s="753"/>
      <c r="Q34" s="753">
        <v>2</v>
      </c>
      <c r="R34" s="753">
        <v>1</v>
      </c>
      <c r="S34" s="618"/>
      <c r="T34" s="755">
        <f t="shared" si="0"/>
        <v>0</v>
      </c>
    </row>
    <row r="35" spans="1:20" ht="25.5" x14ac:dyDescent="0.25">
      <c r="A35" s="214">
        <v>26</v>
      </c>
      <c r="B35" s="759" t="s">
        <v>1044</v>
      </c>
      <c r="C35" s="773" t="s">
        <v>779</v>
      </c>
      <c r="D35" s="758" t="s">
        <v>785</v>
      </c>
      <c r="E35" s="753"/>
      <c r="F35" s="753"/>
      <c r="G35" s="753"/>
      <c r="H35" s="753"/>
      <c r="I35" s="753"/>
      <c r="J35" s="754"/>
      <c r="K35" s="757"/>
      <c r="L35" s="757"/>
      <c r="M35" s="753"/>
      <c r="N35" s="753"/>
      <c r="O35" s="753" t="s">
        <v>7</v>
      </c>
      <c r="P35" s="753"/>
      <c r="Q35" s="753">
        <v>2</v>
      </c>
      <c r="R35" s="753">
        <v>1</v>
      </c>
      <c r="S35" s="618"/>
      <c r="T35" s="755">
        <f t="shared" si="0"/>
        <v>0</v>
      </c>
    </row>
    <row r="36" spans="1:20" ht="25.5" x14ac:dyDescent="0.25">
      <c r="A36" s="214">
        <v>27</v>
      </c>
      <c r="B36" s="759" t="s">
        <v>1044</v>
      </c>
      <c r="C36" s="773" t="s">
        <v>779</v>
      </c>
      <c r="D36" s="758" t="s">
        <v>786</v>
      </c>
      <c r="E36" s="753"/>
      <c r="F36" s="753"/>
      <c r="G36" s="753"/>
      <c r="H36" s="753"/>
      <c r="I36" s="753"/>
      <c r="J36" s="754"/>
      <c r="K36" s="757"/>
      <c r="L36" s="757"/>
      <c r="M36" s="753"/>
      <c r="N36" s="753"/>
      <c r="O36" s="753" t="s">
        <v>7</v>
      </c>
      <c r="P36" s="753"/>
      <c r="Q36" s="753">
        <v>2</v>
      </c>
      <c r="R36" s="753">
        <v>1</v>
      </c>
      <c r="S36" s="618"/>
      <c r="T36" s="755">
        <f t="shared" si="0"/>
        <v>0</v>
      </c>
    </row>
    <row r="37" spans="1:20" ht="51" x14ac:dyDescent="0.25">
      <c r="A37" s="214">
        <v>28</v>
      </c>
      <c r="B37" s="759" t="s">
        <v>1044</v>
      </c>
      <c r="C37" s="773" t="s">
        <v>779</v>
      </c>
      <c r="D37" s="758" t="s">
        <v>787</v>
      </c>
      <c r="E37" s="753"/>
      <c r="F37" s="753"/>
      <c r="G37" s="753"/>
      <c r="H37" s="753"/>
      <c r="I37" s="753"/>
      <c r="J37" s="754"/>
      <c r="K37" s="757"/>
      <c r="L37" s="757"/>
      <c r="M37" s="753"/>
      <c r="N37" s="753" t="s">
        <v>7</v>
      </c>
      <c r="O37" s="753"/>
      <c r="P37" s="753"/>
      <c r="Q37" s="753">
        <v>4</v>
      </c>
      <c r="R37" s="753">
        <v>1</v>
      </c>
      <c r="S37" s="618"/>
      <c r="T37" s="755">
        <f t="shared" si="0"/>
        <v>0</v>
      </c>
    </row>
    <row r="38" spans="1:20" ht="51" x14ac:dyDescent="0.25">
      <c r="A38" s="214">
        <v>29</v>
      </c>
      <c r="B38" s="759" t="s">
        <v>1044</v>
      </c>
      <c r="C38" s="773" t="s">
        <v>779</v>
      </c>
      <c r="D38" s="758" t="s">
        <v>788</v>
      </c>
      <c r="E38" s="753"/>
      <c r="F38" s="753"/>
      <c r="G38" s="753"/>
      <c r="H38" s="753"/>
      <c r="I38" s="753"/>
      <c r="J38" s="754"/>
      <c r="K38" s="757"/>
      <c r="L38" s="757"/>
      <c r="M38" s="753"/>
      <c r="N38" s="753" t="s">
        <v>7</v>
      </c>
      <c r="O38" s="753"/>
      <c r="P38" s="753"/>
      <c r="Q38" s="753">
        <v>4</v>
      </c>
      <c r="R38" s="753">
        <v>1</v>
      </c>
      <c r="S38" s="618"/>
      <c r="T38" s="755">
        <f t="shared" si="0"/>
        <v>0</v>
      </c>
    </row>
    <row r="39" spans="1:20" ht="38.25" x14ac:dyDescent="0.25">
      <c r="A39" s="214">
        <v>30</v>
      </c>
      <c r="B39" s="759" t="s">
        <v>1044</v>
      </c>
      <c r="C39" s="773" t="s">
        <v>779</v>
      </c>
      <c r="D39" s="758" t="s">
        <v>789</v>
      </c>
      <c r="E39" s="753"/>
      <c r="F39" s="753"/>
      <c r="G39" s="753"/>
      <c r="H39" s="753"/>
      <c r="I39" s="753"/>
      <c r="J39" s="754"/>
      <c r="K39" s="757"/>
      <c r="L39" s="757"/>
      <c r="M39" s="753"/>
      <c r="N39" s="753" t="s">
        <v>7</v>
      </c>
      <c r="O39" s="753"/>
      <c r="P39" s="753"/>
      <c r="Q39" s="753">
        <v>4</v>
      </c>
      <c r="R39" s="753">
        <v>1</v>
      </c>
      <c r="S39" s="618"/>
      <c r="T39" s="755">
        <f t="shared" si="0"/>
        <v>0</v>
      </c>
    </row>
    <row r="40" spans="1:20" x14ac:dyDescent="0.25">
      <c r="A40" s="214">
        <v>31</v>
      </c>
      <c r="B40" s="759"/>
      <c r="C40" s="1183" t="s">
        <v>166</v>
      </c>
      <c r="D40" s="758" t="s">
        <v>790</v>
      </c>
      <c r="E40" s="753"/>
      <c r="F40" s="753"/>
      <c r="G40" s="753"/>
      <c r="H40" s="753"/>
      <c r="I40" s="753"/>
      <c r="J40" s="754"/>
      <c r="K40" s="757"/>
      <c r="L40" s="757"/>
      <c r="M40" s="753"/>
      <c r="N40" s="753" t="s">
        <v>7</v>
      </c>
      <c r="O40" s="753"/>
      <c r="P40" s="753"/>
      <c r="Q40" s="753">
        <v>4</v>
      </c>
      <c r="R40" s="753">
        <v>1</v>
      </c>
      <c r="S40" s="618"/>
      <c r="T40" s="755">
        <f t="shared" si="0"/>
        <v>0</v>
      </c>
    </row>
    <row r="41" spans="1:20" x14ac:dyDescent="0.25">
      <c r="A41" s="214">
        <v>32</v>
      </c>
      <c r="B41" s="759"/>
      <c r="C41" s="1184"/>
      <c r="D41" s="758" t="s">
        <v>791</v>
      </c>
      <c r="E41" s="753"/>
      <c r="F41" s="753"/>
      <c r="G41" s="753"/>
      <c r="H41" s="753"/>
      <c r="I41" s="753"/>
      <c r="J41" s="754"/>
      <c r="K41" s="757"/>
      <c r="L41" s="757"/>
      <c r="M41" s="753"/>
      <c r="N41" s="753" t="s">
        <v>7</v>
      </c>
      <c r="O41" s="753"/>
      <c r="P41" s="753"/>
      <c r="Q41" s="753">
        <v>4</v>
      </c>
      <c r="R41" s="753">
        <v>1</v>
      </c>
      <c r="S41" s="618"/>
      <c r="T41" s="755">
        <f t="shared" si="0"/>
        <v>0</v>
      </c>
    </row>
    <row r="42" spans="1:20" ht="38.25" x14ac:dyDescent="0.25">
      <c r="A42" s="214">
        <v>33</v>
      </c>
      <c r="B42" s="759"/>
      <c r="C42" s="1184"/>
      <c r="D42" s="758" t="s">
        <v>792</v>
      </c>
      <c r="E42" s="753"/>
      <c r="F42" s="753"/>
      <c r="G42" s="753"/>
      <c r="H42" s="753"/>
      <c r="I42" s="753"/>
      <c r="J42" s="754"/>
      <c r="K42" s="757"/>
      <c r="L42" s="757"/>
      <c r="M42" s="753"/>
      <c r="N42" s="753"/>
      <c r="O42" s="753" t="s">
        <v>7</v>
      </c>
      <c r="P42" s="753"/>
      <c r="Q42" s="753">
        <v>2</v>
      </c>
      <c r="R42" s="753">
        <v>1</v>
      </c>
      <c r="S42" s="618"/>
      <c r="T42" s="755">
        <f t="shared" si="0"/>
        <v>0</v>
      </c>
    </row>
    <row r="43" spans="1:20" ht="51" x14ac:dyDescent="0.25">
      <c r="A43" s="214">
        <v>34</v>
      </c>
      <c r="B43" s="759"/>
      <c r="C43" s="1185"/>
      <c r="D43" s="758" t="s">
        <v>793</v>
      </c>
      <c r="E43" s="753"/>
      <c r="F43" s="753"/>
      <c r="G43" s="753"/>
      <c r="H43" s="753"/>
      <c r="I43" s="753"/>
      <c r="J43" s="754"/>
      <c r="K43" s="757"/>
      <c r="L43" s="757"/>
      <c r="M43" s="753"/>
      <c r="N43" s="753" t="s">
        <v>7</v>
      </c>
      <c r="O43" s="753"/>
      <c r="P43" s="753"/>
      <c r="Q43" s="753">
        <v>4</v>
      </c>
      <c r="R43" s="753">
        <v>1</v>
      </c>
      <c r="S43" s="618"/>
      <c r="T43" s="755">
        <f t="shared" si="0"/>
        <v>0</v>
      </c>
    </row>
    <row r="44" spans="1:20" ht="54" customHeight="1" x14ac:dyDescent="0.25">
      <c r="A44" s="214">
        <v>35</v>
      </c>
      <c r="B44" s="1175" t="s">
        <v>794</v>
      </c>
      <c r="C44" s="1183" t="s">
        <v>795</v>
      </c>
      <c r="D44" s="758" t="s">
        <v>796</v>
      </c>
      <c r="E44" s="753"/>
      <c r="F44" s="753"/>
      <c r="G44" s="753"/>
      <c r="H44" s="753"/>
      <c r="I44" s="753"/>
      <c r="J44" s="754"/>
      <c r="K44" s="757"/>
      <c r="L44" s="757"/>
      <c r="M44" s="753"/>
      <c r="N44" s="753"/>
      <c r="O44" s="753" t="s">
        <v>7</v>
      </c>
      <c r="P44" s="753"/>
      <c r="Q44" s="753">
        <v>2</v>
      </c>
      <c r="R44" s="753">
        <v>1</v>
      </c>
      <c r="S44" s="618"/>
      <c r="T44" s="755">
        <f t="shared" si="0"/>
        <v>0</v>
      </c>
    </row>
    <row r="45" spans="1:20" ht="102" x14ac:dyDescent="0.25">
      <c r="A45" s="214">
        <v>36</v>
      </c>
      <c r="B45" s="1176"/>
      <c r="C45" s="1184"/>
      <c r="D45" s="758" t="s">
        <v>797</v>
      </c>
      <c r="E45" s="753"/>
      <c r="F45" s="753"/>
      <c r="G45" s="753"/>
      <c r="H45" s="753"/>
      <c r="I45" s="753"/>
      <c r="J45" s="754"/>
      <c r="K45" s="757"/>
      <c r="L45" s="757"/>
      <c r="M45" s="753"/>
      <c r="N45" s="753"/>
      <c r="O45" s="753" t="s">
        <v>7</v>
      </c>
      <c r="P45" s="753"/>
      <c r="Q45" s="753">
        <v>2</v>
      </c>
      <c r="R45" s="753">
        <v>1</v>
      </c>
      <c r="S45" s="618"/>
      <c r="T45" s="755">
        <f t="shared" si="0"/>
        <v>0</v>
      </c>
    </row>
    <row r="46" spans="1:20" ht="63.75" x14ac:dyDescent="0.25">
      <c r="A46" s="214">
        <v>37</v>
      </c>
      <c r="B46" s="1176"/>
      <c r="C46" s="1184"/>
      <c r="D46" s="758" t="s">
        <v>798</v>
      </c>
      <c r="E46" s="753"/>
      <c r="F46" s="753"/>
      <c r="G46" s="753"/>
      <c r="H46" s="753"/>
      <c r="I46" s="753"/>
      <c r="J46" s="754"/>
      <c r="K46" s="757"/>
      <c r="L46" s="757"/>
      <c r="M46" s="753"/>
      <c r="N46" s="753"/>
      <c r="O46" s="753" t="s">
        <v>7</v>
      </c>
      <c r="P46" s="753"/>
      <c r="Q46" s="753">
        <v>2</v>
      </c>
      <c r="R46" s="753">
        <v>1</v>
      </c>
      <c r="S46" s="618"/>
      <c r="T46" s="755">
        <f t="shared" si="0"/>
        <v>0</v>
      </c>
    </row>
    <row r="47" spans="1:20" ht="38.25" x14ac:dyDescent="0.25">
      <c r="A47" s="214">
        <v>38</v>
      </c>
      <c r="B47" s="1176"/>
      <c r="C47" s="1184"/>
      <c r="D47" s="758" t="s">
        <v>799</v>
      </c>
      <c r="E47" s="753"/>
      <c r="F47" s="753"/>
      <c r="G47" s="753"/>
      <c r="H47" s="753"/>
      <c r="I47" s="753"/>
      <c r="J47" s="754"/>
      <c r="K47" s="757"/>
      <c r="L47" s="757"/>
      <c r="M47" s="753"/>
      <c r="N47" s="753"/>
      <c r="O47" s="753" t="s">
        <v>7</v>
      </c>
      <c r="P47" s="753"/>
      <c r="Q47" s="753">
        <v>2</v>
      </c>
      <c r="R47" s="753">
        <v>1</v>
      </c>
      <c r="S47" s="618"/>
      <c r="T47" s="755">
        <f t="shared" si="0"/>
        <v>0</v>
      </c>
    </row>
    <row r="48" spans="1:20" ht="38.25" x14ac:dyDescent="0.25">
      <c r="A48" s="214">
        <v>39</v>
      </c>
      <c r="B48" s="1176"/>
      <c r="C48" s="1184"/>
      <c r="D48" s="758" t="s">
        <v>800</v>
      </c>
      <c r="E48" s="753"/>
      <c r="F48" s="753"/>
      <c r="G48" s="753"/>
      <c r="H48" s="753"/>
      <c r="I48" s="753"/>
      <c r="J48" s="754"/>
      <c r="K48" s="757"/>
      <c r="L48" s="757"/>
      <c r="M48" s="753"/>
      <c r="N48" s="753" t="s">
        <v>7</v>
      </c>
      <c r="O48" s="753"/>
      <c r="P48" s="753"/>
      <c r="Q48" s="753">
        <v>4</v>
      </c>
      <c r="R48" s="753">
        <v>1</v>
      </c>
      <c r="S48" s="618"/>
      <c r="T48" s="755">
        <f t="shared" si="0"/>
        <v>0</v>
      </c>
    </row>
    <row r="49" spans="1:20" ht="38.25" x14ac:dyDescent="0.25">
      <c r="A49" s="214">
        <v>40</v>
      </c>
      <c r="B49" s="1176"/>
      <c r="C49" s="1184"/>
      <c r="D49" s="758" t="s">
        <v>801</v>
      </c>
      <c r="E49" s="753"/>
      <c r="F49" s="753"/>
      <c r="G49" s="753"/>
      <c r="H49" s="753"/>
      <c r="I49" s="753"/>
      <c r="J49" s="754"/>
      <c r="K49" s="757"/>
      <c r="L49" s="757"/>
      <c r="M49" s="753" t="s">
        <v>7</v>
      </c>
      <c r="N49" s="753"/>
      <c r="O49" s="753"/>
      <c r="P49" s="753"/>
      <c r="Q49" s="753">
        <v>12</v>
      </c>
      <c r="R49" s="753">
        <v>1</v>
      </c>
      <c r="S49" s="618"/>
      <c r="T49" s="755">
        <f t="shared" si="0"/>
        <v>0</v>
      </c>
    </row>
    <row r="50" spans="1:20" ht="25.5" x14ac:dyDescent="0.25">
      <c r="A50" s="214">
        <v>41</v>
      </c>
      <c r="B50" s="1176"/>
      <c r="C50" s="1184"/>
      <c r="D50" s="758" t="s">
        <v>802</v>
      </c>
      <c r="E50" s="753"/>
      <c r="F50" s="753"/>
      <c r="G50" s="753"/>
      <c r="H50" s="753"/>
      <c r="I50" s="753"/>
      <c r="J50" s="754"/>
      <c r="K50" s="757"/>
      <c r="L50" s="757"/>
      <c r="M50" s="753" t="s">
        <v>7</v>
      </c>
      <c r="N50" s="753"/>
      <c r="O50" s="753"/>
      <c r="P50" s="753"/>
      <c r="Q50" s="753">
        <v>12</v>
      </c>
      <c r="R50" s="753">
        <v>1</v>
      </c>
      <c r="S50" s="618"/>
      <c r="T50" s="755">
        <f t="shared" si="0"/>
        <v>0</v>
      </c>
    </row>
    <row r="51" spans="1:20" ht="25.5" x14ac:dyDescent="0.25">
      <c r="A51" s="214">
        <v>42</v>
      </c>
      <c r="B51" s="1176"/>
      <c r="C51" s="1184"/>
      <c r="D51" s="758" t="s">
        <v>803</v>
      </c>
      <c r="E51" s="753"/>
      <c r="F51" s="753"/>
      <c r="G51" s="753"/>
      <c r="H51" s="753"/>
      <c r="I51" s="753"/>
      <c r="J51" s="754"/>
      <c r="K51" s="757"/>
      <c r="L51" s="757"/>
      <c r="M51" s="753" t="s">
        <v>7</v>
      </c>
      <c r="N51" s="753"/>
      <c r="O51" s="753"/>
      <c r="P51" s="753"/>
      <c r="Q51" s="753">
        <v>12</v>
      </c>
      <c r="R51" s="753">
        <v>1</v>
      </c>
      <c r="S51" s="618"/>
      <c r="T51" s="755">
        <f t="shared" si="0"/>
        <v>0</v>
      </c>
    </row>
    <row r="52" spans="1:20" ht="63.75" x14ac:dyDescent="0.25">
      <c r="A52" s="214">
        <v>43</v>
      </c>
      <c r="B52" s="1177"/>
      <c r="C52" s="1185"/>
      <c r="D52" s="758" t="s">
        <v>804</v>
      </c>
      <c r="E52" s="753"/>
      <c r="F52" s="753"/>
      <c r="G52" s="753"/>
      <c r="H52" s="753"/>
      <c r="I52" s="753"/>
      <c r="J52" s="754"/>
      <c r="K52" s="757"/>
      <c r="L52" s="757"/>
      <c r="M52" s="753" t="s">
        <v>7</v>
      </c>
      <c r="N52" s="753"/>
      <c r="O52" s="753"/>
      <c r="P52" s="753"/>
      <c r="Q52" s="753">
        <v>12</v>
      </c>
      <c r="R52" s="753">
        <v>1</v>
      </c>
      <c r="S52" s="618"/>
      <c r="T52" s="755">
        <f t="shared" si="0"/>
        <v>0</v>
      </c>
    </row>
    <row r="53" spans="1:20" x14ac:dyDescent="0.25">
      <c r="A53" s="214">
        <v>44</v>
      </c>
      <c r="B53" s="759"/>
      <c r="C53" s="1183" t="s">
        <v>805</v>
      </c>
      <c r="D53" s="758" t="s">
        <v>806</v>
      </c>
      <c r="E53" s="753"/>
      <c r="F53" s="753"/>
      <c r="G53" s="753"/>
      <c r="H53" s="753"/>
      <c r="I53" s="753"/>
      <c r="J53" s="754"/>
      <c r="K53" s="757"/>
      <c r="L53" s="757"/>
      <c r="M53" s="753"/>
      <c r="N53" s="753"/>
      <c r="O53" s="753"/>
      <c r="P53" s="753" t="s">
        <v>7</v>
      </c>
      <c r="Q53" s="753">
        <v>1</v>
      </c>
      <c r="R53" s="753">
        <v>1</v>
      </c>
      <c r="S53" s="618"/>
      <c r="T53" s="755">
        <f t="shared" si="0"/>
        <v>0</v>
      </c>
    </row>
    <row r="54" spans="1:20" x14ac:dyDescent="0.25">
      <c r="A54" s="214">
        <v>45</v>
      </c>
      <c r="B54" s="759"/>
      <c r="C54" s="1184"/>
      <c r="D54" s="758" t="s">
        <v>807</v>
      </c>
      <c r="E54" s="753"/>
      <c r="F54" s="753"/>
      <c r="G54" s="753"/>
      <c r="H54" s="753"/>
      <c r="I54" s="753"/>
      <c r="J54" s="754"/>
      <c r="K54" s="757"/>
      <c r="L54" s="757"/>
      <c r="M54" s="753"/>
      <c r="N54" s="753"/>
      <c r="O54" s="753"/>
      <c r="P54" s="753" t="s">
        <v>7</v>
      </c>
      <c r="Q54" s="753">
        <v>1</v>
      </c>
      <c r="R54" s="753">
        <v>1</v>
      </c>
      <c r="S54" s="618"/>
      <c r="T54" s="755">
        <f t="shared" si="0"/>
        <v>0</v>
      </c>
    </row>
    <row r="55" spans="1:20" x14ac:dyDescent="0.25">
      <c r="A55" s="214">
        <v>46</v>
      </c>
      <c r="B55" s="759"/>
      <c r="C55" s="1185"/>
      <c r="D55" s="758" t="s">
        <v>808</v>
      </c>
      <c r="E55" s="753"/>
      <c r="F55" s="753"/>
      <c r="G55" s="753"/>
      <c r="H55" s="753"/>
      <c r="I55" s="753"/>
      <c r="J55" s="754"/>
      <c r="K55" s="757"/>
      <c r="L55" s="757"/>
      <c r="M55" s="753"/>
      <c r="N55" s="753"/>
      <c r="O55" s="753"/>
      <c r="P55" s="753" t="s">
        <v>7</v>
      </c>
      <c r="Q55" s="753">
        <v>1</v>
      </c>
      <c r="R55" s="753">
        <v>1</v>
      </c>
      <c r="S55" s="618"/>
      <c r="T55" s="755">
        <f t="shared" si="0"/>
        <v>0</v>
      </c>
    </row>
    <row r="56" spans="1:20" x14ac:dyDescent="0.25">
      <c r="A56" s="214">
        <v>47</v>
      </c>
      <c r="B56" s="759" t="s">
        <v>1045</v>
      </c>
      <c r="C56" s="773" t="s">
        <v>810</v>
      </c>
      <c r="D56" s="758" t="s">
        <v>811</v>
      </c>
      <c r="E56" s="753"/>
      <c r="F56" s="753"/>
      <c r="G56" s="753"/>
      <c r="H56" s="753"/>
      <c r="I56" s="753"/>
      <c r="J56" s="754"/>
      <c r="K56" s="757"/>
      <c r="L56" s="757"/>
      <c r="M56" s="753"/>
      <c r="N56" s="753"/>
      <c r="O56" s="753"/>
      <c r="P56" s="753" t="s">
        <v>7</v>
      </c>
      <c r="Q56" s="753">
        <v>1</v>
      </c>
      <c r="R56" s="753">
        <v>1</v>
      </c>
      <c r="S56" s="618"/>
      <c r="T56" s="755">
        <f t="shared" si="0"/>
        <v>0</v>
      </c>
    </row>
    <row r="57" spans="1:20" x14ac:dyDescent="0.25">
      <c r="A57" s="214">
        <v>48</v>
      </c>
      <c r="B57" s="759" t="s">
        <v>1046</v>
      </c>
      <c r="C57" s="773" t="s">
        <v>813</v>
      </c>
      <c r="D57" s="758" t="s">
        <v>814</v>
      </c>
      <c r="E57" s="753"/>
      <c r="F57" s="753"/>
      <c r="G57" s="753"/>
      <c r="H57" s="753"/>
      <c r="I57" s="753"/>
      <c r="J57" s="754"/>
      <c r="K57" s="757"/>
      <c r="L57" s="757"/>
      <c r="M57" s="753"/>
      <c r="N57" s="753" t="s">
        <v>7</v>
      </c>
      <c r="O57" s="753"/>
      <c r="P57" s="753"/>
      <c r="Q57" s="753">
        <v>4</v>
      </c>
      <c r="R57" s="753">
        <v>1</v>
      </c>
      <c r="S57" s="618"/>
      <c r="T57" s="755">
        <f t="shared" si="0"/>
        <v>0</v>
      </c>
    </row>
    <row r="58" spans="1:20" ht="38.25" x14ac:dyDescent="0.25">
      <c r="A58" s="214">
        <v>49</v>
      </c>
      <c r="B58" s="759" t="s">
        <v>1047</v>
      </c>
      <c r="C58" s="773" t="s">
        <v>816</v>
      </c>
      <c r="D58" s="758" t="s">
        <v>817</v>
      </c>
      <c r="E58" s="753"/>
      <c r="F58" s="753"/>
      <c r="G58" s="753"/>
      <c r="H58" s="753"/>
      <c r="I58" s="753"/>
      <c r="J58" s="754"/>
      <c r="K58" s="757"/>
      <c r="L58" s="757"/>
      <c r="M58" s="753" t="s">
        <v>7</v>
      </c>
      <c r="N58" s="753"/>
      <c r="O58" s="753"/>
      <c r="P58" s="753"/>
      <c r="Q58" s="753">
        <v>12</v>
      </c>
      <c r="R58" s="753">
        <v>1</v>
      </c>
      <c r="S58" s="618"/>
      <c r="T58" s="755">
        <f t="shared" si="0"/>
        <v>0</v>
      </c>
    </row>
    <row r="59" spans="1:20" ht="38.25" x14ac:dyDescent="0.25">
      <c r="A59" s="214">
        <v>50</v>
      </c>
      <c r="B59" s="759" t="s">
        <v>1048</v>
      </c>
      <c r="C59" s="773" t="s">
        <v>819</v>
      </c>
      <c r="D59" s="758" t="s">
        <v>820</v>
      </c>
      <c r="E59" s="753"/>
      <c r="F59" s="753"/>
      <c r="G59" s="753"/>
      <c r="H59" s="753"/>
      <c r="I59" s="753"/>
      <c r="J59" s="754"/>
      <c r="K59" s="757"/>
      <c r="L59" s="757"/>
      <c r="M59" s="753" t="s">
        <v>7</v>
      </c>
      <c r="N59" s="753"/>
      <c r="O59" s="753"/>
      <c r="P59" s="753"/>
      <c r="Q59" s="753">
        <v>12</v>
      </c>
      <c r="R59" s="753">
        <v>1</v>
      </c>
      <c r="S59" s="618"/>
      <c r="T59" s="755">
        <f t="shared" si="0"/>
        <v>0</v>
      </c>
    </row>
    <row r="60" spans="1:20" ht="26.25" thickBot="1" x14ac:dyDescent="0.3">
      <c r="A60" s="259">
        <v>51</v>
      </c>
      <c r="B60" s="761" t="s">
        <v>1049</v>
      </c>
      <c r="C60" s="774" t="s">
        <v>822</v>
      </c>
      <c r="D60" s="783" t="s">
        <v>823</v>
      </c>
      <c r="E60" s="897"/>
      <c r="F60" s="897"/>
      <c r="G60" s="897"/>
      <c r="H60" s="897"/>
      <c r="I60" s="897"/>
      <c r="J60" s="898"/>
      <c r="K60" s="950"/>
      <c r="L60" s="950"/>
      <c r="M60" s="897"/>
      <c r="N60" s="897"/>
      <c r="O60" s="897" t="s">
        <v>7</v>
      </c>
      <c r="P60" s="897"/>
      <c r="Q60" s="897">
        <v>2</v>
      </c>
      <c r="R60" s="897">
        <v>1</v>
      </c>
      <c r="S60" s="619"/>
      <c r="T60" s="899">
        <f t="shared" si="0"/>
        <v>0</v>
      </c>
    </row>
    <row r="61" spans="1:20" ht="16.5" thickTop="1" thickBot="1" x14ac:dyDescent="0.3">
      <c r="S61" s="440" t="s">
        <v>9</v>
      </c>
      <c r="T61" s="441">
        <f>SUM(T8:T10,T12:T60)</f>
        <v>0</v>
      </c>
    </row>
    <row r="62" spans="1:20" ht="15.75" thickTop="1" x14ac:dyDescent="0.25">
      <c r="B62" s="1200" t="s">
        <v>3764</v>
      </c>
      <c r="C62" s="1200"/>
      <c r="D62" s="1200"/>
      <c r="E62" s="1200"/>
      <c r="F62" s="1200"/>
      <c r="G62" s="1200"/>
      <c r="H62" s="1200"/>
      <c r="I62" s="1200"/>
      <c r="J62" s="1200"/>
      <c r="K62" s="1200"/>
      <c r="L62" s="1200"/>
      <c r="M62" s="1200"/>
      <c r="N62" s="1200"/>
      <c r="O62" s="1200"/>
      <c r="P62" s="1200"/>
      <c r="Q62" s="1200"/>
      <c r="R62" s="1200"/>
    </row>
  </sheetData>
  <sheetProtection algorithmName="SHA-512" hashValue="H6pJGJ//nQlPAlZnkrh/T0UqNmat2tfr43tapkICd1nfQWvs7d9/Cf77LHyJ16ASEt4aIVsIyXVMPlQTmM4Ffw==" saltValue="tNGMaW86iRmIrZ9ZzcI1Lw==" spinCount="100000" sheet="1" objects="1" scenarios="1"/>
  <mergeCells count="23">
    <mergeCell ref="A8:A10"/>
    <mergeCell ref="B8:B10"/>
    <mergeCell ref="A1:E1"/>
    <mergeCell ref="F1:T1"/>
    <mergeCell ref="A3:N3"/>
    <mergeCell ref="A5:A7"/>
    <mergeCell ref="B5:B7"/>
    <mergeCell ref="C5:C7"/>
    <mergeCell ref="D5:D7"/>
    <mergeCell ref="E5:I6"/>
    <mergeCell ref="J5:L6"/>
    <mergeCell ref="C8:C10"/>
    <mergeCell ref="A2:T2"/>
    <mergeCell ref="B62:R62"/>
    <mergeCell ref="M5:R6"/>
    <mergeCell ref="S5:S7"/>
    <mergeCell ref="T5:T7"/>
    <mergeCell ref="B11:B29"/>
    <mergeCell ref="C11:C29"/>
    <mergeCell ref="C53:C55"/>
    <mergeCell ref="C44:C52"/>
    <mergeCell ref="B44:B52"/>
    <mergeCell ref="C40:C43"/>
  </mergeCells>
  <printOptions horizontalCentered="1"/>
  <pageMargins left="0.39370078740157483" right="0.39370078740157483" top="0.39370078740157483" bottom="0.39370078740157483" header="0.19685039370078741" footer="0.19685039370078741"/>
  <pageSetup scale="54" fitToHeight="3" orientation="landscape" r:id="rId1"/>
  <headerFooter>
    <oddFooter>Strana &amp;P z &amp;N</oddFooter>
  </headerFooter>
  <ignoredErrors>
    <ignoredError sqref="K9 Q8:R8 Q10:R10 Q9:R9" numberStoredAsText="1"/>
  </ignoredErrors>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552AEC8C-26D8-4853-B748-A994B2F8D428}">
            <xm:f>NOT(ISERROR(SEARCH("2.",'Príloha č.1.5 - SO 420-05'!A45)))</xm:f>
            <x14:dxf>
              <numFmt numFmtId="0" formatCode="General"/>
            </x14:dxf>
          </x14:cfRule>
          <xm:sqref>A60 A51 A53 A55 A57</xm:sqref>
        </x14:conditionalFormatting>
        <x14:conditionalFormatting xmlns:xm="http://schemas.microsoft.com/office/excel/2006/main">
          <x14:cfRule type="containsText" priority="1754" operator="containsText" text="2." id="{552AEC8C-26D8-4853-B748-A994B2F8D428}">
            <xm:f>NOT(ISERROR(SEARCH("2.",'Príloha č.1.5 - SO 420-05'!#REF!)))</xm:f>
            <x14:dxf>
              <numFmt numFmtId="0" formatCode="General"/>
            </x14:dxf>
          </x14:cfRule>
          <xm:sqref>A12</xm:sqref>
        </x14:conditionalFormatting>
        <x14:conditionalFormatting xmlns:xm="http://schemas.microsoft.com/office/excel/2006/main">
          <x14:cfRule type="containsText" priority="1779" operator="containsText" text="2." id="{552AEC8C-26D8-4853-B748-A994B2F8D428}">
            <xm:f>NOT(ISERROR(SEARCH("2.",'Príloha č.1.5 - SO 420-05'!#REF!)))</xm:f>
            <x14:dxf>
              <numFmt numFmtId="0" formatCode="General"/>
            </x14:dxf>
          </x14:cfRule>
          <xm:sqref>A13</xm:sqref>
        </x14:conditionalFormatting>
        <x14:conditionalFormatting xmlns:xm="http://schemas.microsoft.com/office/excel/2006/main">
          <x14:cfRule type="containsText" priority="1981" operator="containsText" text="2." id="{552AEC8C-26D8-4853-B748-A994B2F8D428}">
            <xm:f>NOT(ISERROR(SEARCH("2.",'Príloha č.1.5 - SO 420-05'!A9)))</xm:f>
            <x14:dxf>
              <numFmt numFmtId="0" formatCode="General"/>
            </x14:dxf>
          </x14:cfRule>
          <xm:sqref>A14 A16 A18 A20 A22 A11</xm:sqref>
        </x14:conditionalFormatting>
        <x14:conditionalFormatting xmlns:xm="http://schemas.microsoft.com/office/excel/2006/main">
          <x14:cfRule type="containsText" priority="2224" operator="containsText" text="2." id="{552AEC8C-26D8-4853-B748-A994B2F8D428}">
            <xm:f>NOT(ISERROR(SEARCH("2.",'Príloha č.1.5 - SO 420-05'!A12)))</xm:f>
            <x14:dxf>
              <numFmt numFmtId="0" formatCode="General"/>
            </x14:dxf>
          </x14:cfRule>
          <xm:sqref>A26 A28 A30 A32 A34 A15 A17 A19 A21 A23:A24</xm:sqref>
        </x14:conditionalFormatting>
        <x14:conditionalFormatting xmlns:xm="http://schemas.microsoft.com/office/excel/2006/main">
          <x14:cfRule type="containsText" priority="2229" operator="containsText" text="2." id="{552AEC8C-26D8-4853-B748-A994B2F8D428}">
            <xm:f>NOT(ISERROR(SEARCH("2.",'Príloha č.1.5 - SO 420-05'!#REF!)))</xm:f>
            <x14:dxf>
              <numFmt numFmtId="0" formatCode="General"/>
            </x14:dxf>
          </x14:cfRule>
          <xm:sqref>A36</xm:sqref>
        </x14:conditionalFormatting>
        <x14:conditionalFormatting xmlns:xm="http://schemas.microsoft.com/office/excel/2006/main">
          <x14:cfRule type="containsText" priority="2252" operator="containsText" text="2." id="{552AEC8C-26D8-4853-B748-A994B2F8D428}">
            <xm:f>NOT(ISERROR(SEARCH("2.",'Príloha č.1.5 - SO 420-05'!#REF!)))</xm:f>
            <x14:dxf>
              <numFmt numFmtId="0" formatCode="General"/>
            </x14:dxf>
          </x14:cfRule>
          <xm:sqref>A37 A48</xm:sqref>
        </x14:conditionalFormatting>
        <x14:conditionalFormatting xmlns:xm="http://schemas.microsoft.com/office/excel/2006/main">
          <x14:cfRule type="containsText" priority="2467" operator="containsText" text="2." id="{552AEC8C-26D8-4853-B748-A994B2F8D428}">
            <xm:f>NOT(ISERROR(SEARCH("2.",'Príloha č.1.5 - SO 420-05'!A21)))</xm:f>
            <x14:dxf>
              <numFmt numFmtId="0" formatCode="General"/>
            </x14:dxf>
          </x14:cfRule>
          <xm:sqref>A38 A40 A42 A44 A46 A25 A27 A29 A31 A33 A35</xm:sqref>
        </x14:conditionalFormatting>
        <x14:conditionalFormatting xmlns:xm="http://schemas.microsoft.com/office/excel/2006/main">
          <x14:cfRule type="containsText" priority="2489" operator="containsText" text="2." id="{552AEC8C-26D8-4853-B748-A994B2F8D428}">
            <xm:f>NOT(ISERROR(SEARCH("2.",'Príloha č.1.5 - SO 420-05'!#REF!)))</xm:f>
            <x14:dxf>
              <numFmt numFmtId="0" formatCode="General"/>
            </x14:dxf>
          </x14:cfRule>
          <xm:sqref>A49 A58</xm:sqref>
        </x14:conditionalFormatting>
        <x14:conditionalFormatting xmlns:xm="http://schemas.microsoft.com/office/excel/2006/main">
          <x14:cfRule type="containsText" priority="2724" operator="containsText" text="2." id="{552AEC8C-26D8-4853-B748-A994B2F8D428}">
            <xm:f>NOT(ISERROR(SEARCH("2.",'Príloha č.1.5 - SO 420-05'!A34)))</xm:f>
            <x14:dxf>
              <numFmt numFmtId="0" formatCode="General"/>
            </x14:dxf>
          </x14:cfRule>
          <xm:sqref>A50 A52 A54 A56 A39 A41 A43 A45 A47</xm:sqref>
        </x14:conditionalFormatting>
        <x14:conditionalFormatting xmlns:xm="http://schemas.microsoft.com/office/excel/2006/main">
          <x14:cfRule type="containsText" priority="2738" operator="containsText" text="2." id="{552AEC8C-26D8-4853-B748-A994B2F8D428}">
            <xm:f>NOT(ISERROR(SEARCH("2.",'Príloha č.1.5 - SO 420-05'!#REF!)))</xm:f>
            <x14:dxf>
              <numFmt numFmtId="0" formatCode="General"/>
            </x14:dxf>
          </x14:cfRule>
          <xm:sqref>A59</xm:sqref>
        </x14:conditionalFormatting>
      </x14:conditionalFormatting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6">
    <tabColor rgb="FF92D050"/>
    <pageSetUpPr fitToPage="1"/>
  </sheetPr>
  <dimension ref="A1:S20"/>
  <sheetViews>
    <sheetView zoomScale="90" zoomScaleNormal="90" workbookViewId="0">
      <pane ySplit="7" topLeftCell="A8" activePane="bottomLeft" state="frozen"/>
      <selection pane="bottomLeft" activeCell="R27" sqref="R27"/>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1034</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1272</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473</v>
      </c>
      <c r="N7" s="256" t="s">
        <v>996</v>
      </c>
      <c r="O7" s="256" t="s">
        <v>445</v>
      </c>
      <c r="P7" s="256" t="s">
        <v>3</v>
      </c>
      <c r="Q7" s="257" t="s">
        <v>64</v>
      </c>
      <c r="R7" s="1191"/>
      <c r="S7" s="1192"/>
    </row>
    <row r="8" spans="1:19" x14ac:dyDescent="0.25">
      <c r="A8" s="214">
        <f t="shared" ref="A8:A13" si="0">ROW(A1)</f>
        <v>1</v>
      </c>
      <c r="B8" s="1213" t="s">
        <v>1005</v>
      </c>
      <c r="C8" s="1214" t="s">
        <v>4051</v>
      </c>
      <c r="D8" s="752" t="s">
        <v>1050</v>
      </c>
      <c r="E8" s="753"/>
      <c r="F8" s="753"/>
      <c r="G8" s="753" t="s">
        <v>7</v>
      </c>
      <c r="H8" s="753"/>
      <c r="I8" s="753"/>
      <c r="J8" s="753"/>
      <c r="K8" s="754"/>
      <c r="L8" s="754"/>
      <c r="M8" s="753"/>
      <c r="N8" s="753"/>
      <c r="O8" s="753"/>
      <c r="P8" s="753">
        <v>12</v>
      </c>
      <c r="Q8" s="753">
        <v>1</v>
      </c>
      <c r="R8" s="939" t="s">
        <v>4046</v>
      </c>
      <c r="S8" s="940" t="s">
        <v>4046</v>
      </c>
    </row>
    <row r="9" spans="1:19" x14ac:dyDescent="0.25">
      <c r="A9" s="214">
        <f t="shared" si="0"/>
        <v>2</v>
      </c>
      <c r="B9" s="1176"/>
      <c r="C9" s="1180"/>
      <c r="D9" s="756" t="s">
        <v>1051</v>
      </c>
      <c r="E9" s="753"/>
      <c r="F9" s="753"/>
      <c r="G9" s="753"/>
      <c r="H9" s="753"/>
      <c r="I9" s="753"/>
      <c r="J9" s="754"/>
      <c r="K9" s="757"/>
      <c r="L9" s="757"/>
      <c r="M9" s="753" t="s">
        <v>7</v>
      </c>
      <c r="N9" s="753"/>
      <c r="O9" s="753"/>
      <c r="P9" s="753">
        <v>4</v>
      </c>
      <c r="Q9" s="753">
        <v>1</v>
      </c>
      <c r="R9" s="618"/>
      <c r="S9" s="755">
        <f>P9*Q9*ROUND(R9,2)</f>
        <v>0</v>
      </c>
    </row>
    <row r="10" spans="1:19" x14ac:dyDescent="0.25">
      <c r="A10" s="214">
        <f t="shared" si="0"/>
        <v>3</v>
      </c>
      <c r="B10" s="1176"/>
      <c r="C10" s="1180"/>
      <c r="D10" s="758" t="s">
        <v>1003</v>
      </c>
      <c r="E10" s="753"/>
      <c r="F10" s="753"/>
      <c r="G10" s="753"/>
      <c r="H10" s="753"/>
      <c r="I10" s="753"/>
      <c r="J10" s="754"/>
      <c r="K10" s="757"/>
      <c r="L10" s="757"/>
      <c r="M10" s="753"/>
      <c r="N10" s="753"/>
      <c r="O10" s="753" t="s">
        <v>7</v>
      </c>
      <c r="P10" s="753">
        <v>1</v>
      </c>
      <c r="Q10" s="753">
        <v>1</v>
      </c>
      <c r="R10" s="618"/>
      <c r="S10" s="755">
        <f t="shared" ref="S10:S18" si="1">P10*Q10*ROUND(R10,2)</f>
        <v>0</v>
      </c>
    </row>
    <row r="11" spans="1:19" x14ac:dyDescent="0.25">
      <c r="A11" s="214">
        <f t="shared" si="0"/>
        <v>4</v>
      </c>
      <c r="B11" s="1176"/>
      <c r="C11" s="1182"/>
      <c r="D11" s="758" t="s">
        <v>1004</v>
      </c>
      <c r="E11" s="753"/>
      <c r="F11" s="753"/>
      <c r="G11" s="753"/>
      <c r="H11" s="753" t="s">
        <v>7</v>
      </c>
      <c r="I11" s="753"/>
      <c r="J11" s="754"/>
      <c r="K11" s="757"/>
      <c r="L11" s="757"/>
      <c r="M11" s="753"/>
      <c r="N11" s="753"/>
      <c r="O11" s="753"/>
      <c r="P11" s="753">
        <v>4</v>
      </c>
      <c r="Q11" s="753">
        <v>1</v>
      </c>
      <c r="R11" s="941" t="s">
        <v>4046</v>
      </c>
      <c r="S11" s="942" t="s">
        <v>4046</v>
      </c>
    </row>
    <row r="12" spans="1:19" x14ac:dyDescent="0.25">
      <c r="A12" s="214">
        <f t="shared" si="0"/>
        <v>5</v>
      </c>
      <c r="B12" s="1176"/>
      <c r="C12" s="1183" t="s">
        <v>1006</v>
      </c>
      <c r="D12" s="758" t="s">
        <v>1007</v>
      </c>
      <c r="E12" s="753"/>
      <c r="F12" s="753"/>
      <c r="G12" s="753" t="s">
        <v>7</v>
      </c>
      <c r="H12" s="753"/>
      <c r="I12" s="753"/>
      <c r="J12" s="754"/>
      <c r="K12" s="757"/>
      <c r="L12" s="757"/>
      <c r="M12" s="753"/>
      <c r="N12" s="753"/>
      <c r="O12" s="753"/>
      <c r="P12" s="753">
        <v>12</v>
      </c>
      <c r="Q12" s="753">
        <v>1</v>
      </c>
      <c r="R12" s="941" t="s">
        <v>4046</v>
      </c>
      <c r="S12" s="942" t="s">
        <v>4046</v>
      </c>
    </row>
    <row r="13" spans="1:19" x14ac:dyDescent="0.25">
      <c r="A13" s="214">
        <f t="shared" si="0"/>
        <v>6</v>
      </c>
      <c r="B13" s="1176"/>
      <c r="C13" s="1185"/>
      <c r="D13" s="758" t="s">
        <v>1008</v>
      </c>
      <c r="E13" s="753"/>
      <c r="F13" s="753"/>
      <c r="G13" s="753"/>
      <c r="H13" s="753"/>
      <c r="I13" s="753"/>
      <c r="J13" s="754"/>
      <c r="K13" s="757"/>
      <c r="L13" s="757"/>
      <c r="M13" s="753" t="s">
        <v>7</v>
      </c>
      <c r="N13" s="753"/>
      <c r="O13" s="753"/>
      <c r="P13" s="753">
        <v>4</v>
      </c>
      <c r="Q13" s="753">
        <v>1</v>
      </c>
      <c r="R13" s="618"/>
      <c r="S13" s="755">
        <f t="shared" si="1"/>
        <v>0</v>
      </c>
    </row>
    <row r="14" spans="1:19" x14ac:dyDescent="0.25">
      <c r="A14" s="214">
        <f>ROW(A7)</f>
        <v>7</v>
      </c>
      <c r="B14" s="1176"/>
      <c r="C14" s="1183" t="s">
        <v>1009</v>
      </c>
      <c r="D14" s="758" t="s">
        <v>1010</v>
      </c>
      <c r="E14" s="753"/>
      <c r="F14" s="753"/>
      <c r="G14" s="753" t="s">
        <v>7</v>
      </c>
      <c r="H14" s="753"/>
      <c r="I14" s="753"/>
      <c r="J14" s="754"/>
      <c r="K14" s="757"/>
      <c r="L14" s="757"/>
      <c r="M14" s="753"/>
      <c r="N14" s="753"/>
      <c r="O14" s="753"/>
      <c r="P14" s="753">
        <v>12</v>
      </c>
      <c r="Q14" s="753">
        <v>1</v>
      </c>
      <c r="R14" s="941" t="s">
        <v>4046</v>
      </c>
      <c r="S14" s="942" t="s">
        <v>4046</v>
      </c>
    </row>
    <row r="15" spans="1:19" x14ac:dyDescent="0.25">
      <c r="A15" s="214">
        <f>ROW(A8)</f>
        <v>8</v>
      </c>
      <c r="B15" s="1176"/>
      <c r="C15" s="1184"/>
      <c r="D15" s="758" t="s">
        <v>1008</v>
      </c>
      <c r="E15" s="753"/>
      <c r="F15" s="753"/>
      <c r="G15" s="753"/>
      <c r="H15" s="753"/>
      <c r="I15" s="753"/>
      <c r="J15" s="754"/>
      <c r="K15" s="757"/>
      <c r="L15" s="757"/>
      <c r="M15" s="753" t="s">
        <v>7</v>
      </c>
      <c r="N15" s="753"/>
      <c r="O15" s="753"/>
      <c r="P15" s="753">
        <v>4</v>
      </c>
      <c r="Q15" s="753">
        <v>1</v>
      </c>
      <c r="R15" s="618"/>
      <c r="S15" s="755">
        <f t="shared" si="1"/>
        <v>0</v>
      </c>
    </row>
    <row r="16" spans="1:19" x14ac:dyDescent="0.25">
      <c r="A16" s="214">
        <f>ROW(A9)</f>
        <v>9</v>
      </c>
      <c r="B16" s="1176"/>
      <c r="C16" s="1185"/>
      <c r="D16" s="758" t="s">
        <v>1011</v>
      </c>
      <c r="E16" s="753"/>
      <c r="F16" s="753"/>
      <c r="G16" s="753"/>
      <c r="H16" s="753"/>
      <c r="I16" s="753"/>
      <c r="J16" s="754"/>
      <c r="K16" s="757"/>
      <c r="L16" s="757"/>
      <c r="M16" s="753"/>
      <c r="N16" s="753"/>
      <c r="O16" s="753" t="s">
        <v>7</v>
      </c>
      <c r="P16" s="753">
        <v>1</v>
      </c>
      <c r="Q16" s="753">
        <v>1</v>
      </c>
      <c r="R16" s="618"/>
      <c r="S16" s="755">
        <f t="shared" si="1"/>
        <v>0</v>
      </c>
    </row>
    <row r="17" spans="1:19" x14ac:dyDescent="0.25">
      <c r="A17" s="214">
        <f>ROW(A10)</f>
        <v>10</v>
      </c>
      <c r="B17" s="1176"/>
      <c r="C17" s="1183" t="s">
        <v>1012</v>
      </c>
      <c r="D17" s="758" t="s">
        <v>1007</v>
      </c>
      <c r="E17" s="753"/>
      <c r="F17" s="753"/>
      <c r="G17" s="753" t="s">
        <v>7</v>
      </c>
      <c r="H17" s="753"/>
      <c r="I17" s="753"/>
      <c r="J17" s="754"/>
      <c r="K17" s="757"/>
      <c r="L17" s="757"/>
      <c r="M17" s="753"/>
      <c r="N17" s="753"/>
      <c r="O17" s="753"/>
      <c r="P17" s="753">
        <v>12</v>
      </c>
      <c r="Q17" s="753">
        <v>1</v>
      </c>
      <c r="R17" s="941" t="s">
        <v>4046</v>
      </c>
      <c r="S17" s="942" t="s">
        <v>4046</v>
      </c>
    </row>
    <row r="18" spans="1:19" ht="15.75" thickBot="1" x14ac:dyDescent="0.3">
      <c r="A18" s="259">
        <f>ROW(A11)</f>
        <v>11</v>
      </c>
      <c r="B18" s="1178"/>
      <c r="C18" s="1199"/>
      <c r="D18" s="783" t="s">
        <v>1013</v>
      </c>
      <c r="E18" s="897"/>
      <c r="F18" s="897"/>
      <c r="G18" s="897"/>
      <c r="H18" s="897"/>
      <c r="I18" s="897"/>
      <c r="J18" s="898"/>
      <c r="K18" s="950"/>
      <c r="L18" s="950"/>
      <c r="M18" s="897"/>
      <c r="N18" s="897" t="s">
        <v>7</v>
      </c>
      <c r="O18" s="897"/>
      <c r="P18" s="897">
        <v>2</v>
      </c>
      <c r="Q18" s="897">
        <v>1</v>
      </c>
      <c r="R18" s="619"/>
      <c r="S18" s="959">
        <f t="shared" si="1"/>
        <v>0</v>
      </c>
    </row>
    <row r="19" spans="1:19" ht="16.5" thickTop="1" thickBot="1" x14ac:dyDescent="0.3">
      <c r="R19" s="440" t="s">
        <v>9</v>
      </c>
      <c r="S19" s="450">
        <f>SUM(S9:S10,S13,S15:S16,S18)</f>
        <v>0</v>
      </c>
    </row>
    <row r="20" spans="1:19" ht="15.75" thickTop="1" x14ac:dyDescent="0.25">
      <c r="A20" s="1200" t="s">
        <v>1028</v>
      </c>
      <c r="B20" s="1200"/>
      <c r="C20" s="1200"/>
      <c r="D20" s="1200"/>
      <c r="E20" s="1200"/>
      <c r="F20" s="1200"/>
      <c r="G20" s="1200"/>
    </row>
  </sheetData>
  <sheetProtection algorithmName="SHA-512" hashValue="XSSDN1wdjORpEQH0CYaOHuq7XF5dJNDhPUr19EGO1QqmkLDM64s6wD2DFhL8r/gZl1kLJn69Auzkvb/ukPHhIA==" saltValue="J9zRruFsgjWVfn2qMN4Siw==" spinCount="100000" sheet="1" objects="1" scenarios="1"/>
  <mergeCells count="19">
    <mergeCell ref="A20:G20"/>
    <mergeCell ref="B8:B18"/>
    <mergeCell ref="C8:C11"/>
    <mergeCell ref="C12:C13"/>
    <mergeCell ref="C14:C16"/>
    <mergeCell ref="C17:C18"/>
    <mergeCell ref="M5:Q6"/>
    <mergeCell ref="R5:R7"/>
    <mergeCell ref="S5:S7"/>
    <mergeCell ref="A1:E1"/>
    <mergeCell ref="F1:S1"/>
    <mergeCell ref="A3:N3"/>
    <mergeCell ref="A5:A7"/>
    <mergeCell ref="B5:B7"/>
    <mergeCell ref="C5:C7"/>
    <mergeCell ref="D5:D7"/>
    <mergeCell ref="E5:I6"/>
    <mergeCell ref="J5:L6"/>
    <mergeCell ref="A2:S2"/>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51" operator="containsText" text="2." id="{66BD39DC-F9CC-44DA-95CE-13C63C0F95D5}">
            <xm:f>NOT(ISERROR(SEARCH("2.",'Príloha č.1.5 - SO 420-05'!A9)))</xm:f>
            <x14:dxf>
              <numFmt numFmtId="0" formatCode="General"/>
            </x14:dxf>
          </x14:cfRule>
          <xm:sqref>A10:A18 A8</xm:sqref>
        </x14:conditionalFormatting>
        <x14:conditionalFormatting xmlns:xm="http://schemas.microsoft.com/office/excel/2006/main">
          <x14:cfRule type="containsText" priority="1802" operator="containsText" text="2." id="{66BD39DC-F9CC-44DA-95CE-13C63C0F95D5}">
            <xm:f>NOT(ISERROR(SEARCH("2.",'Príloha č.1.5 - SO 420-05'!#REF!)))</xm:f>
            <x14:dxf>
              <numFmt numFmtId="0" formatCode="General"/>
            </x14:dxf>
          </x14:cfRule>
          <xm:sqref>A9</xm:sqref>
        </x14:conditionalFormatting>
      </x14:conditionalFormatting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7">
    <tabColor rgb="FF92D050"/>
    <pageSetUpPr fitToPage="1"/>
  </sheetPr>
  <dimension ref="A1:S26"/>
  <sheetViews>
    <sheetView zoomScale="90" zoomScaleNormal="90" workbookViewId="0">
      <pane ySplit="7" topLeftCell="A8" activePane="bottomLeft" state="frozen"/>
      <selection pane="bottomLeft" activeCell="R13" activeCellId="2" sqref="R8 R8 R13:R24"/>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1052</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1038</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238</v>
      </c>
      <c r="N7" s="256" t="s">
        <v>473</v>
      </c>
      <c r="O7" s="256" t="s">
        <v>445</v>
      </c>
      <c r="P7" s="256" t="s">
        <v>3</v>
      </c>
      <c r="Q7" s="257" t="s">
        <v>64</v>
      </c>
      <c r="R7" s="1191"/>
      <c r="S7" s="1192"/>
    </row>
    <row r="8" spans="1:19" s="779" customFormat="1" ht="15" customHeight="1" x14ac:dyDescent="0.25">
      <c r="A8" s="214">
        <v>1</v>
      </c>
      <c r="B8" s="748" t="s">
        <v>1273</v>
      </c>
      <c r="C8" s="749" t="s">
        <v>1241</v>
      </c>
      <c r="D8" s="326" t="s">
        <v>224</v>
      </c>
      <c r="E8" s="319"/>
      <c r="F8" s="319"/>
      <c r="G8" s="319"/>
      <c r="H8" s="319"/>
      <c r="I8" s="319"/>
      <c r="J8" s="320" t="s">
        <v>7</v>
      </c>
      <c r="K8" s="320"/>
      <c r="L8" s="320"/>
      <c r="M8" s="320" t="s">
        <v>7</v>
      </c>
      <c r="N8" s="320" t="s">
        <v>7</v>
      </c>
      <c r="O8" s="320"/>
      <c r="P8" s="320">
        <v>1</v>
      </c>
      <c r="Q8" s="320">
        <v>1</v>
      </c>
      <c r="R8" s="618"/>
      <c r="S8" s="755">
        <f>P8*Q8*ROUND(R8,2)</f>
        <v>0</v>
      </c>
    </row>
    <row r="9" spans="1:19" x14ac:dyDescent="0.25">
      <c r="A9" s="214">
        <v>2</v>
      </c>
      <c r="B9" s="1215" t="s">
        <v>977</v>
      </c>
      <c r="C9" s="1230" t="s">
        <v>1014</v>
      </c>
      <c r="D9" s="947" t="s">
        <v>1015</v>
      </c>
      <c r="E9" s="948" t="s">
        <v>7</v>
      </c>
      <c r="F9" s="948"/>
      <c r="G9" s="948"/>
      <c r="H9" s="948"/>
      <c r="I9" s="948"/>
      <c r="J9" s="948"/>
      <c r="K9" s="949"/>
      <c r="L9" s="949"/>
      <c r="M9" s="948"/>
      <c r="N9" s="948"/>
      <c r="O9" s="948"/>
      <c r="P9" s="948">
        <v>365</v>
      </c>
      <c r="Q9" s="948" t="s">
        <v>4046</v>
      </c>
      <c r="R9" s="941" t="s">
        <v>4046</v>
      </c>
      <c r="S9" s="942" t="s">
        <v>4046</v>
      </c>
    </row>
    <row r="10" spans="1:19" ht="25.5" x14ac:dyDescent="0.25">
      <c r="A10" s="214">
        <v>3</v>
      </c>
      <c r="B10" s="1216"/>
      <c r="C10" s="1231"/>
      <c r="D10" s="756" t="s">
        <v>1016</v>
      </c>
      <c r="E10" s="753" t="s">
        <v>7</v>
      </c>
      <c r="F10" s="753"/>
      <c r="G10" s="753"/>
      <c r="H10" s="753"/>
      <c r="I10" s="753"/>
      <c r="J10" s="754"/>
      <c r="K10" s="757"/>
      <c r="L10" s="757"/>
      <c r="M10" s="753"/>
      <c r="N10" s="753"/>
      <c r="O10" s="753"/>
      <c r="P10" s="753">
        <v>365</v>
      </c>
      <c r="Q10" s="753" t="s">
        <v>4046</v>
      </c>
      <c r="R10" s="941" t="s">
        <v>4046</v>
      </c>
      <c r="S10" s="942" t="s">
        <v>4046</v>
      </c>
    </row>
    <row r="11" spans="1:19" x14ac:dyDescent="0.25">
      <c r="A11" s="214">
        <v>4</v>
      </c>
      <c r="B11" s="1216"/>
      <c r="C11" s="1231"/>
      <c r="D11" s="758" t="s">
        <v>981</v>
      </c>
      <c r="E11" s="753"/>
      <c r="F11" s="753" t="s">
        <v>7</v>
      </c>
      <c r="G11" s="753"/>
      <c r="H11" s="753"/>
      <c r="I11" s="753"/>
      <c r="J11" s="754"/>
      <c r="K11" s="757"/>
      <c r="L11" s="757"/>
      <c r="M11" s="753"/>
      <c r="N11" s="753"/>
      <c r="O11" s="753"/>
      <c r="P11" s="753">
        <v>52</v>
      </c>
      <c r="Q11" s="753" t="s">
        <v>4046</v>
      </c>
      <c r="R11" s="941" t="s">
        <v>4046</v>
      </c>
      <c r="S11" s="942" t="s">
        <v>4046</v>
      </c>
    </row>
    <row r="12" spans="1:19" ht="25.5" x14ac:dyDescent="0.25">
      <c r="A12" s="214">
        <v>5</v>
      </c>
      <c r="B12" s="1217"/>
      <c r="C12" s="1232"/>
      <c r="D12" s="758" t="s">
        <v>1017</v>
      </c>
      <c r="E12" s="753"/>
      <c r="F12" s="753"/>
      <c r="G12" s="753" t="s">
        <v>7</v>
      </c>
      <c r="H12" s="753"/>
      <c r="I12" s="753"/>
      <c r="J12" s="754"/>
      <c r="K12" s="757"/>
      <c r="L12" s="757"/>
      <c r="M12" s="753"/>
      <c r="N12" s="753"/>
      <c r="O12" s="753"/>
      <c r="P12" s="753">
        <v>12</v>
      </c>
      <c r="Q12" s="753" t="s">
        <v>4046</v>
      </c>
      <c r="R12" s="941" t="s">
        <v>4046</v>
      </c>
      <c r="S12" s="942" t="s">
        <v>4046</v>
      </c>
    </row>
    <row r="13" spans="1:19" x14ac:dyDescent="0.25">
      <c r="A13" s="214">
        <v>6</v>
      </c>
      <c r="B13" s="1215" t="s">
        <v>1018</v>
      </c>
      <c r="C13" s="1233" t="s">
        <v>454</v>
      </c>
      <c r="D13" s="758" t="s">
        <v>3983</v>
      </c>
      <c r="E13" s="753"/>
      <c r="F13" s="753"/>
      <c r="G13" s="753"/>
      <c r="H13" s="753"/>
      <c r="I13" s="753"/>
      <c r="J13" s="754"/>
      <c r="K13" s="757"/>
      <c r="L13" s="757"/>
      <c r="M13" s="753"/>
      <c r="N13" s="753"/>
      <c r="O13" s="753" t="s">
        <v>7</v>
      </c>
      <c r="P13" s="753">
        <v>1</v>
      </c>
      <c r="Q13" s="753">
        <v>10</v>
      </c>
      <c r="R13" s="618"/>
      <c r="S13" s="755">
        <f>P13*Q13*ROUND(R13,2)</f>
        <v>0</v>
      </c>
    </row>
    <row r="14" spans="1:19" x14ac:dyDescent="0.25">
      <c r="A14" s="214">
        <v>7</v>
      </c>
      <c r="B14" s="1217"/>
      <c r="C14" s="1234"/>
      <c r="D14" s="758" t="s">
        <v>3981</v>
      </c>
      <c r="E14" s="753"/>
      <c r="F14" s="753"/>
      <c r="G14" s="753"/>
      <c r="H14" s="753"/>
      <c r="I14" s="753"/>
      <c r="J14" s="754"/>
      <c r="K14" s="757"/>
      <c r="L14" s="757"/>
      <c r="M14" s="753"/>
      <c r="N14" s="753" t="s">
        <v>7</v>
      </c>
      <c r="O14" s="753"/>
      <c r="P14" s="753">
        <v>4</v>
      </c>
      <c r="Q14" s="753">
        <v>10</v>
      </c>
      <c r="R14" s="618"/>
      <c r="S14" s="755">
        <f t="shared" ref="S14:S24" si="0">P14*Q14*ROUND(R14,2)</f>
        <v>0</v>
      </c>
    </row>
    <row r="15" spans="1:19" ht="25.5" x14ac:dyDescent="0.25">
      <c r="A15" s="214">
        <v>8</v>
      </c>
      <c r="B15" s="1215" t="s">
        <v>455</v>
      </c>
      <c r="C15" s="1233" t="s">
        <v>167</v>
      </c>
      <c r="D15" s="758" t="s">
        <v>3984</v>
      </c>
      <c r="E15" s="753"/>
      <c r="F15" s="753"/>
      <c r="G15" s="753"/>
      <c r="H15" s="753"/>
      <c r="I15" s="753"/>
      <c r="J15" s="754"/>
      <c r="K15" s="757"/>
      <c r="L15" s="757"/>
      <c r="M15" s="753"/>
      <c r="N15" s="753"/>
      <c r="O15" s="753" t="s">
        <v>7</v>
      </c>
      <c r="P15" s="753">
        <v>1</v>
      </c>
      <c r="Q15" s="753">
        <v>29</v>
      </c>
      <c r="R15" s="618"/>
      <c r="S15" s="755">
        <f t="shared" si="0"/>
        <v>0</v>
      </c>
    </row>
    <row r="16" spans="1:19" ht="25.5" x14ac:dyDescent="0.25">
      <c r="A16" s="214">
        <v>9</v>
      </c>
      <c r="B16" s="1217"/>
      <c r="C16" s="1234"/>
      <c r="D16" s="758" t="s">
        <v>3985</v>
      </c>
      <c r="E16" s="753"/>
      <c r="F16" s="753"/>
      <c r="G16" s="753"/>
      <c r="H16" s="753"/>
      <c r="I16" s="753"/>
      <c r="J16" s="754"/>
      <c r="K16" s="757"/>
      <c r="L16" s="757"/>
      <c r="M16" s="753"/>
      <c r="N16" s="753" t="s">
        <v>7</v>
      </c>
      <c r="O16" s="753"/>
      <c r="P16" s="753">
        <v>4</v>
      </c>
      <c r="Q16" s="753">
        <v>29</v>
      </c>
      <c r="R16" s="618"/>
      <c r="S16" s="755">
        <f t="shared" si="0"/>
        <v>0</v>
      </c>
    </row>
    <row r="17" spans="1:19" x14ac:dyDescent="0.25">
      <c r="A17" s="214">
        <v>10</v>
      </c>
      <c r="B17" s="1215" t="s">
        <v>456</v>
      </c>
      <c r="C17" s="1233" t="s">
        <v>457</v>
      </c>
      <c r="D17" s="758" t="s">
        <v>3986</v>
      </c>
      <c r="E17" s="753"/>
      <c r="F17" s="753"/>
      <c r="G17" s="753"/>
      <c r="H17" s="753"/>
      <c r="I17" s="753"/>
      <c r="J17" s="754"/>
      <c r="K17" s="757"/>
      <c r="L17" s="757"/>
      <c r="M17" s="753"/>
      <c r="N17" s="753"/>
      <c r="O17" s="753" t="s">
        <v>7</v>
      </c>
      <c r="P17" s="753">
        <v>1</v>
      </c>
      <c r="Q17" s="753">
        <v>15</v>
      </c>
      <c r="R17" s="618"/>
      <c r="S17" s="755">
        <f t="shared" si="0"/>
        <v>0</v>
      </c>
    </row>
    <row r="18" spans="1:19" x14ac:dyDescent="0.25">
      <c r="A18" s="214">
        <v>11</v>
      </c>
      <c r="B18" s="1217"/>
      <c r="C18" s="1234"/>
      <c r="D18" s="758" t="s">
        <v>3987</v>
      </c>
      <c r="E18" s="753"/>
      <c r="F18" s="753"/>
      <c r="G18" s="753"/>
      <c r="H18" s="753"/>
      <c r="I18" s="753"/>
      <c r="J18" s="754"/>
      <c r="K18" s="757"/>
      <c r="L18" s="757"/>
      <c r="M18" s="753"/>
      <c r="N18" s="753" t="s">
        <v>7</v>
      </c>
      <c r="O18" s="753"/>
      <c r="P18" s="753">
        <v>4</v>
      </c>
      <c r="Q18" s="753">
        <v>15</v>
      </c>
      <c r="R18" s="618"/>
      <c r="S18" s="755">
        <f t="shared" si="0"/>
        <v>0</v>
      </c>
    </row>
    <row r="19" spans="1:19" x14ac:dyDescent="0.25">
      <c r="A19" s="214">
        <v>12</v>
      </c>
      <c r="B19" s="1215" t="s">
        <v>1019</v>
      </c>
      <c r="C19" s="1233" t="s">
        <v>1020</v>
      </c>
      <c r="D19" s="758" t="s">
        <v>1021</v>
      </c>
      <c r="E19" s="753"/>
      <c r="F19" s="753"/>
      <c r="G19" s="753"/>
      <c r="H19" s="753"/>
      <c r="I19" s="753"/>
      <c r="J19" s="754"/>
      <c r="K19" s="757"/>
      <c r="L19" s="757"/>
      <c r="M19" s="753"/>
      <c r="N19" s="753"/>
      <c r="O19" s="753" t="s">
        <v>7</v>
      </c>
      <c r="P19" s="753">
        <v>1</v>
      </c>
      <c r="Q19" s="753">
        <v>1</v>
      </c>
      <c r="R19" s="618"/>
      <c r="S19" s="755">
        <f t="shared" si="0"/>
        <v>0</v>
      </c>
    </row>
    <row r="20" spans="1:19" x14ac:dyDescent="0.25">
      <c r="A20" s="214">
        <v>13</v>
      </c>
      <c r="B20" s="1217"/>
      <c r="C20" s="1234"/>
      <c r="D20" s="758" t="s">
        <v>1022</v>
      </c>
      <c r="E20" s="753"/>
      <c r="F20" s="753"/>
      <c r="G20" s="753"/>
      <c r="H20" s="753"/>
      <c r="I20" s="753"/>
      <c r="J20" s="754"/>
      <c r="K20" s="757"/>
      <c r="L20" s="757"/>
      <c r="M20" s="753"/>
      <c r="N20" s="753"/>
      <c r="O20" s="753" t="s">
        <v>7</v>
      </c>
      <c r="P20" s="753">
        <v>1</v>
      </c>
      <c r="Q20" s="753">
        <v>1</v>
      </c>
      <c r="R20" s="618"/>
      <c r="S20" s="755">
        <f t="shared" si="0"/>
        <v>0</v>
      </c>
    </row>
    <row r="21" spans="1:19" x14ac:dyDescent="0.25">
      <c r="A21" s="214">
        <v>14</v>
      </c>
      <c r="B21" s="956"/>
      <c r="C21" s="771" t="s">
        <v>1023</v>
      </c>
      <c r="D21" s="758" t="s">
        <v>39</v>
      </c>
      <c r="E21" s="753"/>
      <c r="F21" s="753"/>
      <c r="G21" s="753"/>
      <c r="H21" s="753"/>
      <c r="I21" s="753"/>
      <c r="J21" s="754"/>
      <c r="K21" s="757"/>
      <c r="L21" s="757"/>
      <c r="M21" s="753"/>
      <c r="N21" s="753"/>
      <c r="O21" s="753" t="s">
        <v>7</v>
      </c>
      <c r="P21" s="753">
        <v>1</v>
      </c>
      <c r="Q21" s="753">
        <v>6</v>
      </c>
      <c r="R21" s="618"/>
      <c r="S21" s="755">
        <f t="shared" si="0"/>
        <v>0</v>
      </c>
    </row>
    <row r="22" spans="1:19" x14ac:dyDescent="0.25">
      <c r="A22" s="214">
        <v>15</v>
      </c>
      <c r="B22" s="956" t="s">
        <v>464</v>
      </c>
      <c r="C22" s="771" t="s">
        <v>1024</v>
      </c>
      <c r="D22" s="758" t="s">
        <v>3992</v>
      </c>
      <c r="E22" s="753"/>
      <c r="F22" s="753"/>
      <c r="G22" s="753"/>
      <c r="H22" s="753"/>
      <c r="I22" s="753"/>
      <c r="J22" s="754"/>
      <c r="K22" s="757"/>
      <c r="L22" s="757"/>
      <c r="M22" s="753"/>
      <c r="N22" s="753"/>
      <c r="O22" s="753" t="s">
        <v>7</v>
      </c>
      <c r="P22" s="753">
        <v>1</v>
      </c>
      <c r="Q22" s="753">
        <v>1</v>
      </c>
      <c r="R22" s="618"/>
      <c r="S22" s="755">
        <f t="shared" si="0"/>
        <v>0</v>
      </c>
    </row>
    <row r="23" spans="1:19" x14ac:dyDescent="0.25">
      <c r="A23" s="214">
        <v>16</v>
      </c>
      <c r="B23" s="956"/>
      <c r="C23" s="771" t="s">
        <v>1025</v>
      </c>
      <c r="D23" s="758" t="s">
        <v>1026</v>
      </c>
      <c r="E23" s="753"/>
      <c r="F23" s="753"/>
      <c r="G23" s="753"/>
      <c r="H23" s="753"/>
      <c r="I23" s="753"/>
      <c r="J23" s="754"/>
      <c r="K23" s="757"/>
      <c r="L23" s="757"/>
      <c r="M23" s="753"/>
      <c r="N23" s="753"/>
      <c r="O23" s="753" t="s">
        <v>7</v>
      </c>
      <c r="P23" s="753">
        <v>1</v>
      </c>
      <c r="Q23" s="753">
        <v>1</v>
      </c>
      <c r="R23" s="618"/>
      <c r="S23" s="755">
        <f t="shared" si="0"/>
        <v>0</v>
      </c>
    </row>
    <row r="24" spans="1:19" ht="15.75" thickBot="1" x14ac:dyDescent="0.3">
      <c r="A24" s="259">
        <v>17</v>
      </c>
      <c r="B24" s="957"/>
      <c r="C24" s="958"/>
      <c r="D24" s="783" t="s">
        <v>1027</v>
      </c>
      <c r="E24" s="897"/>
      <c r="F24" s="897"/>
      <c r="G24" s="897"/>
      <c r="H24" s="897"/>
      <c r="I24" s="897"/>
      <c r="J24" s="898"/>
      <c r="K24" s="950"/>
      <c r="L24" s="950"/>
      <c r="M24" s="897"/>
      <c r="N24" s="897"/>
      <c r="O24" s="897" t="s">
        <v>7</v>
      </c>
      <c r="P24" s="897">
        <v>1</v>
      </c>
      <c r="Q24" s="897">
        <v>2</v>
      </c>
      <c r="R24" s="619"/>
      <c r="S24" s="755">
        <f t="shared" si="0"/>
        <v>0</v>
      </c>
    </row>
    <row r="25" spans="1:19" ht="16.5" thickTop="1" thickBot="1" x14ac:dyDescent="0.3">
      <c r="R25" s="440" t="s">
        <v>9</v>
      </c>
      <c r="S25" s="450">
        <f>SUM(S8,S13:S24)</f>
        <v>0</v>
      </c>
    </row>
    <row r="26" spans="1:19" ht="15.75" thickTop="1" x14ac:dyDescent="0.25"/>
  </sheetData>
  <sheetProtection algorithmName="SHA-512" hashValue="s3ksSDIEUAjn9Qt6iD7ygeZJ59v6RMC8pGIK0LJ+wLGVkx0Rag4BYPTk0fkWr23UgROrS4yQBTtENV48F9ruJQ==" saltValue="lXFy0KTwn9TxA4Lb2YoEvw==" spinCount="100000" sheet="1" objects="1" scenarios="1"/>
  <mergeCells count="23">
    <mergeCell ref="B13:B14"/>
    <mergeCell ref="C13:C14"/>
    <mergeCell ref="B9:B12"/>
    <mergeCell ref="C9:C12"/>
    <mergeCell ref="B19:B20"/>
    <mergeCell ref="C19:C20"/>
    <mergeCell ref="B17:B18"/>
    <mergeCell ref="C17:C18"/>
    <mergeCell ref="B15:B16"/>
    <mergeCell ref="C15:C16"/>
    <mergeCell ref="A1:E1"/>
    <mergeCell ref="F1:S1"/>
    <mergeCell ref="A3:N3"/>
    <mergeCell ref="A5:A7"/>
    <mergeCell ref="B5:B7"/>
    <mergeCell ref="C5:C7"/>
    <mergeCell ref="D5:D7"/>
    <mergeCell ref="E5:I6"/>
    <mergeCell ref="J5:L6"/>
    <mergeCell ref="A2:S2"/>
    <mergeCell ref="M5:Q6"/>
    <mergeCell ref="R5:R7"/>
    <mergeCell ref="S5:S7"/>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54" operator="containsText" text="2." id="{A407AB8C-B45B-41CA-9027-576FE797D824}">
            <xm:f>NOT(ISERROR(SEARCH("2.",'Príloha č.1.5 - SO 420-05'!A8)))</xm:f>
            <x14:dxf>
              <numFmt numFmtId="0" formatCode="General"/>
            </x14:dxf>
          </x14:cfRule>
          <xm:sqref>A11:A23 A8:A9</xm:sqref>
        </x14:conditionalFormatting>
        <x14:conditionalFormatting xmlns:xm="http://schemas.microsoft.com/office/excel/2006/main">
          <x14:cfRule type="containsText" priority="1806" operator="containsText" text="2." id="{A407AB8C-B45B-41CA-9027-576FE797D824}">
            <xm:f>NOT(ISERROR(SEARCH("2.",'Príloha č.1.5 - SO 420-05'!#REF!)))</xm:f>
            <x14:dxf>
              <numFmt numFmtId="0" formatCode="General"/>
            </x14:dxf>
          </x14:cfRule>
          <xm:sqref>A10</xm:sqref>
        </x14:conditionalFormatting>
        <x14:conditionalFormatting xmlns:xm="http://schemas.microsoft.com/office/excel/2006/main">
          <x14:cfRule type="containsText" priority="2031" operator="containsText" text="2." id="{A407AB8C-B45B-41CA-9027-576FE797D824}">
            <xm:f>NOT(ISERROR(SEARCH("2.",'Príloha č.1.5 - SO 420-05'!A23)))</xm:f>
            <x14:dxf>
              <numFmt numFmtId="0" formatCode="General"/>
            </x14:dxf>
          </x14:cfRule>
          <xm:sqref>A24</xm:sqref>
        </x14:conditionalFormatting>
      </x14:conditionalFormatting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8">
    <tabColor rgb="FF92D050"/>
    <pageSetUpPr fitToPage="1"/>
  </sheetPr>
  <dimension ref="A1:S39"/>
  <sheetViews>
    <sheetView zoomScale="90" zoomScaleNormal="90" workbookViewId="0">
      <pane ySplit="7" topLeftCell="A22" activePane="bottomLeft" state="frozen"/>
      <selection pane="bottomLeft" activeCell="W35" sqref="W35"/>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1292</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1096</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1053</v>
      </c>
      <c r="N7" s="256" t="s">
        <v>238</v>
      </c>
      <c r="O7" s="256" t="s">
        <v>473</v>
      </c>
      <c r="P7" s="256" t="s">
        <v>3</v>
      </c>
      <c r="Q7" s="257" t="s">
        <v>64</v>
      </c>
      <c r="R7" s="1191"/>
      <c r="S7" s="1192"/>
    </row>
    <row r="8" spans="1:19" s="779" customFormat="1" ht="63.75" x14ac:dyDescent="0.25">
      <c r="A8" s="214">
        <v>1</v>
      </c>
      <c r="B8" s="541" t="s">
        <v>1275</v>
      </c>
      <c r="C8" s="324" t="s">
        <v>1274</v>
      </c>
      <c r="D8" s="326" t="s">
        <v>224</v>
      </c>
      <c r="E8" s="319"/>
      <c r="F8" s="319"/>
      <c r="G8" s="319"/>
      <c r="H8" s="319"/>
      <c r="I8" s="319"/>
      <c r="J8" s="745" t="s">
        <v>7</v>
      </c>
      <c r="K8" s="745"/>
      <c r="L8" s="745"/>
      <c r="M8" s="745"/>
      <c r="N8" s="745" t="s">
        <v>7</v>
      </c>
      <c r="O8" s="745"/>
      <c r="P8" s="745">
        <v>0.5</v>
      </c>
      <c r="Q8" s="745">
        <v>1</v>
      </c>
      <c r="R8" s="698"/>
      <c r="S8" s="772">
        <f>P8*Q8*ROUND(R8,2)</f>
        <v>0</v>
      </c>
    </row>
    <row r="9" spans="1:19" x14ac:dyDescent="0.25">
      <c r="A9" s="214">
        <v>2</v>
      </c>
      <c r="B9" s="1175" t="s">
        <v>1054</v>
      </c>
      <c r="C9" s="1179" t="s">
        <v>1055</v>
      </c>
      <c r="D9" s="780" t="s">
        <v>476</v>
      </c>
      <c r="E9" s="781"/>
      <c r="F9" s="781"/>
      <c r="G9" s="781"/>
      <c r="H9" s="781"/>
      <c r="I9" s="781" t="s">
        <v>7</v>
      </c>
      <c r="J9" s="781"/>
      <c r="K9" s="782"/>
      <c r="L9" s="782"/>
      <c r="M9" s="781"/>
      <c r="N9" s="781"/>
      <c r="O9" s="781"/>
      <c r="P9" s="781">
        <v>1</v>
      </c>
      <c r="Q9" s="781">
        <v>1</v>
      </c>
      <c r="R9" s="953" t="s">
        <v>4046</v>
      </c>
      <c r="S9" s="954" t="s">
        <v>4046</v>
      </c>
    </row>
    <row r="10" spans="1:19" x14ac:dyDescent="0.25">
      <c r="A10" s="214">
        <v>3</v>
      </c>
      <c r="B10" s="1176"/>
      <c r="C10" s="1180"/>
      <c r="D10" s="758" t="s">
        <v>1056</v>
      </c>
      <c r="E10" s="767"/>
      <c r="F10" s="767"/>
      <c r="G10" s="767"/>
      <c r="H10" s="767"/>
      <c r="I10" s="767"/>
      <c r="J10" s="767"/>
      <c r="K10" s="770"/>
      <c r="L10" s="770"/>
      <c r="M10" s="767"/>
      <c r="N10" s="767" t="s">
        <v>7</v>
      </c>
      <c r="O10" s="767"/>
      <c r="P10" s="767">
        <v>1</v>
      </c>
      <c r="Q10" s="767">
        <v>1</v>
      </c>
      <c r="R10" s="698"/>
      <c r="S10" s="772">
        <f>P10*Q10*ROUND(R10,2)</f>
        <v>0</v>
      </c>
    </row>
    <row r="11" spans="1:19" x14ac:dyDescent="0.25">
      <c r="A11" s="214">
        <v>4</v>
      </c>
      <c r="B11" s="1177"/>
      <c r="C11" s="1182"/>
      <c r="D11" s="758" t="s">
        <v>224</v>
      </c>
      <c r="E11" s="767"/>
      <c r="F11" s="767"/>
      <c r="G11" s="767"/>
      <c r="H11" s="767"/>
      <c r="I11" s="767"/>
      <c r="J11" s="767" t="s">
        <v>7</v>
      </c>
      <c r="K11" s="770"/>
      <c r="L11" s="770"/>
      <c r="M11" s="767"/>
      <c r="N11" s="767"/>
      <c r="O11" s="767"/>
      <c r="P11" s="767">
        <v>0.5</v>
      </c>
      <c r="Q11" s="767">
        <v>1</v>
      </c>
      <c r="R11" s="698"/>
      <c r="S11" s="772">
        <f>P11*Q11*ROUND(R11,2)</f>
        <v>0</v>
      </c>
    </row>
    <row r="12" spans="1:19" x14ac:dyDescent="0.25">
      <c r="A12" s="214">
        <v>5</v>
      </c>
      <c r="B12" s="759" t="s">
        <v>1057</v>
      </c>
      <c r="C12" s="773" t="s">
        <v>1058</v>
      </c>
      <c r="D12" s="758" t="s">
        <v>1059</v>
      </c>
      <c r="E12" s="767"/>
      <c r="F12" s="767"/>
      <c r="G12" s="767" t="s">
        <v>7</v>
      </c>
      <c r="H12" s="767"/>
      <c r="I12" s="767"/>
      <c r="J12" s="767"/>
      <c r="K12" s="770"/>
      <c r="L12" s="770"/>
      <c r="M12" s="767"/>
      <c r="N12" s="767"/>
      <c r="O12" s="767"/>
      <c r="P12" s="767">
        <v>12</v>
      </c>
      <c r="Q12" s="767">
        <v>1</v>
      </c>
      <c r="R12" s="953" t="s">
        <v>4046</v>
      </c>
      <c r="S12" s="954" t="s">
        <v>4046</v>
      </c>
    </row>
    <row r="13" spans="1:19" ht="15" customHeight="1" x14ac:dyDescent="0.25">
      <c r="A13" s="214">
        <v>6</v>
      </c>
      <c r="B13" s="1175" t="s">
        <v>1060</v>
      </c>
      <c r="C13" s="1183" t="s">
        <v>1061</v>
      </c>
      <c r="D13" s="758" t="s">
        <v>1062</v>
      </c>
      <c r="E13" s="767"/>
      <c r="F13" s="767"/>
      <c r="G13" s="767" t="s">
        <v>7</v>
      </c>
      <c r="H13" s="767"/>
      <c r="I13" s="767"/>
      <c r="J13" s="767"/>
      <c r="K13" s="770"/>
      <c r="L13" s="770"/>
      <c r="M13" s="767"/>
      <c r="N13" s="767" t="s">
        <v>7</v>
      </c>
      <c r="O13" s="767"/>
      <c r="P13" s="767">
        <v>1</v>
      </c>
      <c r="Q13" s="767">
        <v>1</v>
      </c>
      <c r="R13" s="698"/>
      <c r="S13" s="772">
        <f t="shared" ref="S13:S37" si="0">P13*Q13*ROUND(R13,2)</f>
        <v>0</v>
      </c>
    </row>
    <row r="14" spans="1:19" ht="15" customHeight="1" x14ac:dyDescent="0.25">
      <c r="A14" s="214">
        <v>7</v>
      </c>
      <c r="B14" s="1176"/>
      <c r="C14" s="1184"/>
      <c r="D14" s="758" t="s">
        <v>1063</v>
      </c>
      <c r="E14" s="767"/>
      <c r="F14" s="767"/>
      <c r="G14" s="767"/>
      <c r="H14" s="767" t="s">
        <v>7</v>
      </c>
      <c r="I14" s="767"/>
      <c r="J14" s="767"/>
      <c r="K14" s="770"/>
      <c r="L14" s="770"/>
      <c r="M14" s="767"/>
      <c r="N14" s="767"/>
      <c r="O14" s="767"/>
      <c r="P14" s="767">
        <v>4</v>
      </c>
      <c r="Q14" s="767">
        <v>1</v>
      </c>
      <c r="R14" s="953" t="s">
        <v>4046</v>
      </c>
      <c r="S14" s="954" t="s">
        <v>4046</v>
      </c>
    </row>
    <row r="15" spans="1:19" x14ac:dyDescent="0.25">
      <c r="A15" s="214">
        <v>8</v>
      </c>
      <c r="B15" s="1177"/>
      <c r="C15" s="1185"/>
      <c r="D15" s="758" t="s">
        <v>1064</v>
      </c>
      <c r="E15" s="767"/>
      <c r="F15" s="767"/>
      <c r="G15" s="767"/>
      <c r="H15" s="767"/>
      <c r="I15" s="767"/>
      <c r="J15" s="767"/>
      <c r="K15" s="770"/>
      <c r="L15" s="770"/>
      <c r="M15" s="767"/>
      <c r="N15" s="767" t="s">
        <v>7</v>
      </c>
      <c r="O15" s="767"/>
      <c r="P15" s="767">
        <v>1</v>
      </c>
      <c r="Q15" s="767">
        <v>1</v>
      </c>
      <c r="R15" s="698"/>
      <c r="S15" s="772">
        <f t="shared" si="0"/>
        <v>0</v>
      </c>
    </row>
    <row r="16" spans="1:19" x14ac:dyDescent="0.25">
      <c r="A16" s="214">
        <v>9</v>
      </c>
      <c r="B16" s="1175" t="s">
        <v>1065</v>
      </c>
      <c r="C16" s="1183" t="s">
        <v>1066</v>
      </c>
      <c r="D16" s="758" t="s">
        <v>1062</v>
      </c>
      <c r="E16" s="767"/>
      <c r="F16" s="767"/>
      <c r="G16" s="767" t="s">
        <v>7</v>
      </c>
      <c r="H16" s="767"/>
      <c r="I16" s="767"/>
      <c r="J16" s="767"/>
      <c r="K16" s="770"/>
      <c r="L16" s="770"/>
      <c r="M16" s="767"/>
      <c r="N16" s="767" t="s">
        <v>7</v>
      </c>
      <c r="O16" s="767"/>
      <c r="P16" s="767">
        <v>1</v>
      </c>
      <c r="Q16" s="767">
        <v>1</v>
      </c>
      <c r="R16" s="698"/>
      <c r="S16" s="772">
        <f t="shared" si="0"/>
        <v>0</v>
      </c>
    </row>
    <row r="17" spans="1:19" x14ac:dyDescent="0.25">
      <c r="A17" s="214">
        <v>10</v>
      </c>
      <c r="B17" s="1176"/>
      <c r="C17" s="1184"/>
      <c r="D17" s="758" t="s">
        <v>1063</v>
      </c>
      <c r="E17" s="767"/>
      <c r="F17" s="767"/>
      <c r="G17" s="767"/>
      <c r="H17" s="767" t="s">
        <v>7</v>
      </c>
      <c r="I17" s="767"/>
      <c r="J17" s="767"/>
      <c r="K17" s="770"/>
      <c r="L17" s="770"/>
      <c r="M17" s="767"/>
      <c r="N17" s="767"/>
      <c r="O17" s="767"/>
      <c r="P17" s="767">
        <v>4</v>
      </c>
      <c r="Q17" s="767">
        <v>1</v>
      </c>
      <c r="R17" s="953" t="s">
        <v>4046</v>
      </c>
      <c r="S17" s="954" t="s">
        <v>4046</v>
      </c>
    </row>
    <row r="18" spans="1:19" x14ac:dyDescent="0.25">
      <c r="A18" s="214">
        <v>11</v>
      </c>
      <c r="B18" s="1177"/>
      <c r="C18" s="1185"/>
      <c r="D18" s="758" t="s">
        <v>1064</v>
      </c>
      <c r="E18" s="767"/>
      <c r="F18" s="767"/>
      <c r="G18" s="767"/>
      <c r="H18" s="767"/>
      <c r="I18" s="767"/>
      <c r="J18" s="767"/>
      <c r="K18" s="770"/>
      <c r="L18" s="770"/>
      <c r="M18" s="767"/>
      <c r="N18" s="767" t="s">
        <v>7</v>
      </c>
      <c r="O18" s="767"/>
      <c r="P18" s="767">
        <v>1</v>
      </c>
      <c r="Q18" s="767">
        <v>1</v>
      </c>
      <c r="R18" s="698"/>
      <c r="S18" s="772">
        <f t="shared" si="0"/>
        <v>0</v>
      </c>
    </row>
    <row r="19" spans="1:19" ht="25.5" customHeight="1" x14ac:dyDescent="0.25">
      <c r="A19" s="214">
        <v>12</v>
      </c>
      <c r="B19" s="759" t="s">
        <v>1067</v>
      </c>
      <c r="C19" s="773" t="s">
        <v>1068</v>
      </c>
      <c r="D19" s="758" t="s">
        <v>1069</v>
      </c>
      <c r="E19" s="767"/>
      <c r="F19" s="767"/>
      <c r="G19" s="767"/>
      <c r="H19" s="767" t="s">
        <v>7</v>
      </c>
      <c r="I19" s="767"/>
      <c r="J19" s="767"/>
      <c r="K19" s="770"/>
      <c r="L19" s="770"/>
      <c r="M19" s="767"/>
      <c r="N19" s="767" t="s">
        <v>7</v>
      </c>
      <c r="O19" s="767"/>
      <c r="P19" s="767">
        <v>1</v>
      </c>
      <c r="Q19" s="767">
        <v>1</v>
      </c>
      <c r="R19" s="698"/>
      <c r="S19" s="772">
        <f t="shared" si="0"/>
        <v>0</v>
      </c>
    </row>
    <row r="20" spans="1:19" ht="25.5" x14ac:dyDescent="0.25">
      <c r="A20" s="214">
        <v>13</v>
      </c>
      <c r="B20" s="759" t="s">
        <v>1070</v>
      </c>
      <c r="C20" s="773" t="s">
        <v>1071</v>
      </c>
      <c r="D20" s="758" t="s">
        <v>1069</v>
      </c>
      <c r="E20" s="767"/>
      <c r="F20" s="767"/>
      <c r="G20" s="767"/>
      <c r="H20" s="767" t="s">
        <v>7</v>
      </c>
      <c r="I20" s="767"/>
      <c r="J20" s="767"/>
      <c r="K20" s="770"/>
      <c r="L20" s="770"/>
      <c r="M20" s="767"/>
      <c r="N20" s="767" t="s">
        <v>7</v>
      </c>
      <c r="O20" s="767"/>
      <c r="P20" s="767">
        <v>1</v>
      </c>
      <c r="Q20" s="767">
        <v>1</v>
      </c>
      <c r="R20" s="698"/>
      <c r="S20" s="772">
        <f t="shared" si="0"/>
        <v>0</v>
      </c>
    </row>
    <row r="21" spans="1:19" ht="25.5" customHeight="1" x14ac:dyDescent="0.25">
      <c r="A21" s="214">
        <v>14</v>
      </c>
      <c r="B21" s="759" t="s">
        <v>1072</v>
      </c>
      <c r="C21" s="773" t="s">
        <v>1073</v>
      </c>
      <c r="D21" s="758" t="s">
        <v>1069</v>
      </c>
      <c r="E21" s="767"/>
      <c r="F21" s="767"/>
      <c r="G21" s="767"/>
      <c r="H21" s="767" t="s">
        <v>7</v>
      </c>
      <c r="I21" s="767"/>
      <c r="J21" s="767"/>
      <c r="K21" s="770"/>
      <c r="L21" s="770"/>
      <c r="M21" s="767"/>
      <c r="N21" s="767" t="s">
        <v>7</v>
      </c>
      <c r="O21" s="767"/>
      <c r="P21" s="767">
        <v>1</v>
      </c>
      <c r="Q21" s="767">
        <v>1</v>
      </c>
      <c r="R21" s="698"/>
      <c r="S21" s="772">
        <f t="shared" si="0"/>
        <v>0</v>
      </c>
    </row>
    <row r="22" spans="1:19" ht="25.5" customHeight="1" x14ac:dyDescent="0.25">
      <c r="A22" s="214">
        <v>15</v>
      </c>
      <c r="B22" s="759" t="s">
        <v>1074</v>
      </c>
      <c r="C22" s="773" t="s">
        <v>1075</v>
      </c>
      <c r="D22" s="758" t="s">
        <v>1069</v>
      </c>
      <c r="E22" s="767"/>
      <c r="F22" s="767"/>
      <c r="G22" s="767"/>
      <c r="H22" s="767" t="s">
        <v>7</v>
      </c>
      <c r="I22" s="767"/>
      <c r="J22" s="767"/>
      <c r="K22" s="770"/>
      <c r="L22" s="770"/>
      <c r="M22" s="767"/>
      <c r="N22" s="767" t="s">
        <v>7</v>
      </c>
      <c r="O22" s="767"/>
      <c r="P22" s="767">
        <v>1</v>
      </c>
      <c r="Q22" s="767">
        <v>1</v>
      </c>
      <c r="R22" s="698"/>
      <c r="S22" s="772">
        <f t="shared" si="0"/>
        <v>0</v>
      </c>
    </row>
    <row r="23" spans="1:19" ht="25.5" customHeight="1" x14ac:dyDescent="0.25">
      <c r="A23" s="214">
        <v>16</v>
      </c>
      <c r="B23" s="759" t="s">
        <v>1076</v>
      </c>
      <c r="C23" s="773" t="s">
        <v>1077</v>
      </c>
      <c r="D23" s="758" t="s">
        <v>1069</v>
      </c>
      <c r="E23" s="767"/>
      <c r="F23" s="767"/>
      <c r="G23" s="767"/>
      <c r="H23" s="767" t="s">
        <v>7</v>
      </c>
      <c r="I23" s="767"/>
      <c r="J23" s="767"/>
      <c r="K23" s="770"/>
      <c r="L23" s="770"/>
      <c r="M23" s="767"/>
      <c r="N23" s="767" t="s">
        <v>7</v>
      </c>
      <c r="O23" s="767"/>
      <c r="P23" s="767">
        <v>1</v>
      </c>
      <c r="Q23" s="767">
        <v>1</v>
      </c>
      <c r="R23" s="698"/>
      <c r="S23" s="772">
        <f t="shared" si="0"/>
        <v>0</v>
      </c>
    </row>
    <row r="24" spans="1:19" ht="25.5" customHeight="1" x14ac:dyDescent="0.25">
      <c r="A24" s="214">
        <v>17</v>
      </c>
      <c r="B24" s="759" t="s">
        <v>1078</v>
      </c>
      <c r="C24" s="773" t="s">
        <v>1079</v>
      </c>
      <c r="D24" s="758" t="s">
        <v>1069</v>
      </c>
      <c r="E24" s="767"/>
      <c r="F24" s="767"/>
      <c r="G24" s="767"/>
      <c r="H24" s="767" t="s">
        <v>7</v>
      </c>
      <c r="I24" s="767"/>
      <c r="J24" s="767"/>
      <c r="K24" s="770"/>
      <c r="L24" s="770"/>
      <c r="M24" s="767"/>
      <c r="N24" s="767" t="s">
        <v>7</v>
      </c>
      <c r="O24" s="767"/>
      <c r="P24" s="767">
        <v>1</v>
      </c>
      <c r="Q24" s="767">
        <v>1</v>
      </c>
      <c r="R24" s="698"/>
      <c r="S24" s="772">
        <f t="shared" si="0"/>
        <v>0</v>
      </c>
    </row>
    <row r="25" spans="1:19" x14ac:dyDescent="0.25">
      <c r="A25" s="214">
        <v>18</v>
      </c>
      <c r="B25" s="1175" t="s">
        <v>1054</v>
      </c>
      <c r="C25" s="1183" t="s">
        <v>1080</v>
      </c>
      <c r="D25" s="758" t="s">
        <v>476</v>
      </c>
      <c r="E25" s="767"/>
      <c r="F25" s="767"/>
      <c r="G25" s="767"/>
      <c r="H25" s="767"/>
      <c r="I25" s="767" t="s">
        <v>7</v>
      </c>
      <c r="J25" s="767"/>
      <c r="K25" s="770"/>
      <c r="L25" s="770"/>
      <c r="M25" s="767"/>
      <c r="N25" s="767"/>
      <c r="O25" s="767"/>
      <c r="P25" s="767">
        <v>1</v>
      </c>
      <c r="Q25" s="767">
        <v>1</v>
      </c>
      <c r="R25" s="953" t="s">
        <v>4046</v>
      </c>
      <c r="S25" s="954" t="s">
        <v>4046</v>
      </c>
    </row>
    <row r="26" spans="1:19" x14ac:dyDescent="0.25">
      <c r="A26" s="214">
        <v>19</v>
      </c>
      <c r="B26" s="1176"/>
      <c r="C26" s="1184"/>
      <c r="D26" s="758" t="s">
        <v>1056</v>
      </c>
      <c r="E26" s="767"/>
      <c r="F26" s="767"/>
      <c r="G26" s="767"/>
      <c r="H26" s="767"/>
      <c r="I26" s="767"/>
      <c r="J26" s="767"/>
      <c r="K26" s="770"/>
      <c r="L26" s="770"/>
      <c r="M26" s="767"/>
      <c r="N26" s="767" t="s">
        <v>7</v>
      </c>
      <c r="O26" s="767"/>
      <c r="P26" s="767">
        <v>1</v>
      </c>
      <c r="Q26" s="767">
        <v>1</v>
      </c>
      <c r="R26" s="698"/>
      <c r="S26" s="772">
        <f t="shared" si="0"/>
        <v>0</v>
      </c>
    </row>
    <row r="27" spans="1:19" x14ac:dyDescent="0.25">
      <c r="A27" s="214">
        <v>20</v>
      </c>
      <c r="B27" s="1177"/>
      <c r="C27" s="1185"/>
      <c r="D27" s="758" t="s">
        <v>224</v>
      </c>
      <c r="E27" s="767"/>
      <c r="F27" s="767"/>
      <c r="G27" s="767"/>
      <c r="H27" s="767"/>
      <c r="I27" s="767"/>
      <c r="J27" s="767" t="s">
        <v>7</v>
      </c>
      <c r="K27" s="770"/>
      <c r="L27" s="770"/>
      <c r="M27" s="767"/>
      <c r="N27" s="767"/>
      <c r="O27" s="767"/>
      <c r="P27" s="767">
        <v>0.5</v>
      </c>
      <c r="Q27" s="767">
        <v>1</v>
      </c>
      <c r="R27" s="698"/>
      <c r="S27" s="772">
        <f>P27*Q27*ROUND(R27,2)</f>
        <v>0</v>
      </c>
    </row>
    <row r="28" spans="1:19" x14ac:dyDescent="0.25">
      <c r="A28" s="214">
        <v>21</v>
      </c>
      <c r="B28" s="759" t="s">
        <v>1057</v>
      </c>
      <c r="C28" s="773" t="s">
        <v>1081</v>
      </c>
      <c r="D28" s="758" t="s">
        <v>1059</v>
      </c>
      <c r="E28" s="767"/>
      <c r="F28" s="767"/>
      <c r="G28" s="767" t="s">
        <v>7</v>
      </c>
      <c r="H28" s="767"/>
      <c r="I28" s="767"/>
      <c r="J28" s="767"/>
      <c r="K28" s="770"/>
      <c r="L28" s="770"/>
      <c r="M28" s="767"/>
      <c r="N28" s="767"/>
      <c r="O28" s="767"/>
      <c r="P28" s="767">
        <v>12</v>
      </c>
      <c r="Q28" s="767">
        <v>1</v>
      </c>
      <c r="R28" s="953" t="s">
        <v>4046</v>
      </c>
      <c r="S28" s="954" t="s">
        <v>4046</v>
      </c>
    </row>
    <row r="29" spans="1:19" x14ac:dyDescent="0.25">
      <c r="A29" s="214">
        <v>22</v>
      </c>
      <c r="B29" s="1175" t="s">
        <v>1060</v>
      </c>
      <c r="C29" s="1183" t="s">
        <v>1082</v>
      </c>
      <c r="D29" s="758" t="s">
        <v>1062</v>
      </c>
      <c r="E29" s="767"/>
      <c r="F29" s="767"/>
      <c r="G29" s="767" t="s">
        <v>7</v>
      </c>
      <c r="H29" s="767"/>
      <c r="I29" s="767"/>
      <c r="J29" s="767"/>
      <c r="K29" s="770"/>
      <c r="L29" s="770"/>
      <c r="M29" s="767"/>
      <c r="N29" s="767" t="s">
        <v>7</v>
      </c>
      <c r="O29" s="767"/>
      <c r="P29" s="767">
        <v>1</v>
      </c>
      <c r="Q29" s="767">
        <v>1</v>
      </c>
      <c r="R29" s="698"/>
      <c r="S29" s="772">
        <f t="shared" si="0"/>
        <v>0</v>
      </c>
    </row>
    <row r="30" spans="1:19" x14ac:dyDescent="0.25">
      <c r="A30" s="214">
        <v>23</v>
      </c>
      <c r="B30" s="1176"/>
      <c r="C30" s="1184"/>
      <c r="D30" s="758" t="s">
        <v>1063</v>
      </c>
      <c r="E30" s="767"/>
      <c r="F30" s="767"/>
      <c r="G30" s="767"/>
      <c r="H30" s="767" t="s">
        <v>7</v>
      </c>
      <c r="I30" s="767"/>
      <c r="J30" s="767"/>
      <c r="K30" s="770"/>
      <c r="L30" s="770"/>
      <c r="M30" s="767"/>
      <c r="N30" s="767"/>
      <c r="O30" s="767"/>
      <c r="P30" s="767">
        <v>4</v>
      </c>
      <c r="Q30" s="767">
        <v>1</v>
      </c>
      <c r="R30" s="953" t="s">
        <v>4046</v>
      </c>
      <c r="S30" s="954" t="s">
        <v>4046</v>
      </c>
    </row>
    <row r="31" spans="1:19" x14ac:dyDescent="0.25">
      <c r="A31" s="214">
        <v>24</v>
      </c>
      <c r="B31" s="1177"/>
      <c r="C31" s="1185"/>
      <c r="D31" s="758" t="s">
        <v>1064</v>
      </c>
      <c r="E31" s="767"/>
      <c r="F31" s="767"/>
      <c r="G31" s="767"/>
      <c r="H31" s="767"/>
      <c r="I31" s="767"/>
      <c r="J31" s="767"/>
      <c r="K31" s="770"/>
      <c r="L31" s="770"/>
      <c r="M31" s="767"/>
      <c r="N31" s="767" t="s">
        <v>7</v>
      </c>
      <c r="O31" s="767"/>
      <c r="P31" s="767">
        <v>1</v>
      </c>
      <c r="Q31" s="767">
        <v>1</v>
      </c>
      <c r="R31" s="698"/>
      <c r="S31" s="772">
        <f t="shared" si="0"/>
        <v>0</v>
      </c>
    </row>
    <row r="32" spans="1:19" ht="25.5" customHeight="1" x14ac:dyDescent="0.25">
      <c r="A32" s="214">
        <v>25</v>
      </c>
      <c r="B32" s="759" t="s">
        <v>1083</v>
      </c>
      <c r="C32" s="773" t="s">
        <v>1084</v>
      </c>
      <c r="D32" s="758" t="s">
        <v>1085</v>
      </c>
      <c r="E32" s="767"/>
      <c r="F32" s="767"/>
      <c r="G32" s="767"/>
      <c r="H32" s="767" t="s">
        <v>7</v>
      </c>
      <c r="I32" s="767"/>
      <c r="J32" s="767"/>
      <c r="K32" s="770"/>
      <c r="L32" s="770"/>
      <c r="M32" s="767"/>
      <c r="N32" s="767" t="s">
        <v>7</v>
      </c>
      <c r="O32" s="767"/>
      <c r="P32" s="767">
        <v>1</v>
      </c>
      <c r="Q32" s="767">
        <v>1</v>
      </c>
      <c r="R32" s="698"/>
      <c r="S32" s="772">
        <f t="shared" si="0"/>
        <v>0</v>
      </c>
    </row>
    <row r="33" spans="1:19" ht="25.5" x14ac:dyDescent="0.25">
      <c r="A33" s="214">
        <v>26</v>
      </c>
      <c r="B33" s="759" t="s">
        <v>1086</v>
      </c>
      <c r="C33" s="773" t="s">
        <v>1087</v>
      </c>
      <c r="D33" s="758" t="s">
        <v>1085</v>
      </c>
      <c r="E33" s="767"/>
      <c r="F33" s="767"/>
      <c r="G33" s="767"/>
      <c r="H33" s="767" t="s">
        <v>7</v>
      </c>
      <c r="I33" s="767"/>
      <c r="J33" s="767"/>
      <c r="K33" s="770"/>
      <c r="L33" s="770"/>
      <c r="M33" s="767"/>
      <c r="N33" s="767" t="s">
        <v>7</v>
      </c>
      <c r="O33" s="767"/>
      <c r="P33" s="767">
        <v>1</v>
      </c>
      <c r="Q33" s="767">
        <v>1</v>
      </c>
      <c r="R33" s="698"/>
      <c r="S33" s="772">
        <f t="shared" si="0"/>
        <v>0</v>
      </c>
    </row>
    <row r="34" spans="1:19" ht="25.5" customHeight="1" x14ac:dyDescent="0.25">
      <c r="A34" s="214">
        <v>27</v>
      </c>
      <c r="B34" s="759" t="s">
        <v>1088</v>
      </c>
      <c r="C34" s="773" t="s">
        <v>1089</v>
      </c>
      <c r="D34" s="758" t="s">
        <v>1085</v>
      </c>
      <c r="E34" s="767"/>
      <c r="F34" s="767"/>
      <c r="G34" s="767"/>
      <c r="H34" s="767" t="s">
        <v>7</v>
      </c>
      <c r="I34" s="767"/>
      <c r="J34" s="767"/>
      <c r="K34" s="770"/>
      <c r="L34" s="770"/>
      <c r="M34" s="767"/>
      <c r="N34" s="767" t="s">
        <v>7</v>
      </c>
      <c r="O34" s="767"/>
      <c r="P34" s="767">
        <v>1</v>
      </c>
      <c r="Q34" s="767">
        <v>1</v>
      </c>
      <c r="R34" s="698"/>
      <c r="S34" s="772">
        <f t="shared" si="0"/>
        <v>0</v>
      </c>
    </row>
    <row r="35" spans="1:19" ht="25.5" customHeight="1" x14ac:dyDescent="0.25">
      <c r="A35" s="214">
        <v>28</v>
      </c>
      <c r="B35" s="759" t="s">
        <v>1090</v>
      </c>
      <c r="C35" s="773" t="s">
        <v>1091</v>
      </c>
      <c r="D35" s="758" t="s">
        <v>1085</v>
      </c>
      <c r="E35" s="767"/>
      <c r="F35" s="767"/>
      <c r="G35" s="767"/>
      <c r="H35" s="767" t="s">
        <v>7</v>
      </c>
      <c r="I35" s="767"/>
      <c r="J35" s="767"/>
      <c r="K35" s="770"/>
      <c r="L35" s="770"/>
      <c r="M35" s="767"/>
      <c r="N35" s="767" t="s">
        <v>7</v>
      </c>
      <c r="O35" s="767"/>
      <c r="P35" s="767">
        <v>1</v>
      </c>
      <c r="Q35" s="767">
        <v>1</v>
      </c>
      <c r="R35" s="698"/>
      <c r="S35" s="772">
        <f t="shared" si="0"/>
        <v>0</v>
      </c>
    </row>
    <row r="36" spans="1:19" ht="25.5" customHeight="1" x14ac:dyDescent="0.25">
      <c r="A36" s="214">
        <v>29</v>
      </c>
      <c r="B36" s="759" t="s">
        <v>1092</v>
      </c>
      <c r="C36" s="773" t="s">
        <v>1093</v>
      </c>
      <c r="D36" s="758" t="s">
        <v>1085</v>
      </c>
      <c r="E36" s="767"/>
      <c r="F36" s="767"/>
      <c r="G36" s="767"/>
      <c r="H36" s="767" t="s">
        <v>7</v>
      </c>
      <c r="I36" s="767"/>
      <c r="J36" s="767"/>
      <c r="K36" s="770"/>
      <c r="L36" s="770"/>
      <c r="M36" s="767"/>
      <c r="N36" s="767" t="s">
        <v>7</v>
      </c>
      <c r="O36" s="767"/>
      <c r="P36" s="767">
        <v>1</v>
      </c>
      <c r="Q36" s="767">
        <v>1</v>
      </c>
      <c r="R36" s="698"/>
      <c r="S36" s="772">
        <f t="shared" si="0"/>
        <v>0</v>
      </c>
    </row>
    <row r="37" spans="1:19" ht="15.75" thickBot="1" x14ac:dyDescent="0.3">
      <c r="A37" s="259">
        <v>30</v>
      </c>
      <c r="B37" s="761" t="s">
        <v>1094</v>
      </c>
      <c r="C37" s="774" t="s">
        <v>1095</v>
      </c>
      <c r="D37" s="783" t="s">
        <v>1062</v>
      </c>
      <c r="E37" s="776"/>
      <c r="F37" s="776"/>
      <c r="G37" s="776"/>
      <c r="H37" s="776" t="s">
        <v>7</v>
      </c>
      <c r="I37" s="776"/>
      <c r="J37" s="776"/>
      <c r="K37" s="777"/>
      <c r="L37" s="777"/>
      <c r="M37" s="776"/>
      <c r="N37" s="776" t="s">
        <v>7</v>
      </c>
      <c r="O37" s="776"/>
      <c r="P37" s="776">
        <v>1</v>
      </c>
      <c r="Q37" s="776">
        <v>1</v>
      </c>
      <c r="R37" s="725"/>
      <c r="S37" s="786">
        <f t="shared" si="0"/>
        <v>0</v>
      </c>
    </row>
    <row r="38" spans="1:19" ht="16.5" thickTop="1" thickBot="1" x14ac:dyDescent="0.3">
      <c r="A38" s="192"/>
      <c r="B38" s="38"/>
      <c r="C38" s="38"/>
      <c r="D38" s="38"/>
      <c r="E38" s="192"/>
      <c r="F38" s="192"/>
      <c r="G38" s="192"/>
      <c r="H38" s="192"/>
      <c r="I38" s="192"/>
      <c r="J38" s="192"/>
      <c r="K38" s="192"/>
      <c r="L38" s="192"/>
      <c r="M38" s="38"/>
      <c r="N38" s="38"/>
      <c r="O38" s="38"/>
      <c r="P38" s="38"/>
      <c r="Q38" s="38"/>
      <c r="R38" s="740" t="s">
        <v>9</v>
      </c>
      <c r="S38" s="741">
        <f>SUM(S8,S10:S11,S13,S15:S16,S18:S24,S26:S27,S29,S31:S37)</f>
        <v>0</v>
      </c>
    </row>
    <row r="39" spans="1:19" ht="15.75" thickTop="1" x14ac:dyDescent="0.25"/>
  </sheetData>
  <sheetProtection algorithmName="SHA-512" hashValue="yYoga6a+YI3y2Rnbk/SYuVdhTku81DYZmawmaSVvlZXN8PKYA3Mv15ItvAeKkwR/VQ4tIvPp48X9B0Ibd07b9Q==" saltValue="tkvKL5taibAjXxhCIv4REQ==" spinCount="100000" sheet="1" objects="1" scenarios="1"/>
  <mergeCells count="23">
    <mergeCell ref="B29:B31"/>
    <mergeCell ref="C29:C31"/>
    <mergeCell ref="C13:C15"/>
    <mergeCell ref="B13:B15"/>
    <mergeCell ref="B9:B11"/>
    <mergeCell ref="C9:C11"/>
    <mergeCell ref="B16:B18"/>
    <mergeCell ref="C16:C18"/>
    <mergeCell ref="B25:B27"/>
    <mergeCell ref="C25:C27"/>
    <mergeCell ref="A1:E1"/>
    <mergeCell ref="F1:S1"/>
    <mergeCell ref="A3:N3"/>
    <mergeCell ref="A5:A7"/>
    <mergeCell ref="B5:B7"/>
    <mergeCell ref="C5:C7"/>
    <mergeCell ref="D5:D7"/>
    <mergeCell ref="E5:I6"/>
    <mergeCell ref="J5:L6"/>
    <mergeCell ref="A2:S2"/>
    <mergeCell ref="M5:Q6"/>
    <mergeCell ref="R5:R7"/>
    <mergeCell ref="S5:S7"/>
  </mergeCells>
  <printOptions horizontalCentered="1"/>
  <pageMargins left="0.39370078740157483" right="0.39370078740157483" top="0.39370078740157483" bottom="0.39370078740157483" header="0.19685039370078741" footer="0.19685039370078741"/>
  <pageSetup paperSize="9" scale="60" fitToHeight="2"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56" operator="containsText" text="2." id="{222917C0-DAD8-4973-931F-CBEFF350730E}">
            <xm:f>NOT(ISERROR(SEARCH("2.",'Príloha č.1.5 - SO 420-05'!A8)))</xm:f>
            <x14:dxf>
              <numFmt numFmtId="0" formatCode="General"/>
            </x14:dxf>
          </x14:cfRule>
          <xm:sqref>A11:A12 A14:A15 A17:A18 A20:A21 A23:A24 A26:A27 A29:A30 A32:A33 A35:A36 A8:A9</xm:sqref>
        </x14:conditionalFormatting>
        <x14:conditionalFormatting xmlns:xm="http://schemas.microsoft.com/office/excel/2006/main">
          <x14:cfRule type="containsText" priority="1809" operator="containsText" text="2." id="{222917C0-DAD8-4973-931F-CBEFF350730E}">
            <xm:f>NOT(ISERROR(SEARCH("2.",'Príloha č.1.5 - SO 420-05'!#REF!)))</xm:f>
            <x14:dxf>
              <numFmt numFmtId="0" formatCode="General"/>
            </x14:dxf>
          </x14:cfRule>
          <xm:sqref>A10 A13 A16 A19 A22 A25 A28 A31 A34</xm:sqref>
        </x14:conditionalFormatting>
        <x14:conditionalFormatting xmlns:xm="http://schemas.microsoft.com/office/excel/2006/main">
          <x14:cfRule type="containsText" priority="2278" operator="containsText" text="2." id="{222917C0-DAD8-4973-931F-CBEFF350730E}">
            <xm:f>NOT(ISERROR(SEARCH("2.",'Príloha č.1.5 - SO 420-05'!A35)))</xm:f>
            <x14:dxf>
              <numFmt numFmtId="0" formatCode="General"/>
            </x14:dxf>
          </x14:cfRule>
          <xm:sqref>A37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tabColor rgb="FF92D050"/>
    <pageSetUpPr fitToPage="1"/>
  </sheetPr>
  <dimension ref="A1:U33"/>
  <sheetViews>
    <sheetView zoomScale="40" zoomScaleNormal="40" workbookViewId="0">
      <pane ySplit="7" topLeftCell="A29" activePane="bottomLeft" state="frozen"/>
      <selection pane="bottomLeft" activeCell="AC26" sqref="AC26"/>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4" width="7.7109375" style="874" customWidth="1"/>
    <col min="15" max="17" width="7.7109375" style="18" customWidth="1"/>
    <col min="18" max="19" width="15.7109375" style="18" customWidth="1"/>
    <col min="20" max="16384" width="9.140625" style="18"/>
  </cols>
  <sheetData>
    <row r="1" spans="1:19" ht="54" customHeight="1" x14ac:dyDescent="0.25">
      <c r="A1" s="1162"/>
      <c r="B1" s="1162"/>
      <c r="C1" s="1162"/>
      <c r="D1" s="1162"/>
      <c r="E1" s="1162"/>
      <c r="F1" s="1164" t="s">
        <v>306</v>
      </c>
      <c r="G1" s="1164"/>
      <c r="H1" s="1164"/>
      <c r="I1" s="1164"/>
      <c r="J1" s="1164"/>
      <c r="K1" s="1164"/>
      <c r="L1" s="1164"/>
      <c r="M1" s="1164"/>
      <c r="N1" s="1164"/>
      <c r="O1" s="1164"/>
      <c r="P1" s="1164"/>
      <c r="Q1" s="1164"/>
      <c r="R1" s="1164"/>
      <c r="S1" s="1164"/>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305</v>
      </c>
      <c r="B3" s="1169"/>
      <c r="C3" s="1169"/>
      <c r="D3" s="1169"/>
      <c r="E3" s="1169"/>
      <c r="F3" s="1169"/>
      <c r="G3" s="1169"/>
      <c r="H3" s="1169"/>
      <c r="I3" s="1169"/>
      <c r="J3" s="1169"/>
      <c r="K3" s="1169"/>
      <c r="L3" s="1169"/>
      <c r="M3" s="1169"/>
      <c r="N3" s="1169"/>
    </row>
    <row r="4" spans="1:19" ht="15.75" customHeight="1" thickBot="1" x14ac:dyDescent="0.3">
      <c r="A4" s="875"/>
      <c r="B4" s="875"/>
      <c r="C4" s="875"/>
      <c r="D4" s="875"/>
      <c r="E4" s="875"/>
      <c r="F4" s="875"/>
      <c r="G4" s="875"/>
      <c r="H4" s="875"/>
      <c r="I4" s="875"/>
      <c r="J4" s="875"/>
      <c r="K4" s="875"/>
      <c r="L4" s="875"/>
      <c r="M4" s="875"/>
      <c r="N4" s="875"/>
    </row>
    <row r="5" spans="1:19" ht="24.95" customHeight="1" thickTop="1" x14ac:dyDescent="0.25">
      <c r="A5" s="1173" t="s">
        <v>234</v>
      </c>
      <c r="B5" s="1170" t="s">
        <v>235</v>
      </c>
      <c r="C5" s="1170" t="s">
        <v>236</v>
      </c>
      <c r="D5" s="1170" t="s">
        <v>237</v>
      </c>
      <c r="E5" s="1156" t="s">
        <v>4045</v>
      </c>
      <c r="F5" s="1156"/>
      <c r="G5" s="1156"/>
      <c r="H5" s="1156"/>
      <c r="I5" s="1156"/>
      <c r="J5" s="1160" t="s">
        <v>1350</v>
      </c>
      <c r="K5" s="1160"/>
      <c r="L5" s="1160"/>
      <c r="M5" s="1160" t="s">
        <v>281</v>
      </c>
      <c r="N5" s="1160"/>
      <c r="O5" s="1160"/>
      <c r="P5" s="1160"/>
      <c r="Q5" s="1160"/>
      <c r="R5" s="1165" t="s">
        <v>201</v>
      </c>
      <c r="S5" s="1167" t="s">
        <v>202</v>
      </c>
    </row>
    <row r="6" spans="1:19" ht="24.95" customHeight="1" thickBot="1" x14ac:dyDescent="0.3">
      <c r="A6" s="1174"/>
      <c r="B6" s="1171"/>
      <c r="C6" s="1171"/>
      <c r="D6" s="1171"/>
      <c r="E6" s="1157"/>
      <c r="F6" s="1157"/>
      <c r="G6" s="1157"/>
      <c r="H6" s="1157"/>
      <c r="I6" s="1157"/>
      <c r="J6" s="1161"/>
      <c r="K6" s="1161"/>
      <c r="L6" s="1161"/>
      <c r="M6" s="1161"/>
      <c r="N6" s="1161"/>
      <c r="O6" s="1161"/>
      <c r="P6" s="1161"/>
      <c r="Q6" s="1161"/>
      <c r="R6" s="1166"/>
      <c r="S6" s="1168"/>
    </row>
    <row r="7" spans="1:19" ht="60" customHeight="1" thickBot="1" x14ac:dyDescent="0.3">
      <c r="A7" s="1174"/>
      <c r="B7" s="1171"/>
      <c r="C7" s="1171"/>
      <c r="D7" s="1171"/>
      <c r="E7" s="260" t="s">
        <v>227</v>
      </c>
      <c r="F7" s="261" t="s">
        <v>228</v>
      </c>
      <c r="G7" s="261" t="s">
        <v>229</v>
      </c>
      <c r="H7" s="261" t="s">
        <v>217</v>
      </c>
      <c r="I7" s="262" t="s">
        <v>230</v>
      </c>
      <c r="J7" s="264" t="s">
        <v>231</v>
      </c>
      <c r="K7" s="264" t="s">
        <v>232</v>
      </c>
      <c r="L7" s="264" t="s">
        <v>233</v>
      </c>
      <c r="M7" s="263" t="s">
        <v>239</v>
      </c>
      <c r="N7" s="264" t="s">
        <v>238</v>
      </c>
      <c r="O7" s="264" t="s">
        <v>240</v>
      </c>
      <c r="P7" s="264" t="s">
        <v>3</v>
      </c>
      <c r="Q7" s="265" t="s">
        <v>64</v>
      </c>
      <c r="R7" s="1166"/>
      <c r="S7" s="1168"/>
    </row>
    <row r="8" spans="1:19" s="38" customFormat="1" ht="16.5" customHeight="1" x14ac:dyDescent="0.25">
      <c r="A8" s="683">
        <v>1</v>
      </c>
      <c r="B8" s="294"/>
      <c r="C8" s="294"/>
      <c r="D8" s="295" t="s">
        <v>381</v>
      </c>
      <c r="E8" s="685"/>
      <c r="F8" s="685"/>
      <c r="G8" s="685"/>
      <c r="H8" s="685"/>
      <c r="I8" s="685"/>
      <c r="J8" s="686"/>
      <c r="K8" s="687">
        <v>43033</v>
      </c>
      <c r="L8" s="687">
        <v>46684</v>
      </c>
      <c r="M8" s="686"/>
      <c r="N8" s="686"/>
      <c r="O8" s="686"/>
      <c r="P8" s="686">
        <v>0.25</v>
      </c>
      <c r="Q8" s="686">
        <v>1</v>
      </c>
      <c r="R8" s="688"/>
      <c r="S8" s="684">
        <f>Q8*P8*ROUND(R8,2)</f>
        <v>0</v>
      </c>
    </row>
    <row r="9" spans="1:19" s="19" customFormat="1" ht="216.75" x14ac:dyDescent="0.25">
      <c r="A9" s="689">
        <v>2</v>
      </c>
      <c r="B9" s="690" t="s">
        <v>307</v>
      </c>
      <c r="C9" s="691" t="s">
        <v>1236</v>
      </c>
      <c r="D9" s="692" t="s">
        <v>224</v>
      </c>
      <c r="E9" s="693"/>
      <c r="F9" s="693"/>
      <c r="G9" s="693"/>
      <c r="H9" s="693"/>
      <c r="I9" s="693"/>
      <c r="J9" s="728" t="s">
        <v>7</v>
      </c>
      <c r="K9" s="729"/>
      <c r="L9" s="729"/>
      <c r="M9" s="728" t="s">
        <v>7</v>
      </c>
      <c r="N9" s="728"/>
      <c r="O9" s="728"/>
      <c r="P9" s="728">
        <v>1</v>
      </c>
      <c r="Q9" s="728">
        <v>1</v>
      </c>
      <c r="R9" s="698"/>
      <c r="S9" s="694">
        <f>Q9*P9*ROUND(R9,2)</f>
        <v>0</v>
      </c>
    </row>
    <row r="10" spans="1:19" ht="38.25" x14ac:dyDescent="0.25">
      <c r="A10" s="689">
        <v>3</v>
      </c>
      <c r="B10" s="1175" t="s">
        <v>307</v>
      </c>
      <c r="C10" s="917" t="s">
        <v>308</v>
      </c>
      <c r="D10" s="785" t="s">
        <v>309</v>
      </c>
      <c r="E10" s="767" t="s">
        <v>7</v>
      </c>
      <c r="F10" s="767"/>
      <c r="G10" s="767"/>
      <c r="H10" s="767"/>
      <c r="I10" s="767"/>
      <c r="J10" s="767"/>
      <c r="K10" s="767"/>
      <c r="L10" s="767"/>
      <c r="M10" s="767"/>
      <c r="N10" s="767"/>
      <c r="O10" s="767"/>
      <c r="P10" s="767">
        <v>365</v>
      </c>
      <c r="Q10" s="767" t="s">
        <v>4046</v>
      </c>
      <c r="R10" s="787" t="s">
        <v>4046</v>
      </c>
      <c r="S10" s="788" t="s">
        <v>4046</v>
      </c>
    </row>
    <row r="11" spans="1:19" ht="38.25" customHeight="1" x14ac:dyDescent="0.25">
      <c r="A11" s="689">
        <v>4</v>
      </c>
      <c r="B11" s="1176"/>
      <c r="C11" s="758" t="s">
        <v>310</v>
      </c>
      <c r="D11" s="758" t="s">
        <v>309</v>
      </c>
      <c r="E11" s="767"/>
      <c r="F11" s="767" t="s">
        <v>7</v>
      </c>
      <c r="G11" s="767"/>
      <c r="H11" s="767"/>
      <c r="I11" s="767"/>
      <c r="J11" s="767"/>
      <c r="K11" s="770"/>
      <c r="L11" s="770"/>
      <c r="M11" s="767"/>
      <c r="N11" s="767"/>
      <c r="O11" s="767"/>
      <c r="P11" s="767">
        <v>52</v>
      </c>
      <c r="Q11" s="767" t="s">
        <v>4046</v>
      </c>
      <c r="R11" s="901" t="s">
        <v>4046</v>
      </c>
      <c r="S11" s="902" t="s">
        <v>4046</v>
      </c>
    </row>
    <row r="12" spans="1:19" x14ac:dyDescent="0.25">
      <c r="A12" s="689">
        <v>5</v>
      </c>
      <c r="B12" s="1177"/>
      <c r="C12" s="903"/>
      <c r="D12" s="758" t="s">
        <v>224</v>
      </c>
      <c r="E12" s="767"/>
      <c r="F12" s="767"/>
      <c r="G12" s="767"/>
      <c r="H12" s="767"/>
      <c r="I12" s="767"/>
      <c r="J12" s="767" t="s">
        <v>7</v>
      </c>
      <c r="K12" s="770"/>
      <c r="L12" s="770"/>
      <c r="M12" s="767"/>
      <c r="N12" s="767"/>
      <c r="O12" s="767"/>
      <c r="P12" s="767">
        <v>1</v>
      </c>
      <c r="Q12" s="767">
        <v>1</v>
      </c>
      <c r="R12" s="698"/>
      <c r="S12" s="904">
        <f>P12*Q12*ROUND(R12,2)</f>
        <v>0</v>
      </c>
    </row>
    <row r="13" spans="1:19" ht="25.5" x14ac:dyDescent="0.25">
      <c r="A13" s="689">
        <v>6</v>
      </c>
      <c r="B13" s="1175" t="s">
        <v>3971</v>
      </c>
      <c r="C13" s="903" t="s">
        <v>311</v>
      </c>
      <c r="D13" s="758" t="s">
        <v>312</v>
      </c>
      <c r="E13" s="767"/>
      <c r="F13" s="767"/>
      <c r="G13" s="767"/>
      <c r="H13" s="767"/>
      <c r="I13" s="767"/>
      <c r="J13" s="768"/>
      <c r="K13" s="770"/>
      <c r="L13" s="770"/>
      <c r="M13" s="767" t="s">
        <v>7</v>
      </c>
      <c r="N13" s="767" t="s">
        <v>7</v>
      </c>
      <c r="O13" s="767"/>
      <c r="P13" s="767">
        <v>2</v>
      </c>
      <c r="Q13" s="767">
        <v>6</v>
      </c>
      <c r="R13" s="698"/>
      <c r="S13" s="904">
        <f>P13*Q13*ROUND(R13,2)</f>
        <v>0</v>
      </c>
    </row>
    <row r="14" spans="1:19" ht="23.25" customHeight="1" x14ac:dyDescent="0.25">
      <c r="A14" s="689">
        <v>7</v>
      </c>
      <c r="B14" s="1176"/>
      <c r="C14" s="903" t="s">
        <v>313</v>
      </c>
      <c r="D14" s="758" t="s">
        <v>314</v>
      </c>
      <c r="E14" s="767"/>
      <c r="F14" s="767"/>
      <c r="G14" s="767"/>
      <c r="H14" s="767"/>
      <c r="I14" s="767"/>
      <c r="J14" s="768"/>
      <c r="K14" s="770"/>
      <c r="L14" s="770"/>
      <c r="M14" s="767" t="s">
        <v>7</v>
      </c>
      <c r="N14" s="767" t="s">
        <v>7</v>
      </c>
      <c r="O14" s="767"/>
      <c r="P14" s="767">
        <v>2</v>
      </c>
      <c r="Q14" s="767">
        <v>6</v>
      </c>
      <c r="R14" s="698"/>
      <c r="S14" s="904">
        <f t="shared" ref="S14:S31" si="0">P14*Q14*ROUND(R14,2)</f>
        <v>0</v>
      </c>
    </row>
    <row r="15" spans="1:19" x14ac:dyDescent="0.25">
      <c r="A15" s="689">
        <v>8</v>
      </c>
      <c r="B15" s="1177"/>
      <c r="C15" s="903"/>
      <c r="D15" s="758" t="s">
        <v>315</v>
      </c>
      <c r="E15" s="767"/>
      <c r="F15" s="767"/>
      <c r="G15" s="767"/>
      <c r="H15" s="767"/>
      <c r="I15" s="767"/>
      <c r="J15" s="768"/>
      <c r="K15" s="770"/>
      <c r="L15" s="770"/>
      <c r="M15" s="767" t="s">
        <v>7</v>
      </c>
      <c r="N15" s="767" t="s">
        <v>7</v>
      </c>
      <c r="O15" s="767"/>
      <c r="P15" s="767">
        <v>2</v>
      </c>
      <c r="Q15" s="767">
        <v>6</v>
      </c>
      <c r="R15" s="698"/>
      <c r="S15" s="904">
        <f t="shared" si="0"/>
        <v>0</v>
      </c>
    </row>
    <row r="16" spans="1:19" ht="25.5" x14ac:dyDescent="0.25">
      <c r="A16" s="689">
        <v>9</v>
      </c>
      <c r="B16" s="1175" t="s">
        <v>3970</v>
      </c>
      <c r="C16" s="760" t="s">
        <v>316</v>
      </c>
      <c r="D16" s="905" t="s">
        <v>317</v>
      </c>
      <c r="E16" s="906"/>
      <c r="F16" s="907"/>
      <c r="G16" s="907"/>
      <c r="H16" s="907"/>
      <c r="I16" s="907"/>
      <c r="J16" s="907"/>
      <c r="K16" s="907"/>
      <c r="L16" s="907"/>
      <c r="M16" s="767" t="s">
        <v>7</v>
      </c>
      <c r="N16" s="767" t="s">
        <v>7</v>
      </c>
      <c r="O16" s="767"/>
      <c r="P16" s="767">
        <v>2</v>
      </c>
      <c r="Q16" s="906">
        <v>2</v>
      </c>
      <c r="R16" s="698"/>
      <c r="S16" s="904">
        <f t="shared" si="0"/>
        <v>0</v>
      </c>
    </row>
    <row r="17" spans="1:21" x14ac:dyDescent="0.25">
      <c r="A17" s="689">
        <v>10</v>
      </c>
      <c r="B17" s="1176"/>
      <c r="C17" s="903" t="s">
        <v>313</v>
      </c>
      <c r="D17" s="905" t="s">
        <v>318</v>
      </c>
      <c r="E17" s="906"/>
      <c r="F17" s="907"/>
      <c r="G17" s="907"/>
      <c r="H17" s="907"/>
      <c r="I17" s="907"/>
      <c r="J17" s="907"/>
      <c r="K17" s="907"/>
      <c r="L17" s="907"/>
      <c r="M17" s="767" t="s">
        <v>7</v>
      </c>
      <c r="N17" s="767" t="s">
        <v>7</v>
      </c>
      <c r="O17" s="767"/>
      <c r="P17" s="767">
        <v>2</v>
      </c>
      <c r="Q17" s="906">
        <v>2</v>
      </c>
      <c r="R17" s="698"/>
      <c r="S17" s="904">
        <f t="shared" si="0"/>
        <v>0</v>
      </c>
    </row>
    <row r="18" spans="1:21" x14ac:dyDescent="0.25">
      <c r="A18" s="689">
        <v>11</v>
      </c>
      <c r="B18" s="1177"/>
      <c r="C18" s="903"/>
      <c r="D18" s="905" t="s">
        <v>319</v>
      </c>
      <c r="E18" s="906"/>
      <c r="F18" s="767"/>
      <c r="G18" s="907"/>
      <c r="H18" s="907"/>
      <c r="I18" s="907"/>
      <c r="J18" s="907"/>
      <c r="K18" s="907"/>
      <c r="L18" s="907"/>
      <c r="M18" s="767" t="s">
        <v>7</v>
      </c>
      <c r="N18" s="767" t="s">
        <v>7</v>
      </c>
      <c r="O18" s="767"/>
      <c r="P18" s="767">
        <v>2</v>
      </c>
      <c r="Q18" s="906">
        <v>2</v>
      </c>
      <c r="R18" s="698"/>
      <c r="S18" s="904">
        <f t="shared" si="0"/>
        <v>0</v>
      </c>
    </row>
    <row r="19" spans="1:21" ht="25.5" x14ac:dyDescent="0.25">
      <c r="A19" s="689">
        <v>12</v>
      </c>
      <c r="B19" s="1175" t="s">
        <v>3972</v>
      </c>
      <c r="C19" s="903" t="s">
        <v>320</v>
      </c>
      <c r="D19" s="905" t="s">
        <v>321</v>
      </c>
      <c r="E19" s="906"/>
      <c r="F19" s="907"/>
      <c r="G19" s="907"/>
      <c r="H19" s="907"/>
      <c r="I19" s="907"/>
      <c r="J19" s="907"/>
      <c r="K19" s="907"/>
      <c r="L19" s="907"/>
      <c r="M19" s="767" t="s">
        <v>7</v>
      </c>
      <c r="N19" s="767" t="s">
        <v>7</v>
      </c>
      <c r="O19" s="767"/>
      <c r="P19" s="767">
        <v>2</v>
      </c>
      <c r="Q19" s="906">
        <v>6</v>
      </c>
      <c r="R19" s="698"/>
      <c r="S19" s="904">
        <f t="shared" si="0"/>
        <v>0</v>
      </c>
    </row>
    <row r="20" spans="1:21" ht="23.25" customHeight="1" x14ac:dyDescent="0.25">
      <c r="A20" s="689">
        <v>13</v>
      </c>
      <c r="B20" s="1176"/>
      <c r="C20" s="903" t="s">
        <v>313</v>
      </c>
      <c r="D20" s="905" t="s">
        <v>322</v>
      </c>
      <c r="E20" s="906"/>
      <c r="F20" s="907"/>
      <c r="G20" s="907"/>
      <c r="H20" s="907"/>
      <c r="I20" s="907"/>
      <c r="J20" s="907"/>
      <c r="K20" s="907"/>
      <c r="L20" s="907"/>
      <c r="M20" s="767" t="s">
        <v>7</v>
      </c>
      <c r="N20" s="767" t="s">
        <v>7</v>
      </c>
      <c r="O20" s="767"/>
      <c r="P20" s="767">
        <v>2</v>
      </c>
      <c r="Q20" s="906">
        <v>6</v>
      </c>
      <c r="R20" s="698"/>
      <c r="S20" s="904">
        <f t="shared" si="0"/>
        <v>0</v>
      </c>
    </row>
    <row r="21" spans="1:21" x14ac:dyDescent="0.25">
      <c r="A21" s="689">
        <v>14</v>
      </c>
      <c r="B21" s="1177"/>
      <c r="C21" s="903"/>
      <c r="D21" s="905" t="s">
        <v>323</v>
      </c>
      <c r="E21" s="906"/>
      <c r="F21" s="907"/>
      <c r="G21" s="907"/>
      <c r="H21" s="907"/>
      <c r="I21" s="907"/>
      <c r="J21" s="907"/>
      <c r="K21" s="907"/>
      <c r="L21" s="907"/>
      <c r="M21" s="767" t="s">
        <v>7</v>
      </c>
      <c r="N21" s="767" t="s">
        <v>7</v>
      </c>
      <c r="O21" s="767"/>
      <c r="P21" s="767">
        <v>2</v>
      </c>
      <c r="Q21" s="906">
        <v>6</v>
      </c>
      <c r="R21" s="698"/>
      <c r="S21" s="904">
        <f t="shared" si="0"/>
        <v>0</v>
      </c>
    </row>
    <row r="22" spans="1:21" x14ac:dyDescent="0.25">
      <c r="A22" s="689">
        <v>15</v>
      </c>
      <c r="B22" s="1175" t="s">
        <v>324</v>
      </c>
      <c r="C22" s="903" t="s">
        <v>325</v>
      </c>
      <c r="D22" s="905" t="s">
        <v>326</v>
      </c>
      <c r="E22" s="906"/>
      <c r="F22" s="907"/>
      <c r="G22" s="907"/>
      <c r="H22" s="907"/>
      <c r="I22" s="907"/>
      <c r="J22" s="907"/>
      <c r="K22" s="907"/>
      <c r="L22" s="907"/>
      <c r="M22" s="767" t="s">
        <v>7</v>
      </c>
      <c r="N22" s="767" t="s">
        <v>7</v>
      </c>
      <c r="O22" s="767"/>
      <c r="P22" s="767">
        <v>2</v>
      </c>
      <c r="Q22" s="906">
        <v>8</v>
      </c>
      <c r="R22" s="698"/>
      <c r="S22" s="904">
        <f t="shared" si="0"/>
        <v>0</v>
      </c>
    </row>
    <row r="23" spans="1:21" ht="25.5" x14ac:dyDescent="0.25">
      <c r="A23" s="689">
        <v>16</v>
      </c>
      <c r="B23" s="1176"/>
      <c r="C23" s="903" t="s">
        <v>327</v>
      </c>
      <c r="D23" s="905" t="s">
        <v>328</v>
      </c>
      <c r="E23" s="906"/>
      <c r="F23" s="907"/>
      <c r="G23" s="907"/>
      <c r="H23" s="907"/>
      <c r="I23" s="907"/>
      <c r="J23" s="907"/>
      <c r="K23" s="907"/>
      <c r="L23" s="907"/>
      <c r="M23" s="767" t="s">
        <v>7</v>
      </c>
      <c r="N23" s="767" t="s">
        <v>7</v>
      </c>
      <c r="O23" s="767"/>
      <c r="P23" s="767">
        <v>2</v>
      </c>
      <c r="Q23" s="906">
        <v>8</v>
      </c>
      <c r="R23" s="698"/>
      <c r="S23" s="904">
        <f t="shared" si="0"/>
        <v>0</v>
      </c>
    </row>
    <row r="24" spans="1:21" x14ac:dyDescent="0.25">
      <c r="A24" s="689">
        <v>17</v>
      </c>
      <c r="B24" s="1177"/>
      <c r="C24" s="903" t="s">
        <v>329</v>
      </c>
      <c r="D24" s="905" t="s">
        <v>330</v>
      </c>
      <c r="E24" s="906"/>
      <c r="F24" s="907"/>
      <c r="G24" s="907"/>
      <c r="H24" s="907"/>
      <c r="I24" s="907"/>
      <c r="J24" s="907"/>
      <c r="K24" s="907"/>
      <c r="L24" s="907"/>
      <c r="M24" s="767" t="s">
        <v>7</v>
      </c>
      <c r="N24" s="767" t="s">
        <v>7</v>
      </c>
      <c r="O24" s="767"/>
      <c r="P24" s="767">
        <v>2</v>
      </c>
      <c r="Q24" s="906">
        <v>8</v>
      </c>
      <c r="R24" s="698"/>
      <c r="S24" s="904">
        <f t="shared" si="0"/>
        <v>0</v>
      </c>
    </row>
    <row r="25" spans="1:21" ht="15" customHeight="1" x14ac:dyDescent="0.25">
      <c r="A25" s="689">
        <v>18</v>
      </c>
      <c r="B25" s="1175" t="s">
        <v>3973</v>
      </c>
      <c r="C25" s="903" t="s">
        <v>331</v>
      </c>
      <c r="D25" s="905" t="s">
        <v>332</v>
      </c>
      <c r="E25" s="906"/>
      <c r="F25" s="907"/>
      <c r="G25" s="907"/>
      <c r="H25" s="907"/>
      <c r="I25" s="907"/>
      <c r="J25" s="907"/>
      <c r="K25" s="907"/>
      <c r="L25" s="907"/>
      <c r="M25" s="767" t="s">
        <v>7</v>
      </c>
      <c r="N25" s="767" t="s">
        <v>7</v>
      </c>
      <c r="O25" s="767"/>
      <c r="P25" s="767">
        <v>2</v>
      </c>
      <c r="Q25" s="906">
        <v>20</v>
      </c>
      <c r="R25" s="698"/>
      <c r="S25" s="904">
        <f t="shared" si="0"/>
        <v>0</v>
      </c>
    </row>
    <row r="26" spans="1:21" ht="25.5" x14ac:dyDescent="0.25">
      <c r="A26" s="689">
        <v>19</v>
      </c>
      <c r="B26" s="1176"/>
      <c r="C26" s="903" t="s">
        <v>333</v>
      </c>
      <c r="D26" s="905" t="s">
        <v>334</v>
      </c>
      <c r="E26" s="906"/>
      <c r="F26" s="907"/>
      <c r="G26" s="907"/>
      <c r="H26" s="907"/>
      <c r="I26" s="907"/>
      <c r="J26" s="907"/>
      <c r="K26" s="907"/>
      <c r="L26" s="907"/>
      <c r="M26" s="767" t="s">
        <v>7</v>
      </c>
      <c r="N26" s="767" t="s">
        <v>7</v>
      </c>
      <c r="O26" s="767"/>
      <c r="P26" s="767">
        <v>2</v>
      </c>
      <c r="Q26" s="906">
        <v>20</v>
      </c>
      <c r="R26" s="698"/>
      <c r="S26" s="904">
        <f t="shared" si="0"/>
        <v>0</v>
      </c>
    </row>
    <row r="27" spans="1:21" x14ac:dyDescent="0.25">
      <c r="A27" s="689">
        <v>20</v>
      </c>
      <c r="B27" s="1177"/>
      <c r="C27" s="903"/>
      <c r="D27" s="905" t="s">
        <v>335</v>
      </c>
      <c r="E27" s="906"/>
      <c r="F27" s="907"/>
      <c r="G27" s="907"/>
      <c r="H27" s="907"/>
      <c r="I27" s="907"/>
      <c r="J27" s="907"/>
      <c r="K27" s="907"/>
      <c r="L27" s="907"/>
      <c r="M27" s="767" t="s">
        <v>7</v>
      </c>
      <c r="N27" s="767" t="s">
        <v>7</v>
      </c>
      <c r="O27" s="767"/>
      <c r="P27" s="767">
        <v>2</v>
      </c>
      <c r="Q27" s="906">
        <v>20</v>
      </c>
      <c r="R27" s="698"/>
      <c r="S27" s="904">
        <f t="shared" si="0"/>
        <v>0</v>
      </c>
    </row>
    <row r="28" spans="1:21" ht="25.5" customHeight="1" x14ac:dyDescent="0.25">
      <c r="A28" s="689">
        <v>21</v>
      </c>
      <c r="B28" s="1175" t="s">
        <v>336</v>
      </c>
      <c r="C28" s="903" t="s">
        <v>337</v>
      </c>
      <c r="D28" s="905" t="s">
        <v>338</v>
      </c>
      <c r="E28" s="906"/>
      <c r="F28" s="907"/>
      <c r="G28" s="907"/>
      <c r="H28" s="907"/>
      <c r="I28" s="907"/>
      <c r="J28" s="907"/>
      <c r="K28" s="907"/>
      <c r="L28" s="907"/>
      <c r="M28" s="767" t="s">
        <v>7</v>
      </c>
      <c r="N28" s="767" t="s">
        <v>7</v>
      </c>
      <c r="O28" s="767"/>
      <c r="P28" s="767">
        <v>2</v>
      </c>
      <c r="Q28" s="906">
        <v>2</v>
      </c>
      <c r="R28" s="698"/>
      <c r="S28" s="904">
        <f t="shared" si="0"/>
        <v>0</v>
      </c>
    </row>
    <row r="29" spans="1:21" x14ac:dyDescent="0.25">
      <c r="A29" s="689">
        <v>22</v>
      </c>
      <c r="B29" s="1176"/>
      <c r="C29" s="903" t="s">
        <v>339</v>
      </c>
      <c r="D29" s="905" t="s">
        <v>340</v>
      </c>
      <c r="E29" s="906"/>
      <c r="F29" s="907"/>
      <c r="G29" s="907"/>
      <c r="H29" s="907"/>
      <c r="I29" s="907"/>
      <c r="J29" s="907"/>
      <c r="K29" s="907"/>
      <c r="L29" s="907"/>
      <c r="M29" s="767" t="s">
        <v>7</v>
      </c>
      <c r="N29" s="767" t="s">
        <v>7</v>
      </c>
      <c r="O29" s="767"/>
      <c r="P29" s="767">
        <v>2</v>
      </c>
      <c r="Q29" s="906">
        <v>2</v>
      </c>
      <c r="R29" s="698"/>
      <c r="S29" s="904">
        <f t="shared" si="0"/>
        <v>0</v>
      </c>
    </row>
    <row r="30" spans="1:21" x14ac:dyDescent="0.25">
      <c r="A30" s="689">
        <v>23</v>
      </c>
      <c r="B30" s="1177"/>
      <c r="C30" s="903"/>
      <c r="D30" s="905" t="s">
        <v>341</v>
      </c>
      <c r="E30" s="906"/>
      <c r="F30" s="907"/>
      <c r="G30" s="907"/>
      <c r="H30" s="907"/>
      <c r="I30" s="907"/>
      <c r="J30" s="907"/>
      <c r="K30" s="907"/>
      <c r="L30" s="907"/>
      <c r="M30" s="767" t="s">
        <v>7</v>
      </c>
      <c r="N30" s="767" t="s">
        <v>7</v>
      </c>
      <c r="O30" s="767"/>
      <c r="P30" s="767">
        <v>2</v>
      </c>
      <c r="Q30" s="906">
        <v>2</v>
      </c>
      <c r="R30" s="698"/>
      <c r="S30" s="904">
        <f t="shared" si="0"/>
        <v>0</v>
      </c>
    </row>
    <row r="31" spans="1:21" ht="141" thickBot="1" x14ac:dyDescent="0.3">
      <c r="A31" s="364">
        <v>24</v>
      </c>
      <c r="B31" s="761" t="s">
        <v>342</v>
      </c>
      <c r="C31" s="908" t="s">
        <v>3545</v>
      </c>
      <c r="D31" s="909" t="s">
        <v>3546</v>
      </c>
      <c r="E31" s="910"/>
      <c r="F31" s="911"/>
      <c r="G31" s="911"/>
      <c r="H31" s="911"/>
      <c r="I31" s="911"/>
      <c r="J31" s="911"/>
      <c r="K31" s="911"/>
      <c r="L31" s="911"/>
      <c r="M31" s="776" t="s">
        <v>7</v>
      </c>
      <c r="N31" s="776" t="s">
        <v>7</v>
      </c>
      <c r="O31" s="776"/>
      <c r="P31" s="776">
        <v>2</v>
      </c>
      <c r="Q31" s="910">
        <v>44</v>
      </c>
      <c r="R31" s="725"/>
      <c r="S31" s="786">
        <f t="shared" si="0"/>
        <v>0</v>
      </c>
    </row>
    <row r="32" spans="1:21" ht="16.5" thickTop="1" thickBot="1" x14ac:dyDescent="0.3">
      <c r="A32" s="192"/>
      <c r="B32" s="38"/>
      <c r="C32" s="38"/>
      <c r="D32" s="38"/>
      <c r="E32" s="192"/>
      <c r="F32" s="192"/>
      <c r="G32" s="192"/>
      <c r="H32" s="192"/>
      <c r="I32" s="192"/>
      <c r="J32" s="192"/>
      <c r="K32" s="192"/>
      <c r="L32" s="192"/>
      <c r="M32" s="192"/>
      <c r="N32" s="192"/>
      <c r="O32" s="192"/>
      <c r="P32" s="192"/>
      <c r="Q32" s="192"/>
      <c r="R32" s="125" t="s">
        <v>9</v>
      </c>
      <c r="S32" s="126">
        <f>SUM(S8:S9,S12:S31)</f>
        <v>0</v>
      </c>
      <c r="U32" s="206"/>
    </row>
    <row r="33" ht="15.75" thickTop="1" x14ac:dyDescent="0.25"/>
  </sheetData>
  <sheetProtection algorithmName="SHA-512" hashValue="APWL75194lCFy5HXmfyEqvgisFTZRsMmmQ8Gju31fVwfdk6e87FH7P5IVg2CGz5KPiV671ecOLr473EyFxPT5g==" saltValue="tW4O8VFtyo/4nJJ2y0y1mw==" spinCount="100000" sheet="1" objects="1" scenarios="1"/>
  <mergeCells count="20">
    <mergeCell ref="B25:B27"/>
    <mergeCell ref="B28:B30"/>
    <mergeCell ref="B16:B18"/>
    <mergeCell ref="B13:B15"/>
    <mergeCell ref="B10:B12"/>
    <mergeCell ref="B19:B21"/>
    <mergeCell ref="B22:B24"/>
    <mergeCell ref="F1:S1"/>
    <mergeCell ref="A1:E1"/>
    <mergeCell ref="A3:N3"/>
    <mergeCell ref="J5:L6"/>
    <mergeCell ref="M5:Q6"/>
    <mergeCell ref="R5:R7"/>
    <mergeCell ref="S5:S7"/>
    <mergeCell ref="A5:A7"/>
    <mergeCell ref="B5:B7"/>
    <mergeCell ref="C5:C7"/>
    <mergeCell ref="D5:D7"/>
    <mergeCell ref="E5:I6"/>
    <mergeCell ref="A2:S2"/>
  </mergeCells>
  <printOptions horizontalCentered="1"/>
  <pageMargins left="0.39370078740157483" right="0.39370078740157483" top="0.39370078740157483" bottom="0.39370078740157483" header="0.19685039370078741" footer="0.19685039370078741"/>
  <pageSetup paperSize="9" scale="60" fitToHeight="2" orientation="landscape" r:id="rId1"/>
  <headerFooter>
    <oddFooter>Strana &amp;P z &amp;N</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9">
    <tabColor rgb="FF92D050"/>
    <pageSetUpPr fitToPage="1"/>
  </sheetPr>
  <dimension ref="A1:S59"/>
  <sheetViews>
    <sheetView zoomScale="90" zoomScaleNormal="90" workbookViewId="0">
      <pane ySplit="7" topLeftCell="A37" activePane="bottomLeft" state="frozen"/>
      <selection pane="bottomLeft" activeCell="V54" sqref="V54"/>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1295</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1097</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x14ac:dyDescent="0.25">
      <c r="A8" s="303">
        <v>1</v>
      </c>
      <c r="B8" s="330"/>
      <c r="C8" s="330"/>
      <c r="D8" s="295" t="s">
        <v>381</v>
      </c>
      <c r="E8" s="282"/>
      <c r="F8" s="282"/>
      <c r="G8" s="282"/>
      <c r="H8" s="282"/>
      <c r="I8" s="282"/>
      <c r="J8" s="331"/>
      <c r="K8" s="687">
        <v>43033</v>
      </c>
      <c r="L8" s="687">
        <v>46684</v>
      </c>
      <c r="M8" s="331"/>
      <c r="N8" s="331"/>
      <c r="O8" s="331"/>
      <c r="P8" s="717">
        <v>0.25</v>
      </c>
      <c r="Q8" s="717">
        <v>1</v>
      </c>
      <c r="R8" s="750"/>
      <c r="S8" s="964">
        <f>P8*Q8*ROUND(R8,2)</f>
        <v>0</v>
      </c>
    </row>
    <row r="9" spans="1:19" s="204" customFormat="1" ht="38.25" x14ac:dyDescent="0.25">
      <c r="A9" s="303">
        <v>2</v>
      </c>
      <c r="B9" s="540" t="s">
        <v>1277</v>
      </c>
      <c r="C9" s="315" t="s">
        <v>1278</v>
      </c>
      <c r="D9" s="316" t="s">
        <v>1189</v>
      </c>
      <c r="E9" s="305"/>
      <c r="F9" s="305"/>
      <c r="G9" s="305"/>
      <c r="H9" s="305"/>
      <c r="I9" s="305"/>
      <c r="J9" s="717" t="s">
        <v>7</v>
      </c>
      <c r="K9" s="721"/>
      <c r="L9" s="721"/>
      <c r="M9" s="717"/>
      <c r="N9" s="717" t="s">
        <v>7</v>
      </c>
      <c r="O9" s="717"/>
      <c r="P9" s="717">
        <v>0.25</v>
      </c>
      <c r="Q9" s="717">
        <v>1</v>
      </c>
      <c r="R9" s="750"/>
      <c r="S9" s="964">
        <f>P9*Q9*ROUND(R9,2)</f>
        <v>0</v>
      </c>
    </row>
    <row r="10" spans="1:19" s="204" customFormat="1" x14ac:dyDescent="0.25">
      <c r="A10" s="303">
        <v>3</v>
      </c>
      <c r="B10" s="316"/>
      <c r="C10" s="315" t="s">
        <v>1216</v>
      </c>
      <c r="D10" s="316" t="s">
        <v>1189</v>
      </c>
      <c r="E10" s="305"/>
      <c r="F10" s="305"/>
      <c r="G10" s="305"/>
      <c r="H10" s="305"/>
      <c r="I10" s="305"/>
      <c r="J10" s="717" t="s">
        <v>7</v>
      </c>
      <c r="K10" s="721"/>
      <c r="L10" s="721"/>
      <c r="M10" s="717"/>
      <c r="N10" s="717" t="s">
        <v>7</v>
      </c>
      <c r="O10" s="717"/>
      <c r="P10" s="717">
        <v>1</v>
      </c>
      <c r="Q10" s="717">
        <v>1</v>
      </c>
      <c r="R10" s="750"/>
      <c r="S10" s="964">
        <f>P10*Q10*ROUND(R10,2)</f>
        <v>0</v>
      </c>
    </row>
    <row r="11" spans="1:19" ht="27.75" customHeight="1" x14ac:dyDescent="0.25">
      <c r="A11" s="214">
        <v>4</v>
      </c>
      <c r="B11" s="965" t="s">
        <v>1214</v>
      </c>
      <c r="C11" s="966" t="s">
        <v>1215</v>
      </c>
      <c r="D11" s="966" t="s">
        <v>1276</v>
      </c>
      <c r="E11" s="967"/>
      <c r="F11" s="967" t="s">
        <v>7</v>
      </c>
      <c r="G11" s="967"/>
      <c r="H11" s="967"/>
      <c r="I11" s="967"/>
      <c r="J11" s="967"/>
      <c r="K11" s="967"/>
      <c r="L11" s="967"/>
      <c r="M11" s="967"/>
      <c r="N11" s="967"/>
      <c r="O11" s="967"/>
      <c r="P11" s="967">
        <v>12</v>
      </c>
      <c r="Q11" s="967" t="s">
        <v>4046</v>
      </c>
      <c r="R11" s="787" t="s">
        <v>4046</v>
      </c>
      <c r="S11" s="788" t="s">
        <v>4046</v>
      </c>
    </row>
    <row r="12" spans="1:19" x14ac:dyDescent="0.25">
      <c r="A12" s="214">
        <v>5</v>
      </c>
      <c r="B12" s="1240" t="s">
        <v>1194</v>
      </c>
      <c r="C12" s="1242" t="s">
        <v>1216</v>
      </c>
      <c r="D12" s="758" t="s">
        <v>1196</v>
      </c>
      <c r="E12" s="968"/>
      <c r="F12" s="968"/>
      <c r="G12" s="968"/>
      <c r="H12" s="968"/>
      <c r="I12" s="968"/>
      <c r="J12" s="968"/>
      <c r="K12" s="968"/>
      <c r="L12" s="968"/>
      <c r="M12" s="968" t="s">
        <v>7</v>
      </c>
      <c r="N12" s="968" t="s">
        <v>7</v>
      </c>
      <c r="O12" s="968"/>
      <c r="P12" s="968">
        <v>2</v>
      </c>
      <c r="Q12" s="968">
        <v>36</v>
      </c>
      <c r="R12" s="698"/>
      <c r="S12" s="772">
        <f>P12*Q12*ROUND(R12,2)</f>
        <v>0</v>
      </c>
    </row>
    <row r="13" spans="1:19" x14ac:dyDescent="0.25">
      <c r="A13" s="303">
        <v>6</v>
      </c>
      <c r="B13" s="1241"/>
      <c r="C13" s="1243"/>
      <c r="D13" s="969" t="s">
        <v>1197</v>
      </c>
      <c r="E13" s="968"/>
      <c r="F13" s="968"/>
      <c r="G13" s="968"/>
      <c r="H13" s="968"/>
      <c r="I13" s="968"/>
      <c r="J13" s="968"/>
      <c r="K13" s="968"/>
      <c r="L13" s="968"/>
      <c r="M13" s="968" t="s">
        <v>7</v>
      </c>
      <c r="N13" s="968" t="s">
        <v>7</v>
      </c>
      <c r="O13" s="968"/>
      <c r="P13" s="968">
        <v>2</v>
      </c>
      <c r="Q13" s="968">
        <v>36</v>
      </c>
      <c r="R13" s="698"/>
      <c r="S13" s="772">
        <f t="shared" ref="S13:S52" si="0">P13*Q13*ROUND(R13,2)</f>
        <v>0</v>
      </c>
    </row>
    <row r="14" spans="1:19" x14ac:dyDescent="0.25">
      <c r="A14" s="214">
        <v>7</v>
      </c>
      <c r="B14" s="970"/>
      <c r="C14" s="905"/>
      <c r="D14" s="969" t="s">
        <v>3969</v>
      </c>
      <c r="E14" s="968"/>
      <c r="F14" s="968"/>
      <c r="G14" s="968"/>
      <c r="H14" s="968"/>
      <c r="I14" s="968"/>
      <c r="J14" s="968"/>
      <c r="K14" s="968"/>
      <c r="L14" s="968"/>
      <c r="M14" s="968"/>
      <c r="N14" s="968" t="s">
        <v>7</v>
      </c>
      <c r="O14" s="968"/>
      <c r="P14" s="968">
        <v>1</v>
      </c>
      <c r="Q14" s="968">
        <v>56</v>
      </c>
      <c r="R14" s="698"/>
      <c r="S14" s="772">
        <f>P14*Q14*ROUND(R14,2)</f>
        <v>0</v>
      </c>
    </row>
    <row r="15" spans="1:19" x14ac:dyDescent="0.25">
      <c r="A15" s="214">
        <v>8</v>
      </c>
      <c r="B15" s="1244" t="s">
        <v>1217</v>
      </c>
      <c r="C15" s="1242" t="s">
        <v>1218</v>
      </c>
      <c r="D15" s="758" t="s">
        <v>393</v>
      </c>
      <c r="E15" s="968"/>
      <c r="F15" s="968" t="s">
        <v>7</v>
      </c>
      <c r="G15" s="968"/>
      <c r="H15" s="968"/>
      <c r="I15" s="968"/>
      <c r="J15" s="968"/>
      <c r="K15" s="968"/>
      <c r="L15" s="968"/>
      <c r="M15" s="968"/>
      <c r="N15" s="968"/>
      <c r="O15" s="968"/>
      <c r="P15" s="968">
        <v>52</v>
      </c>
      <c r="Q15" s="968">
        <v>1</v>
      </c>
      <c r="R15" s="787" t="s">
        <v>4046</v>
      </c>
      <c r="S15" s="788" t="s">
        <v>4046</v>
      </c>
    </row>
    <row r="16" spans="1:19" x14ac:dyDescent="0.25">
      <c r="A16" s="303">
        <v>9</v>
      </c>
      <c r="B16" s="1245"/>
      <c r="C16" s="1247"/>
      <c r="D16" s="969" t="s">
        <v>1172</v>
      </c>
      <c r="E16" s="968"/>
      <c r="F16" s="968"/>
      <c r="G16" s="968" t="s">
        <v>7</v>
      </c>
      <c r="H16" s="968"/>
      <c r="I16" s="968"/>
      <c r="J16" s="968"/>
      <c r="K16" s="968"/>
      <c r="L16" s="968"/>
      <c r="M16" s="968"/>
      <c r="N16" s="968"/>
      <c r="O16" s="968"/>
      <c r="P16" s="968">
        <v>12</v>
      </c>
      <c r="Q16" s="968">
        <v>1</v>
      </c>
      <c r="R16" s="787" t="s">
        <v>4046</v>
      </c>
      <c r="S16" s="788" t="s">
        <v>4046</v>
      </c>
    </row>
    <row r="17" spans="1:19" x14ac:dyDescent="0.25">
      <c r="A17" s="214">
        <v>10</v>
      </c>
      <c r="B17" s="1245"/>
      <c r="C17" s="1247"/>
      <c r="D17" s="758" t="s">
        <v>510</v>
      </c>
      <c r="E17" s="968"/>
      <c r="F17" s="968"/>
      <c r="G17" s="968"/>
      <c r="H17" s="968"/>
      <c r="I17" s="968"/>
      <c r="J17" s="968"/>
      <c r="K17" s="968"/>
      <c r="L17" s="968"/>
      <c r="M17" s="968" t="s">
        <v>7</v>
      </c>
      <c r="N17" s="968" t="s">
        <v>7</v>
      </c>
      <c r="O17" s="968"/>
      <c r="P17" s="968">
        <v>2</v>
      </c>
      <c r="Q17" s="968">
        <v>1</v>
      </c>
      <c r="R17" s="698"/>
      <c r="S17" s="772">
        <f t="shared" si="0"/>
        <v>0</v>
      </c>
    </row>
    <row r="18" spans="1:19" x14ac:dyDescent="0.25">
      <c r="A18" s="214">
        <v>11</v>
      </c>
      <c r="B18" s="1245"/>
      <c r="C18" s="1247"/>
      <c r="D18" s="758" t="s">
        <v>1186</v>
      </c>
      <c r="E18" s="968"/>
      <c r="F18" s="968"/>
      <c r="G18" s="968"/>
      <c r="H18" s="968" t="s">
        <v>7</v>
      </c>
      <c r="I18" s="968"/>
      <c r="J18" s="968"/>
      <c r="K18" s="968"/>
      <c r="L18" s="968"/>
      <c r="M18" s="968"/>
      <c r="N18" s="968"/>
      <c r="O18" s="968"/>
      <c r="P18" s="968">
        <v>2</v>
      </c>
      <c r="Q18" s="968">
        <v>1</v>
      </c>
      <c r="R18" s="787" t="s">
        <v>4046</v>
      </c>
      <c r="S18" s="788" t="s">
        <v>4046</v>
      </c>
    </row>
    <row r="19" spans="1:19" x14ac:dyDescent="0.25">
      <c r="A19" s="303">
        <v>12</v>
      </c>
      <c r="B19" s="1245"/>
      <c r="C19" s="1247"/>
      <c r="D19" s="969" t="s">
        <v>545</v>
      </c>
      <c r="E19" s="968"/>
      <c r="F19" s="968"/>
      <c r="G19" s="968"/>
      <c r="H19" s="968"/>
      <c r="I19" s="968"/>
      <c r="J19" s="968"/>
      <c r="K19" s="968"/>
      <c r="L19" s="968"/>
      <c r="M19" s="968" t="s">
        <v>7</v>
      </c>
      <c r="N19" s="968" t="s">
        <v>7</v>
      </c>
      <c r="O19" s="968"/>
      <c r="P19" s="968">
        <v>2</v>
      </c>
      <c r="Q19" s="968">
        <v>1</v>
      </c>
      <c r="R19" s="698"/>
      <c r="S19" s="772">
        <f t="shared" si="0"/>
        <v>0</v>
      </c>
    </row>
    <row r="20" spans="1:19" x14ac:dyDescent="0.25">
      <c r="A20" s="214">
        <v>13</v>
      </c>
      <c r="B20" s="1245"/>
      <c r="C20" s="1247"/>
      <c r="D20" s="758" t="s">
        <v>279</v>
      </c>
      <c r="E20" s="968"/>
      <c r="F20" s="968"/>
      <c r="G20" s="968"/>
      <c r="H20" s="968"/>
      <c r="I20" s="968"/>
      <c r="J20" s="968"/>
      <c r="K20" s="968"/>
      <c r="L20" s="968"/>
      <c r="M20" s="968" t="s">
        <v>7</v>
      </c>
      <c r="N20" s="968" t="s">
        <v>7</v>
      </c>
      <c r="O20" s="968"/>
      <c r="P20" s="968">
        <v>2</v>
      </c>
      <c r="Q20" s="968">
        <v>1</v>
      </c>
      <c r="R20" s="698"/>
      <c r="S20" s="772">
        <f t="shared" si="0"/>
        <v>0</v>
      </c>
    </row>
    <row r="21" spans="1:19" x14ac:dyDescent="0.25">
      <c r="A21" s="214">
        <v>14</v>
      </c>
      <c r="B21" s="1245"/>
      <c r="C21" s="1247"/>
      <c r="D21" s="758" t="s">
        <v>744</v>
      </c>
      <c r="E21" s="968"/>
      <c r="F21" s="968" t="s">
        <v>7</v>
      </c>
      <c r="G21" s="968"/>
      <c r="H21" s="968"/>
      <c r="I21" s="968"/>
      <c r="J21" s="968"/>
      <c r="K21" s="968"/>
      <c r="L21" s="968"/>
      <c r="M21" s="968"/>
      <c r="N21" s="968"/>
      <c r="O21" s="968"/>
      <c r="P21" s="968">
        <v>52</v>
      </c>
      <c r="Q21" s="968">
        <v>1</v>
      </c>
      <c r="R21" s="787" t="s">
        <v>4046</v>
      </c>
      <c r="S21" s="788" t="s">
        <v>4046</v>
      </c>
    </row>
    <row r="22" spans="1:19" x14ac:dyDescent="0.25">
      <c r="A22" s="303">
        <v>15</v>
      </c>
      <c r="B22" s="1245"/>
      <c r="C22" s="1247"/>
      <c r="D22" s="969" t="s">
        <v>209</v>
      </c>
      <c r="E22" s="968"/>
      <c r="F22" s="968"/>
      <c r="G22" s="968"/>
      <c r="H22" s="968"/>
      <c r="I22" s="968"/>
      <c r="J22" s="968"/>
      <c r="K22" s="968"/>
      <c r="L22" s="968"/>
      <c r="M22" s="968"/>
      <c r="N22" s="968" t="s">
        <v>7</v>
      </c>
      <c r="O22" s="968"/>
      <c r="P22" s="968">
        <v>1</v>
      </c>
      <c r="Q22" s="968">
        <v>1</v>
      </c>
      <c r="R22" s="698"/>
      <c r="S22" s="772">
        <f t="shared" si="0"/>
        <v>0</v>
      </c>
    </row>
    <row r="23" spans="1:19" x14ac:dyDescent="0.25">
      <c r="A23" s="214">
        <v>16</v>
      </c>
      <c r="B23" s="1245"/>
      <c r="C23" s="1247"/>
      <c r="D23" s="969" t="s">
        <v>1187</v>
      </c>
      <c r="E23" s="968"/>
      <c r="F23" s="968"/>
      <c r="G23" s="968"/>
      <c r="H23" s="968"/>
      <c r="I23" s="968"/>
      <c r="J23" s="968"/>
      <c r="K23" s="968"/>
      <c r="L23" s="968"/>
      <c r="M23" s="968"/>
      <c r="N23" s="968" t="s">
        <v>7</v>
      </c>
      <c r="O23" s="968"/>
      <c r="P23" s="968">
        <v>1</v>
      </c>
      <c r="Q23" s="968">
        <v>1</v>
      </c>
      <c r="R23" s="698"/>
      <c r="S23" s="772">
        <f t="shared" si="0"/>
        <v>0</v>
      </c>
    </row>
    <row r="24" spans="1:19" ht="25.5" x14ac:dyDescent="0.25">
      <c r="A24" s="214">
        <v>17</v>
      </c>
      <c r="B24" s="1245"/>
      <c r="C24" s="1247"/>
      <c r="D24" s="758" t="s">
        <v>277</v>
      </c>
      <c r="E24" s="968"/>
      <c r="F24" s="968"/>
      <c r="G24" s="968"/>
      <c r="H24" s="968"/>
      <c r="I24" s="968"/>
      <c r="J24" s="968"/>
      <c r="K24" s="968"/>
      <c r="L24" s="968"/>
      <c r="M24" s="968"/>
      <c r="N24" s="968" t="s">
        <v>7</v>
      </c>
      <c r="O24" s="968"/>
      <c r="P24" s="968">
        <v>1</v>
      </c>
      <c r="Q24" s="968">
        <v>1</v>
      </c>
      <c r="R24" s="698"/>
      <c r="S24" s="772">
        <f t="shared" si="0"/>
        <v>0</v>
      </c>
    </row>
    <row r="25" spans="1:19" x14ac:dyDescent="0.25">
      <c r="A25" s="303">
        <v>18</v>
      </c>
      <c r="B25" s="1245"/>
      <c r="C25" s="1247"/>
      <c r="D25" s="969" t="s">
        <v>1188</v>
      </c>
      <c r="E25" s="968"/>
      <c r="F25" s="968"/>
      <c r="G25" s="968"/>
      <c r="H25" s="968"/>
      <c r="I25" s="968"/>
      <c r="J25" s="968"/>
      <c r="K25" s="968"/>
      <c r="L25" s="968"/>
      <c r="M25" s="968"/>
      <c r="N25" s="968" t="s">
        <v>7</v>
      </c>
      <c r="O25" s="968"/>
      <c r="P25" s="968">
        <v>1</v>
      </c>
      <c r="Q25" s="968">
        <v>1</v>
      </c>
      <c r="R25" s="698"/>
      <c r="S25" s="772">
        <f t="shared" si="0"/>
        <v>0</v>
      </c>
    </row>
    <row r="26" spans="1:19" x14ac:dyDescent="0.25">
      <c r="A26" s="214">
        <v>19</v>
      </c>
      <c r="B26" s="1245"/>
      <c r="C26" s="1247"/>
      <c r="D26" s="758" t="s">
        <v>552</v>
      </c>
      <c r="E26" s="968"/>
      <c r="F26" s="968"/>
      <c r="G26" s="968"/>
      <c r="H26" s="968"/>
      <c r="I26" s="968"/>
      <c r="J26" s="968"/>
      <c r="K26" s="968"/>
      <c r="L26" s="968"/>
      <c r="M26" s="968" t="s">
        <v>7</v>
      </c>
      <c r="N26" s="968" t="s">
        <v>7</v>
      </c>
      <c r="O26" s="968"/>
      <c r="P26" s="968">
        <v>2</v>
      </c>
      <c r="Q26" s="968">
        <v>1</v>
      </c>
      <c r="R26" s="698"/>
      <c r="S26" s="772">
        <f t="shared" si="0"/>
        <v>0</v>
      </c>
    </row>
    <row r="27" spans="1:19" x14ac:dyDescent="0.25">
      <c r="A27" s="214">
        <v>20</v>
      </c>
      <c r="B27" s="1246"/>
      <c r="C27" s="1243"/>
      <c r="D27" s="758" t="s">
        <v>1189</v>
      </c>
      <c r="E27" s="968"/>
      <c r="F27" s="968"/>
      <c r="G27" s="968"/>
      <c r="H27" s="968"/>
      <c r="I27" s="968"/>
      <c r="J27" s="968" t="s">
        <v>7</v>
      </c>
      <c r="K27" s="968"/>
      <c r="L27" s="968"/>
      <c r="M27" s="968"/>
      <c r="N27" s="968" t="s">
        <v>7</v>
      </c>
      <c r="O27" s="968"/>
      <c r="P27" s="968">
        <v>0.25</v>
      </c>
      <c r="Q27" s="968">
        <v>1</v>
      </c>
      <c r="R27" s="698"/>
      <c r="S27" s="772">
        <f t="shared" si="0"/>
        <v>0</v>
      </c>
    </row>
    <row r="28" spans="1:19" x14ac:dyDescent="0.25">
      <c r="A28" s="303">
        <v>21</v>
      </c>
      <c r="B28" s="1244" t="s">
        <v>1219</v>
      </c>
      <c r="C28" s="1242" t="s">
        <v>1220</v>
      </c>
      <c r="D28" s="758" t="s">
        <v>393</v>
      </c>
      <c r="E28" s="968"/>
      <c r="F28" s="968" t="s">
        <v>7</v>
      </c>
      <c r="G28" s="968"/>
      <c r="H28" s="968"/>
      <c r="I28" s="968"/>
      <c r="J28" s="968"/>
      <c r="K28" s="968"/>
      <c r="L28" s="968"/>
      <c r="M28" s="968"/>
      <c r="N28" s="968"/>
      <c r="O28" s="968"/>
      <c r="P28" s="968">
        <v>52</v>
      </c>
      <c r="Q28" s="968">
        <v>1</v>
      </c>
      <c r="R28" s="787" t="s">
        <v>4046</v>
      </c>
      <c r="S28" s="788" t="s">
        <v>4046</v>
      </c>
    </row>
    <row r="29" spans="1:19" x14ac:dyDescent="0.25">
      <c r="A29" s="214">
        <v>22</v>
      </c>
      <c r="B29" s="1245"/>
      <c r="C29" s="1247"/>
      <c r="D29" s="969" t="s">
        <v>1172</v>
      </c>
      <c r="E29" s="968"/>
      <c r="F29" s="968"/>
      <c r="G29" s="968" t="s">
        <v>7</v>
      </c>
      <c r="H29" s="968"/>
      <c r="I29" s="968"/>
      <c r="J29" s="968"/>
      <c r="K29" s="968"/>
      <c r="L29" s="968"/>
      <c r="M29" s="968"/>
      <c r="N29" s="968"/>
      <c r="O29" s="968"/>
      <c r="P29" s="968">
        <v>12</v>
      </c>
      <c r="Q29" s="968">
        <v>1</v>
      </c>
      <c r="R29" s="787" t="s">
        <v>4046</v>
      </c>
      <c r="S29" s="788" t="s">
        <v>4046</v>
      </c>
    </row>
    <row r="30" spans="1:19" x14ac:dyDescent="0.25">
      <c r="A30" s="214">
        <v>23</v>
      </c>
      <c r="B30" s="1245"/>
      <c r="C30" s="1247"/>
      <c r="D30" s="758" t="s">
        <v>510</v>
      </c>
      <c r="E30" s="968"/>
      <c r="F30" s="968"/>
      <c r="G30" s="968"/>
      <c r="H30" s="968"/>
      <c r="I30" s="968"/>
      <c r="J30" s="968"/>
      <c r="K30" s="968"/>
      <c r="L30" s="968"/>
      <c r="M30" s="968" t="s">
        <v>7</v>
      </c>
      <c r="N30" s="968" t="s">
        <v>7</v>
      </c>
      <c r="O30" s="968"/>
      <c r="P30" s="968">
        <v>2</v>
      </c>
      <c r="Q30" s="968">
        <v>1</v>
      </c>
      <c r="R30" s="698"/>
      <c r="S30" s="772">
        <f t="shared" si="0"/>
        <v>0</v>
      </c>
    </row>
    <row r="31" spans="1:19" x14ac:dyDescent="0.25">
      <c r="A31" s="303">
        <v>24</v>
      </c>
      <c r="B31" s="1245"/>
      <c r="C31" s="1247"/>
      <c r="D31" s="758" t="s">
        <v>1186</v>
      </c>
      <c r="E31" s="968"/>
      <c r="F31" s="968"/>
      <c r="G31" s="968"/>
      <c r="H31" s="968" t="s">
        <v>7</v>
      </c>
      <c r="I31" s="968"/>
      <c r="J31" s="968"/>
      <c r="K31" s="968"/>
      <c r="L31" s="968"/>
      <c r="M31" s="968"/>
      <c r="N31" s="968"/>
      <c r="O31" s="968"/>
      <c r="P31" s="968">
        <v>2</v>
      </c>
      <c r="Q31" s="968">
        <v>1</v>
      </c>
      <c r="R31" s="787" t="s">
        <v>4046</v>
      </c>
      <c r="S31" s="788" t="s">
        <v>4046</v>
      </c>
    </row>
    <row r="32" spans="1:19" x14ac:dyDescent="0.25">
      <c r="A32" s="214">
        <v>25</v>
      </c>
      <c r="B32" s="1245"/>
      <c r="C32" s="1247"/>
      <c r="D32" s="969" t="s">
        <v>545</v>
      </c>
      <c r="E32" s="968"/>
      <c r="F32" s="968"/>
      <c r="G32" s="968"/>
      <c r="H32" s="968"/>
      <c r="I32" s="968"/>
      <c r="J32" s="968"/>
      <c r="K32" s="968"/>
      <c r="L32" s="968"/>
      <c r="M32" s="968" t="s">
        <v>7</v>
      </c>
      <c r="N32" s="968" t="s">
        <v>7</v>
      </c>
      <c r="O32" s="968"/>
      <c r="P32" s="968">
        <v>2</v>
      </c>
      <c r="Q32" s="968">
        <v>1</v>
      </c>
      <c r="R32" s="698"/>
      <c r="S32" s="772">
        <f t="shared" si="0"/>
        <v>0</v>
      </c>
    </row>
    <row r="33" spans="1:19" x14ac:dyDescent="0.25">
      <c r="A33" s="214">
        <v>26</v>
      </c>
      <c r="B33" s="1245"/>
      <c r="C33" s="1247"/>
      <c r="D33" s="758" t="s">
        <v>279</v>
      </c>
      <c r="E33" s="968"/>
      <c r="F33" s="968"/>
      <c r="G33" s="968"/>
      <c r="H33" s="968"/>
      <c r="I33" s="968"/>
      <c r="J33" s="968"/>
      <c r="K33" s="968"/>
      <c r="L33" s="968"/>
      <c r="M33" s="968" t="s">
        <v>7</v>
      </c>
      <c r="N33" s="968" t="s">
        <v>7</v>
      </c>
      <c r="O33" s="968"/>
      <c r="P33" s="968">
        <v>2</v>
      </c>
      <c r="Q33" s="968">
        <v>1</v>
      </c>
      <c r="R33" s="698"/>
      <c r="S33" s="772">
        <f t="shared" si="0"/>
        <v>0</v>
      </c>
    </row>
    <row r="34" spans="1:19" x14ac:dyDescent="0.25">
      <c r="A34" s="303">
        <v>27</v>
      </c>
      <c r="B34" s="1245"/>
      <c r="C34" s="1247"/>
      <c r="D34" s="758" t="s">
        <v>744</v>
      </c>
      <c r="E34" s="968"/>
      <c r="F34" s="968" t="s">
        <v>7</v>
      </c>
      <c r="G34" s="968"/>
      <c r="H34" s="968"/>
      <c r="I34" s="968"/>
      <c r="J34" s="968"/>
      <c r="K34" s="968"/>
      <c r="L34" s="968"/>
      <c r="M34" s="968"/>
      <c r="N34" s="968"/>
      <c r="O34" s="968"/>
      <c r="P34" s="968">
        <v>52</v>
      </c>
      <c r="Q34" s="968">
        <v>1</v>
      </c>
      <c r="R34" s="787" t="s">
        <v>4046</v>
      </c>
      <c r="S34" s="788" t="s">
        <v>4046</v>
      </c>
    </row>
    <row r="35" spans="1:19" x14ac:dyDescent="0.25">
      <c r="A35" s="214">
        <v>28</v>
      </c>
      <c r="B35" s="1245"/>
      <c r="C35" s="1247"/>
      <c r="D35" s="969" t="s">
        <v>209</v>
      </c>
      <c r="E35" s="968"/>
      <c r="F35" s="968"/>
      <c r="G35" s="968"/>
      <c r="H35" s="968"/>
      <c r="I35" s="968"/>
      <c r="J35" s="968"/>
      <c r="K35" s="968"/>
      <c r="L35" s="968"/>
      <c r="M35" s="968"/>
      <c r="N35" s="968" t="s">
        <v>7</v>
      </c>
      <c r="O35" s="968"/>
      <c r="P35" s="968">
        <v>1</v>
      </c>
      <c r="Q35" s="968">
        <v>1</v>
      </c>
      <c r="R35" s="698"/>
      <c r="S35" s="772">
        <f t="shared" si="0"/>
        <v>0</v>
      </c>
    </row>
    <row r="36" spans="1:19" x14ac:dyDescent="0.25">
      <c r="A36" s="214">
        <v>29</v>
      </c>
      <c r="B36" s="1245"/>
      <c r="C36" s="1247"/>
      <c r="D36" s="758" t="s">
        <v>1187</v>
      </c>
      <c r="E36" s="968"/>
      <c r="F36" s="968"/>
      <c r="G36" s="968"/>
      <c r="H36" s="968"/>
      <c r="I36" s="968"/>
      <c r="J36" s="968"/>
      <c r="K36" s="968"/>
      <c r="L36" s="968"/>
      <c r="M36" s="968"/>
      <c r="N36" s="968" t="s">
        <v>7</v>
      </c>
      <c r="O36" s="968"/>
      <c r="P36" s="968">
        <v>1</v>
      </c>
      <c r="Q36" s="968">
        <v>1</v>
      </c>
      <c r="R36" s="698"/>
      <c r="S36" s="772">
        <f t="shared" si="0"/>
        <v>0</v>
      </c>
    </row>
    <row r="37" spans="1:19" ht="25.5" x14ac:dyDescent="0.25">
      <c r="A37" s="303">
        <v>30</v>
      </c>
      <c r="B37" s="1245"/>
      <c r="C37" s="1247"/>
      <c r="D37" s="758" t="s">
        <v>277</v>
      </c>
      <c r="E37" s="968"/>
      <c r="F37" s="968"/>
      <c r="G37" s="968"/>
      <c r="H37" s="968"/>
      <c r="I37" s="968"/>
      <c r="J37" s="968"/>
      <c r="K37" s="968"/>
      <c r="L37" s="968"/>
      <c r="M37" s="968"/>
      <c r="N37" s="968" t="s">
        <v>7</v>
      </c>
      <c r="O37" s="968"/>
      <c r="P37" s="968">
        <v>1</v>
      </c>
      <c r="Q37" s="968">
        <v>1</v>
      </c>
      <c r="R37" s="698"/>
      <c r="S37" s="772">
        <f t="shared" si="0"/>
        <v>0</v>
      </c>
    </row>
    <row r="38" spans="1:19" x14ac:dyDescent="0.25">
      <c r="A38" s="214">
        <v>31</v>
      </c>
      <c r="B38" s="1245"/>
      <c r="C38" s="1247"/>
      <c r="D38" s="969" t="s">
        <v>1188</v>
      </c>
      <c r="E38" s="968"/>
      <c r="F38" s="968"/>
      <c r="G38" s="968"/>
      <c r="H38" s="968"/>
      <c r="I38" s="968"/>
      <c r="J38" s="968"/>
      <c r="K38" s="968"/>
      <c r="L38" s="968"/>
      <c r="M38" s="968"/>
      <c r="N38" s="968" t="s">
        <v>7</v>
      </c>
      <c r="O38" s="968"/>
      <c r="P38" s="968">
        <v>1</v>
      </c>
      <c r="Q38" s="968">
        <v>1</v>
      </c>
      <c r="R38" s="698"/>
      <c r="S38" s="772">
        <f t="shared" si="0"/>
        <v>0</v>
      </c>
    </row>
    <row r="39" spans="1:19" x14ac:dyDescent="0.25">
      <c r="A39" s="214">
        <v>32</v>
      </c>
      <c r="B39" s="1245"/>
      <c r="C39" s="1247"/>
      <c r="D39" s="758" t="s">
        <v>552</v>
      </c>
      <c r="E39" s="968"/>
      <c r="F39" s="968"/>
      <c r="G39" s="968"/>
      <c r="H39" s="968"/>
      <c r="I39" s="968"/>
      <c r="J39" s="968"/>
      <c r="K39" s="968"/>
      <c r="L39" s="968"/>
      <c r="M39" s="968" t="s">
        <v>7</v>
      </c>
      <c r="N39" s="968" t="s">
        <v>7</v>
      </c>
      <c r="O39" s="968"/>
      <c r="P39" s="968">
        <v>2</v>
      </c>
      <c r="Q39" s="968">
        <v>1</v>
      </c>
      <c r="R39" s="698"/>
      <c r="S39" s="772">
        <f t="shared" si="0"/>
        <v>0</v>
      </c>
    </row>
    <row r="40" spans="1:19" x14ac:dyDescent="0.25">
      <c r="A40" s="303">
        <v>33</v>
      </c>
      <c r="B40" s="1246"/>
      <c r="C40" s="1243"/>
      <c r="D40" s="758" t="s">
        <v>1189</v>
      </c>
      <c r="E40" s="968"/>
      <c r="F40" s="968"/>
      <c r="G40" s="968"/>
      <c r="H40" s="968"/>
      <c r="I40" s="968"/>
      <c r="J40" s="968" t="s">
        <v>7</v>
      </c>
      <c r="K40" s="968"/>
      <c r="L40" s="968"/>
      <c r="M40" s="968"/>
      <c r="N40" s="968" t="s">
        <v>7</v>
      </c>
      <c r="O40" s="968"/>
      <c r="P40" s="968">
        <v>0.25</v>
      </c>
      <c r="Q40" s="968">
        <v>1</v>
      </c>
      <c r="R40" s="698"/>
      <c r="S40" s="772">
        <f t="shared" si="0"/>
        <v>0</v>
      </c>
    </row>
    <row r="41" spans="1:19" x14ac:dyDescent="0.25">
      <c r="A41" s="214">
        <v>34</v>
      </c>
      <c r="B41" s="1244" t="s">
        <v>1221</v>
      </c>
      <c r="C41" s="1242" t="s">
        <v>1222</v>
      </c>
      <c r="D41" s="758" t="s">
        <v>393</v>
      </c>
      <c r="E41" s="968"/>
      <c r="F41" s="968"/>
      <c r="G41" s="968"/>
      <c r="H41" s="968"/>
      <c r="I41" s="968" t="s">
        <v>7</v>
      </c>
      <c r="J41" s="968"/>
      <c r="K41" s="968"/>
      <c r="L41" s="968"/>
      <c r="M41" s="968"/>
      <c r="N41" s="968"/>
      <c r="O41" s="968"/>
      <c r="P41" s="968">
        <v>1</v>
      </c>
      <c r="Q41" s="968">
        <v>4</v>
      </c>
      <c r="R41" s="787" t="s">
        <v>4046</v>
      </c>
      <c r="S41" s="788" t="s">
        <v>4046</v>
      </c>
    </row>
    <row r="42" spans="1:19" x14ac:dyDescent="0.25">
      <c r="A42" s="214">
        <v>35</v>
      </c>
      <c r="B42" s="1245"/>
      <c r="C42" s="1247"/>
      <c r="D42" s="969" t="s">
        <v>1172</v>
      </c>
      <c r="E42" s="968"/>
      <c r="F42" s="968"/>
      <c r="G42" s="968"/>
      <c r="H42" s="968"/>
      <c r="I42" s="968" t="s">
        <v>7</v>
      </c>
      <c r="J42" s="968"/>
      <c r="K42" s="968"/>
      <c r="L42" s="968"/>
      <c r="M42" s="968"/>
      <c r="N42" s="968"/>
      <c r="O42" s="968"/>
      <c r="P42" s="968">
        <v>1</v>
      </c>
      <c r="Q42" s="968">
        <v>4</v>
      </c>
      <c r="R42" s="787" t="s">
        <v>4046</v>
      </c>
      <c r="S42" s="788" t="s">
        <v>4046</v>
      </c>
    </row>
    <row r="43" spans="1:19" x14ac:dyDescent="0.25">
      <c r="A43" s="303">
        <v>36</v>
      </c>
      <c r="B43" s="1245"/>
      <c r="C43" s="1247"/>
      <c r="D43" s="758" t="s">
        <v>510</v>
      </c>
      <c r="E43" s="968"/>
      <c r="F43" s="968"/>
      <c r="G43" s="968"/>
      <c r="H43" s="968"/>
      <c r="I43" s="968"/>
      <c r="J43" s="968"/>
      <c r="K43" s="968"/>
      <c r="L43" s="968"/>
      <c r="M43" s="968" t="s">
        <v>7</v>
      </c>
      <c r="N43" s="968" t="s">
        <v>7</v>
      </c>
      <c r="O43" s="968"/>
      <c r="P43" s="968">
        <v>2</v>
      </c>
      <c r="Q43" s="968">
        <v>4</v>
      </c>
      <c r="R43" s="698"/>
      <c r="S43" s="772">
        <f t="shared" si="0"/>
        <v>0</v>
      </c>
    </row>
    <row r="44" spans="1:19" ht="25.5" x14ac:dyDescent="0.25">
      <c r="A44" s="214">
        <v>37</v>
      </c>
      <c r="B44" s="1246"/>
      <c r="C44" s="1243"/>
      <c r="D44" s="758" t="s">
        <v>277</v>
      </c>
      <c r="E44" s="968"/>
      <c r="F44" s="968"/>
      <c r="G44" s="968"/>
      <c r="H44" s="968"/>
      <c r="I44" s="968"/>
      <c r="J44" s="968"/>
      <c r="K44" s="968"/>
      <c r="L44" s="968"/>
      <c r="M44" s="968"/>
      <c r="N44" s="968" t="s">
        <v>7</v>
      </c>
      <c r="O44" s="968"/>
      <c r="P44" s="968">
        <v>1</v>
      </c>
      <c r="Q44" s="968">
        <v>4</v>
      </c>
      <c r="R44" s="698"/>
      <c r="S44" s="772">
        <f t="shared" si="0"/>
        <v>0</v>
      </c>
    </row>
    <row r="45" spans="1:19" x14ac:dyDescent="0.25">
      <c r="A45" s="214">
        <v>38</v>
      </c>
      <c r="B45" s="1244" t="s">
        <v>1192</v>
      </c>
      <c r="C45" s="1242" t="s">
        <v>1193</v>
      </c>
      <c r="D45" s="758" t="s">
        <v>393</v>
      </c>
      <c r="E45" s="968"/>
      <c r="F45" s="968" t="s">
        <v>7</v>
      </c>
      <c r="G45" s="968"/>
      <c r="H45" s="968"/>
      <c r="I45" s="968"/>
      <c r="J45" s="968"/>
      <c r="K45" s="968"/>
      <c r="L45" s="968"/>
      <c r="M45" s="968"/>
      <c r="N45" s="968"/>
      <c r="O45" s="968"/>
      <c r="P45" s="968">
        <v>52</v>
      </c>
      <c r="Q45" s="968">
        <v>4</v>
      </c>
      <c r="R45" s="787" t="s">
        <v>4046</v>
      </c>
      <c r="S45" s="788" t="s">
        <v>4046</v>
      </c>
    </row>
    <row r="46" spans="1:19" x14ac:dyDescent="0.25">
      <c r="A46" s="303">
        <v>39</v>
      </c>
      <c r="B46" s="1245"/>
      <c r="C46" s="1247"/>
      <c r="D46" s="969" t="s">
        <v>1172</v>
      </c>
      <c r="E46" s="968"/>
      <c r="F46" s="968"/>
      <c r="G46" s="968" t="s">
        <v>7</v>
      </c>
      <c r="H46" s="968"/>
      <c r="I46" s="968"/>
      <c r="J46" s="968"/>
      <c r="K46" s="968"/>
      <c r="L46" s="968"/>
      <c r="M46" s="968"/>
      <c r="N46" s="968"/>
      <c r="O46" s="968"/>
      <c r="P46" s="968">
        <v>12</v>
      </c>
      <c r="Q46" s="968">
        <v>4</v>
      </c>
      <c r="R46" s="787" t="s">
        <v>4046</v>
      </c>
      <c r="S46" s="788" t="s">
        <v>4046</v>
      </c>
    </row>
    <row r="47" spans="1:19" x14ac:dyDescent="0.25">
      <c r="A47" s="214">
        <v>40</v>
      </c>
      <c r="B47" s="1245"/>
      <c r="C47" s="1247"/>
      <c r="D47" s="758" t="s">
        <v>510</v>
      </c>
      <c r="E47" s="968"/>
      <c r="F47" s="968"/>
      <c r="G47" s="968"/>
      <c r="H47" s="968"/>
      <c r="I47" s="968"/>
      <c r="J47" s="968"/>
      <c r="K47" s="968"/>
      <c r="L47" s="968"/>
      <c r="M47" s="968" t="s">
        <v>7</v>
      </c>
      <c r="N47" s="968" t="s">
        <v>7</v>
      </c>
      <c r="O47" s="968"/>
      <c r="P47" s="968">
        <v>2</v>
      </c>
      <c r="Q47" s="968">
        <v>4</v>
      </c>
      <c r="R47" s="698"/>
      <c r="S47" s="772">
        <f t="shared" si="0"/>
        <v>0</v>
      </c>
    </row>
    <row r="48" spans="1:19" ht="25.5" x14ac:dyDescent="0.25">
      <c r="A48" s="214">
        <v>41</v>
      </c>
      <c r="B48" s="1246"/>
      <c r="C48" s="1243"/>
      <c r="D48" s="758" t="s">
        <v>277</v>
      </c>
      <c r="E48" s="968"/>
      <c r="F48" s="968"/>
      <c r="G48" s="968"/>
      <c r="H48" s="968"/>
      <c r="I48" s="968"/>
      <c r="J48" s="968"/>
      <c r="K48" s="968"/>
      <c r="L48" s="968"/>
      <c r="M48" s="968"/>
      <c r="N48" s="968" t="s">
        <v>7</v>
      </c>
      <c r="O48" s="968"/>
      <c r="P48" s="968">
        <v>1</v>
      </c>
      <c r="Q48" s="968">
        <v>4</v>
      </c>
      <c r="R48" s="698"/>
      <c r="S48" s="772">
        <f t="shared" si="0"/>
        <v>0</v>
      </c>
    </row>
    <row r="49" spans="1:19" x14ac:dyDescent="0.25">
      <c r="A49" s="303">
        <v>42</v>
      </c>
      <c r="B49" s="1244" t="s">
        <v>1223</v>
      </c>
      <c r="C49" s="1242" t="s">
        <v>1224</v>
      </c>
      <c r="D49" s="758" t="s">
        <v>393</v>
      </c>
      <c r="E49" s="968" t="s">
        <v>7</v>
      </c>
      <c r="F49" s="968"/>
      <c r="G49" s="968"/>
      <c r="H49" s="968"/>
      <c r="I49" s="968"/>
      <c r="J49" s="968"/>
      <c r="K49" s="968"/>
      <c r="L49" s="968"/>
      <c r="M49" s="968"/>
      <c r="N49" s="968"/>
      <c r="O49" s="968"/>
      <c r="P49" s="968">
        <v>365</v>
      </c>
      <c r="Q49" s="968">
        <v>16</v>
      </c>
      <c r="R49" s="787" t="s">
        <v>4046</v>
      </c>
      <c r="S49" s="788" t="s">
        <v>4046</v>
      </c>
    </row>
    <row r="50" spans="1:19" x14ac:dyDescent="0.25">
      <c r="A50" s="303">
        <v>43</v>
      </c>
      <c r="B50" s="1245"/>
      <c r="C50" s="1247"/>
      <c r="D50" s="969" t="s">
        <v>1225</v>
      </c>
      <c r="E50" s="968" t="s">
        <v>7</v>
      </c>
      <c r="F50" s="968"/>
      <c r="G50" s="968"/>
      <c r="H50" s="968"/>
      <c r="I50" s="968"/>
      <c r="J50" s="968"/>
      <c r="K50" s="968"/>
      <c r="L50" s="968"/>
      <c r="M50" s="968"/>
      <c r="N50" s="968"/>
      <c r="O50" s="968"/>
      <c r="P50" s="968">
        <v>365</v>
      </c>
      <c r="Q50" s="968">
        <v>16</v>
      </c>
      <c r="R50" s="787" t="s">
        <v>4046</v>
      </c>
      <c r="S50" s="788" t="s">
        <v>4046</v>
      </c>
    </row>
    <row r="51" spans="1:19" x14ac:dyDescent="0.25">
      <c r="A51" s="214">
        <v>44</v>
      </c>
      <c r="B51" s="1245"/>
      <c r="C51" s="1247"/>
      <c r="D51" s="969" t="s">
        <v>1226</v>
      </c>
      <c r="E51" s="968"/>
      <c r="F51" s="968"/>
      <c r="G51" s="968"/>
      <c r="H51" s="968"/>
      <c r="I51" s="968"/>
      <c r="J51" s="968"/>
      <c r="K51" s="968"/>
      <c r="L51" s="968"/>
      <c r="M51" s="968"/>
      <c r="N51" s="968" t="s">
        <v>7</v>
      </c>
      <c r="O51" s="968"/>
      <c r="P51" s="968">
        <v>1</v>
      </c>
      <c r="Q51" s="968">
        <v>16</v>
      </c>
      <c r="R51" s="698"/>
      <c r="S51" s="772">
        <f t="shared" si="0"/>
        <v>0</v>
      </c>
    </row>
    <row r="52" spans="1:19" x14ac:dyDescent="0.25">
      <c r="A52" s="214">
        <v>45</v>
      </c>
      <c r="B52" s="1245"/>
      <c r="C52" s="1247"/>
      <c r="D52" s="758" t="s">
        <v>1227</v>
      </c>
      <c r="E52" s="968"/>
      <c r="F52" s="968"/>
      <c r="G52" s="968"/>
      <c r="H52" s="968"/>
      <c r="I52" s="968"/>
      <c r="J52" s="968"/>
      <c r="K52" s="968"/>
      <c r="L52" s="968"/>
      <c r="M52" s="968"/>
      <c r="N52" s="968" t="s">
        <v>7</v>
      </c>
      <c r="O52" s="968"/>
      <c r="P52" s="968">
        <v>1</v>
      </c>
      <c r="Q52" s="968">
        <v>1</v>
      </c>
      <c r="R52" s="698"/>
      <c r="S52" s="772">
        <f t="shared" si="0"/>
        <v>0</v>
      </c>
    </row>
    <row r="53" spans="1:19" x14ac:dyDescent="0.25">
      <c r="A53" s="303">
        <v>46</v>
      </c>
      <c r="B53" s="1246"/>
      <c r="C53" s="1243"/>
      <c r="D53" s="758" t="s">
        <v>1189</v>
      </c>
      <c r="E53" s="968"/>
      <c r="F53" s="968"/>
      <c r="G53" s="968"/>
      <c r="H53" s="968"/>
      <c r="I53" s="968"/>
      <c r="J53" s="968" t="s">
        <v>7</v>
      </c>
      <c r="K53" s="968"/>
      <c r="L53" s="968"/>
      <c r="M53" s="968"/>
      <c r="N53" s="968"/>
      <c r="O53" s="968"/>
      <c r="P53" s="968">
        <v>0.25</v>
      </c>
      <c r="Q53" s="968">
        <v>1</v>
      </c>
      <c r="R53" s="698"/>
      <c r="S53" s="772">
        <f>P53*Q53*ROUND(R53,2)</f>
        <v>0</v>
      </c>
    </row>
    <row r="54" spans="1:19" ht="25.5" customHeight="1" x14ac:dyDescent="0.25">
      <c r="A54" s="214">
        <v>47</v>
      </c>
      <c r="B54" s="1248" t="s">
        <v>516</v>
      </c>
      <c r="C54" s="1242" t="s">
        <v>1209</v>
      </c>
      <c r="D54" s="758" t="s">
        <v>518</v>
      </c>
      <c r="E54" s="968"/>
      <c r="F54" s="968" t="s">
        <v>7</v>
      </c>
      <c r="G54" s="968"/>
      <c r="H54" s="968"/>
      <c r="I54" s="968"/>
      <c r="J54" s="968"/>
      <c r="K54" s="968"/>
      <c r="L54" s="968"/>
      <c r="M54" s="968"/>
      <c r="N54" s="968"/>
      <c r="O54" s="968"/>
      <c r="P54" s="968">
        <v>52</v>
      </c>
      <c r="Q54" s="968" t="s">
        <v>4046</v>
      </c>
      <c r="R54" s="787" t="s">
        <v>4046</v>
      </c>
      <c r="S54" s="788" t="s">
        <v>4046</v>
      </c>
    </row>
    <row r="55" spans="1:19" x14ac:dyDescent="0.25">
      <c r="A55" s="214">
        <v>48</v>
      </c>
      <c r="B55" s="1249"/>
      <c r="C55" s="1243"/>
      <c r="D55" s="758" t="s">
        <v>393</v>
      </c>
      <c r="E55" s="968"/>
      <c r="F55" s="968" t="s">
        <v>7</v>
      </c>
      <c r="G55" s="968"/>
      <c r="H55" s="968"/>
      <c r="I55" s="968"/>
      <c r="J55" s="968"/>
      <c r="K55" s="968"/>
      <c r="L55" s="968"/>
      <c r="M55" s="968"/>
      <c r="N55" s="968"/>
      <c r="O55" s="968"/>
      <c r="P55" s="968">
        <v>52</v>
      </c>
      <c r="Q55" s="968" t="s">
        <v>4046</v>
      </c>
      <c r="R55" s="787" t="s">
        <v>4046</v>
      </c>
      <c r="S55" s="788" t="s">
        <v>4046</v>
      </c>
    </row>
    <row r="56" spans="1:19" x14ac:dyDescent="0.25">
      <c r="A56" s="303">
        <v>49</v>
      </c>
      <c r="B56" s="971"/>
      <c r="C56" s="972"/>
      <c r="D56" s="969" t="s">
        <v>279</v>
      </c>
      <c r="E56" s="968"/>
      <c r="F56" s="968"/>
      <c r="G56" s="968"/>
      <c r="H56" s="968" t="s">
        <v>7</v>
      </c>
      <c r="I56" s="968"/>
      <c r="J56" s="968"/>
      <c r="K56" s="968"/>
      <c r="L56" s="968"/>
      <c r="M56" s="968"/>
      <c r="N56" s="968"/>
      <c r="O56" s="968"/>
      <c r="P56" s="968">
        <v>2</v>
      </c>
      <c r="Q56" s="968" t="s">
        <v>4046</v>
      </c>
      <c r="R56" s="787" t="s">
        <v>4046</v>
      </c>
      <c r="S56" s="788" t="s">
        <v>4046</v>
      </c>
    </row>
    <row r="57" spans="1:19" ht="15.75" thickBot="1" x14ac:dyDescent="0.3">
      <c r="A57" s="259">
        <v>50</v>
      </c>
      <c r="B57" s="973"/>
      <c r="C57" s="974"/>
      <c r="D57" s="895" t="s">
        <v>1189</v>
      </c>
      <c r="E57" s="975"/>
      <c r="F57" s="975"/>
      <c r="G57" s="975"/>
      <c r="H57" s="975"/>
      <c r="I57" s="975"/>
      <c r="J57" s="975" t="s">
        <v>7</v>
      </c>
      <c r="K57" s="975"/>
      <c r="L57" s="975"/>
      <c r="M57" s="975"/>
      <c r="N57" s="975"/>
      <c r="O57" s="975"/>
      <c r="P57" s="975">
        <v>0.25</v>
      </c>
      <c r="Q57" s="975">
        <v>1</v>
      </c>
      <c r="R57" s="725"/>
      <c r="S57" s="786">
        <f>P57*Q57*ROUND(R57,2)</f>
        <v>0</v>
      </c>
    </row>
    <row r="58" spans="1:19" ht="16.5" thickTop="1" thickBot="1" x14ac:dyDescent="0.3">
      <c r="A58" s="192"/>
      <c r="B58" s="38"/>
      <c r="C58" s="38"/>
      <c r="D58" s="38"/>
      <c r="E58" s="192"/>
      <c r="F58" s="192"/>
      <c r="G58" s="192"/>
      <c r="H58" s="192"/>
      <c r="I58" s="192"/>
      <c r="J58" s="192"/>
      <c r="K58" s="192"/>
      <c r="L58" s="192"/>
      <c r="M58" s="38"/>
      <c r="N58" s="38"/>
      <c r="O58" s="38"/>
      <c r="P58" s="38"/>
      <c r="Q58" s="38"/>
      <c r="R58" s="740" t="s">
        <v>9</v>
      </c>
      <c r="S58" s="741">
        <f>SUM(S8:S10,S12:S14,S17,S19:S20,S22:S27,S30,S32:S33,S35:S40,S43:S44,S47:S48,S51:S53,S57)</f>
        <v>0</v>
      </c>
    </row>
    <row r="59" spans="1:19" ht="15.75" thickTop="1" x14ac:dyDescent="0.25"/>
  </sheetData>
  <sheetProtection algorithmName="SHA-512" hashValue="TQEr5X3M5uwf4d4zwn+CfO+YTayrSBFjAXO0H6gcHfqjoUejReGhHR4FDrkhdBCWgA5sxkcFewhOrs1QcxlhBw==" saltValue="AwYNHfmG9f7MmF8UQEAfww==" spinCount="100000" sheet="1" objects="1" scenarios="1"/>
  <mergeCells count="27">
    <mergeCell ref="C54:C55"/>
    <mergeCell ref="B54:B55"/>
    <mergeCell ref="B41:B44"/>
    <mergeCell ref="C41:C44"/>
    <mergeCell ref="B45:B48"/>
    <mergeCell ref="C45:C48"/>
    <mergeCell ref="B49:B53"/>
    <mergeCell ref="C49:C53"/>
    <mergeCell ref="B12:B13"/>
    <mergeCell ref="C12:C13"/>
    <mergeCell ref="B15:B27"/>
    <mergeCell ref="C15:C27"/>
    <mergeCell ref="B28:B40"/>
    <mergeCell ref="C28:C40"/>
    <mergeCell ref="M5:Q6"/>
    <mergeCell ref="R5:R7"/>
    <mergeCell ref="S5:S7"/>
    <mergeCell ref="A1:E1"/>
    <mergeCell ref="F1:S1"/>
    <mergeCell ref="A3:N3"/>
    <mergeCell ref="A5:A7"/>
    <mergeCell ref="B5:B7"/>
    <mergeCell ref="C5:C7"/>
    <mergeCell ref="D5:D7"/>
    <mergeCell ref="E5:I6"/>
    <mergeCell ref="J5:L6"/>
    <mergeCell ref="A2:S2"/>
  </mergeCells>
  <printOptions horizontalCentered="1"/>
  <pageMargins left="0.39370078740157483" right="0.39370078740157483" top="0.39370078740157483" bottom="0.39370078740157483" header="0.19685039370078741" footer="0.19685039370078741"/>
  <pageSetup paperSize="9" scale="60" fitToHeight="2"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730" operator="containsText" text="2." id="{F620931D-77C5-4D70-8455-BEAA8A5CD62C}">
            <xm:f>NOT(ISERROR(SEARCH("2.",'Príloha č.1.5 - SO 420-05'!A8)))</xm:f>
            <x14:dxf>
              <numFmt numFmtId="0" formatCode="General"/>
            </x14:dxf>
          </x14:cfRule>
          <xm:sqref>A13 A16 A19 A22 A25 A28 A31 A34 A37 A40 A43 A46 A49:A50 A53 A56 A8:A10</xm:sqref>
        </x14:conditionalFormatting>
        <x14:conditionalFormatting xmlns:xm="http://schemas.microsoft.com/office/excel/2006/main">
          <x14:cfRule type="containsText" priority="1813" operator="containsText" text="2." id="{F620931D-77C5-4D70-8455-BEAA8A5CD62C}">
            <xm:f>NOT(ISERROR(SEARCH("2.",'Príloha č.1.5 - SO 420-05'!A11)))</xm:f>
            <x14:dxf>
              <numFmt numFmtId="0" formatCode="General"/>
            </x14:dxf>
          </x14:cfRule>
          <xm:sqref>A12 A15 A18 A21 A24 A27 A30 A33 A36 A39 A42 A45 A48 A52 A55</xm:sqref>
        </x14:conditionalFormatting>
        <x14:conditionalFormatting xmlns:xm="http://schemas.microsoft.com/office/excel/2006/main">
          <x14:cfRule type="containsText" priority="1814" operator="containsText" text="2." id="{F620931D-77C5-4D70-8455-BEAA8A5CD62C}">
            <xm:f>NOT(ISERROR(SEARCH("2.",'Príloha č.1.5 - SO 420-05'!#REF!)))</xm:f>
            <x14:dxf>
              <numFmt numFmtId="0" formatCode="General"/>
            </x14:dxf>
          </x14:cfRule>
          <xm:sqref>A11 A14 A17 A20 A23 A26 A29 A32 A35 A38 A41 A44 A47 A51 A54</xm:sqref>
        </x14:conditionalFormatting>
        <x14:conditionalFormatting xmlns:xm="http://schemas.microsoft.com/office/excel/2006/main">
          <x14:cfRule type="containsText" priority="2524" operator="containsText" text="2." id="{F620931D-77C5-4D70-8455-BEAA8A5CD62C}">
            <xm:f>NOT(ISERROR(SEARCH("2.",'Príloha č.1.5 - SO 420-05'!A52)))</xm:f>
            <x14:dxf>
              <numFmt numFmtId="0" formatCode="General"/>
            </x14:dxf>
          </x14:cfRule>
          <xm:sqref>A57</xm:sqref>
        </x14:conditionalFormatting>
      </x14:conditionalFormatting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0">
    <tabColor rgb="FF92D050"/>
    <pageSetUpPr fitToPage="1"/>
  </sheetPr>
  <dimension ref="A1:U333"/>
  <sheetViews>
    <sheetView zoomScale="25" zoomScaleNormal="25" workbookViewId="0">
      <pane ySplit="7" topLeftCell="A301" activePane="bottomLeft" state="frozen"/>
      <selection pane="bottomLeft" activeCell="AK322" sqref="AK322"/>
    </sheetView>
  </sheetViews>
  <sheetFormatPr defaultColWidth="9.140625" defaultRowHeight="15" x14ac:dyDescent="0.25"/>
  <cols>
    <col min="1" max="1" width="5.7109375" style="1133" customWidth="1"/>
    <col min="2" max="2" width="10.7109375" style="1133" customWidth="1"/>
    <col min="3" max="3" width="18.7109375" style="18" customWidth="1"/>
    <col min="4" max="4" width="32.7109375" style="18" customWidth="1"/>
    <col min="5" max="5" width="60.7109375" style="18" customWidth="1"/>
    <col min="6" max="11" width="3.7109375" style="1133" customWidth="1"/>
    <col min="12" max="13" width="9.7109375" style="1133" customWidth="1"/>
    <col min="14" max="19" width="7.7109375" style="18" customWidth="1"/>
    <col min="20" max="21" width="15.7109375" style="18" customWidth="1"/>
    <col min="22" max="16384" width="9.140625" style="18"/>
  </cols>
  <sheetData>
    <row r="1" spans="1:21" ht="54" customHeight="1" x14ac:dyDescent="0.25">
      <c r="A1" s="1162"/>
      <c r="B1" s="1162"/>
      <c r="C1" s="1162"/>
      <c r="D1" s="1162"/>
      <c r="E1" s="1162"/>
      <c r="F1" s="1162"/>
      <c r="G1" s="1163" t="s">
        <v>1213</v>
      </c>
      <c r="H1" s="1163"/>
      <c r="I1" s="1163"/>
      <c r="J1" s="1163"/>
      <c r="K1" s="1163"/>
      <c r="L1" s="1163"/>
      <c r="M1" s="1163"/>
      <c r="N1" s="1163"/>
      <c r="O1" s="1163"/>
      <c r="P1" s="1163"/>
      <c r="Q1" s="1163"/>
      <c r="R1" s="1163"/>
      <c r="S1" s="1163"/>
      <c r="T1" s="1163"/>
      <c r="U1" s="1163"/>
    </row>
    <row r="2" spans="1:21"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c r="T2" s="1169"/>
      <c r="U2" s="1169"/>
    </row>
    <row r="3" spans="1:21" ht="15.75" customHeight="1" x14ac:dyDescent="0.25">
      <c r="A3" s="1169" t="s">
        <v>1098</v>
      </c>
      <c r="B3" s="1169"/>
      <c r="C3" s="1169"/>
      <c r="D3" s="1169"/>
      <c r="E3" s="1169"/>
      <c r="F3" s="1169"/>
      <c r="G3" s="1169"/>
      <c r="H3" s="1169"/>
      <c r="I3" s="1169"/>
      <c r="J3" s="1169"/>
      <c r="K3" s="1169"/>
      <c r="L3" s="1169"/>
      <c r="M3" s="1169"/>
      <c r="N3" s="1169"/>
      <c r="O3" s="1169"/>
    </row>
    <row r="4" spans="1:21" ht="15.75" customHeight="1" thickBot="1" x14ac:dyDescent="0.3"/>
    <row r="5" spans="1:21" ht="24.95" customHeight="1" thickTop="1" x14ac:dyDescent="0.25">
      <c r="A5" s="1173" t="s">
        <v>234</v>
      </c>
      <c r="B5" s="1156" t="s">
        <v>677</v>
      </c>
      <c r="C5" s="1170" t="s">
        <v>235</v>
      </c>
      <c r="D5" s="1193" t="s">
        <v>236</v>
      </c>
      <c r="E5" s="1170" t="s">
        <v>237</v>
      </c>
      <c r="F5" s="1156" t="s">
        <v>4045</v>
      </c>
      <c r="G5" s="1156"/>
      <c r="H5" s="1156"/>
      <c r="I5" s="1156"/>
      <c r="J5" s="1156"/>
      <c r="K5" s="1158" t="s">
        <v>1350</v>
      </c>
      <c r="L5" s="1158"/>
      <c r="M5" s="1158"/>
      <c r="N5" s="1160" t="s">
        <v>281</v>
      </c>
      <c r="O5" s="1160"/>
      <c r="P5" s="1160"/>
      <c r="Q5" s="1160"/>
      <c r="R5" s="1160"/>
      <c r="S5" s="1160"/>
      <c r="T5" s="1165" t="s">
        <v>201</v>
      </c>
      <c r="U5" s="1167" t="s">
        <v>202</v>
      </c>
    </row>
    <row r="6" spans="1:21" ht="24.95" customHeight="1" thickBot="1" x14ac:dyDescent="0.3">
      <c r="A6" s="1174"/>
      <c r="B6" s="1201"/>
      <c r="C6" s="1171"/>
      <c r="D6" s="1194"/>
      <c r="E6" s="1171"/>
      <c r="F6" s="1157"/>
      <c r="G6" s="1157"/>
      <c r="H6" s="1157"/>
      <c r="I6" s="1157"/>
      <c r="J6" s="1157"/>
      <c r="K6" s="1159"/>
      <c r="L6" s="1159"/>
      <c r="M6" s="1159"/>
      <c r="N6" s="1161"/>
      <c r="O6" s="1161"/>
      <c r="P6" s="1161"/>
      <c r="Q6" s="1161"/>
      <c r="R6" s="1161"/>
      <c r="S6" s="1161"/>
      <c r="T6" s="1166"/>
      <c r="U6" s="1168"/>
    </row>
    <row r="7" spans="1:21" ht="60" customHeight="1" thickBot="1" x14ac:dyDescent="0.3">
      <c r="A7" s="1189"/>
      <c r="B7" s="1157"/>
      <c r="C7" s="1190"/>
      <c r="D7" s="1195"/>
      <c r="E7" s="1190"/>
      <c r="F7" s="253" t="s">
        <v>227</v>
      </c>
      <c r="G7" s="254" t="s">
        <v>228</v>
      </c>
      <c r="H7" s="254" t="s">
        <v>229</v>
      </c>
      <c r="I7" s="254" t="s">
        <v>921</v>
      </c>
      <c r="J7" s="255" t="s">
        <v>230</v>
      </c>
      <c r="K7" s="256" t="s">
        <v>231</v>
      </c>
      <c r="L7" s="256" t="s">
        <v>232</v>
      </c>
      <c r="M7" s="256" t="s">
        <v>233</v>
      </c>
      <c r="N7" s="258" t="s">
        <v>995</v>
      </c>
      <c r="O7" s="256" t="s">
        <v>473</v>
      </c>
      <c r="P7" s="256" t="s">
        <v>996</v>
      </c>
      <c r="Q7" s="256" t="s">
        <v>445</v>
      </c>
      <c r="R7" s="256" t="s">
        <v>3</v>
      </c>
      <c r="S7" s="257" t="s">
        <v>64</v>
      </c>
      <c r="T7" s="1191"/>
      <c r="U7" s="1192"/>
    </row>
    <row r="8" spans="1:21" s="779" customFormat="1" ht="15" customHeight="1" x14ac:dyDescent="0.25">
      <c r="A8" s="214">
        <f>ROW(A1)</f>
        <v>1</v>
      </c>
      <c r="B8" s="321" t="s">
        <v>1280</v>
      </c>
      <c r="C8" s="337" t="s">
        <v>1279</v>
      </c>
      <c r="D8" s="326" t="s">
        <v>1281</v>
      </c>
      <c r="E8" s="326" t="s">
        <v>1189</v>
      </c>
      <c r="F8" s="319"/>
      <c r="G8" s="319"/>
      <c r="H8" s="319"/>
      <c r="I8" s="319"/>
      <c r="J8" s="319"/>
      <c r="K8" s="745" t="s">
        <v>7</v>
      </c>
      <c r="L8" s="745"/>
      <c r="M8" s="745"/>
      <c r="N8" s="745"/>
      <c r="O8" s="745"/>
      <c r="P8" s="745"/>
      <c r="Q8" s="745"/>
      <c r="R8" s="745">
        <v>1</v>
      </c>
      <c r="S8" s="745">
        <v>1</v>
      </c>
      <c r="T8" s="698"/>
      <c r="U8" s="772">
        <f>R8*S8*ROUND(T8,2)</f>
        <v>0</v>
      </c>
    </row>
    <row r="9" spans="1:21" ht="25.5" x14ac:dyDescent="0.25">
      <c r="A9" s="214">
        <f t="shared" ref="A9:A18" si="0">ROW(A2)</f>
        <v>2</v>
      </c>
      <c r="B9" s="1202" t="s">
        <v>1228</v>
      </c>
      <c r="C9" s="1175" t="s">
        <v>1099</v>
      </c>
      <c r="D9" s="1179" t="s">
        <v>758</v>
      </c>
      <c r="E9" s="1147" t="s">
        <v>759</v>
      </c>
      <c r="F9" s="781"/>
      <c r="G9" s="781" t="s">
        <v>7</v>
      </c>
      <c r="H9" s="781"/>
      <c r="I9" s="781"/>
      <c r="J9" s="781"/>
      <c r="K9" s="781"/>
      <c r="L9" s="782"/>
      <c r="M9" s="782"/>
      <c r="N9" s="781"/>
      <c r="O9" s="781"/>
      <c r="P9" s="781"/>
      <c r="Q9" s="781"/>
      <c r="R9" s="781">
        <v>52</v>
      </c>
      <c r="S9" s="781">
        <v>1</v>
      </c>
      <c r="T9" s="788" t="s">
        <v>4046</v>
      </c>
      <c r="U9" s="788" t="s">
        <v>4046</v>
      </c>
    </row>
    <row r="10" spans="1:21" ht="25.5" x14ac:dyDescent="0.25">
      <c r="A10" s="214">
        <f t="shared" si="0"/>
        <v>3</v>
      </c>
      <c r="B10" s="1203"/>
      <c r="C10" s="1176"/>
      <c r="D10" s="1180"/>
      <c r="E10" s="758" t="s">
        <v>760</v>
      </c>
      <c r="F10" s="767"/>
      <c r="G10" s="767"/>
      <c r="H10" s="767"/>
      <c r="I10" s="767"/>
      <c r="J10" s="767"/>
      <c r="K10" s="768"/>
      <c r="L10" s="770"/>
      <c r="M10" s="770"/>
      <c r="N10" s="767" t="s">
        <v>7</v>
      </c>
      <c r="O10" s="767"/>
      <c r="P10" s="767"/>
      <c r="Q10" s="767"/>
      <c r="R10" s="767">
        <v>12</v>
      </c>
      <c r="S10" s="767">
        <v>1</v>
      </c>
      <c r="T10" s="698"/>
      <c r="U10" s="772">
        <f>R10*S10*ROUND(T10,2)</f>
        <v>0</v>
      </c>
    </row>
    <row r="11" spans="1:21" ht="25.5" x14ac:dyDescent="0.25">
      <c r="A11" s="214">
        <f t="shared" si="0"/>
        <v>4</v>
      </c>
      <c r="B11" s="1203"/>
      <c r="C11" s="1176"/>
      <c r="D11" s="1180"/>
      <c r="E11" s="758" t="s">
        <v>761</v>
      </c>
      <c r="F11" s="767"/>
      <c r="G11" s="767"/>
      <c r="H11" s="767"/>
      <c r="I11" s="767"/>
      <c r="J11" s="767"/>
      <c r="K11" s="768"/>
      <c r="L11" s="770"/>
      <c r="M11" s="770"/>
      <c r="N11" s="767" t="s">
        <v>7</v>
      </c>
      <c r="O11" s="767"/>
      <c r="P11" s="767"/>
      <c r="Q11" s="767"/>
      <c r="R11" s="767">
        <v>12</v>
      </c>
      <c r="S11" s="767">
        <v>1</v>
      </c>
      <c r="T11" s="698"/>
      <c r="U11" s="772">
        <f t="shared" ref="U11:U74" si="1">R11*S11*ROUND(T11,2)</f>
        <v>0</v>
      </c>
    </row>
    <row r="12" spans="1:21" x14ac:dyDescent="0.25">
      <c r="A12" s="214">
        <f t="shared" si="0"/>
        <v>5</v>
      </c>
      <c r="B12" s="1203"/>
      <c r="C12" s="1176"/>
      <c r="D12" s="1180"/>
      <c r="E12" s="758" t="s">
        <v>762</v>
      </c>
      <c r="F12" s="767"/>
      <c r="G12" s="767"/>
      <c r="H12" s="767"/>
      <c r="I12" s="767"/>
      <c r="J12" s="767"/>
      <c r="K12" s="768"/>
      <c r="L12" s="770"/>
      <c r="M12" s="770"/>
      <c r="N12" s="767" t="s">
        <v>7</v>
      </c>
      <c r="O12" s="767"/>
      <c r="P12" s="767"/>
      <c r="Q12" s="767"/>
      <c r="R12" s="767">
        <v>12</v>
      </c>
      <c r="S12" s="767">
        <v>1</v>
      </c>
      <c r="T12" s="698"/>
      <c r="U12" s="772">
        <f t="shared" si="1"/>
        <v>0</v>
      </c>
    </row>
    <row r="13" spans="1:21" ht="25.5" x14ac:dyDescent="0.25">
      <c r="A13" s="214">
        <f t="shared" si="0"/>
        <v>6</v>
      </c>
      <c r="B13" s="1203"/>
      <c r="C13" s="1176"/>
      <c r="D13" s="1180"/>
      <c r="E13" s="758" t="s">
        <v>763</v>
      </c>
      <c r="F13" s="767"/>
      <c r="G13" s="767"/>
      <c r="H13" s="767"/>
      <c r="I13" s="767"/>
      <c r="J13" s="767"/>
      <c r="K13" s="768"/>
      <c r="L13" s="770"/>
      <c r="M13" s="770"/>
      <c r="N13" s="767" t="s">
        <v>7</v>
      </c>
      <c r="O13" s="767"/>
      <c r="P13" s="767"/>
      <c r="Q13" s="767"/>
      <c r="R13" s="767">
        <v>12</v>
      </c>
      <c r="S13" s="767">
        <v>1</v>
      </c>
      <c r="T13" s="698"/>
      <c r="U13" s="772">
        <f t="shared" si="1"/>
        <v>0</v>
      </c>
    </row>
    <row r="14" spans="1:21" x14ac:dyDescent="0.25">
      <c r="A14" s="214">
        <f t="shared" si="0"/>
        <v>7</v>
      </c>
      <c r="B14" s="1203"/>
      <c r="C14" s="1176"/>
      <c r="D14" s="1180"/>
      <c r="E14" s="758" t="s">
        <v>764</v>
      </c>
      <c r="F14" s="767"/>
      <c r="G14" s="767"/>
      <c r="H14" s="767"/>
      <c r="I14" s="767"/>
      <c r="J14" s="767"/>
      <c r="K14" s="768"/>
      <c r="L14" s="770"/>
      <c r="M14" s="770"/>
      <c r="N14" s="767" t="s">
        <v>7</v>
      </c>
      <c r="O14" s="767"/>
      <c r="P14" s="767"/>
      <c r="Q14" s="767"/>
      <c r="R14" s="767">
        <v>12</v>
      </c>
      <c r="S14" s="767">
        <v>1</v>
      </c>
      <c r="T14" s="698"/>
      <c r="U14" s="772">
        <f t="shared" si="1"/>
        <v>0</v>
      </c>
    </row>
    <row r="15" spans="1:21" x14ac:dyDescent="0.25">
      <c r="A15" s="214">
        <f t="shared" si="0"/>
        <v>8</v>
      </c>
      <c r="B15" s="1203"/>
      <c r="C15" s="1176"/>
      <c r="D15" s="1180"/>
      <c r="E15" s="758" t="s">
        <v>765</v>
      </c>
      <c r="F15" s="767"/>
      <c r="G15" s="767"/>
      <c r="H15" s="767"/>
      <c r="I15" s="767"/>
      <c r="J15" s="767"/>
      <c r="K15" s="768"/>
      <c r="L15" s="770"/>
      <c r="M15" s="770"/>
      <c r="N15" s="767"/>
      <c r="O15" s="767" t="s">
        <v>7</v>
      </c>
      <c r="P15" s="767"/>
      <c r="Q15" s="767"/>
      <c r="R15" s="767">
        <v>4</v>
      </c>
      <c r="S15" s="767">
        <v>1</v>
      </c>
      <c r="T15" s="698"/>
      <c r="U15" s="772">
        <f t="shared" si="1"/>
        <v>0</v>
      </c>
    </row>
    <row r="16" spans="1:21" x14ac:dyDescent="0.25">
      <c r="A16" s="214">
        <f t="shared" si="0"/>
        <v>9</v>
      </c>
      <c r="B16" s="1203"/>
      <c r="C16" s="1176"/>
      <c r="D16" s="1180"/>
      <c r="E16" s="758" t="s">
        <v>766</v>
      </c>
      <c r="F16" s="767"/>
      <c r="G16" s="767"/>
      <c r="H16" s="767"/>
      <c r="I16" s="767"/>
      <c r="J16" s="767"/>
      <c r="K16" s="768"/>
      <c r="L16" s="770"/>
      <c r="M16" s="770"/>
      <c r="N16" s="767"/>
      <c r="O16" s="767" t="s">
        <v>7</v>
      </c>
      <c r="P16" s="767"/>
      <c r="Q16" s="767"/>
      <c r="R16" s="767">
        <v>4</v>
      </c>
      <c r="S16" s="767">
        <v>1</v>
      </c>
      <c r="T16" s="698"/>
      <c r="U16" s="772">
        <f t="shared" si="1"/>
        <v>0</v>
      </c>
    </row>
    <row r="17" spans="1:21" ht="38.25" x14ac:dyDescent="0.25">
      <c r="A17" s="214">
        <f t="shared" si="0"/>
        <v>10</v>
      </c>
      <c r="B17" s="1203"/>
      <c r="C17" s="1176"/>
      <c r="D17" s="1180"/>
      <c r="E17" s="758" t="s">
        <v>767</v>
      </c>
      <c r="F17" s="767"/>
      <c r="G17" s="767"/>
      <c r="H17" s="767"/>
      <c r="I17" s="767"/>
      <c r="J17" s="767"/>
      <c r="K17" s="768"/>
      <c r="L17" s="770"/>
      <c r="M17" s="770"/>
      <c r="N17" s="767"/>
      <c r="O17" s="767" t="s">
        <v>7</v>
      </c>
      <c r="P17" s="767"/>
      <c r="Q17" s="767"/>
      <c r="R17" s="767">
        <v>4</v>
      </c>
      <c r="S17" s="767">
        <v>1</v>
      </c>
      <c r="T17" s="698"/>
      <c r="U17" s="772">
        <f t="shared" si="1"/>
        <v>0</v>
      </c>
    </row>
    <row r="18" spans="1:21" x14ac:dyDescent="0.25">
      <c r="A18" s="214">
        <f t="shared" si="0"/>
        <v>11</v>
      </c>
      <c r="B18" s="1203"/>
      <c r="C18" s="1176"/>
      <c r="D18" s="1180"/>
      <c r="E18" s="758" t="s">
        <v>768</v>
      </c>
      <c r="F18" s="767"/>
      <c r="G18" s="767"/>
      <c r="H18" s="767"/>
      <c r="I18" s="767"/>
      <c r="J18" s="767"/>
      <c r="K18" s="768"/>
      <c r="L18" s="770"/>
      <c r="M18" s="770"/>
      <c r="N18" s="767"/>
      <c r="O18" s="767" t="s">
        <v>7</v>
      </c>
      <c r="P18" s="767"/>
      <c r="Q18" s="767"/>
      <c r="R18" s="767">
        <v>4</v>
      </c>
      <c r="S18" s="767">
        <v>1</v>
      </c>
      <c r="T18" s="698"/>
      <c r="U18" s="772">
        <f t="shared" si="1"/>
        <v>0</v>
      </c>
    </row>
    <row r="19" spans="1:21" ht="51" x14ac:dyDescent="0.25">
      <c r="A19" s="214">
        <f t="shared" ref="A19:A73" si="2">ROW(A12)</f>
        <v>12</v>
      </c>
      <c r="B19" s="1203"/>
      <c r="C19" s="1176"/>
      <c r="D19" s="1180"/>
      <c r="E19" s="758" t="s">
        <v>769</v>
      </c>
      <c r="F19" s="767"/>
      <c r="G19" s="767"/>
      <c r="H19" s="767"/>
      <c r="I19" s="767"/>
      <c r="J19" s="767"/>
      <c r="K19" s="768"/>
      <c r="L19" s="770"/>
      <c r="M19" s="770"/>
      <c r="N19" s="767"/>
      <c r="O19" s="767" t="s">
        <v>7</v>
      </c>
      <c r="P19" s="767"/>
      <c r="Q19" s="767"/>
      <c r="R19" s="767">
        <v>4</v>
      </c>
      <c r="S19" s="767">
        <v>1</v>
      </c>
      <c r="T19" s="698"/>
      <c r="U19" s="772">
        <f t="shared" si="1"/>
        <v>0</v>
      </c>
    </row>
    <row r="20" spans="1:21" ht="51" x14ac:dyDescent="0.25">
      <c r="A20" s="214">
        <f t="shared" si="2"/>
        <v>13</v>
      </c>
      <c r="B20" s="1203"/>
      <c r="C20" s="1176"/>
      <c r="D20" s="1180"/>
      <c r="E20" s="758" t="s">
        <v>770</v>
      </c>
      <c r="F20" s="767"/>
      <c r="G20" s="767"/>
      <c r="H20" s="767"/>
      <c r="I20" s="767"/>
      <c r="J20" s="767"/>
      <c r="K20" s="768"/>
      <c r="L20" s="770"/>
      <c r="M20" s="770"/>
      <c r="N20" s="767"/>
      <c r="O20" s="767" t="s">
        <v>7</v>
      </c>
      <c r="P20" s="767"/>
      <c r="Q20" s="767"/>
      <c r="R20" s="767">
        <v>4</v>
      </c>
      <c r="S20" s="767">
        <v>1</v>
      </c>
      <c r="T20" s="698"/>
      <c r="U20" s="772">
        <f t="shared" si="1"/>
        <v>0</v>
      </c>
    </row>
    <row r="21" spans="1:21" ht="38.25" x14ac:dyDescent="0.25">
      <c r="A21" s="214">
        <f t="shared" si="2"/>
        <v>14</v>
      </c>
      <c r="B21" s="1203"/>
      <c r="C21" s="1176"/>
      <c r="D21" s="1180"/>
      <c r="E21" s="758" t="s">
        <v>771</v>
      </c>
      <c r="F21" s="767"/>
      <c r="G21" s="767"/>
      <c r="H21" s="767"/>
      <c r="I21" s="767"/>
      <c r="J21" s="767"/>
      <c r="K21" s="768"/>
      <c r="L21" s="770"/>
      <c r="M21" s="770"/>
      <c r="N21" s="767"/>
      <c r="O21" s="767" t="s">
        <v>7</v>
      </c>
      <c r="P21" s="767"/>
      <c r="Q21" s="767"/>
      <c r="R21" s="767">
        <v>4</v>
      </c>
      <c r="S21" s="767">
        <v>1</v>
      </c>
      <c r="T21" s="698"/>
      <c r="U21" s="772">
        <f t="shared" si="1"/>
        <v>0</v>
      </c>
    </row>
    <row r="22" spans="1:21" ht="25.5" x14ac:dyDescent="0.25">
      <c r="A22" s="214">
        <f t="shared" si="2"/>
        <v>15</v>
      </c>
      <c r="B22" s="1203"/>
      <c r="C22" s="1176"/>
      <c r="D22" s="1180"/>
      <c r="E22" s="758" t="s">
        <v>772</v>
      </c>
      <c r="F22" s="767"/>
      <c r="G22" s="767"/>
      <c r="H22" s="767"/>
      <c r="I22" s="767"/>
      <c r="J22" s="767"/>
      <c r="K22" s="768"/>
      <c r="L22" s="770"/>
      <c r="M22" s="770"/>
      <c r="N22" s="767" t="s">
        <v>7</v>
      </c>
      <c r="O22" s="767"/>
      <c r="P22" s="767"/>
      <c r="Q22" s="767"/>
      <c r="R22" s="767">
        <v>12</v>
      </c>
      <c r="S22" s="767">
        <v>1</v>
      </c>
      <c r="T22" s="698"/>
      <c r="U22" s="772">
        <f t="shared" si="1"/>
        <v>0</v>
      </c>
    </row>
    <row r="23" spans="1:21" ht="38.25" x14ac:dyDescent="0.25">
      <c r="A23" s="214">
        <f t="shared" si="2"/>
        <v>16</v>
      </c>
      <c r="B23" s="1203"/>
      <c r="C23" s="1176"/>
      <c r="D23" s="1180"/>
      <c r="E23" s="758" t="s">
        <v>773</v>
      </c>
      <c r="F23" s="767"/>
      <c r="G23" s="767"/>
      <c r="H23" s="767"/>
      <c r="I23" s="767"/>
      <c r="J23" s="767"/>
      <c r="K23" s="768"/>
      <c r="L23" s="770"/>
      <c r="M23" s="770"/>
      <c r="N23" s="767" t="s">
        <v>7</v>
      </c>
      <c r="O23" s="767"/>
      <c r="P23" s="767"/>
      <c r="Q23" s="767"/>
      <c r="R23" s="767">
        <v>12</v>
      </c>
      <c r="S23" s="767">
        <v>1</v>
      </c>
      <c r="T23" s="698"/>
      <c r="U23" s="772">
        <f t="shared" si="1"/>
        <v>0</v>
      </c>
    </row>
    <row r="24" spans="1:21" ht="25.5" x14ac:dyDescent="0.25">
      <c r="A24" s="214">
        <f t="shared" si="2"/>
        <v>17</v>
      </c>
      <c r="B24" s="1203"/>
      <c r="C24" s="1176"/>
      <c r="D24" s="1180"/>
      <c r="E24" s="758" t="s">
        <v>774</v>
      </c>
      <c r="F24" s="767"/>
      <c r="G24" s="767"/>
      <c r="H24" s="767"/>
      <c r="I24" s="767"/>
      <c r="J24" s="767"/>
      <c r="K24" s="768"/>
      <c r="L24" s="770"/>
      <c r="M24" s="770"/>
      <c r="N24" s="767"/>
      <c r="O24" s="767"/>
      <c r="P24" s="767"/>
      <c r="Q24" s="767" t="s">
        <v>7</v>
      </c>
      <c r="R24" s="767">
        <v>1</v>
      </c>
      <c r="S24" s="767">
        <v>1</v>
      </c>
      <c r="T24" s="698"/>
      <c r="U24" s="772">
        <f t="shared" si="1"/>
        <v>0</v>
      </c>
    </row>
    <row r="25" spans="1:21" x14ac:dyDescent="0.25">
      <c r="A25" s="214">
        <f t="shared" si="2"/>
        <v>18</v>
      </c>
      <c r="B25" s="1203"/>
      <c r="C25" s="1176"/>
      <c r="D25" s="1180"/>
      <c r="E25" s="758" t="s">
        <v>775</v>
      </c>
      <c r="F25" s="767"/>
      <c r="G25" s="767"/>
      <c r="H25" s="767"/>
      <c r="I25" s="767"/>
      <c r="J25" s="767"/>
      <c r="K25" s="768"/>
      <c r="L25" s="770"/>
      <c r="M25" s="770"/>
      <c r="N25" s="767"/>
      <c r="O25" s="767"/>
      <c r="P25" s="767"/>
      <c r="Q25" s="767" t="s">
        <v>7</v>
      </c>
      <c r="R25" s="767">
        <v>1</v>
      </c>
      <c r="S25" s="767">
        <v>1</v>
      </c>
      <c r="T25" s="698"/>
      <c r="U25" s="772">
        <f t="shared" si="1"/>
        <v>0</v>
      </c>
    </row>
    <row r="26" spans="1:21" ht="25.5" x14ac:dyDescent="0.25">
      <c r="A26" s="214">
        <f t="shared" si="2"/>
        <v>19</v>
      </c>
      <c r="B26" s="1203"/>
      <c r="C26" s="1176"/>
      <c r="D26" s="1180"/>
      <c r="E26" s="758" t="s">
        <v>776</v>
      </c>
      <c r="F26" s="767"/>
      <c r="G26" s="767"/>
      <c r="H26" s="767"/>
      <c r="I26" s="767"/>
      <c r="J26" s="767"/>
      <c r="K26" s="768"/>
      <c r="L26" s="770"/>
      <c r="M26" s="770"/>
      <c r="N26" s="767"/>
      <c r="O26" s="767"/>
      <c r="P26" s="767"/>
      <c r="Q26" s="767" t="s">
        <v>7</v>
      </c>
      <c r="R26" s="767">
        <v>1</v>
      </c>
      <c r="S26" s="767">
        <v>1</v>
      </c>
      <c r="T26" s="698"/>
      <c r="U26" s="772">
        <f t="shared" si="1"/>
        <v>0</v>
      </c>
    </row>
    <row r="27" spans="1:21" ht="20.25" customHeight="1" x14ac:dyDescent="0.25">
      <c r="A27" s="214">
        <f t="shared" si="2"/>
        <v>20</v>
      </c>
      <c r="B27" s="1203"/>
      <c r="C27" s="1177"/>
      <c r="D27" s="1182"/>
      <c r="E27" s="758" t="s">
        <v>777</v>
      </c>
      <c r="F27" s="767"/>
      <c r="G27" s="767"/>
      <c r="H27" s="767"/>
      <c r="I27" s="767"/>
      <c r="J27" s="767"/>
      <c r="K27" s="768"/>
      <c r="L27" s="770"/>
      <c r="M27" s="770"/>
      <c r="N27" s="767"/>
      <c r="O27" s="767"/>
      <c r="P27" s="767"/>
      <c r="Q27" s="767" t="s">
        <v>7</v>
      </c>
      <c r="R27" s="767">
        <v>1</v>
      </c>
      <c r="S27" s="767">
        <v>1</v>
      </c>
      <c r="T27" s="698"/>
      <c r="U27" s="772">
        <f t="shared" si="1"/>
        <v>0</v>
      </c>
    </row>
    <row r="28" spans="1:21" ht="25.5" x14ac:dyDescent="0.25">
      <c r="A28" s="214">
        <f t="shared" si="2"/>
        <v>21</v>
      </c>
      <c r="B28" s="1203"/>
      <c r="C28" s="759" t="s">
        <v>1100</v>
      </c>
      <c r="D28" s="773" t="s">
        <v>779</v>
      </c>
      <c r="E28" s="758" t="s">
        <v>780</v>
      </c>
      <c r="F28" s="767"/>
      <c r="G28" s="767"/>
      <c r="H28" s="767"/>
      <c r="I28" s="767"/>
      <c r="J28" s="767"/>
      <c r="K28" s="768"/>
      <c r="L28" s="770"/>
      <c r="M28" s="770"/>
      <c r="N28" s="767"/>
      <c r="O28" s="767" t="s">
        <v>7</v>
      </c>
      <c r="P28" s="767"/>
      <c r="Q28" s="767"/>
      <c r="R28" s="767">
        <v>4</v>
      </c>
      <c r="S28" s="767">
        <v>1</v>
      </c>
      <c r="T28" s="698"/>
      <c r="U28" s="772">
        <f t="shared" si="1"/>
        <v>0</v>
      </c>
    </row>
    <row r="29" spans="1:21" ht="25.5" x14ac:dyDescent="0.25">
      <c r="A29" s="214">
        <f t="shared" si="2"/>
        <v>22</v>
      </c>
      <c r="B29" s="1203"/>
      <c r="C29" s="759" t="s">
        <v>1100</v>
      </c>
      <c r="D29" s="773" t="s">
        <v>779</v>
      </c>
      <c r="E29" s="758" t="s">
        <v>781</v>
      </c>
      <c r="F29" s="767"/>
      <c r="G29" s="767"/>
      <c r="H29" s="767"/>
      <c r="I29" s="767"/>
      <c r="J29" s="767"/>
      <c r="K29" s="768"/>
      <c r="L29" s="770"/>
      <c r="M29" s="770"/>
      <c r="N29" s="767"/>
      <c r="O29" s="767" t="s">
        <v>7</v>
      </c>
      <c r="P29" s="767"/>
      <c r="Q29" s="767"/>
      <c r="R29" s="767">
        <v>4</v>
      </c>
      <c r="S29" s="767">
        <v>1</v>
      </c>
      <c r="T29" s="698"/>
      <c r="U29" s="772">
        <f t="shared" si="1"/>
        <v>0</v>
      </c>
    </row>
    <row r="30" spans="1:21" ht="25.5" x14ac:dyDescent="0.25">
      <c r="A30" s="214">
        <f t="shared" si="2"/>
        <v>23</v>
      </c>
      <c r="B30" s="1203"/>
      <c r="C30" s="759" t="s">
        <v>1100</v>
      </c>
      <c r="D30" s="773" t="s">
        <v>779</v>
      </c>
      <c r="E30" s="758" t="s">
        <v>782</v>
      </c>
      <c r="F30" s="767"/>
      <c r="G30" s="767"/>
      <c r="H30" s="767"/>
      <c r="I30" s="767"/>
      <c r="J30" s="767"/>
      <c r="K30" s="768"/>
      <c r="L30" s="770"/>
      <c r="M30" s="770"/>
      <c r="N30" s="767"/>
      <c r="O30" s="767" t="s">
        <v>7</v>
      </c>
      <c r="P30" s="767"/>
      <c r="Q30" s="767"/>
      <c r="R30" s="767">
        <v>4</v>
      </c>
      <c r="S30" s="767">
        <v>1</v>
      </c>
      <c r="T30" s="698"/>
      <c r="U30" s="772">
        <f t="shared" si="1"/>
        <v>0</v>
      </c>
    </row>
    <row r="31" spans="1:21" ht="38.25" x14ac:dyDescent="0.25">
      <c r="A31" s="214">
        <f t="shared" si="2"/>
        <v>24</v>
      </c>
      <c r="B31" s="1203"/>
      <c r="C31" s="759" t="s">
        <v>1100</v>
      </c>
      <c r="D31" s="773" t="s">
        <v>779</v>
      </c>
      <c r="E31" s="758" t="s">
        <v>783</v>
      </c>
      <c r="F31" s="767"/>
      <c r="G31" s="767"/>
      <c r="H31" s="767"/>
      <c r="I31" s="767"/>
      <c r="J31" s="767"/>
      <c r="K31" s="768"/>
      <c r="L31" s="770"/>
      <c r="M31" s="770"/>
      <c r="N31" s="767"/>
      <c r="O31" s="767"/>
      <c r="P31" s="767" t="s">
        <v>7</v>
      </c>
      <c r="Q31" s="767"/>
      <c r="R31" s="767">
        <v>2</v>
      </c>
      <c r="S31" s="767">
        <v>1</v>
      </c>
      <c r="T31" s="698"/>
      <c r="U31" s="772">
        <f t="shared" si="1"/>
        <v>0</v>
      </c>
    </row>
    <row r="32" spans="1:21" ht="25.5" x14ac:dyDescent="0.25">
      <c r="A32" s="214">
        <f t="shared" si="2"/>
        <v>25</v>
      </c>
      <c r="B32" s="1203"/>
      <c r="C32" s="759" t="s">
        <v>1100</v>
      </c>
      <c r="D32" s="773" t="s">
        <v>779</v>
      </c>
      <c r="E32" s="758" t="s">
        <v>784</v>
      </c>
      <c r="F32" s="767"/>
      <c r="G32" s="767"/>
      <c r="H32" s="767"/>
      <c r="I32" s="767"/>
      <c r="J32" s="767"/>
      <c r="K32" s="768"/>
      <c r="L32" s="770"/>
      <c r="M32" s="770"/>
      <c r="N32" s="767"/>
      <c r="O32" s="767"/>
      <c r="P32" s="767" t="s">
        <v>7</v>
      </c>
      <c r="Q32" s="767"/>
      <c r="R32" s="767">
        <v>2</v>
      </c>
      <c r="S32" s="767">
        <v>1</v>
      </c>
      <c r="T32" s="698"/>
      <c r="U32" s="772">
        <f t="shared" si="1"/>
        <v>0</v>
      </c>
    </row>
    <row r="33" spans="1:21" ht="25.5" x14ac:dyDescent="0.25">
      <c r="A33" s="214">
        <f t="shared" si="2"/>
        <v>26</v>
      </c>
      <c r="B33" s="1203"/>
      <c r="C33" s="759" t="s">
        <v>1100</v>
      </c>
      <c r="D33" s="773" t="s">
        <v>779</v>
      </c>
      <c r="E33" s="758" t="s">
        <v>785</v>
      </c>
      <c r="F33" s="767"/>
      <c r="G33" s="767"/>
      <c r="H33" s="767"/>
      <c r="I33" s="767"/>
      <c r="J33" s="767"/>
      <c r="K33" s="768"/>
      <c r="L33" s="770"/>
      <c r="M33" s="770"/>
      <c r="N33" s="767"/>
      <c r="O33" s="767"/>
      <c r="P33" s="767" t="s">
        <v>7</v>
      </c>
      <c r="Q33" s="767"/>
      <c r="R33" s="767">
        <v>2</v>
      </c>
      <c r="S33" s="767">
        <v>1</v>
      </c>
      <c r="T33" s="698"/>
      <c r="U33" s="772">
        <f t="shared" si="1"/>
        <v>0</v>
      </c>
    </row>
    <row r="34" spans="1:21" ht="25.5" x14ac:dyDescent="0.25">
      <c r="A34" s="214">
        <f t="shared" si="2"/>
        <v>27</v>
      </c>
      <c r="B34" s="1203"/>
      <c r="C34" s="759" t="s">
        <v>1100</v>
      </c>
      <c r="D34" s="773" t="s">
        <v>779</v>
      </c>
      <c r="E34" s="758" t="s">
        <v>786</v>
      </c>
      <c r="F34" s="767"/>
      <c r="G34" s="767"/>
      <c r="H34" s="767"/>
      <c r="I34" s="767"/>
      <c r="J34" s="767"/>
      <c r="K34" s="768"/>
      <c r="L34" s="770"/>
      <c r="M34" s="770"/>
      <c r="N34" s="767"/>
      <c r="O34" s="767"/>
      <c r="P34" s="767" t="s">
        <v>7</v>
      </c>
      <c r="Q34" s="767"/>
      <c r="R34" s="767">
        <v>2</v>
      </c>
      <c r="S34" s="767">
        <v>1</v>
      </c>
      <c r="T34" s="698"/>
      <c r="U34" s="772">
        <f t="shared" si="1"/>
        <v>0</v>
      </c>
    </row>
    <row r="35" spans="1:21" ht="51" x14ac:dyDescent="0.25">
      <c r="A35" s="214">
        <f t="shared" si="2"/>
        <v>28</v>
      </c>
      <c r="B35" s="1203"/>
      <c r="C35" s="759" t="s">
        <v>1100</v>
      </c>
      <c r="D35" s="773" t="s">
        <v>779</v>
      </c>
      <c r="E35" s="758" t="s">
        <v>787</v>
      </c>
      <c r="F35" s="767"/>
      <c r="G35" s="767"/>
      <c r="H35" s="767"/>
      <c r="I35" s="767"/>
      <c r="J35" s="767"/>
      <c r="K35" s="768"/>
      <c r="L35" s="770"/>
      <c r="M35" s="770"/>
      <c r="N35" s="767"/>
      <c r="O35" s="767" t="s">
        <v>7</v>
      </c>
      <c r="P35" s="767"/>
      <c r="Q35" s="767"/>
      <c r="R35" s="767">
        <v>4</v>
      </c>
      <c r="S35" s="767">
        <v>1</v>
      </c>
      <c r="T35" s="698"/>
      <c r="U35" s="772">
        <f t="shared" si="1"/>
        <v>0</v>
      </c>
    </row>
    <row r="36" spans="1:21" ht="51" x14ac:dyDescent="0.25">
      <c r="A36" s="214">
        <f t="shared" si="2"/>
        <v>29</v>
      </c>
      <c r="B36" s="1203"/>
      <c r="C36" s="759" t="s">
        <v>1100</v>
      </c>
      <c r="D36" s="773" t="s">
        <v>779</v>
      </c>
      <c r="E36" s="758" t="s">
        <v>787</v>
      </c>
      <c r="F36" s="767"/>
      <c r="G36" s="767"/>
      <c r="H36" s="767"/>
      <c r="I36" s="767"/>
      <c r="J36" s="767"/>
      <c r="K36" s="768"/>
      <c r="L36" s="770"/>
      <c r="M36" s="770"/>
      <c r="N36" s="767"/>
      <c r="O36" s="767" t="s">
        <v>7</v>
      </c>
      <c r="P36" s="767"/>
      <c r="Q36" s="767"/>
      <c r="R36" s="767">
        <v>4</v>
      </c>
      <c r="S36" s="767">
        <v>1</v>
      </c>
      <c r="T36" s="698"/>
      <c r="U36" s="772">
        <f t="shared" si="1"/>
        <v>0</v>
      </c>
    </row>
    <row r="37" spans="1:21" ht="51" x14ac:dyDescent="0.25">
      <c r="A37" s="214">
        <f t="shared" si="2"/>
        <v>30</v>
      </c>
      <c r="B37" s="1203"/>
      <c r="C37" s="759" t="s">
        <v>1100</v>
      </c>
      <c r="D37" s="773" t="s">
        <v>779</v>
      </c>
      <c r="E37" s="758" t="s">
        <v>788</v>
      </c>
      <c r="F37" s="767"/>
      <c r="G37" s="767"/>
      <c r="H37" s="767"/>
      <c r="I37" s="767"/>
      <c r="J37" s="767"/>
      <c r="K37" s="768"/>
      <c r="L37" s="770"/>
      <c r="M37" s="770"/>
      <c r="N37" s="767"/>
      <c r="O37" s="767" t="s">
        <v>7</v>
      </c>
      <c r="P37" s="767"/>
      <c r="Q37" s="767"/>
      <c r="R37" s="767">
        <v>4</v>
      </c>
      <c r="S37" s="767">
        <v>1</v>
      </c>
      <c r="T37" s="698"/>
      <c r="U37" s="772">
        <f t="shared" si="1"/>
        <v>0</v>
      </c>
    </row>
    <row r="38" spans="1:21" x14ac:dyDescent="0.25">
      <c r="A38" s="214">
        <f t="shared" si="2"/>
        <v>31</v>
      </c>
      <c r="B38" s="1203"/>
      <c r="C38" s="760"/>
      <c r="D38" s="1183" t="s">
        <v>166</v>
      </c>
      <c r="E38" s="758" t="s">
        <v>790</v>
      </c>
      <c r="F38" s="767"/>
      <c r="G38" s="767"/>
      <c r="H38" s="767"/>
      <c r="I38" s="767"/>
      <c r="J38" s="767"/>
      <c r="K38" s="768"/>
      <c r="L38" s="770"/>
      <c r="M38" s="770"/>
      <c r="N38" s="767"/>
      <c r="O38" s="767" t="s">
        <v>7</v>
      </c>
      <c r="P38" s="767"/>
      <c r="Q38" s="767"/>
      <c r="R38" s="767">
        <v>4</v>
      </c>
      <c r="S38" s="767">
        <v>1</v>
      </c>
      <c r="T38" s="698"/>
      <c r="U38" s="772">
        <f t="shared" si="1"/>
        <v>0</v>
      </c>
    </row>
    <row r="39" spans="1:21" x14ac:dyDescent="0.25">
      <c r="A39" s="214">
        <f t="shared" si="2"/>
        <v>32</v>
      </c>
      <c r="B39" s="1203"/>
      <c r="C39" s="760"/>
      <c r="D39" s="1184"/>
      <c r="E39" s="758" t="s">
        <v>791</v>
      </c>
      <c r="F39" s="767"/>
      <c r="G39" s="767"/>
      <c r="H39" s="767"/>
      <c r="I39" s="767"/>
      <c r="J39" s="767"/>
      <c r="K39" s="768"/>
      <c r="L39" s="770"/>
      <c r="M39" s="770"/>
      <c r="N39" s="767"/>
      <c r="O39" s="767" t="s">
        <v>7</v>
      </c>
      <c r="P39" s="767"/>
      <c r="Q39" s="767"/>
      <c r="R39" s="767">
        <v>4</v>
      </c>
      <c r="S39" s="767">
        <v>1</v>
      </c>
      <c r="T39" s="698"/>
      <c r="U39" s="772">
        <f t="shared" si="1"/>
        <v>0</v>
      </c>
    </row>
    <row r="40" spans="1:21" ht="38.25" x14ac:dyDescent="0.25">
      <c r="A40" s="214">
        <f t="shared" si="2"/>
        <v>33</v>
      </c>
      <c r="B40" s="1203"/>
      <c r="C40" s="760"/>
      <c r="D40" s="1184"/>
      <c r="E40" s="758" t="s">
        <v>792</v>
      </c>
      <c r="F40" s="767"/>
      <c r="G40" s="767"/>
      <c r="H40" s="767"/>
      <c r="I40" s="767"/>
      <c r="J40" s="767"/>
      <c r="K40" s="768"/>
      <c r="L40" s="770"/>
      <c r="M40" s="770"/>
      <c r="N40" s="767"/>
      <c r="O40" s="767"/>
      <c r="P40" s="767" t="s">
        <v>7</v>
      </c>
      <c r="Q40" s="767"/>
      <c r="R40" s="767">
        <v>2</v>
      </c>
      <c r="S40" s="767">
        <v>1</v>
      </c>
      <c r="T40" s="698"/>
      <c r="U40" s="772">
        <f t="shared" si="1"/>
        <v>0</v>
      </c>
    </row>
    <row r="41" spans="1:21" ht="51" x14ac:dyDescent="0.25">
      <c r="A41" s="214">
        <f t="shared" si="2"/>
        <v>34</v>
      </c>
      <c r="B41" s="1203"/>
      <c r="C41" s="760"/>
      <c r="D41" s="1185"/>
      <c r="E41" s="758" t="s">
        <v>793</v>
      </c>
      <c r="F41" s="767"/>
      <c r="G41" s="767"/>
      <c r="H41" s="767"/>
      <c r="I41" s="767"/>
      <c r="J41" s="767"/>
      <c r="K41" s="768"/>
      <c r="L41" s="770"/>
      <c r="M41" s="770"/>
      <c r="N41" s="767"/>
      <c r="O41" s="767" t="s">
        <v>7</v>
      </c>
      <c r="P41" s="767"/>
      <c r="Q41" s="767"/>
      <c r="R41" s="767">
        <v>4</v>
      </c>
      <c r="S41" s="767">
        <v>1</v>
      </c>
      <c r="T41" s="698"/>
      <c r="U41" s="772">
        <f t="shared" si="1"/>
        <v>0</v>
      </c>
    </row>
    <row r="42" spans="1:21" ht="51" x14ac:dyDescent="0.25">
      <c r="A42" s="214">
        <f t="shared" si="2"/>
        <v>35</v>
      </c>
      <c r="B42" s="1203"/>
      <c r="C42" s="1175" t="s">
        <v>1101</v>
      </c>
      <c r="D42" s="1183" t="s">
        <v>795</v>
      </c>
      <c r="E42" s="758" t="s">
        <v>796</v>
      </c>
      <c r="F42" s="767"/>
      <c r="G42" s="767"/>
      <c r="H42" s="767"/>
      <c r="I42" s="767"/>
      <c r="J42" s="767"/>
      <c r="K42" s="768"/>
      <c r="L42" s="770"/>
      <c r="M42" s="770"/>
      <c r="N42" s="767"/>
      <c r="O42" s="767"/>
      <c r="P42" s="767" t="s">
        <v>7</v>
      </c>
      <c r="Q42" s="767"/>
      <c r="R42" s="767">
        <v>2</v>
      </c>
      <c r="S42" s="767">
        <v>1</v>
      </c>
      <c r="T42" s="698"/>
      <c r="U42" s="772">
        <f t="shared" si="1"/>
        <v>0</v>
      </c>
    </row>
    <row r="43" spans="1:21" ht="102" x14ac:dyDescent="0.25">
      <c r="A43" s="214">
        <f t="shared" si="2"/>
        <v>36</v>
      </c>
      <c r="B43" s="1203"/>
      <c r="C43" s="1176"/>
      <c r="D43" s="1184"/>
      <c r="E43" s="758" t="s">
        <v>797</v>
      </c>
      <c r="F43" s="767"/>
      <c r="G43" s="767"/>
      <c r="H43" s="767"/>
      <c r="I43" s="767"/>
      <c r="J43" s="767"/>
      <c r="K43" s="768"/>
      <c r="L43" s="770"/>
      <c r="M43" s="770"/>
      <c r="N43" s="767"/>
      <c r="O43" s="767"/>
      <c r="P43" s="767" t="s">
        <v>7</v>
      </c>
      <c r="Q43" s="767"/>
      <c r="R43" s="767">
        <v>2</v>
      </c>
      <c r="S43" s="767">
        <v>1</v>
      </c>
      <c r="T43" s="698"/>
      <c r="U43" s="772">
        <f t="shared" si="1"/>
        <v>0</v>
      </c>
    </row>
    <row r="44" spans="1:21" ht="63.75" x14ac:dyDescent="0.25">
      <c r="A44" s="214">
        <f t="shared" si="2"/>
        <v>37</v>
      </c>
      <c r="B44" s="1203"/>
      <c r="C44" s="1176"/>
      <c r="D44" s="1184"/>
      <c r="E44" s="758" t="s">
        <v>798</v>
      </c>
      <c r="F44" s="767"/>
      <c r="G44" s="767"/>
      <c r="H44" s="767"/>
      <c r="I44" s="767"/>
      <c r="J44" s="767"/>
      <c r="K44" s="768"/>
      <c r="L44" s="770"/>
      <c r="M44" s="770"/>
      <c r="N44" s="767"/>
      <c r="O44" s="767"/>
      <c r="P44" s="767" t="s">
        <v>7</v>
      </c>
      <c r="Q44" s="767"/>
      <c r="R44" s="767">
        <v>2</v>
      </c>
      <c r="S44" s="767">
        <v>1</v>
      </c>
      <c r="T44" s="698"/>
      <c r="U44" s="772">
        <f t="shared" si="1"/>
        <v>0</v>
      </c>
    </row>
    <row r="45" spans="1:21" ht="38.25" x14ac:dyDescent="0.25">
      <c r="A45" s="214">
        <f t="shared" si="2"/>
        <v>38</v>
      </c>
      <c r="B45" s="1203"/>
      <c r="C45" s="1176"/>
      <c r="D45" s="1184"/>
      <c r="E45" s="758" t="s">
        <v>799</v>
      </c>
      <c r="F45" s="767"/>
      <c r="G45" s="767"/>
      <c r="H45" s="767"/>
      <c r="I45" s="767"/>
      <c r="J45" s="767"/>
      <c r="K45" s="768"/>
      <c r="L45" s="770"/>
      <c r="M45" s="770"/>
      <c r="N45" s="767"/>
      <c r="O45" s="767"/>
      <c r="P45" s="767" t="s">
        <v>7</v>
      </c>
      <c r="Q45" s="767"/>
      <c r="R45" s="767">
        <v>2</v>
      </c>
      <c r="S45" s="767">
        <v>1</v>
      </c>
      <c r="T45" s="698"/>
      <c r="U45" s="772">
        <f t="shared" si="1"/>
        <v>0</v>
      </c>
    </row>
    <row r="46" spans="1:21" ht="38.25" x14ac:dyDescent="0.25">
      <c r="A46" s="214">
        <f t="shared" si="2"/>
        <v>39</v>
      </c>
      <c r="B46" s="1203"/>
      <c r="C46" s="1176"/>
      <c r="D46" s="1184"/>
      <c r="E46" s="758" t="s">
        <v>800</v>
      </c>
      <c r="F46" s="767"/>
      <c r="G46" s="767"/>
      <c r="H46" s="767"/>
      <c r="I46" s="767"/>
      <c r="J46" s="767"/>
      <c r="K46" s="768"/>
      <c r="L46" s="770"/>
      <c r="M46" s="770"/>
      <c r="N46" s="767"/>
      <c r="O46" s="767" t="s">
        <v>7</v>
      </c>
      <c r="P46" s="767"/>
      <c r="Q46" s="767"/>
      <c r="R46" s="767">
        <v>4</v>
      </c>
      <c r="S46" s="767">
        <v>1</v>
      </c>
      <c r="T46" s="698"/>
      <c r="U46" s="772">
        <f t="shared" si="1"/>
        <v>0</v>
      </c>
    </row>
    <row r="47" spans="1:21" ht="38.25" x14ac:dyDescent="0.25">
      <c r="A47" s="214">
        <f t="shared" si="2"/>
        <v>40</v>
      </c>
      <c r="B47" s="1203"/>
      <c r="C47" s="1176"/>
      <c r="D47" s="1184"/>
      <c r="E47" s="758" t="s">
        <v>801</v>
      </c>
      <c r="F47" s="767"/>
      <c r="G47" s="767"/>
      <c r="H47" s="767"/>
      <c r="I47" s="767"/>
      <c r="J47" s="767"/>
      <c r="K47" s="768"/>
      <c r="L47" s="770"/>
      <c r="M47" s="770"/>
      <c r="N47" s="767" t="s">
        <v>7</v>
      </c>
      <c r="O47" s="767"/>
      <c r="P47" s="767"/>
      <c r="Q47" s="767"/>
      <c r="R47" s="767">
        <v>12</v>
      </c>
      <c r="S47" s="767">
        <v>1</v>
      </c>
      <c r="T47" s="698"/>
      <c r="U47" s="772">
        <f t="shared" si="1"/>
        <v>0</v>
      </c>
    </row>
    <row r="48" spans="1:21" ht="25.5" x14ac:dyDescent="0.25">
      <c r="A48" s="214">
        <f t="shared" si="2"/>
        <v>41</v>
      </c>
      <c r="B48" s="1203"/>
      <c r="C48" s="1176"/>
      <c r="D48" s="1184"/>
      <c r="E48" s="758" t="s">
        <v>802</v>
      </c>
      <c r="F48" s="767"/>
      <c r="G48" s="767"/>
      <c r="H48" s="767"/>
      <c r="I48" s="767"/>
      <c r="J48" s="767"/>
      <c r="K48" s="768"/>
      <c r="L48" s="770"/>
      <c r="M48" s="770"/>
      <c r="N48" s="767" t="s">
        <v>7</v>
      </c>
      <c r="O48" s="767"/>
      <c r="P48" s="767"/>
      <c r="Q48" s="767"/>
      <c r="R48" s="767">
        <v>12</v>
      </c>
      <c r="S48" s="767">
        <v>1</v>
      </c>
      <c r="T48" s="698"/>
      <c r="U48" s="772">
        <f t="shared" si="1"/>
        <v>0</v>
      </c>
    </row>
    <row r="49" spans="1:21" ht="25.5" x14ac:dyDescent="0.25">
      <c r="A49" s="214">
        <f t="shared" si="2"/>
        <v>42</v>
      </c>
      <c r="B49" s="1203"/>
      <c r="C49" s="1176"/>
      <c r="D49" s="1184"/>
      <c r="E49" s="758" t="s">
        <v>803</v>
      </c>
      <c r="F49" s="767"/>
      <c r="G49" s="767"/>
      <c r="H49" s="767"/>
      <c r="I49" s="767"/>
      <c r="J49" s="767"/>
      <c r="K49" s="768"/>
      <c r="L49" s="770"/>
      <c r="M49" s="770"/>
      <c r="N49" s="767" t="s">
        <v>7</v>
      </c>
      <c r="O49" s="767"/>
      <c r="P49" s="767"/>
      <c r="Q49" s="767"/>
      <c r="R49" s="767">
        <v>12</v>
      </c>
      <c r="S49" s="767">
        <v>1</v>
      </c>
      <c r="T49" s="698"/>
      <c r="U49" s="772">
        <f t="shared" si="1"/>
        <v>0</v>
      </c>
    </row>
    <row r="50" spans="1:21" ht="63.75" x14ac:dyDescent="0.25">
      <c r="A50" s="214">
        <f t="shared" si="2"/>
        <v>43</v>
      </c>
      <c r="B50" s="1203"/>
      <c r="C50" s="1177"/>
      <c r="D50" s="1185"/>
      <c r="E50" s="758" t="s">
        <v>804</v>
      </c>
      <c r="F50" s="767"/>
      <c r="G50" s="767"/>
      <c r="H50" s="767"/>
      <c r="I50" s="767"/>
      <c r="J50" s="767"/>
      <c r="K50" s="768"/>
      <c r="L50" s="770"/>
      <c r="M50" s="770"/>
      <c r="N50" s="767" t="s">
        <v>7</v>
      </c>
      <c r="O50" s="767"/>
      <c r="P50" s="767"/>
      <c r="Q50" s="767"/>
      <c r="R50" s="767">
        <v>12</v>
      </c>
      <c r="S50" s="767">
        <v>1</v>
      </c>
      <c r="T50" s="698"/>
      <c r="U50" s="772">
        <f t="shared" si="1"/>
        <v>0</v>
      </c>
    </row>
    <row r="51" spans="1:21" x14ac:dyDescent="0.25">
      <c r="A51" s="214">
        <f t="shared" si="2"/>
        <v>44</v>
      </c>
      <c r="B51" s="1203"/>
      <c r="C51" s="760"/>
      <c r="D51" s="1183" t="s">
        <v>805</v>
      </c>
      <c r="E51" s="758" t="s">
        <v>806</v>
      </c>
      <c r="F51" s="767"/>
      <c r="G51" s="767"/>
      <c r="H51" s="767"/>
      <c r="I51" s="767"/>
      <c r="J51" s="767"/>
      <c r="K51" s="768"/>
      <c r="L51" s="770"/>
      <c r="M51" s="770"/>
      <c r="N51" s="767"/>
      <c r="O51" s="767"/>
      <c r="P51" s="767"/>
      <c r="Q51" s="767" t="s">
        <v>7</v>
      </c>
      <c r="R51" s="767">
        <v>1</v>
      </c>
      <c r="S51" s="767">
        <v>1</v>
      </c>
      <c r="T51" s="698"/>
      <c r="U51" s="772">
        <f t="shared" si="1"/>
        <v>0</v>
      </c>
    </row>
    <row r="52" spans="1:21" x14ac:dyDescent="0.25">
      <c r="A52" s="214">
        <f t="shared" si="2"/>
        <v>45</v>
      </c>
      <c r="B52" s="1203"/>
      <c r="C52" s="760"/>
      <c r="D52" s="1184"/>
      <c r="E52" s="758" t="s">
        <v>807</v>
      </c>
      <c r="F52" s="767"/>
      <c r="G52" s="767"/>
      <c r="H52" s="767"/>
      <c r="I52" s="767"/>
      <c r="J52" s="767"/>
      <c r="K52" s="768"/>
      <c r="L52" s="770"/>
      <c r="M52" s="770"/>
      <c r="N52" s="767"/>
      <c r="O52" s="767"/>
      <c r="P52" s="767"/>
      <c r="Q52" s="767" t="s">
        <v>7</v>
      </c>
      <c r="R52" s="767">
        <v>1</v>
      </c>
      <c r="S52" s="767">
        <v>1</v>
      </c>
      <c r="T52" s="698"/>
      <c r="U52" s="772">
        <f t="shared" si="1"/>
        <v>0</v>
      </c>
    </row>
    <row r="53" spans="1:21" x14ac:dyDescent="0.25">
      <c r="A53" s="214">
        <f t="shared" si="2"/>
        <v>46</v>
      </c>
      <c r="B53" s="1203"/>
      <c r="C53" s="760"/>
      <c r="D53" s="1185"/>
      <c r="E53" s="758" t="s">
        <v>808</v>
      </c>
      <c r="F53" s="767"/>
      <c r="G53" s="767"/>
      <c r="H53" s="767"/>
      <c r="I53" s="767"/>
      <c r="J53" s="767"/>
      <c r="K53" s="768"/>
      <c r="L53" s="770"/>
      <c r="M53" s="770"/>
      <c r="N53" s="767"/>
      <c r="O53" s="767"/>
      <c r="P53" s="767"/>
      <c r="Q53" s="767" t="s">
        <v>7</v>
      </c>
      <c r="R53" s="767">
        <v>1</v>
      </c>
      <c r="S53" s="767">
        <v>1</v>
      </c>
      <c r="T53" s="698"/>
      <c r="U53" s="772">
        <f t="shared" si="1"/>
        <v>0</v>
      </c>
    </row>
    <row r="54" spans="1:21" x14ac:dyDescent="0.25">
      <c r="A54" s="214">
        <f t="shared" si="2"/>
        <v>47</v>
      </c>
      <c r="B54" s="1203"/>
      <c r="C54" s="759" t="s">
        <v>1102</v>
      </c>
      <c r="D54" s="773" t="s">
        <v>810</v>
      </c>
      <c r="E54" s="758" t="s">
        <v>811</v>
      </c>
      <c r="F54" s="767"/>
      <c r="G54" s="767"/>
      <c r="H54" s="767"/>
      <c r="I54" s="767"/>
      <c r="J54" s="767"/>
      <c r="K54" s="768"/>
      <c r="L54" s="770"/>
      <c r="M54" s="770"/>
      <c r="N54" s="767"/>
      <c r="O54" s="767"/>
      <c r="P54" s="767"/>
      <c r="Q54" s="767" t="s">
        <v>7</v>
      </c>
      <c r="R54" s="767">
        <v>1</v>
      </c>
      <c r="S54" s="767">
        <v>1</v>
      </c>
      <c r="T54" s="698"/>
      <c r="U54" s="772">
        <f t="shared" si="1"/>
        <v>0</v>
      </c>
    </row>
    <row r="55" spans="1:21" x14ac:dyDescent="0.25">
      <c r="A55" s="214">
        <f t="shared" si="2"/>
        <v>48</v>
      </c>
      <c r="B55" s="1203"/>
      <c r="C55" s="759" t="s">
        <v>1103</v>
      </c>
      <c r="D55" s="773" t="s">
        <v>813</v>
      </c>
      <c r="E55" s="758" t="s">
        <v>814</v>
      </c>
      <c r="F55" s="767"/>
      <c r="G55" s="767"/>
      <c r="H55" s="767"/>
      <c r="I55" s="767"/>
      <c r="J55" s="767"/>
      <c r="K55" s="768"/>
      <c r="L55" s="770"/>
      <c r="M55" s="770"/>
      <c r="N55" s="767"/>
      <c r="O55" s="767" t="s">
        <v>7</v>
      </c>
      <c r="P55" s="767"/>
      <c r="Q55" s="767"/>
      <c r="R55" s="767">
        <v>4</v>
      </c>
      <c r="S55" s="767">
        <v>1</v>
      </c>
      <c r="T55" s="698"/>
      <c r="U55" s="772">
        <f t="shared" si="1"/>
        <v>0</v>
      </c>
    </row>
    <row r="56" spans="1:21" ht="38.25" x14ac:dyDescent="0.25">
      <c r="A56" s="214">
        <f t="shared" si="2"/>
        <v>49</v>
      </c>
      <c r="B56" s="1203"/>
      <c r="C56" s="759" t="s">
        <v>1104</v>
      </c>
      <c r="D56" s="773" t="s">
        <v>816</v>
      </c>
      <c r="E56" s="758" t="s">
        <v>817</v>
      </c>
      <c r="F56" s="767"/>
      <c r="G56" s="767"/>
      <c r="H56" s="767"/>
      <c r="I56" s="767"/>
      <c r="J56" s="767"/>
      <c r="K56" s="768"/>
      <c r="L56" s="770"/>
      <c r="M56" s="770"/>
      <c r="N56" s="767" t="s">
        <v>7</v>
      </c>
      <c r="O56" s="767"/>
      <c r="P56" s="767"/>
      <c r="Q56" s="767"/>
      <c r="R56" s="767">
        <v>12</v>
      </c>
      <c r="S56" s="767">
        <v>1</v>
      </c>
      <c r="T56" s="698"/>
      <c r="U56" s="772">
        <f t="shared" si="1"/>
        <v>0</v>
      </c>
    </row>
    <row r="57" spans="1:21" ht="38.25" x14ac:dyDescent="0.25">
      <c r="A57" s="214">
        <f t="shared" si="2"/>
        <v>50</v>
      </c>
      <c r="B57" s="1203"/>
      <c r="C57" s="759" t="s">
        <v>1105</v>
      </c>
      <c r="D57" s="773" t="s">
        <v>819</v>
      </c>
      <c r="E57" s="758" t="s">
        <v>820</v>
      </c>
      <c r="F57" s="767"/>
      <c r="G57" s="767"/>
      <c r="H57" s="767"/>
      <c r="I57" s="767"/>
      <c r="J57" s="767"/>
      <c r="K57" s="768"/>
      <c r="L57" s="770"/>
      <c r="M57" s="770"/>
      <c r="N57" s="767" t="s">
        <v>7</v>
      </c>
      <c r="O57" s="767"/>
      <c r="P57" s="767"/>
      <c r="Q57" s="767"/>
      <c r="R57" s="767">
        <v>12</v>
      </c>
      <c r="S57" s="767">
        <v>1</v>
      </c>
      <c r="T57" s="698"/>
      <c r="U57" s="772">
        <f t="shared" si="1"/>
        <v>0</v>
      </c>
    </row>
    <row r="58" spans="1:21" ht="25.5" x14ac:dyDescent="0.25">
      <c r="A58" s="214">
        <f t="shared" si="2"/>
        <v>51</v>
      </c>
      <c r="B58" s="1204"/>
      <c r="C58" s="759" t="s">
        <v>1106</v>
      </c>
      <c r="D58" s="773" t="s">
        <v>822</v>
      </c>
      <c r="E58" s="758" t="s">
        <v>823</v>
      </c>
      <c r="F58" s="767"/>
      <c r="G58" s="767"/>
      <c r="H58" s="767"/>
      <c r="I58" s="767"/>
      <c r="J58" s="767"/>
      <c r="K58" s="768"/>
      <c r="L58" s="770"/>
      <c r="M58" s="770"/>
      <c r="N58" s="767"/>
      <c r="O58" s="767"/>
      <c r="P58" s="767" t="s">
        <v>7</v>
      </c>
      <c r="Q58" s="767"/>
      <c r="R58" s="767">
        <v>2</v>
      </c>
      <c r="S58" s="767">
        <v>1</v>
      </c>
      <c r="T58" s="698"/>
      <c r="U58" s="772">
        <f t="shared" si="1"/>
        <v>0</v>
      </c>
    </row>
    <row r="59" spans="1:21" ht="25.5" x14ac:dyDescent="0.25">
      <c r="A59" s="214">
        <f t="shared" si="2"/>
        <v>52</v>
      </c>
      <c r="B59" s="1250" t="s">
        <v>1229</v>
      </c>
      <c r="C59" s="1175" t="s">
        <v>1107</v>
      </c>
      <c r="D59" s="1183" t="s">
        <v>758</v>
      </c>
      <c r="E59" s="758" t="s">
        <v>759</v>
      </c>
      <c r="F59" s="767"/>
      <c r="G59" s="767" t="s">
        <v>7</v>
      </c>
      <c r="H59" s="767"/>
      <c r="I59" s="767"/>
      <c r="J59" s="767"/>
      <c r="K59" s="768"/>
      <c r="L59" s="770"/>
      <c r="M59" s="770"/>
      <c r="N59" s="767"/>
      <c r="O59" s="767"/>
      <c r="P59" s="767"/>
      <c r="Q59" s="767"/>
      <c r="R59" s="767">
        <v>52</v>
      </c>
      <c r="S59" s="767">
        <v>1</v>
      </c>
      <c r="T59" s="787" t="s">
        <v>4046</v>
      </c>
      <c r="U59" s="788" t="s">
        <v>4046</v>
      </c>
    </row>
    <row r="60" spans="1:21" ht="25.5" x14ac:dyDescent="0.25">
      <c r="A60" s="214">
        <f t="shared" si="2"/>
        <v>53</v>
      </c>
      <c r="B60" s="1251"/>
      <c r="C60" s="1176"/>
      <c r="D60" s="1184"/>
      <c r="E60" s="758" t="s">
        <v>760</v>
      </c>
      <c r="F60" s="767"/>
      <c r="G60" s="767"/>
      <c r="H60" s="767"/>
      <c r="I60" s="767"/>
      <c r="J60" s="767"/>
      <c r="K60" s="768"/>
      <c r="L60" s="770"/>
      <c r="M60" s="770"/>
      <c r="N60" s="767" t="s">
        <v>7</v>
      </c>
      <c r="O60" s="767"/>
      <c r="P60" s="767"/>
      <c r="Q60" s="767"/>
      <c r="R60" s="767">
        <v>12</v>
      </c>
      <c r="S60" s="767">
        <v>1</v>
      </c>
      <c r="T60" s="698"/>
      <c r="U60" s="772">
        <f t="shared" si="1"/>
        <v>0</v>
      </c>
    </row>
    <row r="61" spans="1:21" ht="25.5" x14ac:dyDescent="0.25">
      <c r="A61" s="214">
        <f t="shared" si="2"/>
        <v>54</v>
      </c>
      <c r="B61" s="1251"/>
      <c r="C61" s="1176"/>
      <c r="D61" s="1184"/>
      <c r="E61" s="758" t="s">
        <v>761</v>
      </c>
      <c r="F61" s="767"/>
      <c r="G61" s="767"/>
      <c r="H61" s="767"/>
      <c r="I61" s="767"/>
      <c r="J61" s="767"/>
      <c r="K61" s="768"/>
      <c r="L61" s="770"/>
      <c r="M61" s="770"/>
      <c r="N61" s="767" t="s">
        <v>7</v>
      </c>
      <c r="O61" s="767"/>
      <c r="P61" s="767"/>
      <c r="Q61" s="767"/>
      <c r="R61" s="767">
        <v>12</v>
      </c>
      <c r="S61" s="767">
        <v>1</v>
      </c>
      <c r="T61" s="698"/>
      <c r="U61" s="772">
        <f t="shared" si="1"/>
        <v>0</v>
      </c>
    </row>
    <row r="62" spans="1:21" x14ac:dyDescent="0.25">
      <c r="A62" s="214">
        <f t="shared" si="2"/>
        <v>55</v>
      </c>
      <c r="B62" s="1251"/>
      <c r="C62" s="1176"/>
      <c r="D62" s="1184"/>
      <c r="E62" s="758" t="s">
        <v>762</v>
      </c>
      <c r="F62" s="767"/>
      <c r="G62" s="767"/>
      <c r="H62" s="767"/>
      <c r="I62" s="767"/>
      <c r="J62" s="767"/>
      <c r="K62" s="768"/>
      <c r="L62" s="770"/>
      <c r="M62" s="770"/>
      <c r="N62" s="767" t="s">
        <v>7</v>
      </c>
      <c r="O62" s="767"/>
      <c r="P62" s="767"/>
      <c r="Q62" s="767"/>
      <c r="R62" s="767">
        <v>12</v>
      </c>
      <c r="S62" s="767">
        <v>1</v>
      </c>
      <c r="T62" s="698"/>
      <c r="U62" s="772">
        <f t="shared" si="1"/>
        <v>0</v>
      </c>
    </row>
    <row r="63" spans="1:21" ht="25.5" x14ac:dyDescent="0.25">
      <c r="A63" s="214">
        <f t="shared" si="2"/>
        <v>56</v>
      </c>
      <c r="B63" s="1251"/>
      <c r="C63" s="1176"/>
      <c r="D63" s="1184"/>
      <c r="E63" s="758" t="s">
        <v>763</v>
      </c>
      <c r="F63" s="767"/>
      <c r="G63" s="767"/>
      <c r="H63" s="767"/>
      <c r="I63" s="767"/>
      <c r="J63" s="767"/>
      <c r="K63" s="768"/>
      <c r="L63" s="770"/>
      <c r="M63" s="770"/>
      <c r="N63" s="767" t="s">
        <v>7</v>
      </c>
      <c r="O63" s="767"/>
      <c r="P63" s="767"/>
      <c r="Q63" s="767"/>
      <c r="R63" s="767">
        <v>12</v>
      </c>
      <c r="S63" s="767">
        <v>1</v>
      </c>
      <c r="T63" s="698"/>
      <c r="U63" s="772">
        <f t="shared" si="1"/>
        <v>0</v>
      </c>
    </row>
    <row r="64" spans="1:21" x14ac:dyDescent="0.25">
      <c r="A64" s="214">
        <f t="shared" si="2"/>
        <v>57</v>
      </c>
      <c r="B64" s="1251"/>
      <c r="C64" s="1176"/>
      <c r="D64" s="1184"/>
      <c r="E64" s="758" t="s">
        <v>764</v>
      </c>
      <c r="F64" s="767"/>
      <c r="G64" s="767"/>
      <c r="H64" s="767"/>
      <c r="I64" s="767"/>
      <c r="J64" s="767"/>
      <c r="K64" s="768"/>
      <c r="L64" s="770"/>
      <c r="M64" s="770"/>
      <c r="N64" s="767" t="s">
        <v>7</v>
      </c>
      <c r="O64" s="767"/>
      <c r="P64" s="767"/>
      <c r="Q64" s="767"/>
      <c r="R64" s="767">
        <v>12</v>
      </c>
      <c r="S64" s="767">
        <v>1</v>
      </c>
      <c r="T64" s="698"/>
      <c r="U64" s="772">
        <f t="shared" si="1"/>
        <v>0</v>
      </c>
    </row>
    <row r="65" spans="1:21" x14ac:dyDescent="0.25">
      <c r="A65" s="214">
        <f t="shared" si="2"/>
        <v>58</v>
      </c>
      <c r="B65" s="1251"/>
      <c r="C65" s="1176"/>
      <c r="D65" s="1184"/>
      <c r="E65" s="758" t="s">
        <v>765</v>
      </c>
      <c r="F65" s="767"/>
      <c r="G65" s="767"/>
      <c r="H65" s="767"/>
      <c r="I65" s="767"/>
      <c r="J65" s="767"/>
      <c r="K65" s="768"/>
      <c r="L65" s="770"/>
      <c r="M65" s="770"/>
      <c r="N65" s="767"/>
      <c r="O65" s="767" t="s">
        <v>7</v>
      </c>
      <c r="P65" s="767"/>
      <c r="Q65" s="767"/>
      <c r="R65" s="767">
        <v>4</v>
      </c>
      <c r="S65" s="767">
        <v>1</v>
      </c>
      <c r="T65" s="698"/>
      <c r="U65" s="772">
        <f t="shared" si="1"/>
        <v>0</v>
      </c>
    </row>
    <row r="66" spans="1:21" x14ac:dyDescent="0.25">
      <c r="A66" s="214">
        <f t="shared" si="2"/>
        <v>59</v>
      </c>
      <c r="B66" s="1251"/>
      <c r="C66" s="1176"/>
      <c r="D66" s="1184"/>
      <c r="E66" s="758" t="s">
        <v>766</v>
      </c>
      <c r="F66" s="767"/>
      <c r="G66" s="767"/>
      <c r="H66" s="767"/>
      <c r="I66" s="767"/>
      <c r="J66" s="767"/>
      <c r="K66" s="768"/>
      <c r="L66" s="770"/>
      <c r="M66" s="770"/>
      <c r="N66" s="767"/>
      <c r="O66" s="767" t="s">
        <v>7</v>
      </c>
      <c r="P66" s="767"/>
      <c r="Q66" s="767"/>
      <c r="R66" s="767">
        <v>4</v>
      </c>
      <c r="S66" s="767">
        <v>1</v>
      </c>
      <c r="T66" s="698"/>
      <c r="U66" s="772">
        <f t="shared" si="1"/>
        <v>0</v>
      </c>
    </row>
    <row r="67" spans="1:21" ht="38.25" x14ac:dyDescent="0.25">
      <c r="A67" s="214">
        <f t="shared" si="2"/>
        <v>60</v>
      </c>
      <c r="B67" s="1251"/>
      <c r="C67" s="1176"/>
      <c r="D67" s="1184"/>
      <c r="E67" s="758" t="s">
        <v>767</v>
      </c>
      <c r="F67" s="767"/>
      <c r="G67" s="767"/>
      <c r="H67" s="767"/>
      <c r="I67" s="767"/>
      <c r="J67" s="767"/>
      <c r="K67" s="768"/>
      <c r="L67" s="770"/>
      <c r="M67" s="770"/>
      <c r="N67" s="767"/>
      <c r="O67" s="767" t="s">
        <v>7</v>
      </c>
      <c r="P67" s="767"/>
      <c r="Q67" s="767"/>
      <c r="R67" s="767">
        <v>4</v>
      </c>
      <c r="S67" s="767">
        <v>1</v>
      </c>
      <c r="T67" s="698"/>
      <c r="U67" s="772">
        <f t="shared" si="1"/>
        <v>0</v>
      </c>
    </row>
    <row r="68" spans="1:21" x14ac:dyDescent="0.25">
      <c r="A68" s="214">
        <f t="shared" si="2"/>
        <v>61</v>
      </c>
      <c r="B68" s="1251"/>
      <c r="C68" s="1176"/>
      <c r="D68" s="1184"/>
      <c r="E68" s="758" t="s">
        <v>768</v>
      </c>
      <c r="F68" s="767"/>
      <c r="G68" s="767"/>
      <c r="H68" s="767"/>
      <c r="I68" s="767"/>
      <c r="J68" s="767"/>
      <c r="K68" s="768"/>
      <c r="L68" s="770"/>
      <c r="M68" s="770"/>
      <c r="N68" s="767"/>
      <c r="O68" s="767" t="s">
        <v>7</v>
      </c>
      <c r="P68" s="767"/>
      <c r="Q68" s="767"/>
      <c r="R68" s="767">
        <v>4</v>
      </c>
      <c r="S68" s="767">
        <v>1</v>
      </c>
      <c r="T68" s="698"/>
      <c r="U68" s="772">
        <f t="shared" si="1"/>
        <v>0</v>
      </c>
    </row>
    <row r="69" spans="1:21" ht="51" x14ac:dyDescent="0.25">
      <c r="A69" s="214">
        <f t="shared" si="2"/>
        <v>62</v>
      </c>
      <c r="B69" s="1251"/>
      <c r="C69" s="1176"/>
      <c r="D69" s="1184"/>
      <c r="E69" s="758" t="s">
        <v>769</v>
      </c>
      <c r="F69" s="767"/>
      <c r="G69" s="767"/>
      <c r="H69" s="767"/>
      <c r="I69" s="767"/>
      <c r="J69" s="767"/>
      <c r="K69" s="768"/>
      <c r="L69" s="770"/>
      <c r="M69" s="770"/>
      <c r="N69" s="767"/>
      <c r="O69" s="767" t="s">
        <v>7</v>
      </c>
      <c r="P69" s="767"/>
      <c r="Q69" s="767"/>
      <c r="R69" s="767">
        <v>4</v>
      </c>
      <c r="S69" s="767">
        <v>1</v>
      </c>
      <c r="T69" s="698"/>
      <c r="U69" s="772">
        <f t="shared" si="1"/>
        <v>0</v>
      </c>
    </row>
    <row r="70" spans="1:21" ht="51" x14ac:dyDescent="0.25">
      <c r="A70" s="214">
        <f t="shared" si="2"/>
        <v>63</v>
      </c>
      <c r="B70" s="1251"/>
      <c r="C70" s="1176"/>
      <c r="D70" s="1184"/>
      <c r="E70" s="758" t="s">
        <v>770</v>
      </c>
      <c r="F70" s="767"/>
      <c r="G70" s="767"/>
      <c r="H70" s="767"/>
      <c r="I70" s="767"/>
      <c r="J70" s="767"/>
      <c r="K70" s="768"/>
      <c r="L70" s="770"/>
      <c r="M70" s="770"/>
      <c r="N70" s="767"/>
      <c r="O70" s="767" t="s">
        <v>7</v>
      </c>
      <c r="P70" s="767"/>
      <c r="Q70" s="767"/>
      <c r="R70" s="767">
        <v>4</v>
      </c>
      <c r="S70" s="767">
        <v>1</v>
      </c>
      <c r="T70" s="698"/>
      <c r="U70" s="772">
        <f t="shared" si="1"/>
        <v>0</v>
      </c>
    </row>
    <row r="71" spans="1:21" ht="38.25" x14ac:dyDescent="0.25">
      <c r="A71" s="214">
        <f t="shared" si="2"/>
        <v>64</v>
      </c>
      <c r="B71" s="1251"/>
      <c r="C71" s="1176"/>
      <c r="D71" s="1184"/>
      <c r="E71" s="758" t="s">
        <v>771</v>
      </c>
      <c r="F71" s="767"/>
      <c r="G71" s="767"/>
      <c r="H71" s="767"/>
      <c r="I71" s="767"/>
      <c r="J71" s="767"/>
      <c r="K71" s="768"/>
      <c r="L71" s="770"/>
      <c r="M71" s="770"/>
      <c r="N71" s="767"/>
      <c r="O71" s="767" t="s">
        <v>7</v>
      </c>
      <c r="P71" s="767"/>
      <c r="Q71" s="767"/>
      <c r="R71" s="767">
        <v>4</v>
      </c>
      <c r="S71" s="767">
        <v>1</v>
      </c>
      <c r="T71" s="698"/>
      <c r="U71" s="772">
        <f t="shared" si="1"/>
        <v>0</v>
      </c>
    </row>
    <row r="72" spans="1:21" ht="25.5" x14ac:dyDescent="0.25">
      <c r="A72" s="214">
        <f t="shared" si="2"/>
        <v>65</v>
      </c>
      <c r="B72" s="1251"/>
      <c r="C72" s="1176"/>
      <c r="D72" s="1184"/>
      <c r="E72" s="758" t="s">
        <v>772</v>
      </c>
      <c r="F72" s="767"/>
      <c r="G72" s="767"/>
      <c r="H72" s="767"/>
      <c r="I72" s="767"/>
      <c r="J72" s="767"/>
      <c r="K72" s="768"/>
      <c r="L72" s="770"/>
      <c r="M72" s="770"/>
      <c r="N72" s="767" t="s">
        <v>7</v>
      </c>
      <c r="O72" s="767"/>
      <c r="P72" s="767"/>
      <c r="Q72" s="767"/>
      <c r="R72" s="767">
        <v>12</v>
      </c>
      <c r="S72" s="767">
        <v>1</v>
      </c>
      <c r="T72" s="698"/>
      <c r="U72" s="772">
        <f t="shared" si="1"/>
        <v>0</v>
      </c>
    </row>
    <row r="73" spans="1:21" ht="38.25" x14ac:dyDescent="0.25">
      <c r="A73" s="214">
        <f t="shared" si="2"/>
        <v>66</v>
      </c>
      <c r="B73" s="1251"/>
      <c r="C73" s="1176"/>
      <c r="D73" s="1184"/>
      <c r="E73" s="758" t="s">
        <v>773</v>
      </c>
      <c r="F73" s="767"/>
      <c r="G73" s="767"/>
      <c r="H73" s="767"/>
      <c r="I73" s="767"/>
      <c r="J73" s="767"/>
      <c r="K73" s="768"/>
      <c r="L73" s="770"/>
      <c r="M73" s="770"/>
      <c r="N73" s="767" t="s">
        <v>7</v>
      </c>
      <c r="O73" s="767"/>
      <c r="P73" s="767"/>
      <c r="Q73" s="767"/>
      <c r="R73" s="767">
        <v>12</v>
      </c>
      <c r="S73" s="767">
        <v>1</v>
      </c>
      <c r="T73" s="698"/>
      <c r="U73" s="772">
        <f t="shared" si="1"/>
        <v>0</v>
      </c>
    </row>
    <row r="74" spans="1:21" ht="25.5" x14ac:dyDescent="0.25">
      <c r="A74" s="214">
        <f t="shared" ref="A74:A137" si="3">ROW(A67)</f>
        <v>67</v>
      </c>
      <c r="B74" s="1251"/>
      <c r="C74" s="1176"/>
      <c r="D74" s="1184"/>
      <c r="E74" s="758" t="s">
        <v>774</v>
      </c>
      <c r="F74" s="767"/>
      <c r="G74" s="767"/>
      <c r="H74" s="767"/>
      <c r="I74" s="767"/>
      <c r="J74" s="767"/>
      <c r="K74" s="768"/>
      <c r="L74" s="770"/>
      <c r="M74" s="770"/>
      <c r="N74" s="767"/>
      <c r="O74" s="767"/>
      <c r="P74" s="767"/>
      <c r="Q74" s="767" t="s">
        <v>7</v>
      </c>
      <c r="R74" s="767">
        <v>1</v>
      </c>
      <c r="S74" s="767">
        <v>1</v>
      </c>
      <c r="T74" s="698"/>
      <c r="U74" s="772">
        <f t="shared" si="1"/>
        <v>0</v>
      </c>
    </row>
    <row r="75" spans="1:21" x14ac:dyDescent="0.25">
      <c r="A75" s="214">
        <f t="shared" si="3"/>
        <v>68</v>
      </c>
      <c r="B75" s="1251"/>
      <c r="C75" s="1176"/>
      <c r="D75" s="1184"/>
      <c r="E75" s="758" t="s">
        <v>775</v>
      </c>
      <c r="F75" s="767"/>
      <c r="G75" s="767"/>
      <c r="H75" s="767"/>
      <c r="I75" s="767"/>
      <c r="J75" s="767"/>
      <c r="K75" s="768"/>
      <c r="L75" s="770"/>
      <c r="M75" s="770"/>
      <c r="N75" s="767"/>
      <c r="O75" s="767"/>
      <c r="P75" s="767"/>
      <c r="Q75" s="767" t="s">
        <v>7</v>
      </c>
      <c r="R75" s="767">
        <v>1</v>
      </c>
      <c r="S75" s="767">
        <v>1</v>
      </c>
      <c r="T75" s="698"/>
      <c r="U75" s="772">
        <f t="shared" ref="U75:U138" si="4">R75*S75*ROUND(T75,2)</f>
        <v>0</v>
      </c>
    </row>
    <row r="76" spans="1:21" ht="25.5" x14ac:dyDescent="0.25">
      <c r="A76" s="214">
        <f t="shared" si="3"/>
        <v>69</v>
      </c>
      <c r="B76" s="1251"/>
      <c r="C76" s="1176"/>
      <c r="D76" s="1184"/>
      <c r="E76" s="758" t="s">
        <v>776</v>
      </c>
      <c r="F76" s="767"/>
      <c r="G76" s="767"/>
      <c r="H76" s="767"/>
      <c r="I76" s="767"/>
      <c r="J76" s="767"/>
      <c r="K76" s="768"/>
      <c r="L76" s="770"/>
      <c r="M76" s="770"/>
      <c r="N76" s="767"/>
      <c r="O76" s="767"/>
      <c r="P76" s="767"/>
      <c r="Q76" s="767" t="s">
        <v>7</v>
      </c>
      <c r="R76" s="767">
        <v>1</v>
      </c>
      <c r="S76" s="767">
        <v>1</v>
      </c>
      <c r="T76" s="698"/>
      <c r="U76" s="772">
        <f t="shared" si="4"/>
        <v>0</v>
      </c>
    </row>
    <row r="77" spans="1:21" ht="21" customHeight="1" x14ac:dyDescent="0.25">
      <c r="A77" s="214">
        <f t="shared" si="3"/>
        <v>70</v>
      </c>
      <c r="B77" s="1251"/>
      <c r="C77" s="1177"/>
      <c r="D77" s="1185"/>
      <c r="E77" s="758" t="s">
        <v>777</v>
      </c>
      <c r="F77" s="767"/>
      <c r="G77" s="767"/>
      <c r="H77" s="767"/>
      <c r="I77" s="767"/>
      <c r="J77" s="767"/>
      <c r="K77" s="768"/>
      <c r="L77" s="770"/>
      <c r="M77" s="770"/>
      <c r="N77" s="767"/>
      <c r="O77" s="767"/>
      <c r="P77" s="767"/>
      <c r="Q77" s="767" t="s">
        <v>7</v>
      </c>
      <c r="R77" s="767">
        <v>1</v>
      </c>
      <c r="S77" s="767">
        <v>1</v>
      </c>
      <c r="T77" s="698"/>
      <c r="U77" s="772">
        <f t="shared" si="4"/>
        <v>0</v>
      </c>
    </row>
    <row r="78" spans="1:21" ht="25.5" x14ac:dyDescent="0.25">
      <c r="A78" s="214">
        <f t="shared" si="3"/>
        <v>71</v>
      </c>
      <c r="B78" s="1251"/>
      <c r="C78" s="759" t="s">
        <v>1108</v>
      </c>
      <c r="D78" s="773" t="s">
        <v>779</v>
      </c>
      <c r="E78" s="758" t="s">
        <v>780</v>
      </c>
      <c r="F78" s="767"/>
      <c r="G78" s="767"/>
      <c r="H78" s="767"/>
      <c r="I78" s="767"/>
      <c r="J78" s="767"/>
      <c r="K78" s="768"/>
      <c r="L78" s="770"/>
      <c r="M78" s="770"/>
      <c r="N78" s="767"/>
      <c r="O78" s="767" t="s">
        <v>7</v>
      </c>
      <c r="P78" s="767"/>
      <c r="Q78" s="767"/>
      <c r="R78" s="767">
        <v>4</v>
      </c>
      <c r="S78" s="767">
        <v>1</v>
      </c>
      <c r="T78" s="698"/>
      <c r="U78" s="772">
        <f t="shared" si="4"/>
        <v>0</v>
      </c>
    </row>
    <row r="79" spans="1:21" ht="25.5" x14ac:dyDescent="0.25">
      <c r="A79" s="214">
        <f t="shared" si="3"/>
        <v>72</v>
      </c>
      <c r="B79" s="1251"/>
      <c r="C79" s="759" t="s">
        <v>1108</v>
      </c>
      <c r="D79" s="773" t="s">
        <v>779</v>
      </c>
      <c r="E79" s="758" t="s">
        <v>781</v>
      </c>
      <c r="F79" s="767"/>
      <c r="G79" s="767"/>
      <c r="H79" s="767"/>
      <c r="I79" s="767"/>
      <c r="J79" s="767"/>
      <c r="K79" s="768"/>
      <c r="L79" s="770"/>
      <c r="M79" s="770"/>
      <c r="N79" s="767"/>
      <c r="O79" s="767" t="s">
        <v>7</v>
      </c>
      <c r="P79" s="767"/>
      <c r="Q79" s="767"/>
      <c r="R79" s="767">
        <v>4</v>
      </c>
      <c r="S79" s="767">
        <v>1</v>
      </c>
      <c r="T79" s="698"/>
      <c r="U79" s="772">
        <f t="shared" si="4"/>
        <v>0</v>
      </c>
    </row>
    <row r="80" spans="1:21" ht="25.5" x14ac:dyDescent="0.25">
      <c r="A80" s="214">
        <f t="shared" si="3"/>
        <v>73</v>
      </c>
      <c r="B80" s="1251"/>
      <c r="C80" s="759" t="s">
        <v>1108</v>
      </c>
      <c r="D80" s="773" t="s">
        <v>779</v>
      </c>
      <c r="E80" s="758" t="s">
        <v>782</v>
      </c>
      <c r="F80" s="767"/>
      <c r="G80" s="767"/>
      <c r="H80" s="767"/>
      <c r="I80" s="767"/>
      <c r="J80" s="767"/>
      <c r="K80" s="768"/>
      <c r="L80" s="770"/>
      <c r="M80" s="770"/>
      <c r="N80" s="767"/>
      <c r="O80" s="767" t="s">
        <v>7</v>
      </c>
      <c r="P80" s="767"/>
      <c r="Q80" s="767"/>
      <c r="R80" s="767">
        <v>4</v>
      </c>
      <c r="S80" s="767">
        <v>1</v>
      </c>
      <c r="T80" s="698"/>
      <c r="U80" s="772">
        <f t="shared" si="4"/>
        <v>0</v>
      </c>
    </row>
    <row r="81" spans="1:21" ht="47.25" customHeight="1" x14ac:dyDescent="0.25">
      <c r="A81" s="214">
        <f t="shared" si="3"/>
        <v>74</v>
      </c>
      <c r="B81" s="1251"/>
      <c r="C81" s="759" t="s">
        <v>1108</v>
      </c>
      <c r="D81" s="773" t="s">
        <v>779</v>
      </c>
      <c r="E81" s="758" t="s">
        <v>783</v>
      </c>
      <c r="F81" s="767"/>
      <c r="G81" s="767"/>
      <c r="H81" s="767"/>
      <c r="I81" s="767"/>
      <c r="J81" s="767"/>
      <c r="K81" s="768"/>
      <c r="L81" s="770"/>
      <c r="M81" s="770"/>
      <c r="N81" s="767"/>
      <c r="O81" s="767"/>
      <c r="P81" s="767" t="s">
        <v>7</v>
      </c>
      <c r="Q81" s="767"/>
      <c r="R81" s="767">
        <v>2</v>
      </c>
      <c r="S81" s="767">
        <v>1</v>
      </c>
      <c r="T81" s="698"/>
      <c r="U81" s="772">
        <f t="shared" si="4"/>
        <v>0</v>
      </c>
    </row>
    <row r="82" spans="1:21" ht="25.5" x14ac:dyDescent="0.25">
      <c r="A82" s="214">
        <f t="shared" si="3"/>
        <v>75</v>
      </c>
      <c r="B82" s="1251"/>
      <c r="C82" s="759" t="s">
        <v>1108</v>
      </c>
      <c r="D82" s="773" t="s">
        <v>779</v>
      </c>
      <c r="E82" s="758" t="s">
        <v>784</v>
      </c>
      <c r="F82" s="767"/>
      <c r="G82" s="767"/>
      <c r="H82" s="767"/>
      <c r="I82" s="767"/>
      <c r="J82" s="767"/>
      <c r="K82" s="768"/>
      <c r="L82" s="770"/>
      <c r="M82" s="770"/>
      <c r="N82" s="767"/>
      <c r="O82" s="767"/>
      <c r="P82" s="767" t="s">
        <v>7</v>
      </c>
      <c r="Q82" s="767"/>
      <c r="R82" s="767">
        <v>2</v>
      </c>
      <c r="S82" s="767">
        <v>1</v>
      </c>
      <c r="T82" s="698"/>
      <c r="U82" s="772">
        <f t="shared" si="4"/>
        <v>0</v>
      </c>
    </row>
    <row r="83" spans="1:21" ht="25.5" x14ac:dyDescent="0.25">
      <c r="A83" s="214">
        <f t="shared" si="3"/>
        <v>76</v>
      </c>
      <c r="B83" s="1251"/>
      <c r="C83" s="759" t="s">
        <v>1108</v>
      </c>
      <c r="D83" s="773" t="s">
        <v>779</v>
      </c>
      <c r="E83" s="758" t="s">
        <v>785</v>
      </c>
      <c r="F83" s="767"/>
      <c r="G83" s="767"/>
      <c r="H83" s="767"/>
      <c r="I83" s="767"/>
      <c r="J83" s="767"/>
      <c r="K83" s="768"/>
      <c r="L83" s="770"/>
      <c r="M83" s="770"/>
      <c r="N83" s="767"/>
      <c r="O83" s="767"/>
      <c r="P83" s="767" t="s">
        <v>7</v>
      </c>
      <c r="Q83" s="767"/>
      <c r="R83" s="767">
        <v>2</v>
      </c>
      <c r="S83" s="767">
        <v>1</v>
      </c>
      <c r="T83" s="698"/>
      <c r="U83" s="772">
        <f t="shared" si="4"/>
        <v>0</v>
      </c>
    </row>
    <row r="84" spans="1:21" ht="25.5" x14ac:dyDescent="0.25">
      <c r="A84" s="214">
        <f t="shared" si="3"/>
        <v>77</v>
      </c>
      <c r="B84" s="1251"/>
      <c r="C84" s="759" t="s">
        <v>1108</v>
      </c>
      <c r="D84" s="773" t="s">
        <v>779</v>
      </c>
      <c r="E84" s="758" t="s">
        <v>786</v>
      </c>
      <c r="F84" s="767"/>
      <c r="G84" s="767"/>
      <c r="H84" s="767"/>
      <c r="I84" s="767"/>
      <c r="J84" s="767"/>
      <c r="K84" s="768"/>
      <c r="L84" s="770"/>
      <c r="M84" s="770"/>
      <c r="N84" s="767"/>
      <c r="O84" s="767"/>
      <c r="P84" s="767" t="s">
        <v>7</v>
      </c>
      <c r="Q84" s="767"/>
      <c r="R84" s="767">
        <v>2</v>
      </c>
      <c r="S84" s="767">
        <v>1</v>
      </c>
      <c r="T84" s="698"/>
      <c r="U84" s="772">
        <f t="shared" si="4"/>
        <v>0</v>
      </c>
    </row>
    <row r="85" spans="1:21" ht="51" x14ac:dyDescent="0.25">
      <c r="A85" s="214">
        <f t="shared" si="3"/>
        <v>78</v>
      </c>
      <c r="B85" s="1251"/>
      <c r="C85" s="759" t="s">
        <v>1108</v>
      </c>
      <c r="D85" s="773" t="s">
        <v>779</v>
      </c>
      <c r="E85" s="758" t="s">
        <v>787</v>
      </c>
      <c r="F85" s="767"/>
      <c r="G85" s="767"/>
      <c r="H85" s="767"/>
      <c r="I85" s="767"/>
      <c r="J85" s="767"/>
      <c r="K85" s="768"/>
      <c r="L85" s="770"/>
      <c r="M85" s="770"/>
      <c r="N85" s="767"/>
      <c r="O85" s="767" t="s">
        <v>7</v>
      </c>
      <c r="P85" s="767"/>
      <c r="Q85" s="767"/>
      <c r="R85" s="767">
        <v>4</v>
      </c>
      <c r="S85" s="767">
        <v>1</v>
      </c>
      <c r="T85" s="698"/>
      <c r="U85" s="772">
        <f t="shared" si="4"/>
        <v>0</v>
      </c>
    </row>
    <row r="86" spans="1:21" ht="51" x14ac:dyDescent="0.25">
      <c r="A86" s="214">
        <f t="shared" si="3"/>
        <v>79</v>
      </c>
      <c r="B86" s="1251"/>
      <c r="C86" s="759" t="s">
        <v>1108</v>
      </c>
      <c r="D86" s="773" t="s">
        <v>779</v>
      </c>
      <c r="E86" s="758" t="s">
        <v>787</v>
      </c>
      <c r="F86" s="767"/>
      <c r="G86" s="767"/>
      <c r="H86" s="767"/>
      <c r="I86" s="767"/>
      <c r="J86" s="767"/>
      <c r="K86" s="768"/>
      <c r="L86" s="770"/>
      <c r="M86" s="770"/>
      <c r="N86" s="767"/>
      <c r="O86" s="767" t="s">
        <v>7</v>
      </c>
      <c r="P86" s="767"/>
      <c r="Q86" s="767"/>
      <c r="R86" s="767">
        <v>4</v>
      </c>
      <c r="S86" s="767">
        <v>1</v>
      </c>
      <c r="T86" s="698"/>
      <c r="U86" s="772">
        <f t="shared" si="4"/>
        <v>0</v>
      </c>
    </row>
    <row r="87" spans="1:21" ht="51" x14ac:dyDescent="0.25">
      <c r="A87" s="214">
        <f t="shared" si="3"/>
        <v>80</v>
      </c>
      <c r="B87" s="1251"/>
      <c r="C87" s="759" t="s">
        <v>1108</v>
      </c>
      <c r="D87" s="773" t="s">
        <v>779</v>
      </c>
      <c r="E87" s="758" t="s">
        <v>788</v>
      </c>
      <c r="F87" s="767"/>
      <c r="G87" s="767"/>
      <c r="H87" s="767"/>
      <c r="I87" s="767"/>
      <c r="J87" s="767"/>
      <c r="K87" s="768"/>
      <c r="L87" s="770"/>
      <c r="M87" s="770"/>
      <c r="N87" s="767"/>
      <c r="O87" s="767" t="s">
        <v>7</v>
      </c>
      <c r="P87" s="767"/>
      <c r="Q87" s="767"/>
      <c r="R87" s="767">
        <v>4</v>
      </c>
      <c r="S87" s="767">
        <v>1</v>
      </c>
      <c r="T87" s="698"/>
      <c r="U87" s="772">
        <f t="shared" si="4"/>
        <v>0</v>
      </c>
    </row>
    <row r="88" spans="1:21" x14ac:dyDescent="0.25">
      <c r="A88" s="214">
        <f t="shared" si="3"/>
        <v>81</v>
      </c>
      <c r="B88" s="1251"/>
      <c r="C88" s="760"/>
      <c r="D88" s="1183" t="s">
        <v>166</v>
      </c>
      <c r="E88" s="758" t="s">
        <v>790</v>
      </c>
      <c r="F88" s="767"/>
      <c r="G88" s="767"/>
      <c r="H88" s="767"/>
      <c r="I88" s="767"/>
      <c r="J88" s="767"/>
      <c r="K88" s="768"/>
      <c r="L88" s="770"/>
      <c r="M88" s="770"/>
      <c r="N88" s="767"/>
      <c r="O88" s="767" t="s">
        <v>7</v>
      </c>
      <c r="P88" s="767"/>
      <c r="Q88" s="767"/>
      <c r="R88" s="767">
        <v>4</v>
      </c>
      <c r="S88" s="767">
        <v>1</v>
      </c>
      <c r="T88" s="698"/>
      <c r="U88" s="772">
        <f t="shared" si="4"/>
        <v>0</v>
      </c>
    </row>
    <row r="89" spans="1:21" x14ac:dyDescent="0.25">
      <c r="A89" s="214">
        <f t="shared" si="3"/>
        <v>82</v>
      </c>
      <c r="B89" s="1251"/>
      <c r="C89" s="760"/>
      <c r="D89" s="1184"/>
      <c r="E89" s="758" t="s">
        <v>791</v>
      </c>
      <c r="F89" s="767"/>
      <c r="G89" s="767"/>
      <c r="H89" s="767"/>
      <c r="I89" s="767"/>
      <c r="J89" s="767"/>
      <c r="K89" s="768"/>
      <c r="L89" s="770"/>
      <c r="M89" s="770"/>
      <c r="N89" s="767"/>
      <c r="O89" s="767" t="s">
        <v>7</v>
      </c>
      <c r="P89" s="767"/>
      <c r="Q89" s="767"/>
      <c r="R89" s="767">
        <v>4</v>
      </c>
      <c r="S89" s="767">
        <v>1</v>
      </c>
      <c r="T89" s="698"/>
      <c r="U89" s="772">
        <f t="shared" si="4"/>
        <v>0</v>
      </c>
    </row>
    <row r="90" spans="1:21" ht="38.25" x14ac:dyDescent="0.25">
      <c r="A90" s="214">
        <f t="shared" si="3"/>
        <v>83</v>
      </c>
      <c r="B90" s="1251"/>
      <c r="C90" s="760"/>
      <c r="D90" s="1184"/>
      <c r="E90" s="758" t="s">
        <v>792</v>
      </c>
      <c r="F90" s="767"/>
      <c r="G90" s="767"/>
      <c r="H90" s="767"/>
      <c r="I90" s="767"/>
      <c r="J90" s="767"/>
      <c r="K90" s="768"/>
      <c r="L90" s="770"/>
      <c r="M90" s="770"/>
      <c r="N90" s="767"/>
      <c r="O90" s="767"/>
      <c r="P90" s="767" t="s">
        <v>7</v>
      </c>
      <c r="Q90" s="767"/>
      <c r="R90" s="767">
        <v>2</v>
      </c>
      <c r="S90" s="767">
        <v>1</v>
      </c>
      <c r="T90" s="698"/>
      <c r="U90" s="772">
        <f t="shared" si="4"/>
        <v>0</v>
      </c>
    </row>
    <row r="91" spans="1:21" ht="51" x14ac:dyDescent="0.25">
      <c r="A91" s="214">
        <f t="shared" si="3"/>
        <v>84</v>
      </c>
      <c r="B91" s="1251"/>
      <c r="C91" s="760"/>
      <c r="D91" s="1185"/>
      <c r="E91" s="758" t="s">
        <v>793</v>
      </c>
      <c r="F91" s="767"/>
      <c r="G91" s="767"/>
      <c r="H91" s="767"/>
      <c r="I91" s="767"/>
      <c r="J91" s="767"/>
      <c r="K91" s="768"/>
      <c r="L91" s="770"/>
      <c r="M91" s="770"/>
      <c r="N91" s="767"/>
      <c r="O91" s="767" t="s">
        <v>7</v>
      </c>
      <c r="P91" s="767"/>
      <c r="Q91" s="767"/>
      <c r="R91" s="767">
        <v>4</v>
      </c>
      <c r="S91" s="767">
        <v>1</v>
      </c>
      <c r="T91" s="698"/>
      <c r="U91" s="772">
        <f t="shared" si="4"/>
        <v>0</v>
      </c>
    </row>
    <row r="92" spans="1:21" ht="51" x14ac:dyDescent="0.25">
      <c r="A92" s="214">
        <f t="shared" si="3"/>
        <v>85</v>
      </c>
      <c r="B92" s="1251"/>
      <c r="C92" s="1175" t="s">
        <v>1101</v>
      </c>
      <c r="D92" s="1183" t="s">
        <v>795</v>
      </c>
      <c r="E92" s="758" t="s">
        <v>796</v>
      </c>
      <c r="F92" s="767"/>
      <c r="G92" s="767"/>
      <c r="H92" s="767"/>
      <c r="I92" s="767"/>
      <c r="J92" s="767"/>
      <c r="K92" s="768"/>
      <c r="L92" s="770"/>
      <c r="M92" s="770"/>
      <c r="N92" s="767"/>
      <c r="O92" s="767"/>
      <c r="P92" s="767" t="s">
        <v>7</v>
      </c>
      <c r="Q92" s="767"/>
      <c r="R92" s="767">
        <v>2</v>
      </c>
      <c r="S92" s="767">
        <v>1</v>
      </c>
      <c r="T92" s="698"/>
      <c r="U92" s="772">
        <f t="shared" si="4"/>
        <v>0</v>
      </c>
    </row>
    <row r="93" spans="1:21" ht="102" x14ac:dyDescent="0.25">
      <c r="A93" s="214">
        <f t="shared" si="3"/>
        <v>86</v>
      </c>
      <c r="B93" s="1251"/>
      <c r="C93" s="1176"/>
      <c r="D93" s="1184"/>
      <c r="E93" s="758" t="s">
        <v>797</v>
      </c>
      <c r="F93" s="767"/>
      <c r="G93" s="767"/>
      <c r="H93" s="767"/>
      <c r="I93" s="767"/>
      <c r="J93" s="767"/>
      <c r="K93" s="768"/>
      <c r="L93" s="770"/>
      <c r="M93" s="770"/>
      <c r="N93" s="767"/>
      <c r="O93" s="767"/>
      <c r="P93" s="767" t="s">
        <v>7</v>
      </c>
      <c r="Q93" s="767"/>
      <c r="R93" s="767">
        <v>2</v>
      </c>
      <c r="S93" s="767">
        <v>1</v>
      </c>
      <c r="T93" s="698"/>
      <c r="U93" s="772">
        <f t="shared" si="4"/>
        <v>0</v>
      </c>
    </row>
    <row r="94" spans="1:21" ht="63.75" x14ac:dyDescent="0.25">
      <c r="A94" s="214">
        <f t="shared" si="3"/>
        <v>87</v>
      </c>
      <c r="B94" s="1251"/>
      <c r="C94" s="1176"/>
      <c r="D94" s="1184"/>
      <c r="E94" s="758" t="s">
        <v>798</v>
      </c>
      <c r="F94" s="767"/>
      <c r="G94" s="767"/>
      <c r="H94" s="767"/>
      <c r="I94" s="767"/>
      <c r="J94" s="767"/>
      <c r="K94" s="768"/>
      <c r="L94" s="770"/>
      <c r="M94" s="770"/>
      <c r="N94" s="767"/>
      <c r="O94" s="767"/>
      <c r="P94" s="767" t="s">
        <v>7</v>
      </c>
      <c r="Q94" s="767"/>
      <c r="R94" s="767">
        <v>2</v>
      </c>
      <c r="S94" s="767">
        <v>1</v>
      </c>
      <c r="T94" s="698"/>
      <c r="U94" s="772">
        <f t="shared" si="4"/>
        <v>0</v>
      </c>
    </row>
    <row r="95" spans="1:21" ht="38.25" x14ac:dyDescent="0.25">
      <c r="A95" s="214">
        <f t="shared" si="3"/>
        <v>88</v>
      </c>
      <c r="B95" s="1251"/>
      <c r="C95" s="1176"/>
      <c r="D95" s="1184"/>
      <c r="E95" s="758" t="s">
        <v>799</v>
      </c>
      <c r="F95" s="767"/>
      <c r="G95" s="767"/>
      <c r="H95" s="767"/>
      <c r="I95" s="767"/>
      <c r="J95" s="767"/>
      <c r="K95" s="768"/>
      <c r="L95" s="770"/>
      <c r="M95" s="770"/>
      <c r="N95" s="767"/>
      <c r="O95" s="767"/>
      <c r="P95" s="767" t="s">
        <v>7</v>
      </c>
      <c r="Q95" s="767"/>
      <c r="R95" s="767">
        <v>2</v>
      </c>
      <c r="S95" s="767">
        <v>1</v>
      </c>
      <c r="T95" s="698"/>
      <c r="U95" s="772">
        <f t="shared" si="4"/>
        <v>0</v>
      </c>
    </row>
    <row r="96" spans="1:21" ht="38.25" x14ac:dyDescent="0.25">
      <c r="A96" s="214">
        <f t="shared" si="3"/>
        <v>89</v>
      </c>
      <c r="B96" s="1251"/>
      <c r="C96" s="1176"/>
      <c r="D96" s="1184"/>
      <c r="E96" s="758" t="s">
        <v>800</v>
      </c>
      <c r="F96" s="767"/>
      <c r="G96" s="767"/>
      <c r="H96" s="767"/>
      <c r="I96" s="767"/>
      <c r="J96" s="767"/>
      <c r="K96" s="768"/>
      <c r="L96" s="770"/>
      <c r="M96" s="770"/>
      <c r="N96" s="767"/>
      <c r="O96" s="767" t="s">
        <v>7</v>
      </c>
      <c r="P96" s="767"/>
      <c r="Q96" s="767"/>
      <c r="R96" s="767">
        <v>4</v>
      </c>
      <c r="S96" s="767">
        <v>1</v>
      </c>
      <c r="T96" s="698"/>
      <c r="U96" s="772">
        <f t="shared" si="4"/>
        <v>0</v>
      </c>
    </row>
    <row r="97" spans="1:21" ht="38.25" x14ac:dyDescent="0.25">
      <c r="A97" s="214">
        <f t="shared" si="3"/>
        <v>90</v>
      </c>
      <c r="B97" s="1251"/>
      <c r="C97" s="1176"/>
      <c r="D97" s="1184"/>
      <c r="E97" s="758" t="s">
        <v>801</v>
      </c>
      <c r="F97" s="767"/>
      <c r="G97" s="767"/>
      <c r="H97" s="767"/>
      <c r="I97" s="767"/>
      <c r="J97" s="767"/>
      <c r="K97" s="768"/>
      <c r="L97" s="770"/>
      <c r="M97" s="770"/>
      <c r="N97" s="767" t="s">
        <v>7</v>
      </c>
      <c r="O97" s="767"/>
      <c r="P97" s="767"/>
      <c r="Q97" s="767"/>
      <c r="R97" s="767">
        <v>12</v>
      </c>
      <c r="S97" s="767">
        <v>1</v>
      </c>
      <c r="T97" s="698"/>
      <c r="U97" s="772">
        <f t="shared" si="4"/>
        <v>0</v>
      </c>
    </row>
    <row r="98" spans="1:21" ht="25.5" x14ac:dyDescent="0.25">
      <c r="A98" s="214">
        <f t="shared" si="3"/>
        <v>91</v>
      </c>
      <c r="B98" s="1251"/>
      <c r="C98" s="1176"/>
      <c r="D98" s="1184"/>
      <c r="E98" s="758" t="s">
        <v>802</v>
      </c>
      <c r="F98" s="767"/>
      <c r="G98" s="767"/>
      <c r="H98" s="767"/>
      <c r="I98" s="767"/>
      <c r="J98" s="767"/>
      <c r="K98" s="768"/>
      <c r="L98" s="770"/>
      <c r="M98" s="770"/>
      <c r="N98" s="767" t="s">
        <v>7</v>
      </c>
      <c r="O98" s="767"/>
      <c r="P98" s="767"/>
      <c r="Q98" s="767"/>
      <c r="R98" s="767">
        <v>12</v>
      </c>
      <c r="S98" s="767">
        <v>1</v>
      </c>
      <c r="T98" s="698"/>
      <c r="U98" s="772">
        <f t="shared" si="4"/>
        <v>0</v>
      </c>
    </row>
    <row r="99" spans="1:21" ht="25.5" x14ac:dyDescent="0.25">
      <c r="A99" s="214">
        <f t="shared" si="3"/>
        <v>92</v>
      </c>
      <c r="B99" s="1251"/>
      <c r="C99" s="1176"/>
      <c r="D99" s="1184"/>
      <c r="E99" s="758" t="s">
        <v>803</v>
      </c>
      <c r="F99" s="767"/>
      <c r="G99" s="767"/>
      <c r="H99" s="767"/>
      <c r="I99" s="767"/>
      <c r="J99" s="767"/>
      <c r="K99" s="768"/>
      <c r="L99" s="770"/>
      <c r="M99" s="770"/>
      <c r="N99" s="767" t="s">
        <v>7</v>
      </c>
      <c r="O99" s="767"/>
      <c r="P99" s="767"/>
      <c r="Q99" s="767"/>
      <c r="R99" s="767">
        <v>12</v>
      </c>
      <c r="S99" s="767">
        <v>1</v>
      </c>
      <c r="T99" s="698"/>
      <c r="U99" s="772">
        <f t="shared" si="4"/>
        <v>0</v>
      </c>
    </row>
    <row r="100" spans="1:21" ht="72" customHeight="1" x14ac:dyDescent="0.25">
      <c r="A100" s="214">
        <f t="shared" si="3"/>
        <v>93</v>
      </c>
      <c r="B100" s="1251"/>
      <c r="C100" s="1177"/>
      <c r="D100" s="1185"/>
      <c r="E100" s="758" t="s">
        <v>804</v>
      </c>
      <c r="F100" s="767"/>
      <c r="G100" s="767"/>
      <c r="H100" s="767"/>
      <c r="I100" s="767"/>
      <c r="J100" s="767"/>
      <c r="K100" s="768"/>
      <c r="L100" s="770"/>
      <c r="M100" s="770"/>
      <c r="N100" s="767" t="s">
        <v>7</v>
      </c>
      <c r="O100" s="767"/>
      <c r="P100" s="767"/>
      <c r="Q100" s="767"/>
      <c r="R100" s="767">
        <v>12</v>
      </c>
      <c r="S100" s="767">
        <v>1</v>
      </c>
      <c r="T100" s="698"/>
      <c r="U100" s="772">
        <f t="shared" si="4"/>
        <v>0</v>
      </c>
    </row>
    <row r="101" spans="1:21" x14ac:dyDescent="0.25">
      <c r="A101" s="214">
        <f t="shared" si="3"/>
        <v>94</v>
      </c>
      <c r="B101" s="1251"/>
      <c r="C101" s="760"/>
      <c r="D101" s="1183" t="s">
        <v>805</v>
      </c>
      <c r="E101" s="758" t="s">
        <v>806</v>
      </c>
      <c r="F101" s="767"/>
      <c r="G101" s="767"/>
      <c r="H101" s="767"/>
      <c r="I101" s="767"/>
      <c r="J101" s="767"/>
      <c r="K101" s="768"/>
      <c r="L101" s="770"/>
      <c r="M101" s="770"/>
      <c r="N101" s="767"/>
      <c r="O101" s="767"/>
      <c r="P101" s="767"/>
      <c r="Q101" s="767" t="s">
        <v>7</v>
      </c>
      <c r="R101" s="767">
        <v>1</v>
      </c>
      <c r="S101" s="767">
        <v>1</v>
      </c>
      <c r="T101" s="698"/>
      <c r="U101" s="772">
        <f t="shared" si="4"/>
        <v>0</v>
      </c>
    </row>
    <row r="102" spans="1:21" x14ac:dyDescent="0.25">
      <c r="A102" s="214">
        <f t="shared" si="3"/>
        <v>95</v>
      </c>
      <c r="B102" s="1251"/>
      <c r="C102" s="760"/>
      <c r="D102" s="1184"/>
      <c r="E102" s="758" t="s">
        <v>807</v>
      </c>
      <c r="F102" s="767"/>
      <c r="G102" s="767"/>
      <c r="H102" s="767"/>
      <c r="I102" s="767"/>
      <c r="J102" s="767"/>
      <c r="K102" s="768"/>
      <c r="L102" s="770"/>
      <c r="M102" s="770"/>
      <c r="N102" s="767"/>
      <c r="O102" s="767"/>
      <c r="P102" s="767"/>
      <c r="Q102" s="767" t="s">
        <v>7</v>
      </c>
      <c r="R102" s="767">
        <v>1</v>
      </c>
      <c r="S102" s="767">
        <v>1</v>
      </c>
      <c r="T102" s="698"/>
      <c r="U102" s="772">
        <f t="shared" si="4"/>
        <v>0</v>
      </c>
    </row>
    <row r="103" spans="1:21" x14ac:dyDescent="0.25">
      <c r="A103" s="214">
        <f t="shared" si="3"/>
        <v>96</v>
      </c>
      <c r="B103" s="1251"/>
      <c r="C103" s="760"/>
      <c r="D103" s="1185"/>
      <c r="E103" s="758" t="s">
        <v>808</v>
      </c>
      <c r="F103" s="767"/>
      <c r="G103" s="767"/>
      <c r="H103" s="767"/>
      <c r="I103" s="767"/>
      <c r="J103" s="767"/>
      <c r="K103" s="768"/>
      <c r="L103" s="770"/>
      <c r="M103" s="770"/>
      <c r="N103" s="767"/>
      <c r="O103" s="767"/>
      <c r="P103" s="767"/>
      <c r="Q103" s="767" t="s">
        <v>7</v>
      </c>
      <c r="R103" s="767">
        <v>1</v>
      </c>
      <c r="S103" s="767">
        <v>1</v>
      </c>
      <c r="T103" s="698"/>
      <c r="U103" s="772">
        <f t="shared" si="4"/>
        <v>0</v>
      </c>
    </row>
    <row r="104" spans="1:21" x14ac:dyDescent="0.25">
      <c r="A104" s="214">
        <f t="shared" si="3"/>
        <v>97</v>
      </c>
      <c r="B104" s="1251"/>
      <c r="C104" s="759" t="s">
        <v>1109</v>
      </c>
      <c r="D104" s="773" t="s">
        <v>810</v>
      </c>
      <c r="E104" s="758" t="s">
        <v>811</v>
      </c>
      <c r="F104" s="767"/>
      <c r="G104" s="767"/>
      <c r="H104" s="767"/>
      <c r="I104" s="767"/>
      <c r="J104" s="767"/>
      <c r="K104" s="768"/>
      <c r="L104" s="770"/>
      <c r="M104" s="770"/>
      <c r="N104" s="767"/>
      <c r="O104" s="767"/>
      <c r="P104" s="767"/>
      <c r="Q104" s="767" t="s">
        <v>7</v>
      </c>
      <c r="R104" s="767">
        <v>1</v>
      </c>
      <c r="S104" s="767">
        <v>1</v>
      </c>
      <c r="T104" s="698"/>
      <c r="U104" s="772">
        <f t="shared" si="4"/>
        <v>0</v>
      </c>
    </row>
    <row r="105" spans="1:21" x14ac:dyDescent="0.25">
      <c r="A105" s="214">
        <f t="shared" si="3"/>
        <v>98</v>
      </c>
      <c r="B105" s="1251"/>
      <c r="C105" s="759" t="s">
        <v>1110</v>
      </c>
      <c r="D105" s="773" t="s">
        <v>813</v>
      </c>
      <c r="E105" s="758" t="s">
        <v>814</v>
      </c>
      <c r="F105" s="767"/>
      <c r="G105" s="767"/>
      <c r="H105" s="767"/>
      <c r="I105" s="767"/>
      <c r="J105" s="767"/>
      <c r="K105" s="768"/>
      <c r="L105" s="770"/>
      <c r="M105" s="770"/>
      <c r="N105" s="767"/>
      <c r="O105" s="767" t="s">
        <v>7</v>
      </c>
      <c r="P105" s="767"/>
      <c r="Q105" s="767"/>
      <c r="R105" s="767">
        <v>4</v>
      </c>
      <c r="S105" s="767">
        <v>1</v>
      </c>
      <c r="T105" s="698"/>
      <c r="U105" s="772">
        <f t="shared" si="4"/>
        <v>0</v>
      </c>
    </row>
    <row r="106" spans="1:21" ht="38.25" x14ac:dyDescent="0.25">
      <c r="A106" s="214">
        <f t="shared" si="3"/>
        <v>99</v>
      </c>
      <c r="B106" s="1251"/>
      <c r="C106" s="759" t="s">
        <v>1111</v>
      </c>
      <c r="D106" s="773" t="s">
        <v>816</v>
      </c>
      <c r="E106" s="758" t="s">
        <v>817</v>
      </c>
      <c r="F106" s="767"/>
      <c r="G106" s="767"/>
      <c r="H106" s="767"/>
      <c r="I106" s="767"/>
      <c r="J106" s="767"/>
      <c r="K106" s="768"/>
      <c r="L106" s="770"/>
      <c r="M106" s="770"/>
      <c r="N106" s="767" t="s">
        <v>7</v>
      </c>
      <c r="O106" s="767"/>
      <c r="P106" s="767"/>
      <c r="Q106" s="767"/>
      <c r="R106" s="767">
        <v>12</v>
      </c>
      <c r="S106" s="767">
        <v>1</v>
      </c>
      <c r="T106" s="698"/>
      <c r="U106" s="772">
        <f t="shared" si="4"/>
        <v>0</v>
      </c>
    </row>
    <row r="107" spans="1:21" ht="38.25" x14ac:dyDescent="0.25">
      <c r="A107" s="214">
        <f t="shared" si="3"/>
        <v>100</v>
      </c>
      <c r="B107" s="1251"/>
      <c r="C107" s="759" t="s">
        <v>1112</v>
      </c>
      <c r="D107" s="773" t="s">
        <v>819</v>
      </c>
      <c r="E107" s="758" t="s">
        <v>820</v>
      </c>
      <c r="F107" s="767"/>
      <c r="G107" s="767"/>
      <c r="H107" s="767"/>
      <c r="I107" s="767"/>
      <c r="J107" s="767"/>
      <c r="K107" s="768"/>
      <c r="L107" s="770"/>
      <c r="M107" s="770"/>
      <c r="N107" s="767" t="s">
        <v>7</v>
      </c>
      <c r="O107" s="767"/>
      <c r="P107" s="767"/>
      <c r="Q107" s="767"/>
      <c r="R107" s="767">
        <v>12</v>
      </c>
      <c r="S107" s="767">
        <v>1</v>
      </c>
      <c r="T107" s="698"/>
      <c r="U107" s="772">
        <f t="shared" si="4"/>
        <v>0</v>
      </c>
    </row>
    <row r="108" spans="1:21" ht="25.5" x14ac:dyDescent="0.25">
      <c r="A108" s="214">
        <f t="shared" si="3"/>
        <v>101</v>
      </c>
      <c r="B108" s="1252"/>
      <c r="C108" s="759" t="s">
        <v>1113</v>
      </c>
      <c r="D108" s="773" t="s">
        <v>822</v>
      </c>
      <c r="E108" s="758" t="s">
        <v>823</v>
      </c>
      <c r="F108" s="767"/>
      <c r="G108" s="767"/>
      <c r="H108" s="767"/>
      <c r="I108" s="767"/>
      <c r="J108" s="767"/>
      <c r="K108" s="768"/>
      <c r="L108" s="770"/>
      <c r="M108" s="770"/>
      <c r="N108" s="767"/>
      <c r="O108" s="767"/>
      <c r="P108" s="767" t="s">
        <v>7</v>
      </c>
      <c r="Q108" s="767"/>
      <c r="R108" s="767">
        <v>2</v>
      </c>
      <c r="S108" s="767">
        <v>1</v>
      </c>
      <c r="T108" s="698"/>
      <c r="U108" s="772">
        <f t="shared" si="4"/>
        <v>0</v>
      </c>
    </row>
    <row r="109" spans="1:21" ht="25.5" x14ac:dyDescent="0.25">
      <c r="A109" s="214">
        <f t="shared" si="3"/>
        <v>102</v>
      </c>
      <c r="B109" s="1202" t="s">
        <v>1230</v>
      </c>
      <c r="C109" s="1175" t="s">
        <v>1114</v>
      </c>
      <c r="D109" s="1183" t="s">
        <v>758</v>
      </c>
      <c r="E109" s="758" t="s">
        <v>759</v>
      </c>
      <c r="F109" s="767"/>
      <c r="G109" s="767" t="s">
        <v>7</v>
      </c>
      <c r="H109" s="767"/>
      <c r="I109" s="767"/>
      <c r="J109" s="767"/>
      <c r="K109" s="768"/>
      <c r="L109" s="770"/>
      <c r="M109" s="770"/>
      <c r="N109" s="767"/>
      <c r="O109" s="767"/>
      <c r="P109" s="767"/>
      <c r="Q109" s="767"/>
      <c r="R109" s="767">
        <v>52</v>
      </c>
      <c r="S109" s="767">
        <v>1</v>
      </c>
      <c r="T109" s="787" t="s">
        <v>4046</v>
      </c>
      <c r="U109" s="788" t="s">
        <v>4046</v>
      </c>
    </row>
    <row r="110" spans="1:21" ht="25.5" x14ac:dyDescent="0.25">
      <c r="A110" s="214">
        <f t="shared" si="3"/>
        <v>103</v>
      </c>
      <c r="B110" s="1203"/>
      <c r="C110" s="1176"/>
      <c r="D110" s="1184"/>
      <c r="E110" s="758" t="s">
        <v>760</v>
      </c>
      <c r="F110" s="767"/>
      <c r="G110" s="767"/>
      <c r="H110" s="767"/>
      <c r="I110" s="767"/>
      <c r="J110" s="767"/>
      <c r="K110" s="768"/>
      <c r="L110" s="770"/>
      <c r="M110" s="770"/>
      <c r="N110" s="767" t="s">
        <v>7</v>
      </c>
      <c r="O110" s="767"/>
      <c r="P110" s="767"/>
      <c r="Q110" s="767"/>
      <c r="R110" s="767">
        <v>12</v>
      </c>
      <c r="S110" s="767">
        <v>1</v>
      </c>
      <c r="T110" s="698"/>
      <c r="U110" s="772">
        <f t="shared" si="4"/>
        <v>0</v>
      </c>
    </row>
    <row r="111" spans="1:21" ht="25.5" x14ac:dyDescent="0.25">
      <c r="A111" s="214">
        <f t="shared" si="3"/>
        <v>104</v>
      </c>
      <c r="B111" s="1203"/>
      <c r="C111" s="1176"/>
      <c r="D111" s="1184"/>
      <c r="E111" s="758" t="s">
        <v>761</v>
      </c>
      <c r="F111" s="767"/>
      <c r="G111" s="767"/>
      <c r="H111" s="767"/>
      <c r="I111" s="767"/>
      <c r="J111" s="767"/>
      <c r="K111" s="768"/>
      <c r="L111" s="770"/>
      <c r="M111" s="770"/>
      <c r="N111" s="767" t="s">
        <v>7</v>
      </c>
      <c r="O111" s="767"/>
      <c r="P111" s="767"/>
      <c r="Q111" s="767"/>
      <c r="R111" s="767">
        <v>12</v>
      </c>
      <c r="S111" s="767">
        <v>1</v>
      </c>
      <c r="T111" s="698"/>
      <c r="U111" s="772">
        <f t="shared" si="4"/>
        <v>0</v>
      </c>
    </row>
    <row r="112" spans="1:21" x14ac:dyDescent="0.25">
      <c r="A112" s="214">
        <f t="shared" si="3"/>
        <v>105</v>
      </c>
      <c r="B112" s="1203"/>
      <c r="C112" s="1176"/>
      <c r="D112" s="1184"/>
      <c r="E112" s="758" t="s">
        <v>762</v>
      </c>
      <c r="F112" s="767"/>
      <c r="G112" s="767"/>
      <c r="H112" s="767"/>
      <c r="I112" s="767"/>
      <c r="J112" s="767"/>
      <c r="K112" s="768"/>
      <c r="L112" s="770"/>
      <c r="M112" s="770"/>
      <c r="N112" s="767" t="s">
        <v>7</v>
      </c>
      <c r="O112" s="767"/>
      <c r="P112" s="767"/>
      <c r="Q112" s="767"/>
      <c r="R112" s="767">
        <v>12</v>
      </c>
      <c r="S112" s="767">
        <v>1</v>
      </c>
      <c r="T112" s="698"/>
      <c r="U112" s="772">
        <f t="shared" si="4"/>
        <v>0</v>
      </c>
    </row>
    <row r="113" spans="1:21" ht="25.5" x14ac:dyDescent="0.25">
      <c r="A113" s="214">
        <f t="shared" si="3"/>
        <v>106</v>
      </c>
      <c r="B113" s="1203"/>
      <c r="C113" s="1176"/>
      <c r="D113" s="1184"/>
      <c r="E113" s="758" t="s">
        <v>763</v>
      </c>
      <c r="F113" s="767"/>
      <c r="G113" s="767"/>
      <c r="H113" s="767"/>
      <c r="I113" s="767"/>
      <c r="J113" s="767"/>
      <c r="K113" s="768"/>
      <c r="L113" s="770"/>
      <c r="M113" s="770"/>
      <c r="N113" s="767" t="s">
        <v>7</v>
      </c>
      <c r="O113" s="767"/>
      <c r="P113" s="767"/>
      <c r="Q113" s="767"/>
      <c r="R113" s="767">
        <v>12</v>
      </c>
      <c r="S113" s="767">
        <v>1</v>
      </c>
      <c r="T113" s="698"/>
      <c r="U113" s="772">
        <f t="shared" si="4"/>
        <v>0</v>
      </c>
    </row>
    <row r="114" spans="1:21" x14ac:dyDescent="0.25">
      <c r="A114" s="214">
        <f t="shared" si="3"/>
        <v>107</v>
      </c>
      <c r="B114" s="1203"/>
      <c r="C114" s="1176"/>
      <c r="D114" s="1184"/>
      <c r="E114" s="758" t="s">
        <v>764</v>
      </c>
      <c r="F114" s="767"/>
      <c r="G114" s="767"/>
      <c r="H114" s="767"/>
      <c r="I114" s="767"/>
      <c r="J114" s="767"/>
      <c r="K114" s="768"/>
      <c r="L114" s="770"/>
      <c r="M114" s="770"/>
      <c r="N114" s="767" t="s">
        <v>7</v>
      </c>
      <c r="O114" s="767"/>
      <c r="P114" s="767"/>
      <c r="Q114" s="767"/>
      <c r="R114" s="767">
        <v>12</v>
      </c>
      <c r="S114" s="767">
        <v>1</v>
      </c>
      <c r="T114" s="698"/>
      <c r="U114" s="772">
        <f t="shared" si="4"/>
        <v>0</v>
      </c>
    </row>
    <row r="115" spans="1:21" x14ac:dyDescent="0.25">
      <c r="A115" s="214">
        <f t="shared" si="3"/>
        <v>108</v>
      </c>
      <c r="B115" s="1203"/>
      <c r="C115" s="1176"/>
      <c r="D115" s="1184"/>
      <c r="E115" s="758" t="s">
        <v>765</v>
      </c>
      <c r="F115" s="767"/>
      <c r="G115" s="767"/>
      <c r="H115" s="767"/>
      <c r="I115" s="767"/>
      <c r="J115" s="767"/>
      <c r="K115" s="768"/>
      <c r="L115" s="770"/>
      <c r="M115" s="770"/>
      <c r="N115" s="767"/>
      <c r="O115" s="767" t="s">
        <v>7</v>
      </c>
      <c r="P115" s="767"/>
      <c r="Q115" s="767"/>
      <c r="R115" s="767">
        <v>4</v>
      </c>
      <c r="S115" s="767">
        <v>1</v>
      </c>
      <c r="T115" s="698"/>
      <c r="U115" s="772">
        <f t="shared" si="4"/>
        <v>0</v>
      </c>
    </row>
    <row r="116" spans="1:21" x14ac:dyDescent="0.25">
      <c r="A116" s="214">
        <f t="shared" si="3"/>
        <v>109</v>
      </c>
      <c r="B116" s="1203"/>
      <c r="C116" s="1176"/>
      <c r="D116" s="1184"/>
      <c r="E116" s="758" t="s">
        <v>766</v>
      </c>
      <c r="F116" s="767"/>
      <c r="G116" s="767"/>
      <c r="H116" s="767"/>
      <c r="I116" s="767"/>
      <c r="J116" s="767"/>
      <c r="K116" s="768"/>
      <c r="L116" s="770"/>
      <c r="M116" s="770"/>
      <c r="N116" s="767"/>
      <c r="O116" s="767" t="s">
        <v>7</v>
      </c>
      <c r="P116" s="767"/>
      <c r="Q116" s="767"/>
      <c r="R116" s="767">
        <v>4</v>
      </c>
      <c r="S116" s="767">
        <v>1</v>
      </c>
      <c r="T116" s="698"/>
      <c r="U116" s="772">
        <f t="shared" si="4"/>
        <v>0</v>
      </c>
    </row>
    <row r="117" spans="1:21" ht="38.25" x14ac:dyDescent="0.25">
      <c r="A117" s="214">
        <f t="shared" si="3"/>
        <v>110</v>
      </c>
      <c r="B117" s="1203"/>
      <c r="C117" s="1176"/>
      <c r="D117" s="1184"/>
      <c r="E117" s="758" t="s">
        <v>767</v>
      </c>
      <c r="F117" s="767"/>
      <c r="G117" s="767"/>
      <c r="H117" s="767"/>
      <c r="I117" s="767"/>
      <c r="J117" s="767"/>
      <c r="K117" s="768"/>
      <c r="L117" s="770"/>
      <c r="M117" s="770"/>
      <c r="N117" s="767"/>
      <c r="O117" s="767" t="s">
        <v>7</v>
      </c>
      <c r="P117" s="767"/>
      <c r="Q117" s="767"/>
      <c r="R117" s="767">
        <v>4</v>
      </c>
      <c r="S117" s="767">
        <v>1</v>
      </c>
      <c r="T117" s="698"/>
      <c r="U117" s="772">
        <f t="shared" si="4"/>
        <v>0</v>
      </c>
    </row>
    <row r="118" spans="1:21" x14ac:dyDescent="0.25">
      <c r="A118" s="214">
        <f t="shared" si="3"/>
        <v>111</v>
      </c>
      <c r="B118" s="1203"/>
      <c r="C118" s="1176"/>
      <c r="D118" s="1184"/>
      <c r="E118" s="758" t="s">
        <v>768</v>
      </c>
      <c r="F118" s="767"/>
      <c r="G118" s="767"/>
      <c r="H118" s="767"/>
      <c r="I118" s="767"/>
      <c r="J118" s="767"/>
      <c r="K118" s="768"/>
      <c r="L118" s="770"/>
      <c r="M118" s="770"/>
      <c r="N118" s="767"/>
      <c r="O118" s="767" t="s">
        <v>7</v>
      </c>
      <c r="P118" s="767"/>
      <c r="Q118" s="767"/>
      <c r="R118" s="767">
        <v>4</v>
      </c>
      <c r="S118" s="767">
        <v>1</v>
      </c>
      <c r="T118" s="698"/>
      <c r="U118" s="772">
        <f t="shared" si="4"/>
        <v>0</v>
      </c>
    </row>
    <row r="119" spans="1:21" ht="51" x14ac:dyDescent="0.25">
      <c r="A119" s="214">
        <f t="shared" si="3"/>
        <v>112</v>
      </c>
      <c r="B119" s="1203"/>
      <c r="C119" s="1176"/>
      <c r="D119" s="1184"/>
      <c r="E119" s="758" t="s">
        <v>769</v>
      </c>
      <c r="F119" s="767"/>
      <c r="G119" s="767"/>
      <c r="H119" s="767"/>
      <c r="I119" s="767"/>
      <c r="J119" s="767"/>
      <c r="K119" s="768"/>
      <c r="L119" s="770"/>
      <c r="M119" s="770"/>
      <c r="N119" s="767"/>
      <c r="O119" s="767" t="s">
        <v>7</v>
      </c>
      <c r="P119" s="767"/>
      <c r="Q119" s="767"/>
      <c r="R119" s="767">
        <v>4</v>
      </c>
      <c r="S119" s="767">
        <v>1</v>
      </c>
      <c r="T119" s="698"/>
      <c r="U119" s="772">
        <f t="shared" si="4"/>
        <v>0</v>
      </c>
    </row>
    <row r="120" spans="1:21" ht="51" x14ac:dyDescent="0.25">
      <c r="A120" s="214">
        <f t="shared" si="3"/>
        <v>113</v>
      </c>
      <c r="B120" s="1203"/>
      <c r="C120" s="1176"/>
      <c r="D120" s="1184"/>
      <c r="E120" s="758" t="s">
        <v>770</v>
      </c>
      <c r="F120" s="767"/>
      <c r="G120" s="767"/>
      <c r="H120" s="767"/>
      <c r="I120" s="767"/>
      <c r="J120" s="767"/>
      <c r="K120" s="768"/>
      <c r="L120" s="770"/>
      <c r="M120" s="770"/>
      <c r="N120" s="767"/>
      <c r="O120" s="767" t="s">
        <v>7</v>
      </c>
      <c r="P120" s="767"/>
      <c r="Q120" s="767"/>
      <c r="R120" s="767">
        <v>4</v>
      </c>
      <c r="S120" s="767">
        <v>1</v>
      </c>
      <c r="T120" s="698"/>
      <c r="U120" s="772">
        <f t="shared" si="4"/>
        <v>0</v>
      </c>
    </row>
    <row r="121" spans="1:21" ht="38.25" x14ac:dyDescent="0.25">
      <c r="A121" s="214">
        <f t="shared" si="3"/>
        <v>114</v>
      </c>
      <c r="B121" s="1203"/>
      <c r="C121" s="1176"/>
      <c r="D121" s="1184"/>
      <c r="E121" s="758" t="s">
        <v>771</v>
      </c>
      <c r="F121" s="767"/>
      <c r="G121" s="767"/>
      <c r="H121" s="767"/>
      <c r="I121" s="767"/>
      <c r="J121" s="767"/>
      <c r="K121" s="768"/>
      <c r="L121" s="770"/>
      <c r="M121" s="770"/>
      <c r="N121" s="767"/>
      <c r="O121" s="767" t="s">
        <v>7</v>
      </c>
      <c r="P121" s="767"/>
      <c r="Q121" s="767"/>
      <c r="R121" s="767">
        <v>4</v>
      </c>
      <c r="S121" s="767">
        <v>1</v>
      </c>
      <c r="T121" s="698"/>
      <c r="U121" s="772">
        <f t="shared" si="4"/>
        <v>0</v>
      </c>
    </row>
    <row r="122" spans="1:21" ht="25.5" x14ac:dyDescent="0.25">
      <c r="A122" s="214">
        <f t="shared" si="3"/>
        <v>115</v>
      </c>
      <c r="B122" s="1203"/>
      <c r="C122" s="1176"/>
      <c r="D122" s="1184"/>
      <c r="E122" s="758" t="s">
        <v>772</v>
      </c>
      <c r="F122" s="767"/>
      <c r="G122" s="767"/>
      <c r="H122" s="767"/>
      <c r="I122" s="767"/>
      <c r="J122" s="767"/>
      <c r="K122" s="768"/>
      <c r="L122" s="770"/>
      <c r="M122" s="770"/>
      <c r="N122" s="767" t="s">
        <v>7</v>
      </c>
      <c r="O122" s="767"/>
      <c r="P122" s="767"/>
      <c r="Q122" s="767"/>
      <c r="R122" s="767">
        <v>12</v>
      </c>
      <c r="S122" s="767">
        <v>1</v>
      </c>
      <c r="T122" s="698"/>
      <c r="U122" s="772">
        <f t="shared" si="4"/>
        <v>0</v>
      </c>
    </row>
    <row r="123" spans="1:21" ht="38.25" x14ac:dyDescent="0.25">
      <c r="A123" s="214">
        <f t="shared" si="3"/>
        <v>116</v>
      </c>
      <c r="B123" s="1203"/>
      <c r="C123" s="1176"/>
      <c r="D123" s="1184"/>
      <c r="E123" s="758" t="s">
        <v>773</v>
      </c>
      <c r="F123" s="767"/>
      <c r="G123" s="767"/>
      <c r="H123" s="767"/>
      <c r="I123" s="767"/>
      <c r="J123" s="767"/>
      <c r="K123" s="768"/>
      <c r="L123" s="770"/>
      <c r="M123" s="770"/>
      <c r="N123" s="767" t="s">
        <v>7</v>
      </c>
      <c r="O123" s="767"/>
      <c r="P123" s="767"/>
      <c r="Q123" s="767"/>
      <c r="R123" s="767">
        <v>12</v>
      </c>
      <c r="S123" s="767">
        <v>1</v>
      </c>
      <c r="T123" s="698"/>
      <c r="U123" s="772">
        <f t="shared" si="4"/>
        <v>0</v>
      </c>
    </row>
    <row r="124" spans="1:21" ht="25.5" x14ac:dyDescent="0.25">
      <c r="A124" s="214">
        <f t="shared" si="3"/>
        <v>117</v>
      </c>
      <c r="B124" s="1203"/>
      <c r="C124" s="1176"/>
      <c r="D124" s="1184"/>
      <c r="E124" s="758" t="s">
        <v>774</v>
      </c>
      <c r="F124" s="767"/>
      <c r="G124" s="767"/>
      <c r="H124" s="767"/>
      <c r="I124" s="767"/>
      <c r="J124" s="767"/>
      <c r="K124" s="768"/>
      <c r="L124" s="770"/>
      <c r="M124" s="770"/>
      <c r="N124" s="767"/>
      <c r="O124" s="767"/>
      <c r="P124" s="767"/>
      <c r="Q124" s="767" t="s">
        <v>7</v>
      </c>
      <c r="R124" s="767">
        <v>1</v>
      </c>
      <c r="S124" s="767">
        <v>1</v>
      </c>
      <c r="T124" s="698"/>
      <c r="U124" s="772">
        <f t="shared" si="4"/>
        <v>0</v>
      </c>
    </row>
    <row r="125" spans="1:21" x14ac:dyDescent="0.25">
      <c r="A125" s="214">
        <f t="shared" si="3"/>
        <v>118</v>
      </c>
      <c r="B125" s="1203"/>
      <c r="C125" s="1176"/>
      <c r="D125" s="1184"/>
      <c r="E125" s="758" t="s">
        <v>775</v>
      </c>
      <c r="F125" s="767"/>
      <c r="G125" s="767"/>
      <c r="H125" s="767"/>
      <c r="I125" s="767"/>
      <c r="J125" s="767"/>
      <c r="K125" s="768"/>
      <c r="L125" s="770"/>
      <c r="M125" s="770"/>
      <c r="N125" s="767"/>
      <c r="O125" s="767"/>
      <c r="P125" s="767"/>
      <c r="Q125" s="767" t="s">
        <v>7</v>
      </c>
      <c r="R125" s="767">
        <v>1</v>
      </c>
      <c r="S125" s="767">
        <v>1</v>
      </c>
      <c r="T125" s="698"/>
      <c r="U125" s="772">
        <f t="shared" si="4"/>
        <v>0</v>
      </c>
    </row>
    <row r="126" spans="1:21" ht="25.5" x14ac:dyDescent="0.25">
      <c r="A126" s="214">
        <f t="shared" si="3"/>
        <v>119</v>
      </c>
      <c r="B126" s="1203"/>
      <c r="C126" s="1176"/>
      <c r="D126" s="1184"/>
      <c r="E126" s="758" t="s">
        <v>776</v>
      </c>
      <c r="F126" s="767"/>
      <c r="G126" s="767"/>
      <c r="H126" s="767"/>
      <c r="I126" s="767"/>
      <c r="J126" s="767"/>
      <c r="K126" s="768"/>
      <c r="L126" s="770"/>
      <c r="M126" s="770"/>
      <c r="N126" s="767"/>
      <c r="O126" s="767"/>
      <c r="P126" s="767"/>
      <c r="Q126" s="767" t="s">
        <v>7</v>
      </c>
      <c r="R126" s="767">
        <v>1</v>
      </c>
      <c r="S126" s="767">
        <v>1</v>
      </c>
      <c r="T126" s="698"/>
      <c r="U126" s="772">
        <f t="shared" si="4"/>
        <v>0</v>
      </c>
    </row>
    <row r="127" spans="1:21" ht="20.25" customHeight="1" x14ac:dyDescent="0.25">
      <c r="A127" s="214">
        <f t="shared" si="3"/>
        <v>120</v>
      </c>
      <c r="B127" s="1203"/>
      <c r="C127" s="1177"/>
      <c r="D127" s="1185"/>
      <c r="E127" s="758" t="s">
        <v>777</v>
      </c>
      <c r="F127" s="767"/>
      <c r="G127" s="767"/>
      <c r="H127" s="767"/>
      <c r="I127" s="767"/>
      <c r="J127" s="767"/>
      <c r="K127" s="768"/>
      <c r="L127" s="770"/>
      <c r="M127" s="770"/>
      <c r="N127" s="767"/>
      <c r="O127" s="767"/>
      <c r="P127" s="767"/>
      <c r="Q127" s="767" t="s">
        <v>7</v>
      </c>
      <c r="R127" s="767">
        <v>1</v>
      </c>
      <c r="S127" s="767">
        <v>1</v>
      </c>
      <c r="T127" s="698"/>
      <c r="U127" s="772">
        <f t="shared" si="4"/>
        <v>0</v>
      </c>
    </row>
    <row r="128" spans="1:21" ht="25.5" x14ac:dyDescent="0.25">
      <c r="A128" s="214">
        <f t="shared" si="3"/>
        <v>121</v>
      </c>
      <c r="B128" s="1203"/>
      <c r="C128" s="759" t="s">
        <v>1115</v>
      </c>
      <c r="D128" s="773" t="s">
        <v>779</v>
      </c>
      <c r="E128" s="758" t="s">
        <v>780</v>
      </c>
      <c r="F128" s="767"/>
      <c r="G128" s="767"/>
      <c r="H128" s="767"/>
      <c r="I128" s="767"/>
      <c r="J128" s="767"/>
      <c r="K128" s="768"/>
      <c r="L128" s="770"/>
      <c r="M128" s="770"/>
      <c r="N128" s="767"/>
      <c r="O128" s="767" t="s">
        <v>7</v>
      </c>
      <c r="P128" s="767"/>
      <c r="Q128" s="767"/>
      <c r="R128" s="767">
        <v>4</v>
      </c>
      <c r="S128" s="767">
        <v>1</v>
      </c>
      <c r="T128" s="698"/>
      <c r="U128" s="772">
        <f t="shared" si="4"/>
        <v>0</v>
      </c>
    </row>
    <row r="129" spans="1:21" ht="25.5" x14ac:dyDescent="0.25">
      <c r="A129" s="214">
        <f t="shared" si="3"/>
        <v>122</v>
      </c>
      <c r="B129" s="1203"/>
      <c r="C129" s="759" t="s">
        <v>1115</v>
      </c>
      <c r="D129" s="773" t="s">
        <v>779</v>
      </c>
      <c r="E129" s="758" t="s">
        <v>781</v>
      </c>
      <c r="F129" s="767"/>
      <c r="G129" s="767"/>
      <c r="H129" s="767"/>
      <c r="I129" s="767"/>
      <c r="J129" s="767"/>
      <c r="K129" s="768"/>
      <c r="L129" s="770"/>
      <c r="M129" s="770"/>
      <c r="N129" s="767"/>
      <c r="O129" s="767" t="s">
        <v>7</v>
      </c>
      <c r="P129" s="767"/>
      <c r="Q129" s="767"/>
      <c r="R129" s="767">
        <v>4</v>
      </c>
      <c r="S129" s="767">
        <v>1</v>
      </c>
      <c r="T129" s="698"/>
      <c r="U129" s="772">
        <f t="shared" si="4"/>
        <v>0</v>
      </c>
    </row>
    <row r="130" spans="1:21" ht="25.5" x14ac:dyDescent="0.25">
      <c r="A130" s="214">
        <f t="shared" si="3"/>
        <v>123</v>
      </c>
      <c r="B130" s="1203"/>
      <c r="C130" s="759" t="s">
        <v>1115</v>
      </c>
      <c r="D130" s="773" t="s">
        <v>779</v>
      </c>
      <c r="E130" s="758" t="s">
        <v>782</v>
      </c>
      <c r="F130" s="767"/>
      <c r="G130" s="767"/>
      <c r="H130" s="767"/>
      <c r="I130" s="767"/>
      <c r="J130" s="767"/>
      <c r="K130" s="768"/>
      <c r="L130" s="770"/>
      <c r="M130" s="770"/>
      <c r="N130" s="767"/>
      <c r="O130" s="767" t="s">
        <v>7</v>
      </c>
      <c r="P130" s="767"/>
      <c r="Q130" s="767"/>
      <c r="R130" s="767">
        <v>4</v>
      </c>
      <c r="S130" s="767">
        <v>1</v>
      </c>
      <c r="T130" s="698"/>
      <c r="U130" s="772">
        <f t="shared" si="4"/>
        <v>0</v>
      </c>
    </row>
    <row r="131" spans="1:21" ht="47.25" customHeight="1" x14ac:dyDescent="0.25">
      <c r="A131" s="214">
        <f t="shared" si="3"/>
        <v>124</v>
      </c>
      <c r="B131" s="1203"/>
      <c r="C131" s="759" t="s">
        <v>1115</v>
      </c>
      <c r="D131" s="773" t="s">
        <v>779</v>
      </c>
      <c r="E131" s="758" t="s">
        <v>783</v>
      </c>
      <c r="F131" s="767"/>
      <c r="G131" s="767"/>
      <c r="H131" s="767"/>
      <c r="I131" s="767"/>
      <c r="J131" s="767"/>
      <c r="K131" s="768"/>
      <c r="L131" s="770"/>
      <c r="M131" s="770"/>
      <c r="N131" s="767"/>
      <c r="O131" s="767"/>
      <c r="P131" s="767" t="s">
        <v>7</v>
      </c>
      <c r="Q131" s="767"/>
      <c r="R131" s="767">
        <v>2</v>
      </c>
      <c r="S131" s="767">
        <v>1</v>
      </c>
      <c r="T131" s="698"/>
      <c r="U131" s="772">
        <f t="shared" si="4"/>
        <v>0</v>
      </c>
    </row>
    <row r="132" spans="1:21" ht="25.5" x14ac:dyDescent="0.25">
      <c r="A132" s="214">
        <f t="shared" si="3"/>
        <v>125</v>
      </c>
      <c r="B132" s="1203"/>
      <c r="C132" s="759" t="s">
        <v>1115</v>
      </c>
      <c r="D132" s="773" t="s">
        <v>779</v>
      </c>
      <c r="E132" s="758" t="s">
        <v>784</v>
      </c>
      <c r="F132" s="767"/>
      <c r="G132" s="767"/>
      <c r="H132" s="767"/>
      <c r="I132" s="767"/>
      <c r="J132" s="767"/>
      <c r="K132" s="768"/>
      <c r="L132" s="770"/>
      <c r="M132" s="770"/>
      <c r="N132" s="767"/>
      <c r="O132" s="767"/>
      <c r="P132" s="767" t="s">
        <v>7</v>
      </c>
      <c r="Q132" s="767"/>
      <c r="R132" s="767">
        <v>2</v>
      </c>
      <c r="S132" s="767">
        <v>1</v>
      </c>
      <c r="T132" s="698"/>
      <c r="U132" s="772">
        <f t="shared" si="4"/>
        <v>0</v>
      </c>
    </row>
    <row r="133" spans="1:21" ht="25.5" x14ac:dyDescent="0.25">
      <c r="A133" s="214">
        <f t="shared" si="3"/>
        <v>126</v>
      </c>
      <c r="B133" s="1203"/>
      <c r="C133" s="759" t="s">
        <v>1115</v>
      </c>
      <c r="D133" s="773" t="s">
        <v>779</v>
      </c>
      <c r="E133" s="758" t="s">
        <v>785</v>
      </c>
      <c r="F133" s="767"/>
      <c r="G133" s="767"/>
      <c r="H133" s="767"/>
      <c r="I133" s="767"/>
      <c r="J133" s="767"/>
      <c r="K133" s="768"/>
      <c r="L133" s="770"/>
      <c r="M133" s="770"/>
      <c r="N133" s="767"/>
      <c r="O133" s="767"/>
      <c r="P133" s="767" t="s">
        <v>7</v>
      </c>
      <c r="Q133" s="767"/>
      <c r="R133" s="767">
        <v>2</v>
      </c>
      <c r="S133" s="767">
        <v>1</v>
      </c>
      <c r="T133" s="698"/>
      <c r="U133" s="772">
        <f t="shared" si="4"/>
        <v>0</v>
      </c>
    </row>
    <row r="134" spans="1:21" ht="25.5" x14ac:dyDescent="0.25">
      <c r="A134" s="214">
        <f t="shared" si="3"/>
        <v>127</v>
      </c>
      <c r="B134" s="1203"/>
      <c r="C134" s="759" t="s">
        <v>1115</v>
      </c>
      <c r="D134" s="773" t="s">
        <v>779</v>
      </c>
      <c r="E134" s="758" t="s">
        <v>786</v>
      </c>
      <c r="F134" s="767"/>
      <c r="G134" s="767"/>
      <c r="H134" s="767"/>
      <c r="I134" s="767"/>
      <c r="J134" s="767"/>
      <c r="K134" s="768"/>
      <c r="L134" s="770"/>
      <c r="M134" s="770"/>
      <c r="N134" s="767"/>
      <c r="O134" s="767"/>
      <c r="P134" s="767" t="s">
        <v>7</v>
      </c>
      <c r="Q134" s="767"/>
      <c r="R134" s="767">
        <v>2</v>
      </c>
      <c r="S134" s="767">
        <v>1</v>
      </c>
      <c r="T134" s="698"/>
      <c r="U134" s="772">
        <f t="shared" si="4"/>
        <v>0</v>
      </c>
    </row>
    <row r="135" spans="1:21" ht="51" x14ac:dyDescent="0.25">
      <c r="A135" s="214">
        <f t="shared" si="3"/>
        <v>128</v>
      </c>
      <c r="B135" s="1203"/>
      <c r="C135" s="759" t="s">
        <v>1115</v>
      </c>
      <c r="D135" s="773" t="s">
        <v>779</v>
      </c>
      <c r="E135" s="758" t="s">
        <v>787</v>
      </c>
      <c r="F135" s="767"/>
      <c r="G135" s="767"/>
      <c r="H135" s="767"/>
      <c r="I135" s="767"/>
      <c r="J135" s="767"/>
      <c r="K135" s="768"/>
      <c r="L135" s="770"/>
      <c r="M135" s="770"/>
      <c r="N135" s="767"/>
      <c r="O135" s="767" t="s">
        <v>7</v>
      </c>
      <c r="P135" s="767"/>
      <c r="Q135" s="767"/>
      <c r="R135" s="767">
        <v>4</v>
      </c>
      <c r="S135" s="767">
        <v>1</v>
      </c>
      <c r="T135" s="698"/>
      <c r="U135" s="772">
        <f t="shared" si="4"/>
        <v>0</v>
      </c>
    </row>
    <row r="136" spans="1:21" ht="51" x14ac:dyDescent="0.25">
      <c r="A136" s="214">
        <f t="shared" si="3"/>
        <v>129</v>
      </c>
      <c r="B136" s="1203"/>
      <c r="C136" s="759" t="s">
        <v>1115</v>
      </c>
      <c r="D136" s="773" t="s">
        <v>779</v>
      </c>
      <c r="E136" s="758" t="s">
        <v>787</v>
      </c>
      <c r="F136" s="767"/>
      <c r="G136" s="767"/>
      <c r="H136" s="767"/>
      <c r="I136" s="767"/>
      <c r="J136" s="767"/>
      <c r="K136" s="768"/>
      <c r="L136" s="770"/>
      <c r="M136" s="770"/>
      <c r="N136" s="767"/>
      <c r="O136" s="767" t="s">
        <v>7</v>
      </c>
      <c r="P136" s="767"/>
      <c r="Q136" s="767"/>
      <c r="R136" s="767">
        <v>4</v>
      </c>
      <c r="S136" s="767">
        <v>1</v>
      </c>
      <c r="T136" s="698"/>
      <c r="U136" s="772">
        <f t="shared" si="4"/>
        <v>0</v>
      </c>
    </row>
    <row r="137" spans="1:21" ht="51" x14ac:dyDescent="0.25">
      <c r="A137" s="214">
        <f t="shared" si="3"/>
        <v>130</v>
      </c>
      <c r="B137" s="1203"/>
      <c r="C137" s="759" t="s">
        <v>1115</v>
      </c>
      <c r="D137" s="773" t="s">
        <v>779</v>
      </c>
      <c r="E137" s="758" t="s">
        <v>788</v>
      </c>
      <c r="F137" s="767"/>
      <c r="G137" s="767"/>
      <c r="H137" s="767"/>
      <c r="I137" s="767"/>
      <c r="J137" s="767"/>
      <c r="K137" s="768"/>
      <c r="L137" s="770"/>
      <c r="M137" s="770"/>
      <c r="N137" s="767"/>
      <c r="O137" s="767" t="s">
        <v>7</v>
      </c>
      <c r="P137" s="767"/>
      <c r="Q137" s="767"/>
      <c r="R137" s="767">
        <v>4</v>
      </c>
      <c r="S137" s="767">
        <v>1</v>
      </c>
      <c r="T137" s="698"/>
      <c r="U137" s="772">
        <f t="shared" si="4"/>
        <v>0</v>
      </c>
    </row>
    <row r="138" spans="1:21" x14ac:dyDescent="0.25">
      <c r="A138" s="214">
        <f t="shared" ref="A138:A201" si="5">ROW(A131)</f>
        <v>131</v>
      </c>
      <c r="B138" s="1203"/>
      <c r="C138" s="760"/>
      <c r="D138" s="1183" t="s">
        <v>166</v>
      </c>
      <c r="E138" s="758" t="s">
        <v>790</v>
      </c>
      <c r="F138" s="767"/>
      <c r="G138" s="767"/>
      <c r="H138" s="767"/>
      <c r="I138" s="767"/>
      <c r="J138" s="767"/>
      <c r="K138" s="768"/>
      <c r="L138" s="770"/>
      <c r="M138" s="770"/>
      <c r="N138" s="767"/>
      <c r="O138" s="767" t="s">
        <v>7</v>
      </c>
      <c r="P138" s="767"/>
      <c r="Q138" s="767"/>
      <c r="R138" s="767">
        <v>4</v>
      </c>
      <c r="S138" s="767">
        <v>1</v>
      </c>
      <c r="T138" s="698"/>
      <c r="U138" s="772">
        <f t="shared" si="4"/>
        <v>0</v>
      </c>
    </row>
    <row r="139" spans="1:21" x14ac:dyDescent="0.25">
      <c r="A139" s="214">
        <f t="shared" si="5"/>
        <v>132</v>
      </c>
      <c r="B139" s="1203"/>
      <c r="C139" s="760"/>
      <c r="D139" s="1184"/>
      <c r="E139" s="758" t="s">
        <v>791</v>
      </c>
      <c r="F139" s="767"/>
      <c r="G139" s="767"/>
      <c r="H139" s="767"/>
      <c r="I139" s="767"/>
      <c r="J139" s="767"/>
      <c r="K139" s="768"/>
      <c r="L139" s="770"/>
      <c r="M139" s="770"/>
      <c r="N139" s="767"/>
      <c r="O139" s="767" t="s">
        <v>7</v>
      </c>
      <c r="P139" s="767"/>
      <c r="Q139" s="767"/>
      <c r="R139" s="767">
        <v>4</v>
      </c>
      <c r="S139" s="767">
        <v>1</v>
      </c>
      <c r="T139" s="698"/>
      <c r="U139" s="772">
        <f t="shared" ref="U139:U202" si="6">R139*S139*ROUND(T139,2)</f>
        <v>0</v>
      </c>
    </row>
    <row r="140" spans="1:21" ht="38.25" x14ac:dyDescent="0.25">
      <c r="A140" s="214">
        <f t="shared" si="5"/>
        <v>133</v>
      </c>
      <c r="B140" s="1203"/>
      <c r="C140" s="760"/>
      <c r="D140" s="1184"/>
      <c r="E140" s="758" t="s">
        <v>792</v>
      </c>
      <c r="F140" s="767"/>
      <c r="G140" s="767"/>
      <c r="H140" s="767"/>
      <c r="I140" s="767"/>
      <c r="J140" s="767"/>
      <c r="K140" s="768"/>
      <c r="L140" s="770"/>
      <c r="M140" s="770"/>
      <c r="N140" s="767"/>
      <c r="O140" s="767"/>
      <c r="P140" s="767" t="s">
        <v>7</v>
      </c>
      <c r="Q140" s="767"/>
      <c r="R140" s="767">
        <v>2</v>
      </c>
      <c r="S140" s="767">
        <v>1</v>
      </c>
      <c r="T140" s="698"/>
      <c r="U140" s="772">
        <f t="shared" si="6"/>
        <v>0</v>
      </c>
    </row>
    <row r="141" spans="1:21" ht="51" x14ac:dyDescent="0.25">
      <c r="A141" s="214">
        <f t="shared" si="5"/>
        <v>134</v>
      </c>
      <c r="B141" s="1203"/>
      <c r="C141" s="760"/>
      <c r="D141" s="1185"/>
      <c r="E141" s="758" t="s">
        <v>793</v>
      </c>
      <c r="F141" s="767"/>
      <c r="G141" s="767"/>
      <c r="H141" s="767"/>
      <c r="I141" s="767"/>
      <c r="J141" s="767"/>
      <c r="K141" s="768"/>
      <c r="L141" s="770"/>
      <c r="M141" s="770"/>
      <c r="N141" s="767"/>
      <c r="O141" s="767" t="s">
        <v>7</v>
      </c>
      <c r="P141" s="767"/>
      <c r="Q141" s="767"/>
      <c r="R141" s="767">
        <v>4</v>
      </c>
      <c r="S141" s="767">
        <v>1</v>
      </c>
      <c r="T141" s="698"/>
      <c r="U141" s="772">
        <f t="shared" si="6"/>
        <v>0</v>
      </c>
    </row>
    <row r="142" spans="1:21" ht="51" x14ac:dyDescent="0.25">
      <c r="A142" s="214">
        <f t="shared" si="5"/>
        <v>135</v>
      </c>
      <c r="B142" s="1203"/>
      <c r="C142" s="1175" t="s">
        <v>1101</v>
      </c>
      <c r="D142" s="1183" t="s">
        <v>795</v>
      </c>
      <c r="E142" s="758" t="s">
        <v>796</v>
      </c>
      <c r="F142" s="767"/>
      <c r="G142" s="767"/>
      <c r="H142" s="767"/>
      <c r="I142" s="767"/>
      <c r="J142" s="767"/>
      <c r="K142" s="768"/>
      <c r="L142" s="770"/>
      <c r="M142" s="770"/>
      <c r="N142" s="767"/>
      <c r="O142" s="767"/>
      <c r="P142" s="767" t="s">
        <v>7</v>
      </c>
      <c r="Q142" s="767"/>
      <c r="R142" s="767">
        <v>2</v>
      </c>
      <c r="S142" s="767">
        <v>1</v>
      </c>
      <c r="T142" s="698"/>
      <c r="U142" s="772">
        <f t="shared" si="6"/>
        <v>0</v>
      </c>
    </row>
    <row r="143" spans="1:21" ht="102" x14ac:dyDescent="0.25">
      <c r="A143" s="214">
        <f t="shared" si="5"/>
        <v>136</v>
      </c>
      <c r="B143" s="1203"/>
      <c r="C143" s="1176"/>
      <c r="D143" s="1184"/>
      <c r="E143" s="758" t="s">
        <v>797</v>
      </c>
      <c r="F143" s="767"/>
      <c r="G143" s="767"/>
      <c r="H143" s="767"/>
      <c r="I143" s="767"/>
      <c r="J143" s="767"/>
      <c r="K143" s="768"/>
      <c r="L143" s="770"/>
      <c r="M143" s="770"/>
      <c r="N143" s="767"/>
      <c r="O143" s="767"/>
      <c r="P143" s="767" t="s">
        <v>7</v>
      </c>
      <c r="Q143" s="767"/>
      <c r="R143" s="767">
        <v>2</v>
      </c>
      <c r="S143" s="767">
        <v>1</v>
      </c>
      <c r="T143" s="698"/>
      <c r="U143" s="772">
        <f t="shared" si="6"/>
        <v>0</v>
      </c>
    </row>
    <row r="144" spans="1:21" ht="63.75" x14ac:dyDescent="0.25">
      <c r="A144" s="214">
        <f t="shared" si="5"/>
        <v>137</v>
      </c>
      <c r="B144" s="1203"/>
      <c r="C144" s="1176"/>
      <c r="D144" s="1184"/>
      <c r="E144" s="758" t="s">
        <v>798</v>
      </c>
      <c r="F144" s="767"/>
      <c r="G144" s="767"/>
      <c r="H144" s="767"/>
      <c r="I144" s="767"/>
      <c r="J144" s="767"/>
      <c r="K144" s="768"/>
      <c r="L144" s="770"/>
      <c r="M144" s="770"/>
      <c r="N144" s="767"/>
      <c r="O144" s="767"/>
      <c r="P144" s="767" t="s">
        <v>7</v>
      </c>
      <c r="Q144" s="767"/>
      <c r="R144" s="767">
        <v>2</v>
      </c>
      <c r="S144" s="767">
        <v>1</v>
      </c>
      <c r="T144" s="698"/>
      <c r="U144" s="772">
        <f t="shared" si="6"/>
        <v>0</v>
      </c>
    </row>
    <row r="145" spans="1:21" ht="38.25" x14ac:dyDescent="0.25">
      <c r="A145" s="214">
        <f t="shared" si="5"/>
        <v>138</v>
      </c>
      <c r="B145" s="1203"/>
      <c r="C145" s="1176"/>
      <c r="D145" s="1184"/>
      <c r="E145" s="758" t="s">
        <v>799</v>
      </c>
      <c r="F145" s="767"/>
      <c r="G145" s="767"/>
      <c r="H145" s="767"/>
      <c r="I145" s="767"/>
      <c r="J145" s="767"/>
      <c r="K145" s="768"/>
      <c r="L145" s="770"/>
      <c r="M145" s="770"/>
      <c r="N145" s="767"/>
      <c r="O145" s="767"/>
      <c r="P145" s="767" t="s">
        <v>7</v>
      </c>
      <c r="Q145" s="767"/>
      <c r="R145" s="767">
        <v>2</v>
      </c>
      <c r="S145" s="767">
        <v>1</v>
      </c>
      <c r="T145" s="698"/>
      <c r="U145" s="772">
        <f t="shared" si="6"/>
        <v>0</v>
      </c>
    </row>
    <row r="146" spans="1:21" ht="38.25" x14ac:dyDescent="0.25">
      <c r="A146" s="214">
        <f t="shared" si="5"/>
        <v>139</v>
      </c>
      <c r="B146" s="1203"/>
      <c r="C146" s="1176"/>
      <c r="D146" s="1184"/>
      <c r="E146" s="758" t="s">
        <v>800</v>
      </c>
      <c r="F146" s="767"/>
      <c r="G146" s="767"/>
      <c r="H146" s="767"/>
      <c r="I146" s="767"/>
      <c r="J146" s="767"/>
      <c r="K146" s="768"/>
      <c r="L146" s="770"/>
      <c r="M146" s="770"/>
      <c r="N146" s="767"/>
      <c r="O146" s="767" t="s">
        <v>7</v>
      </c>
      <c r="P146" s="767"/>
      <c r="Q146" s="767"/>
      <c r="R146" s="767">
        <v>4</v>
      </c>
      <c r="S146" s="767">
        <v>1</v>
      </c>
      <c r="T146" s="698"/>
      <c r="U146" s="772">
        <f t="shared" si="6"/>
        <v>0</v>
      </c>
    </row>
    <row r="147" spans="1:21" ht="38.25" x14ac:dyDescent="0.25">
      <c r="A147" s="214">
        <f t="shared" si="5"/>
        <v>140</v>
      </c>
      <c r="B147" s="1203"/>
      <c r="C147" s="1176"/>
      <c r="D147" s="1184"/>
      <c r="E147" s="758" t="s">
        <v>801</v>
      </c>
      <c r="F147" s="767"/>
      <c r="G147" s="767"/>
      <c r="H147" s="767"/>
      <c r="I147" s="767"/>
      <c r="J147" s="767"/>
      <c r="K147" s="768"/>
      <c r="L147" s="770"/>
      <c r="M147" s="770"/>
      <c r="N147" s="767" t="s">
        <v>7</v>
      </c>
      <c r="O147" s="767"/>
      <c r="P147" s="767"/>
      <c r="Q147" s="767"/>
      <c r="R147" s="767">
        <v>12</v>
      </c>
      <c r="S147" s="767">
        <v>1</v>
      </c>
      <c r="T147" s="698"/>
      <c r="U147" s="772">
        <f t="shared" si="6"/>
        <v>0</v>
      </c>
    </row>
    <row r="148" spans="1:21" ht="25.5" x14ac:dyDescent="0.25">
      <c r="A148" s="214">
        <f t="shared" si="5"/>
        <v>141</v>
      </c>
      <c r="B148" s="1203"/>
      <c r="C148" s="1176"/>
      <c r="D148" s="1184"/>
      <c r="E148" s="758" t="s">
        <v>802</v>
      </c>
      <c r="F148" s="767"/>
      <c r="G148" s="767"/>
      <c r="H148" s="767"/>
      <c r="I148" s="767"/>
      <c r="J148" s="767"/>
      <c r="K148" s="768"/>
      <c r="L148" s="770"/>
      <c r="M148" s="770"/>
      <c r="N148" s="767" t="s">
        <v>7</v>
      </c>
      <c r="O148" s="767"/>
      <c r="P148" s="767"/>
      <c r="Q148" s="767"/>
      <c r="R148" s="767">
        <v>12</v>
      </c>
      <c r="S148" s="767">
        <v>1</v>
      </c>
      <c r="T148" s="698"/>
      <c r="U148" s="772">
        <f t="shared" si="6"/>
        <v>0</v>
      </c>
    </row>
    <row r="149" spans="1:21" ht="25.5" x14ac:dyDescent="0.25">
      <c r="A149" s="214">
        <f t="shared" si="5"/>
        <v>142</v>
      </c>
      <c r="B149" s="1203"/>
      <c r="C149" s="1176"/>
      <c r="D149" s="1184"/>
      <c r="E149" s="758" t="s">
        <v>803</v>
      </c>
      <c r="F149" s="767"/>
      <c r="G149" s="767"/>
      <c r="H149" s="767"/>
      <c r="I149" s="767"/>
      <c r="J149" s="767"/>
      <c r="K149" s="768"/>
      <c r="L149" s="770"/>
      <c r="M149" s="770"/>
      <c r="N149" s="767" t="s">
        <v>7</v>
      </c>
      <c r="O149" s="767"/>
      <c r="P149" s="767"/>
      <c r="Q149" s="767"/>
      <c r="R149" s="767">
        <v>12</v>
      </c>
      <c r="S149" s="767">
        <v>1</v>
      </c>
      <c r="T149" s="698"/>
      <c r="U149" s="772">
        <f t="shared" si="6"/>
        <v>0</v>
      </c>
    </row>
    <row r="150" spans="1:21" ht="72" customHeight="1" x14ac:dyDescent="0.25">
      <c r="A150" s="214">
        <f t="shared" si="5"/>
        <v>143</v>
      </c>
      <c r="B150" s="1203"/>
      <c r="C150" s="1177"/>
      <c r="D150" s="1185"/>
      <c r="E150" s="758" t="s">
        <v>804</v>
      </c>
      <c r="F150" s="767"/>
      <c r="G150" s="767"/>
      <c r="H150" s="767"/>
      <c r="I150" s="767"/>
      <c r="J150" s="767"/>
      <c r="K150" s="768"/>
      <c r="L150" s="770"/>
      <c r="M150" s="770"/>
      <c r="N150" s="767" t="s">
        <v>7</v>
      </c>
      <c r="O150" s="767"/>
      <c r="P150" s="767"/>
      <c r="Q150" s="767"/>
      <c r="R150" s="767">
        <v>12</v>
      </c>
      <c r="S150" s="767">
        <v>1</v>
      </c>
      <c r="T150" s="698"/>
      <c r="U150" s="772">
        <f t="shared" si="6"/>
        <v>0</v>
      </c>
    </row>
    <row r="151" spans="1:21" x14ac:dyDescent="0.25">
      <c r="A151" s="214">
        <f t="shared" si="5"/>
        <v>144</v>
      </c>
      <c r="B151" s="1203"/>
      <c r="C151" s="760"/>
      <c r="D151" s="1183" t="s">
        <v>805</v>
      </c>
      <c r="E151" s="758" t="s">
        <v>806</v>
      </c>
      <c r="F151" s="767"/>
      <c r="G151" s="767"/>
      <c r="H151" s="767"/>
      <c r="I151" s="767"/>
      <c r="J151" s="767"/>
      <c r="K151" s="768"/>
      <c r="L151" s="770"/>
      <c r="M151" s="770"/>
      <c r="N151" s="767"/>
      <c r="O151" s="767"/>
      <c r="P151" s="767"/>
      <c r="Q151" s="767" t="s">
        <v>7</v>
      </c>
      <c r="R151" s="767">
        <v>1</v>
      </c>
      <c r="S151" s="767">
        <v>1</v>
      </c>
      <c r="T151" s="698"/>
      <c r="U151" s="772">
        <f t="shared" si="6"/>
        <v>0</v>
      </c>
    </row>
    <row r="152" spans="1:21" x14ac:dyDescent="0.25">
      <c r="A152" s="214">
        <f t="shared" si="5"/>
        <v>145</v>
      </c>
      <c r="B152" s="1203"/>
      <c r="C152" s="760"/>
      <c r="D152" s="1184"/>
      <c r="E152" s="758" t="s">
        <v>807</v>
      </c>
      <c r="F152" s="767"/>
      <c r="G152" s="767"/>
      <c r="H152" s="767"/>
      <c r="I152" s="767"/>
      <c r="J152" s="767"/>
      <c r="K152" s="768"/>
      <c r="L152" s="770"/>
      <c r="M152" s="770"/>
      <c r="N152" s="767"/>
      <c r="O152" s="767"/>
      <c r="P152" s="767"/>
      <c r="Q152" s="767" t="s">
        <v>7</v>
      </c>
      <c r="R152" s="767">
        <v>1</v>
      </c>
      <c r="S152" s="767">
        <v>1</v>
      </c>
      <c r="T152" s="698"/>
      <c r="U152" s="772">
        <f t="shared" si="6"/>
        <v>0</v>
      </c>
    </row>
    <row r="153" spans="1:21" x14ac:dyDescent="0.25">
      <c r="A153" s="214">
        <f t="shared" si="5"/>
        <v>146</v>
      </c>
      <c r="B153" s="1203"/>
      <c r="C153" s="760"/>
      <c r="D153" s="1185"/>
      <c r="E153" s="758" t="s">
        <v>808</v>
      </c>
      <c r="F153" s="767"/>
      <c r="G153" s="767"/>
      <c r="H153" s="767"/>
      <c r="I153" s="767"/>
      <c r="J153" s="767"/>
      <c r="K153" s="768"/>
      <c r="L153" s="770"/>
      <c r="M153" s="770"/>
      <c r="N153" s="767"/>
      <c r="O153" s="767"/>
      <c r="P153" s="767"/>
      <c r="Q153" s="767" t="s">
        <v>7</v>
      </c>
      <c r="R153" s="767">
        <v>1</v>
      </c>
      <c r="S153" s="767">
        <v>1</v>
      </c>
      <c r="T153" s="698"/>
      <c r="U153" s="772">
        <f t="shared" si="6"/>
        <v>0</v>
      </c>
    </row>
    <row r="154" spans="1:21" x14ac:dyDescent="0.25">
      <c r="A154" s="214">
        <f t="shared" si="5"/>
        <v>147</v>
      </c>
      <c r="B154" s="1203"/>
      <c r="C154" s="759" t="s">
        <v>1116</v>
      </c>
      <c r="D154" s="773" t="s">
        <v>810</v>
      </c>
      <c r="E154" s="758" t="s">
        <v>811</v>
      </c>
      <c r="F154" s="767"/>
      <c r="G154" s="767"/>
      <c r="H154" s="767"/>
      <c r="I154" s="767"/>
      <c r="J154" s="767"/>
      <c r="K154" s="768"/>
      <c r="L154" s="770"/>
      <c r="M154" s="770"/>
      <c r="N154" s="767"/>
      <c r="O154" s="767"/>
      <c r="P154" s="767"/>
      <c r="Q154" s="767" t="s">
        <v>7</v>
      </c>
      <c r="R154" s="767">
        <v>1</v>
      </c>
      <c r="S154" s="767">
        <v>1</v>
      </c>
      <c r="T154" s="698"/>
      <c r="U154" s="772">
        <f t="shared" si="6"/>
        <v>0</v>
      </c>
    </row>
    <row r="155" spans="1:21" ht="20.25" customHeight="1" x14ac:dyDescent="0.25">
      <c r="A155" s="214">
        <f t="shared" si="5"/>
        <v>148</v>
      </c>
      <c r="B155" s="1203"/>
      <c r="C155" s="759" t="s">
        <v>1117</v>
      </c>
      <c r="D155" s="773" t="s">
        <v>813</v>
      </c>
      <c r="E155" s="758" t="s">
        <v>814</v>
      </c>
      <c r="F155" s="767"/>
      <c r="G155" s="767"/>
      <c r="H155" s="767"/>
      <c r="I155" s="767"/>
      <c r="J155" s="767"/>
      <c r="K155" s="768"/>
      <c r="L155" s="770"/>
      <c r="M155" s="770"/>
      <c r="N155" s="767"/>
      <c r="O155" s="767" t="s">
        <v>7</v>
      </c>
      <c r="P155" s="767"/>
      <c r="Q155" s="767"/>
      <c r="R155" s="767">
        <v>4</v>
      </c>
      <c r="S155" s="767">
        <v>1</v>
      </c>
      <c r="T155" s="698"/>
      <c r="U155" s="772">
        <f t="shared" si="6"/>
        <v>0</v>
      </c>
    </row>
    <row r="156" spans="1:21" ht="38.25" x14ac:dyDescent="0.25">
      <c r="A156" s="214">
        <f t="shared" si="5"/>
        <v>149</v>
      </c>
      <c r="B156" s="1203"/>
      <c r="C156" s="759" t="s">
        <v>1118</v>
      </c>
      <c r="D156" s="773" t="s">
        <v>816</v>
      </c>
      <c r="E156" s="758" t="s">
        <v>817</v>
      </c>
      <c r="F156" s="767"/>
      <c r="G156" s="767"/>
      <c r="H156" s="767"/>
      <c r="I156" s="767"/>
      <c r="J156" s="767"/>
      <c r="K156" s="768"/>
      <c r="L156" s="770"/>
      <c r="M156" s="770"/>
      <c r="N156" s="767" t="s">
        <v>7</v>
      </c>
      <c r="O156" s="767"/>
      <c r="P156" s="767"/>
      <c r="Q156" s="767"/>
      <c r="R156" s="767">
        <v>12</v>
      </c>
      <c r="S156" s="767">
        <v>1</v>
      </c>
      <c r="T156" s="698"/>
      <c r="U156" s="772">
        <f t="shared" si="6"/>
        <v>0</v>
      </c>
    </row>
    <row r="157" spans="1:21" ht="38.25" x14ac:dyDescent="0.25">
      <c r="A157" s="214">
        <f t="shared" si="5"/>
        <v>150</v>
      </c>
      <c r="B157" s="1203"/>
      <c r="C157" s="759" t="s">
        <v>1119</v>
      </c>
      <c r="D157" s="773" t="s">
        <v>819</v>
      </c>
      <c r="E157" s="758" t="s">
        <v>820</v>
      </c>
      <c r="F157" s="767"/>
      <c r="G157" s="767"/>
      <c r="H157" s="767"/>
      <c r="I157" s="767"/>
      <c r="J157" s="767"/>
      <c r="K157" s="768"/>
      <c r="L157" s="770"/>
      <c r="M157" s="770"/>
      <c r="N157" s="767" t="s">
        <v>7</v>
      </c>
      <c r="O157" s="767"/>
      <c r="P157" s="767"/>
      <c r="Q157" s="767"/>
      <c r="R157" s="767">
        <v>12</v>
      </c>
      <c r="S157" s="767">
        <v>1</v>
      </c>
      <c r="T157" s="698"/>
      <c r="U157" s="772">
        <f t="shared" si="6"/>
        <v>0</v>
      </c>
    </row>
    <row r="158" spans="1:21" ht="25.5" x14ac:dyDescent="0.25">
      <c r="A158" s="214">
        <f t="shared" si="5"/>
        <v>151</v>
      </c>
      <c r="B158" s="1204"/>
      <c r="C158" s="759" t="s">
        <v>1120</v>
      </c>
      <c r="D158" s="773" t="s">
        <v>822</v>
      </c>
      <c r="E158" s="758" t="s">
        <v>823</v>
      </c>
      <c r="F158" s="767"/>
      <c r="G158" s="767"/>
      <c r="H158" s="767"/>
      <c r="I158" s="767"/>
      <c r="J158" s="767"/>
      <c r="K158" s="768"/>
      <c r="L158" s="770"/>
      <c r="M158" s="770"/>
      <c r="N158" s="767"/>
      <c r="O158" s="767"/>
      <c r="P158" s="767" t="s">
        <v>7</v>
      </c>
      <c r="Q158" s="767"/>
      <c r="R158" s="767">
        <v>2</v>
      </c>
      <c r="S158" s="767">
        <v>1</v>
      </c>
      <c r="T158" s="698"/>
      <c r="U158" s="772">
        <f t="shared" si="6"/>
        <v>0</v>
      </c>
    </row>
    <row r="159" spans="1:21" ht="25.5" x14ac:dyDescent="0.25">
      <c r="A159" s="214">
        <f t="shared" si="5"/>
        <v>152</v>
      </c>
      <c r="B159" s="1202" t="s">
        <v>1231</v>
      </c>
      <c r="C159" s="1175" t="s">
        <v>1121</v>
      </c>
      <c r="D159" s="1183" t="s">
        <v>758</v>
      </c>
      <c r="E159" s="758" t="s">
        <v>759</v>
      </c>
      <c r="F159" s="767"/>
      <c r="G159" s="767" t="s">
        <v>7</v>
      </c>
      <c r="H159" s="767"/>
      <c r="I159" s="767"/>
      <c r="J159" s="767"/>
      <c r="K159" s="768"/>
      <c r="L159" s="770"/>
      <c r="M159" s="770"/>
      <c r="N159" s="767"/>
      <c r="O159" s="767"/>
      <c r="P159" s="767"/>
      <c r="Q159" s="767"/>
      <c r="R159" s="767">
        <v>52</v>
      </c>
      <c r="S159" s="767">
        <v>1</v>
      </c>
      <c r="T159" s="787" t="s">
        <v>4046</v>
      </c>
      <c r="U159" s="788" t="s">
        <v>4046</v>
      </c>
    </row>
    <row r="160" spans="1:21" ht="25.5" x14ac:dyDescent="0.25">
      <c r="A160" s="214">
        <f t="shared" si="5"/>
        <v>153</v>
      </c>
      <c r="B160" s="1203"/>
      <c r="C160" s="1176"/>
      <c r="D160" s="1184"/>
      <c r="E160" s="758" t="s">
        <v>760</v>
      </c>
      <c r="F160" s="767"/>
      <c r="G160" s="767"/>
      <c r="H160" s="767"/>
      <c r="I160" s="767"/>
      <c r="J160" s="767"/>
      <c r="K160" s="768"/>
      <c r="L160" s="770"/>
      <c r="M160" s="770"/>
      <c r="N160" s="767" t="s">
        <v>7</v>
      </c>
      <c r="O160" s="767"/>
      <c r="P160" s="767"/>
      <c r="Q160" s="767"/>
      <c r="R160" s="767">
        <v>12</v>
      </c>
      <c r="S160" s="767">
        <v>1</v>
      </c>
      <c r="T160" s="698"/>
      <c r="U160" s="772">
        <f t="shared" si="6"/>
        <v>0</v>
      </c>
    </row>
    <row r="161" spans="1:21" ht="25.5" x14ac:dyDescent="0.25">
      <c r="A161" s="214">
        <f t="shared" si="5"/>
        <v>154</v>
      </c>
      <c r="B161" s="1203"/>
      <c r="C161" s="1176"/>
      <c r="D161" s="1184"/>
      <c r="E161" s="758" t="s">
        <v>761</v>
      </c>
      <c r="F161" s="767"/>
      <c r="G161" s="767"/>
      <c r="H161" s="767"/>
      <c r="I161" s="767"/>
      <c r="J161" s="767"/>
      <c r="K161" s="768"/>
      <c r="L161" s="770"/>
      <c r="M161" s="770"/>
      <c r="N161" s="767" t="s">
        <v>7</v>
      </c>
      <c r="O161" s="767"/>
      <c r="P161" s="767"/>
      <c r="Q161" s="767"/>
      <c r="R161" s="767">
        <v>12</v>
      </c>
      <c r="S161" s="767">
        <v>1</v>
      </c>
      <c r="T161" s="698"/>
      <c r="U161" s="772">
        <f t="shared" si="6"/>
        <v>0</v>
      </c>
    </row>
    <row r="162" spans="1:21" x14ac:dyDescent="0.25">
      <c r="A162" s="214">
        <f t="shared" si="5"/>
        <v>155</v>
      </c>
      <c r="B162" s="1203"/>
      <c r="C162" s="1176"/>
      <c r="D162" s="1184"/>
      <c r="E162" s="758" t="s">
        <v>762</v>
      </c>
      <c r="F162" s="767"/>
      <c r="G162" s="767"/>
      <c r="H162" s="767"/>
      <c r="I162" s="767"/>
      <c r="J162" s="767"/>
      <c r="K162" s="768"/>
      <c r="L162" s="770"/>
      <c r="M162" s="770"/>
      <c r="N162" s="767" t="s">
        <v>7</v>
      </c>
      <c r="O162" s="767"/>
      <c r="P162" s="767"/>
      <c r="Q162" s="767"/>
      <c r="R162" s="767">
        <v>12</v>
      </c>
      <c r="S162" s="767">
        <v>1</v>
      </c>
      <c r="T162" s="698"/>
      <c r="U162" s="772">
        <f t="shared" si="6"/>
        <v>0</v>
      </c>
    </row>
    <row r="163" spans="1:21" ht="25.5" x14ac:dyDescent="0.25">
      <c r="A163" s="214">
        <f t="shared" si="5"/>
        <v>156</v>
      </c>
      <c r="B163" s="1203"/>
      <c r="C163" s="1176"/>
      <c r="D163" s="1184"/>
      <c r="E163" s="758" t="s">
        <v>763</v>
      </c>
      <c r="F163" s="767"/>
      <c r="G163" s="767"/>
      <c r="H163" s="767"/>
      <c r="I163" s="767"/>
      <c r="J163" s="767"/>
      <c r="K163" s="768"/>
      <c r="L163" s="770"/>
      <c r="M163" s="770"/>
      <c r="N163" s="767" t="s">
        <v>7</v>
      </c>
      <c r="O163" s="767"/>
      <c r="P163" s="767"/>
      <c r="Q163" s="767"/>
      <c r="R163" s="767">
        <v>12</v>
      </c>
      <c r="S163" s="767">
        <v>1</v>
      </c>
      <c r="T163" s="698"/>
      <c r="U163" s="772">
        <f t="shared" si="6"/>
        <v>0</v>
      </c>
    </row>
    <row r="164" spans="1:21" x14ac:dyDescent="0.25">
      <c r="A164" s="214">
        <f t="shared" si="5"/>
        <v>157</v>
      </c>
      <c r="B164" s="1203"/>
      <c r="C164" s="1176"/>
      <c r="D164" s="1184"/>
      <c r="E164" s="758" t="s">
        <v>764</v>
      </c>
      <c r="F164" s="767"/>
      <c r="G164" s="767"/>
      <c r="H164" s="767"/>
      <c r="I164" s="767"/>
      <c r="J164" s="767"/>
      <c r="K164" s="768"/>
      <c r="L164" s="770"/>
      <c r="M164" s="770"/>
      <c r="N164" s="767" t="s">
        <v>7</v>
      </c>
      <c r="O164" s="767"/>
      <c r="P164" s="767"/>
      <c r="Q164" s="767"/>
      <c r="R164" s="767">
        <v>12</v>
      </c>
      <c r="S164" s="767">
        <v>1</v>
      </c>
      <c r="T164" s="698"/>
      <c r="U164" s="772">
        <f t="shared" si="6"/>
        <v>0</v>
      </c>
    </row>
    <row r="165" spans="1:21" x14ac:dyDescent="0.25">
      <c r="A165" s="214">
        <f t="shared" si="5"/>
        <v>158</v>
      </c>
      <c r="B165" s="1203"/>
      <c r="C165" s="1176"/>
      <c r="D165" s="1184"/>
      <c r="E165" s="758" t="s">
        <v>765</v>
      </c>
      <c r="F165" s="767"/>
      <c r="G165" s="767"/>
      <c r="H165" s="767"/>
      <c r="I165" s="767"/>
      <c r="J165" s="767"/>
      <c r="K165" s="768"/>
      <c r="L165" s="770"/>
      <c r="M165" s="770"/>
      <c r="N165" s="767"/>
      <c r="O165" s="767" t="s">
        <v>7</v>
      </c>
      <c r="P165" s="767"/>
      <c r="Q165" s="767"/>
      <c r="R165" s="767">
        <v>4</v>
      </c>
      <c r="S165" s="767">
        <v>1</v>
      </c>
      <c r="T165" s="698"/>
      <c r="U165" s="772">
        <f t="shared" si="6"/>
        <v>0</v>
      </c>
    </row>
    <row r="166" spans="1:21" x14ac:dyDescent="0.25">
      <c r="A166" s="214">
        <f t="shared" si="5"/>
        <v>159</v>
      </c>
      <c r="B166" s="1203"/>
      <c r="C166" s="1176"/>
      <c r="D166" s="1184"/>
      <c r="E166" s="758" t="s">
        <v>766</v>
      </c>
      <c r="F166" s="767"/>
      <c r="G166" s="767"/>
      <c r="H166" s="767"/>
      <c r="I166" s="767"/>
      <c r="J166" s="767"/>
      <c r="K166" s="768"/>
      <c r="L166" s="770"/>
      <c r="M166" s="770"/>
      <c r="N166" s="767"/>
      <c r="O166" s="767" t="s">
        <v>7</v>
      </c>
      <c r="P166" s="767"/>
      <c r="Q166" s="767"/>
      <c r="R166" s="767">
        <v>4</v>
      </c>
      <c r="S166" s="767">
        <v>1</v>
      </c>
      <c r="T166" s="698"/>
      <c r="U166" s="772">
        <f t="shared" si="6"/>
        <v>0</v>
      </c>
    </row>
    <row r="167" spans="1:21" ht="38.25" x14ac:dyDescent="0.25">
      <c r="A167" s="214">
        <f t="shared" si="5"/>
        <v>160</v>
      </c>
      <c r="B167" s="1203"/>
      <c r="C167" s="1176"/>
      <c r="D167" s="1184"/>
      <c r="E167" s="758" t="s">
        <v>767</v>
      </c>
      <c r="F167" s="767"/>
      <c r="G167" s="767"/>
      <c r="H167" s="767"/>
      <c r="I167" s="767"/>
      <c r="J167" s="767"/>
      <c r="K167" s="768"/>
      <c r="L167" s="770"/>
      <c r="M167" s="770"/>
      <c r="N167" s="767"/>
      <c r="O167" s="767" t="s">
        <v>7</v>
      </c>
      <c r="P167" s="767"/>
      <c r="Q167" s="767"/>
      <c r="R167" s="767">
        <v>4</v>
      </c>
      <c r="S167" s="767">
        <v>1</v>
      </c>
      <c r="T167" s="698"/>
      <c r="U167" s="772">
        <f t="shared" si="6"/>
        <v>0</v>
      </c>
    </row>
    <row r="168" spans="1:21" x14ac:dyDescent="0.25">
      <c r="A168" s="214">
        <f t="shared" si="5"/>
        <v>161</v>
      </c>
      <c r="B168" s="1203"/>
      <c r="C168" s="1176"/>
      <c r="D168" s="1184"/>
      <c r="E168" s="758" t="s">
        <v>768</v>
      </c>
      <c r="F168" s="767"/>
      <c r="G168" s="767"/>
      <c r="H168" s="767"/>
      <c r="I168" s="767"/>
      <c r="J168" s="767"/>
      <c r="K168" s="768"/>
      <c r="L168" s="770"/>
      <c r="M168" s="770"/>
      <c r="N168" s="767"/>
      <c r="O168" s="767" t="s">
        <v>7</v>
      </c>
      <c r="P168" s="767"/>
      <c r="Q168" s="767"/>
      <c r="R168" s="767">
        <v>4</v>
      </c>
      <c r="S168" s="767">
        <v>1</v>
      </c>
      <c r="T168" s="698"/>
      <c r="U168" s="772">
        <f t="shared" si="6"/>
        <v>0</v>
      </c>
    </row>
    <row r="169" spans="1:21" ht="51" x14ac:dyDescent="0.25">
      <c r="A169" s="214">
        <f t="shared" si="5"/>
        <v>162</v>
      </c>
      <c r="B169" s="1203"/>
      <c r="C169" s="1176"/>
      <c r="D169" s="1184"/>
      <c r="E169" s="758" t="s">
        <v>769</v>
      </c>
      <c r="F169" s="767"/>
      <c r="G169" s="767"/>
      <c r="H169" s="767"/>
      <c r="I169" s="767"/>
      <c r="J169" s="767"/>
      <c r="K169" s="768"/>
      <c r="L169" s="770"/>
      <c r="M169" s="770"/>
      <c r="N169" s="767"/>
      <c r="O169" s="767" t="s">
        <v>7</v>
      </c>
      <c r="P169" s="767"/>
      <c r="Q169" s="767"/>
      <c r="R169" s="767">
        <v>4</v>
      </c>
      <c r="S169" s="767">
        <v>1</v>
      </c>
      <c r="T169" s="698"/>
      <c r="U169" s="772">
        <f t="shared" si="6"/>
        <v>0</v>
      </c>
    </row>
    <row r="170" spans="1:21" ht="51" x14ac:dyDescent="0.25">
      <c r="A170" s="214">
        <f t="shared" si="5"/>
        <v>163</v>
      </c>
      <c r="B170" s="1203"/>
      <c r="C170" s="1176"/>
      <c r="D170" s="1184"/>
      <c r="E170" s="758" t="s">
        <v>770</v>
      </c>
      <c r="F170" s="767"/>
      <c r="G170" s="767"/>
      <c r="H170" s="767"/>
      <c r="I170" s="767"/>
      <c r="J170" s="767"/>
      <c r="K170" s="768"/>
      <c r="L170" s="770"/>
      <c r="M170" s="770"/>
      <c r="N170" s="767"/>
      <c r="O170" s="767" t="s">
        <v>7</v>
      </c>
      <c r="P170" s="767"/>
      <c r="Q170" s="767"/>
      <c r="R170" s="767">
        <v>4</v>
      </c>
      <c r="S170" s="767">
        <v>1</v>
      </c>
      <c r="T170" s="698"/>
      <c r="U170" s="772">
        <f t="shared" si="6"/>
        <v>0</v>
      </c>
    </row>
    <row r="171" spans="1:21" ht="38.25" x14ac:dyDescent="0.25">
      <c r="A171" s="214">
        <f t="shared" si="5"/>
        <v>164</v>
      </c>
      <c r="B171" s="1203"/>
      <c r="C171" s="1176"/>
      <c r="D171" s="1184"/>
      <c r="E171" s="758" t="s">
        <v>771</v>
      </c>
      <c r="F171" s="767"/>
      <c r="G171" s="767"/>
      <c r="H171" s="767"/>
      <c r="I171" s="767"/>
      <c r="J171" s="767"/>
      <c r="K171" s="768"/>
      <c r="L171" s="770"/>
      <c r="M171" s="770"/>
      <c r="N171" s="767"/>
      <c r="O171" s="767" t="s">
        <v>7</v>
      </c>
      <c r="P171" s="767"/>
      <c r="Q171" s="767"/>
      <c r="R171" s="767">
        <v>4</v>
      </c>
      <c r="S171" s="767">
        <v>1</v>
      </c>
      <c r="T171" s="698"/>
      <c r="U171" s="772">
        <f t="shared" si="6"/>
        <v>0</v>
      </c>
    </row>
    <row r="172" spans="1:21" ht="25.5" x14ac:dyDescent="0.25">
      <c r="A172" s="214">
        <f t="shared" si="5"/>
        <v>165</v>
      </c>
      <c r="B172" s="1203"/>
      <c r="C172" s="1176"/>
      <c r="D172" s="1184"/>
      <c r="E172" s="758" t="s">
        <v>772</v>
      </c>
      <c r="F172" s="767"/>
      <c r="G172" s="767"/>
      <c r="H172" s="767"/>
      <c r="I172" s="767"/>
      <c r="J172" s="767"/>
      <c r="K172" s="768"/>
      <c r="L172" s="770"/>
      <c r="M172" s="770"/>
      <c r="N172" s="767" t="s">
        <v>7</v>
      </c>
      <c r="O172" s="767"/>
      <c r="P172" s="767"/>
      <c r="Q172" s="767"/>
      <c r="R172" s="767">
        <v>12</v>
      </c>
      <c r="S172" s="767">
        <v>1</v>
      </c>
      <c r="T172" s="698"/>
      <c r="U172" s="772">
        <f t="shared" si="6"/>
        <v>0</v>
      </c>
    </row>
    <row r="173" spans="1:21" ht="38.25" x14ac:dyDescent="0.25">
      <c r="A173" s="214">
        <f t="shared" si="5"/>
        <v>166</v>
      </c>
      <c r="B173" s="1203"/>
      <c r="C173" s="1176"/>
      <c r="D173" s="1184"/>
      <c r="E173" s="758" t="s">
        <v>773</v>
      </c>
      <c r="F173" s="767"/>
      <c r="G173" s="767"/>
      <c r="H173" s="767"/>
      <c r="I173" s="767"/>
      <c r="J173" s="767"/>
      <c r="K173" s="768"/>
      <c r="L173" s="770"/>
      <c r="M173" s="770"/>
      <c r="N173" s="767" t="s">
        <v>7</v>
      </c>
      <c r="O173" s="767"/>
      <c r="P173" s="767"/>
      <c r="Q173" s="767"/>
      <c r="R173" s="767">
        <v>12</v>
      </c>
      <c r="S173" s="767">
        <v>1</v>
      </c>
      <c r="T173" s="698"/>
      <c r="U173" s="772">
        <f t="shared" si="6"/>
        <v>0</v>
      </c>
    </row>
    <row r="174" spans="1:21" ht="25.5" x14ac:dyDescent="0.25">
      <c r="A174" s="214">
        <f t="shared" si="5"/>
        <v>167</v>
      </c>
      <c r="B174" s="1203"/>
      <c r="C174" s="1176"/>
      <c r="D174" s="1184"/>
      <c r="E174" s="758" t="s">
        <v>774</v>
      </c>
      <c r="F174" s="767"/>
      <c r="G174" s="767"/>
      <c r="H174" s="767"/>
      <c r="I174" s="767"/>
      <c r="J174" s="767"/>
      <c r="K174" s="768"/>
      <c r="L174" s="770"/>
      <c r="M174" s="770"/>
      <c r="N174" s="767"/>
      <c r="O174" s="767"/>
      <c r="P174" s="767"/>
      <c r="Q174" s="767" t="s">
        <v>7</v>
      </c>
      <c r="R174" s="767">
        <v>1</v>
      </c>
      <c r="S174" s="767">
        <v>1</v>
      </c>
      <c r="T174" s="698"/>
      <c r="U174" s="772">
        <f t="shared" si="6"/>
        <v>0</v>
      </c>
    </row>
    <row r="175" spans="1:21" x14ac:dyDescent="0.25">
      <c r="A175" s="214">
        <f t="shared" si="5"/>
        <v>168</v>
      </c>
      <c r="B175" s="1203"/>
      <c r="C175" s="1176"/>
      <c r="D175" s="1184"/>
      <c r="E175" s="758" t="s">
        <v>775</v>
      </c>
      <c r="F175" s="767"/>
      <c r="G175" s="767"/>
      <c r="H175" s="767"/>
      <c r="I175" s="767"/>
      <c r="J175" s="767"/>
      <c r="K175" s="768"/>
      <c r="L175" s="770"/>
      <c r="M175" s="770"/>
      <c r="N175" s="767"/>
      <c r="O175" s="767"/>
      <c r="P175" s="767"/>
      <c r="Q175" s="767" t="s">
        <v>7</v>
      </c>
      <c r="R175" s="767">
        <v>1</v>
      </c>
      <c r="S175" s="767">
        <v>1</v>
      </c>
      <c r="T175" s="698"/>
      <c r="U175" s="772">
        <f t="shared" si="6"/>
        <v>0</v>
      </c>
    </row>
    <row r="176" spans="1:21" ht="25.5" x14ac:dyDescent="0.25">
      <c r="A176" s="214">
        <f t="shared" si="5"/>
        <v>169</v>
      </c>
      <c r="B176" s="1203"/>
      <c r="C176" s="1176"/>
      <c r="D176" s="1184"/>
      <c r="E176" s="758" t="s">
        <v>776</v>
      </c>
      <c r="F176" s="767"/>
      <c r="G176" s="767"/>
      <c r="H176" s="767"/>
      <c r="I176" s="767"/>
      <c r="J176" s="767"/>
      <c r="K176" s="768"/>
      <c r="L176" s="770"/>
      <c r="M176" s="770"/>
      <c r="N176" s="767"/>
      <c r="O176" s="767"/>
      <c r="P176" s="767"/>
      <c r="Q176" s="767" t="s">
        <v>7</v>
      </c>
      <c r="R176" s="767">
        <v>1</v>
      </c>
      <c r="S176" s="767">
        <v>1</v>
      </c>
      <c r="T176" s="698"/>
      <c r="U176" s="772">
        <f t="shared" si="6"/>
        <v>0</v>
      </c>
    </row>
    <row r="177" spans="1:21" ht="25.5" customHeight="1" x14ac:dyDescent="0.25">
      <c r="A177" s="214">
        <f t="shared" si="5"/>
        <v>170</v>
      </c>
      <c r="B177" s="1203"/>
      <c r="C177" s="1177"/>
      <c r="D177" s="1185"/>
      <c r="E177" s="758" t="s">
        <v>777</v>
      </c>
      <c r="F177" s="767"/>
      <c r="G177" s="767"/>
      <c r="H177" s="767"/>
      <c r="I177" s="767"/>
      <c r="J177" s="767"/>
      <c r="K177" s="768"/>
      <c r="L177" s="770"/>
      <c r="M177" s="770"/>
      <c r="N177" s="767"/>
      <c r="O177" s="767"/>
      <c r="P177" s="767"/>
      <c r="Q177" s="767" t="s">
        <v>7</v>
      </c>
      <c r="R177" s="767">
        <v>1</v>
      </c>
      <c r="S177" s="767">
        <v>1</v>
      </c>
      <c r="T177" s="698"/>
      <c r="U177" s="772">
        <f t="shared" si="6"/>
        <v>0</v>
      </c>
    </row>
    <row r="178" spans="1:21" ht="25.5" x14ac:dyDescent="0.25">
      <c r="A178" s="214">
        <f t="shared" si="5"/>
        <v>171</v>
      </c>
      <c r="B178" s="1203"/>
      <c r="C178" s="759" t="s">
        <v>1122</v>
      </c>
      <c r="D178" s="773" t="s">
        <v>779</v>
      </c>
      <c r="E178" s="758" t="s">
        <v>780</v>
      </c>
      <c r="F178" s="767"/>
      <c r="G178" s="767"/>
      <c r="H178" s="767"/>
      <c r="I178" s="767"/>
      <c r="J178" s="767"/>
      <c r="K178" s="768"/>
      <c r="L178" s="770"/>
      <c r="M178" s="770"/>
      <c r="N178" s="767"/>
      <c r="O178" s="767" t="s">
        <v>7</v>
      </c>
      <c r="P178" s="767"/>
      <c r="Q178" s="767"/>
      <c r="R178" s="767">
        <v>4</v>
      </c>
      <c r="S178" s="767">
        <v>1</v>
      </c>
      <c r="T178" s="698"/>
      <c r="U178" s="772">
        <f t="shared" si="6"/>
        <v>0</v>
      </c>
    </row>
    <row r="179" spans="1:21" ht="25.5" x14ac:dyDescent="0.25">
      <c r="A179" s="214">
        <f t="shared" si="5"/>
        <v>172</v>
      </c>
      <c r="B179" s="1203"/>
      <c r="C179" s="759" t="s">
        <v>1122</v>
      </c>
      <c r="D179" s="773" t="s">
        <v>779</v>
      </c>
      <c r="E179" s="758" t="s">
        <v>781</v>
      </c>
      <c r="F179" s="767"/>
      <c r="G179" s="767"/>
      <c r="H179" s="767"/>
      <c r="I179" s="767"/>
      <c r="J179" s="767"/>
      <c r="K179" s="768"/>
      <c r="L179" s="770"/>
      <c r="M179" s="770"/>
      <c r="N179" s="767"/>
      <c r="O179" s="767" t="s">
        <v>7</v>
      </c>
      <c r="P179" s="767"/>
      <c r="Q179" s="767"/>
      <c r="R179" s="767">
        <v>4</v>
      </c>
      <c r="S179" s="767">
        <v>1</v>
      </c>
      <c r="T179" s="698"/>
      <c r="U179" s="772">
        <f t="shared" si="6"/>
        <v>0</v>
      </c>
    </row>
    <row r="180" spans="1:21" ht="25.5" x14ac:dyDescent="0.25">
      <c r="A180" s="214">
        <f t="shared" si="5"/>
        <v>173</v>
      </c>
      <c r="B180" s="1203"/>
      <c r="C180" s="759" t="s">
        <v>1122</v>
      </c>
      <c r="D180" s="773" t="s">
        <v>779</v>
      </c>
      <c r="E180" s="758" t="s">
        <v>782</v>
      </c>
      <c r="F180" s="767"/>
      <c r="G180" s="767"/>
      <c r="H180" s="767"/>
      <c r="I180" s="767"/>
      <c r="J180" s="767"/>
      <c r="K180" s="768"/>
      <c r="L180" s="770"/>
      <c r="M180" s="770"/>
      <c r="N180" s="767"/>
      <c r="O180" s="767" t="s">
        <v>7</v>
      </c>
      <c r="P180" s="767"/>
      <c r="Q180" s="767"/>
      <c r="R180" s="767">
        <v>4</v>
      </c>
      <c r="S180" s="767">
        <v>1</v>
      </c>
      <c r="T180" s="698"/>
      <c r="U180" s="772">
        <f t="shared" si="6"/>
        <v>0</v>
      </c>
    </row>
    <row r="181" spans="1:21" ht="45" customHeight="1" x14ac:dyDescent="0.25">
      <c r="A181" s="214">
        <f t="shared" si="5"/>
        <v>174</v>
      </c>
      <c r="B181" s="1203"/>
      <c r="C181" s="759" t="s">
        <v>1122</v>
      </c>
      <c r="D181" s="773" t="s">
        <v>779</v>
      </c>
      <c r="E181" s="758" t="s">
        <v>783</v>
      </c>
      <c r="F181" s="767"/>
      <c r="G181" s="767"/>
      <c r="H181" s="767"/>
      <c r="I181" s="767"/>
      <c r="J181" s="767"/>
      <c r="K181" s="768"/>
      <c r="L181" s="770"/>
      <c r="M181" s="770"/>
      <c r="N181" s="767"/>
      <c r="O181" s="767"/>
      <c r="P181" s="767" t="s">
        <v>7</v>
      </c>
      <c r="Q181" s="767"/>
      <c r="R181" s="767">
        <v>2</v>
      </c>
      <c r="S181" s="767">
        <v>1</v>
      </c>
      <c r="T181" s="698"/>
      <c r="U181" s="772">
        <f t="shared" si="6"/>
        <v>0</v>
      </c>
    </row>
    <row r="182" spans="1:21" ht="25.5" x14ac:dyDescent="0.25">
      <c r="A182" s="214">
        <f t="shared" si="5"/>
        <v>175</v>
      </c>
      <c r="B182" s="1203"/>
      <c r="C182" s="759" t="s">
        <v>1122</v>
      </c>
      <c r="D182" s="773" t="s">
        <v>779</v>
      </c>
      <c r="E182" s="758" t="s">
        <v>784</v>
      </c>
      <c r="F182" s="767"/>
      <c r="G182" s="767"/>
      <c r="H182" s="767"/>
      <c r="I182" s="767"/>
      <c r="J182" s="767"/>
      <c r="K182" s="768"/>
      <c r="L182" s="770"/>
      <c r="M182" s="770"/>
      <c r="N182" s="767"/>
      <c r="O182" s="767"/>
      <c r="P182" s="767" t="s">
        <v>7</v>
      </c>
      <c r="Q182" s="767"/>
      <c r="R182" s="767">
        <v>2</v>
      </c>
      <c r="S182" s="767">
        <v>1</v>
      </c>
      <c r="T182" s="698"/>
      <c r="U182" s="772">
        <f t="shared" si="6"/>
        <v>0</v>
      </c>
    </row>
    <row r="183" spans="1:21" ht="25.5" x14ac:dyDescent="0.25">
      <c r="A183" s="214">
        <f t="shared" si="5"/>
        <v>176</v>
      </c>
      <c r="B183" s="1203"/>
      <c r="C183" s="759" t="s">
        <v>1122</v>
      </c>
      <c r="D183" s="773" t="s">
        <v>779</v>
      </c>
      <c r="E183" s="758" t="s">
        <v>785</v>
      </c>
      <c r="F183" s="767"/>
      <c r="G183" s="767"/>
      <c r="H183" s="767"/>
      <c r="I183" s="767"/>
      <c r="J183" s="767"/>
      <c r="K183" s="768"/>
      <c r="L183" s="770"/>
      <c r="M183" s="770"/>
      <c r="N183" s="767"/>
      <c r="O183" s="767"/>
      <c r="P183" s="767" t="s">
        <v>7</v>
      </c>
      <c r="Q183" s="767"/>
      <c r="R183" s="767">
        <v>2</v>
      </c>
      <c r="S183" s="767">
        <v>1</v>
      </c>
      <c r="T183" s="698"/>
      <c r="U183" s="772">
        <f t="shared" si="6"/>
        <v>0</v>
      </c>
    </row>
    <row r="184" spans="1:21" ht="25.5" x14ac:dyDescent="0.25">
      <c r="A184" s="214">
        <f t="shared" si="5"/>
        <v>177</v>
      </c>
      <c r="B184" s="1203"/>
      <c r="C184" s="759" t="s">
        <v>1122</v>
      </c>
      <c r="D184" s="773" t="s">
        <v>779</v>
      </c>
      <c r="E184" s="758" t="s">
        <v>786</v>
      </c>
      <c r="F184" s="767"/>
      <c r="G184" s="767"/>
      <c r="H184" s="767"/>
      <c r="I184" s="767"/>
      <c r="J184" s="767"/>
      <c r="K184" s="768"/>
      <c r="L184" s="770"/>
      <c r="M184" s="770"/>
      <c r="N184" s="767"/>
      <c r="O184" s="767"/>
      <c r="P184" s="767" t="s">
        <v>7</v>
      </c>
      <c r="Q184" s="767"/>
      <c r="R184" s="767">
        <v>2</v>
      </c>
      <c r="S184" s="767">
        <v>1</v>
      </c>
      <c r="T184" s="698"/>
      <c r="U184" s="772">
        <f t="shared" si="6"/>
        <v>0</v>
      </c>
    </row>
    <row r="185" spans="1:21" ht="51" x14ac:dyDescent="0.25">
      <c r="A185" s="214">
        <f t="shared" si="5"/>
        <v>178</v>
      </c>
      <c r="B185" s="1203"/>
      <c r="C185" s="759" t="s">
        <v>1122</v>
      </c>
      <c r="D185" s="773" t="s">
        <v>779</v>
      </c>
      <c r="E185" s="758" t="s">
        <v>787</v>
      </c>
      <c r="F185" s="767"/>
      <c r="G185" s="767"/>
      <c r="H185" s="767"/>
      <c r="I185" s="767"/>
      <c r="J185" s="767"/>
      <c r="K185" s="768"/>
      <c r="L185" s="770"/>
      <c r="M185" s="770"/>
      <c r="N185" s="767"/>
      <c r="O185" s="767" t="s">
        <v>7</v>
      </c>
      <c r="P185" s="767"/>
      <c r="Q185" s="767"/>
      <c r="R185" s="767">
        <v>4</v>
      </c>
      <c r="S185" s="767">
        <v>1</v>
      </c>
      <c r="T185" s="698"/>
      <c r="U185" s="772">
        <f t="shared" si="6"/>
        <v>0</v>
      </c>
    </row>
    <row r="186" spans="1:21" ht="51" x14ac:dyDescent="0.25">
      <c r="A186" s="214">
        <f t="shared" si="5"/>
        <v>179</v>
      </c>
      <c r="B186" s="1203"/>
      <c r="C186" s="759" t="s">
        <v>1122</v>
      </c>
      <c r="D186" s="773" t="s">
        <v>779</v>
      </c>
      <c r="E186" s="758" t="s">
        <v>787</v>
      </c>
      <c r="F186" s="767"/>
      <c r="G186" s="767"/>
      <c r="H186" s="767"/>
      <c r="I186" s="767"/>
      <c r="J186" s="767"/>
      <c r="K186" s="768"/>
      <c r="L186" s="770"/>
      <c r="M186" s="770"/>
      <c r="N186" s="767"/>
      <c r="O186" s="767" t="s">
        <v>7</v>
      </c>
      <c r="P186" s="767"/>
      <c r="Q186" s="767"/>
      <c r="R186" s="767">
        <v>4</v>
      </c>
      <c r="S186" s="767">
        <v>1</v>
      </c>
      <c r="T186" s="698"/>
      <c r="U186" s="772">
        <f t="shared" si="6"/>
        <v>0</v>
      </c>
    </row>
    <row r="187" spans="1:21" ht="51" x14ac:dyDescent="0.25">
      <c r="A187" s="214">
        <f t="shared" si="5"/>
        <v>180</v>
      </c>
      <c r="B187" s="1203"/>
      <c r="C187" s="759" t="s">
        <v>1122</v>
      </c>
      <c r="D187" s="773" t="s">
        <v>779</v>
      </c>
      <c r="E187" s="758" t="s">
        <v>788</v>
      </c>
      <c r="F187" s="767"/>
      <c r="G187" s="767"/>
      <c r="H187" s="767"/>
      <c r="I187" s="767"/>
      <c r="J187" s="767"/>
      <c r="K187" s="768"/>
      <c r="L187" s="770"/>
      <c r="M187" s="770"/>
      <c r="N187" s="767"/>
      <c r="O187" s="767" t="s">
        <v>7</v>
      </c>
      <c r="P187" s="767"/>
      <c r="Q187" s="767"/>
      <c r="R187" s="767">
        <v>4</v>
      </c>
      <c r="S187" s="767">
        <v>1</v>
      </c>
      <c r="T187" s="698"/>
      <c r="U187" s="772">
        <f t="shared" si="6"/>
        <v>0</v>
      </c>
    </row>
    <row r="188" spans="1:21" x14ac:dyDescent="0.25">
      <c r="A188" s="214">
        <f t="shared" si="5"/>
        <v>181</v>
      </c>
      <c r="B188" s="1203"/>
      <c r="C188" s="760"/>
      <c r="D188" s="1183" t="s">
        <v>166</v>
      </c>
      <c r="E188" s="758" t="s">
        <v>790</v>
      </c>
      <c r="F188" s="767"/>
      <c r="G188" s="767"/>
      <c r="H188" s="767"/>
      <c r="I188" s="767"/>
      <c r="J188" s="767"/>
      <c r="K188" s="768"/>
      <c r="L188" s="770"/>
      <c r="M188" s="770"/>
      <c r="N188" s="767"/>
      <c r="O188" s="767" t="s">
        <v>7</v>
      </c>
      <c r="P188" s="767"/>
      <c r="Q188" s="767"/>
      <c r="R188" s="767">
        <v>4</v>
      </c>
      <c r="S188" s="767">
        <v>1</v>
      </c>
      <c r="T188" s="698"/>
      <c r="U188" s="772">
        <f t="shared" si="6"/>
        <v>0</v>
      </c>
    </row>
    <row r="189" spans="1:21" x14ac:dyDescent="0.25">
      <c r="A189" s="214">
        <f t="shared" si="5"/>
        <v>182</v>
      </c>
      <c r="B189" s="1203"/>
      <c r="C189" s="760"/>
      <c r="D189" s="1184"/>
      <c r="E189" s="758" t="s">
        <v>791</v>
      </c>
      <c r="F189" s="767"/>
      <c r="G189" s="767"/>
      <c r="H189" s="767"/>
      <c r="I189" s="767"/>
      <c r="J189" s="767"/>
      <c r="K189" s="768"/>
      <c r="L189" s="770"/>
      <c r="M189" s="770"/>
      <c r="N189" s="767"/>
      <c r="O189" s="767" t="s">
        <v>7</v>
      </c>
      <c r="P189" s="767"/>
      <c r="Q189" s="767"/>
      <c r="R189" s="767">
        <v>4</v>
      </c>
      <c r="S189" s="767">
        <v>1</v>
      </c>
      <c r="T189" s="698"/>
      <c r="U189" s="772">
        <f t="shared" si="6"/>
        <v>0</v>
      </c>
    </row>
    <row r="190" spans="1:21" ht="38.25" x14ac:dyDescent="0.25">
      <c r="A190" s="214">
        <f t="shared" si="5"/>
        <v>183</v>
      </c>
      <c r="B190" s="1203"/>
      <c r="C190" s="760"/>
      <c r="D190" s="1184"/>
      <c r="E190" s="758" t="s">
        <v>792</v>
      </c>
      <c r="F190" s="767"/>
      <c r="G190" s="767"/>
      <c r="H190" s="767"/>
      <c r="I190" s="767"/>
      <c r="J190" s="767"/>
      <c r="K190" s="768"/>
      <c r="L190" s="770"/>
      <c r="M190" s="770"/>
      <c r="N190" s="767"/>
      <c r="O190" s="767"/>
      <c r="P190" s="767" t="s">
        <v>7</v>
      </c>
      <c r="Q190" s="767"/>
      <c r="R190" s="767">
        <v>2</v>
      </c>
      <c r="S190" s="767">
        <v>1</v>
      </c>
      <c r="T190" s="698"/>
      <c r="U190" s="772">
        <f t="shared" si="6"/>
        <v>0</v>
      </c>
    </row>
    <row r="191" spans="1:21" ht="51" x14ac:dyDescent="0.25">
      <c r="A191" s="214">
        <f t="shared" si="5"/>
        <v>184</v>
      </c>
      <c r="B191" s="1203"/>
      <c r="C191" s="760"/>
      <c r="D191" s="1185"/>
      <c r="E191" s="758" t="s">
        <v>793</v>
      </c>
      <c r="F191" s="767"/>
      <c r="G191" s="767"/>
      <c r="H191" s="767"/>
      <c r="I191" s="767"/>
      <c r="J191" s="767"/>
      <c r="K191" s="768"/>
      <c r="L191" s="770"/>
      <c r="M191" s="770"/>
      <c r="N191" s="767"/>
      <c r="O191" s="767" t="s">
        <v>7</v>
      </c>
      <c r="P191" s="767"/>
      <c r="Q191" s="767"/>
      <c r="R191" s="767">
        <v>4</v>
      </c>
      <c r="S191" s="767">
        <v>1</v>
      </c>
      <c r="T191" s="698"/>
      <c r="U191" s="772">
        <f t="shared" si="6"/>
        <v>0</v>
      </c>
    </row>
    <row r="192" spans="1:21" ht="51" x14ac:dyDescent="0.25">
      <c r="A192" s="214">
        <f t="shared" si="5"/>
        <v>185</v>
      </c>
      <c r="B192" s="1203"/>
      <c r="C192" s="1175" t="s">
        <v>1101</v>
      </c>
      <c r="D192" s="1183" t="s">
        <v>795</v>
      </c>
      <c r="E192" s="758" t="s">
        <v>796</v>
      </c>
      <c r="F192" s="767"/>
      <c r="G192" s="767"/>
      <c r="H192" s="767"/>
      <c r="I192" s="767"/>
      <c r="J192" s="767"/>
      <c r="K192" s="768"/>
      <c r="L192" s="770"/>
      <c r="M192" s="770"/>
      <c r="N192" s="767"/>
      <c r="O192" s="767"/>
      <c r="P192" s="767" t="s">
        <v>7</v>
      </c>
      <c r="Q192" s="767"/>
      <c r="R192" s="767">
        <v>2</v>
      </c>
      <c r="S192" s="767">
        <v>1</v>
      </c>
      <c r="T192" s="698"/>
      <c r="U192" s="772">
        <f t="shared" si="6"/>
        <v>0</v>
      </c>
    </row>
    <row r="193" spans="1:21" ht="102" x14ac:dyDescent="0.25">
      <c r="A193" s="214">
        <f t="shared" si="5"/>
        <v>186</v>
      </c>
      <c r="B193" s="1203"/>
      <c r="C193" s="1176"/>
      <c r="D193" s="1184"/>
      <c r="E193" s="758" t="s">
        <v>797</v>
      </c>
      <c r="F193" s="767"/>
      <c r="G193" s="767"/>
      <c r="H193" s="767"/>
      <c r="I193" s="767"/>
      <c r="J193" s="767"/>
      <c r="K193" s="768"/>
      <c r="L193" s="770"/>
      <c r="M193" s="770"/>
      <c r="N193" s="767"/>
      <c r="O193" s="767"/>
      <c r="P193" s="767" t="s">
        <v>7</v>
      </c>
      <c r="Q193" s="767"/>
      <c r="R193" s="767">
        <v>2</v>
      </c>
      <c r="S193" s="767">
        <v>1</v>
      </c>
      <c r="T193" s="698"/>
      <c r="U193" s="772">
        <f t="shared" si="6"/>
        <v>0</v>
      </c>
    </row>
    <row r="194" spans="1:21" ht="70.5" customHeight="1" x14ac:dyDescent="0.25">
      <c r="A194" s="214">
        <f t="shared" si="5"/>
        <v>187</v>
      </c>
      <c r="B194" s="1203"/>
      <c r="C194" s="1176"/>
      <c r="D194" s="1184"/>
      <c r="E194" s="758" t="s">
        <v>798</v>
      </c>
      <c r="F194" s="767"/>
      <c r="G194" s="767"/>
      <c r="H194" s="767"/>
      <c r="I194" s="767"/>
      <c r="J194" s="767"/>
      <c r="K194" s="768"/>
      <c r="L194" s="770"/>
      <c r="M194" s="770"/>
      <c r="N194" s="767"/>
      <c r="O194" s="767"/>
      <c r="P194" s="767" t="s">
        <v>7</v>
      </c>
      <c r="Q194" s="767"/>
      <c r="R194" s="767">
        <v>2</v>
      </c>
      <c r="S194" s="767">
        <v>1</v>
      </c>
      <c r="T194" s="698"/>
      <c r="U194" s="772">
        <f t="shared" si="6"/>
        <v>0</v>
      </c>
    </row>
    <row r="195" spans="1:21" ht="38.25" x14ac:dyDescent="0.25">
      <c r="A195" s="214">
        <f t="shared" si="5"/>
        <v>188</v>
      </c>
      <c r="B195" s="1203"/>
      <c r="C195" s="1176"/>
      <c r="D195" s="1184"/>
      <c r="E195" s="758" t="s">
        <v>799</v>
      </c>
      <c r="F195" s="767"/>
      <c r="G195" s="767"/>
      <c r="H195" s="767"/>
      <c r="I195" s="767"/>
      <c r="J195" s="767"/>
      <c r="K195" s="768"/>
      <c r="L195" s="770"/>
      <c r="M195" s="770"/>
      <c r="N195" s="767"/>
      <c r="O195" s="767"/>
      <c r="P195" s="767" t="s">
        <v>7</v>
      </c>
      <c r="Q195" s="767"/>
      <c r="R195" s="767">
        <v>2</v>
      </c>
      <c r="S195" s="767">
        <v>1</v>
      </c>
      <c r="T195" s="698"/>
      <c r="U195" s="772">
        <f t="shared" si="6"/>
        <v>0</v>
      </c>
    </row>
    <row r="196" spans="1:21" ht="38.25" x14ac:dyDescent="0.25">
      <c r="A196" s="214">
        <f t="shared" si="5"/>
        <v>189</v>
      </c>
      <c r="B196" s="1203"/>
      <c r="C196" s="1176"/>
      <c r="D196" s="1184"/>
      <c r="E196" s="758" t="s">
        <v>800</v>
      </c>
      <c r="F196" s="767"/>
      <c r="G196" s="767"/>
      <c r="H196" s="767"/>
      <c r="I196" s="767"/>
      <c r="J196" s="767"/>
      <c r="K196" s="768"/>
      <c r="L196" s="770"/>
      <c r="M196" s="770"/>
      <c r="N196" s="767"/>
      <c r="O196" s="767" t="s">
        <v>7</v>
      </c>
      <c r="P196" s="767"/>
      <c r="Q196" s="767"/>
      <c r="R196" s="767">
        <v>4</v>
      </c>
      <c r="S196" s="767">
        <v>1</v>
      </c>
      <c r="T196" s="698"/>
      <c r="U196" s="772">
        <f t="shared" si="6"/>
        <v>0</v>
      </c>
    </row>
    <row r="197" spans="1:21" ht="38.25" x14ac:dyDescent="0.25">
      <c r="A197" s="214">
        <f t="shared" si="5"/>
        <v>190</v>
      </c>
      <c r="B197" s="1203"/>
      <c r="C197" s="1176"/>
      <c r="D197" s="1184"/>
      <c r="E197" s="758" t="s">
        <v>801</v>
      </c>
      <c r="F197" s="767"/>
      <c r="G197" s="767"/>
      <c r="H197" s="767"/>
      <c r="I197" s="767"/>
      <c r="J197" s="767"/>
      <c r="K197" s="768"/>
      <c r="L197" s="770"/>
      <c r="M197" s="770"/>
      <c r="N197" s="767" t="s">
        <v>7</v>
      </c>
      <c r="O197" s="767"/>
      <c r="P197" s="767"/>
      <c r="Q197" s="767"/>
      <c r="R197" s="767">
        <v>12</v>
      </c>
      <c r="S197" s="767">
        <v>1</v>
      </c>
      <c r="T197" s="698"/>
      <c r="U197" s="772">
        <f t="shared" si="6"/>
        <v>0</v>
      </c>
    </row>
    <row r="198" spans="1:21" ht="25.5" x14ac:dyDescent="0.25">
      <c r="A198" s="214">
        <f t="shared" si="5"/>
        <v>191</v>
      </c>
      <c r="B198" s="1203"/>
      <c r="C198" s="1176"/>
      <c r="D198" s="1184"/>
      <c r="E198" s="758" t="s">
        <v>802</v>
      </c>
      <c r="F198" s="767"/>
      <c r="G198" s="767"/>
      <c r="H198" s="767"/>
      <c r="I198" s="767"/>
      <c r="J198" s="767"/>
      <c r="K198" s="768"/>
      <c r="L198" s="770"/>
      <c r="M198" s="770"/>
      <c r="N198" s="767" t="s">
        <v>7</v>
      </c>
      <c r="O198" s="767"/>
      <c r="P198" s="767"/>
      <c r="Q198" s="767"/>
      <c r="R198" s="767">
        <v>12</v>
      </c>
      <c r="S198" s="767">
        <v>1</v>
      </c>
      <c r="T198" s="698"/>
      <c r="U198" s="772">
        <f t="shared" si="6"/>
        <v>0</v>
      </c>
    </row>
    <row r="199" spans="1:21" ht="25.5" x14ac:dyDescent="0.25">
      <c r="A199" s="214">
        <f t="shared" si="5"/>
        <v>192</v>
      </c>
      <c r="B199" s="1203"/>
      <c r="C199" s="1176"/>
      <c r="D199" s="1184"/>
      <c r="E199" s="758" t="s">
        <v>803</v>
      </c>
      <c r="F199" s="767"/>
      <c r="G199" s="767"/>
      <c r="H199" s="767"/>
      <c r="I199" s="767"/>
      <c r="J199" s="767"/>
      <c r="K199" s="768"/>
      <c r="L199" s="770"/>
      <c r="M199" s="770"/>
      <c r="N199" s="767" t="s">
        <v>7</v>
      </c>
      <c r="O199" s="767"/>
      <c r="P199" s="767"/>
      <c r="Q199" s="767"/>
      <c r="R199" s="767">
        <v>12</v>
      </c>
      <c r="S199" s="767">
        <v>1</v>
      </c>
      <c r="T199" s="698"/>
      <c r="U199" s="772">
        <f t="shared" si="6"/>
        <v>0</v>
      </c>
    </row>
    <row r="200" spans="1:21" ht="71.25" customHeight="1" x14ac:dyDescent="0.25">
      <c r="A200" s="214">
        <f t="shared" si="5"/>
        <v>193</v>
      </c>
      <c r="B200" s="1203"/>
      <c r="C200" s="1177"/>
      <c r="D200" s="1185"/>
      <c r="E200" s="758" t="s">
        <v>804</v>
      </c>
      <c r="F200" s="767"/>
      <c r="G200" s="767"/>
      <c r="H200" s="767"/>
      <c r="I200" s="767"/>
      <c r="J200" s="767"/>
      <c r="K200" s="768"/>
      <c r="L200" s="770"/>
      <c r="M200" s="770"/>
      <c r="N200" s="767" t="s">
        <v>7</v>
      </c>
      <c r="O200" s="767"/>
      <c r="P200" s="767"/>
      <c r="Q200" s="767"/>
      <c r="R200" s="767">
        <v>12</v>
      </c>
      <c r="S200" s="767">
        <v>1</v>
      </c>
      <c r="T200" s="698"/>
      <c r="U200" s="772">
        <f t="shared" si="6"/>
        <v>0</v>
      </c>
    </row>
    <row r="201" spans="1:21" x14ac:dyDescent="0.25">
      <c r="A201" s="214">
        <f t="shared" si="5"/>
        <v>194</v>
      </c>
      <c r="B201" s="1203"/>
      <c r="C201" s="760"/>
      <c r="D201" s="1183" t="s">
        <v>805</v>
      </c>
      <c r="E201" s="758" t="s">
        <v>806</v>
      </c>
      <c r="F201" s="767"/>
      <c r="G201" s="767"/>
      <c r="H201" s="767"/>
      <c r="I201" s="767"/>
      <c r="J201" s="767"/>
      <c r="K201" s="768"/>
      <c r="L201" s="770"/>
      <c r="M201" s="770"/>
      <c r="N201" s="767"/>
      <c r="O201" s="767"/>
      <c r="P201" s="767"/>
      <c r="Q201" s="767" t="s">
        <v>7</v>
      </c>
      <c r="R201" s="767">
        <v>1</v>
      </c>
      <c r="S201" s="767">
        <v>1</v>
      </c>
      <c r="T201" s="698"/>
      <c r="U201" s="772">
        <f t="shared" si="6"/>
        <v>0</v>
      </c>
    </row>
    <row r="202" spans="1:21" x14ac:dyDescent="0.25">
      <c r="A202" s="214">
        <f t="shared" ref="A202:A265" si="7">ROW(A195)</f>
        <v>195</v>
      </c>
      <c r="B202" s="1203"/>
      <c r="C202" s="760"/>
      <c r="D202" s="1184"/>
      <c r="E202" s="758" t="s">
        <v>807</v>
      </c>
      <c r="F202" s="767"/>
      <c r="G202" s="767"/>
      <c r="H202" s="767"/>
      <c r="I202" s="767"/>
      <c r="J202" s="767"/>
      <c r="K202" s="768"/>
      <c r="L202" s="770"/>
      <c r="M202" s="770"/>
      <c r="N202" s="767"/>
      <c r="O202" s="767"/>
      <c r="P202" s="767"/>
      <c r="Q202" s="767" t="s">
        <v>7</v>
      </c>
      <c r="R202" s="767">
        <v>1</v>
      </c>
      <c r="S202" s="767">
        <v>1</v>
      </c>
      <c r="T202" s="698"/>
      <c r="U202" s="772">
        <f t="shared" si="6"/>
        <v>0</v>
      </c>
    </row>
    <row r="203" spans="1:21" x14ac:dyDescent="0.25">
      <c r="A203" s="214">
        <f t="shared" si="7"/>
        <v>196</v>
      </c>
      <c r="B203" s="1203"/>
      <c r="C203" s="760"/>
      <c r="D203" s="1185"/>
      <c r="E203" s="758" t="s">
        <v>808</v>
      </c>
      <c r="F203" s="767"/>
      <c r="G203" s="767"/>
      <c r="H203" s="767"/>
      <c r="I203" s="767"/>
      <c r="J203" s="767"/>
      <c r="K203" s="768"/>
      <c r="L203" s="770"/>
      <c r="M203" s="770"/>
      <c r="N203" s="767"/>
      <c r="O203" s="767"/>
      <c r="P203" s="767"/>
      <c r="Q203" s="767" t="s">
        <v>7</v>
      </c>
      <c r="R203" s="767">
        <v>1</v>
      </c>
      <c r="S203" s="767">
        <v>1</v>
      </c>
      <c r="T203" s="698"/>
      <c r="U203" s="772">
        <f t="shared" ref="U203:U266" si="8">R203*S203*ROUND(T203,2)</f>
        <v>0</v>
      </c>
    </row>
    <row r="204" spans="1:21" x14ac:dyDescent="0.25">
      <c r="A204" s="214">
        <f t="shared" si="7"/>
        <v>197</v>
      </c>
      <c r="B204" s="1203"/>
      <c r="C204" s="759" t="s">
        <v>1123</v>
      </c>
      <c r="D204" s="773" t="s">
        <v>810</v>
      </c>
      <c r="E204" s="758" t="s">
        <v>811</v>
      </c>
      <c r="F204" s="767"/>
      <c r="G204" s="767"/>
      <c r="H204" s="767"/>
      <c r="I204" s="767"/>
      <c r="J204" s="767"/>
      <c r="K204" s="768"/>
      <c r="L204" s="770"/>
      <c r="M204" s="770"/>
      <c r="N204" s="767"/>
      <c r="O204" s="767"/>
      <c r="P204" s="767"/>
      <c r="Q204" s="767" t="s">
        <v>7</v>
      </c>
      <c r="R204" s="767">
        <v>1</v>
      </c>
      <c r="S204" s="767">
        <v>1</v>
      </c>
      <c r="T204" s="698"/>
      <c r="U204" s="772">
        <f t="shared" si="8"/>
        <v>0</v>
      </c>
    </row>
    <row r="205" spans="1:21" x14ac:dyDescent="0.25">
      <c r="A205" s="214">
        <f t="shared" si="7"/>
        <v>198</v>
      </c>
      <c r="B205" s="1203"/>
      <c r="C205" s="759" t="s">
        <v>1124</v>
      </c>
      <c r="D205" s="773" t="s">
        <v>813</v>
      </c>
      <c r="E205" s="758" t="s">
        <v>814</v>
      </c>
      <c r="F205" s="767"/>
      <c r="G205" s="767"/>
      <c r="H205" s="767"/>
      <c r="I205" s="767"/>
      <c r="J205" s="767"/>
      <c r="K205" s="768"/>
      <c r="L205" s="770"/>
      <c r="M205" s="770"/>
      <c r="N205" s="767"/>
      <c r="O205" s="767" t="s">
        <v>7</v>
      </c>
      <c r="P205" s="767"/>
      <c r="Q205" s="767"/>
      <c r="R205" s="767">
        <v>4</v>
      </c>
      <c r="S205" s="767">
        <v>1</v>
      </c>
      <c r="T205" s="698"/>
      <c r="U205" s="772">
        <f t="shared" si="8"/>
        <v>0</v>
      </c>
    </row>
    <row r="206" spans="1:21" ht="38.25" x14ac:dyDescent="0.25">
      <c r="A206" s="214">
        <f t="shared" si="7"/>
        <v>199</v>
      </c>
      <c r="B206" s="1203"/>
      <c r="C206" s="759" t="s">
        <v>1125</v>
      </c>
      <c r="D206" s="773" t="s">
        <v>816</v>
      </c>
      <c r="E206" s="758" t="s">
        <v>817</v>
      </c>
      <c r="F206" s="767"/>
      <c r="G206" s="767"/>
      <c r="H206" s="767"/>
      <c r="I206" s="767"/>
      <c r="J206" s="767"/>
      <c r="K206" s="768"/>
      <c r="L206" s="770"/>
      <c r="M206" s="770"/>
      <c r="N206" s="767" t="s">
        <v>7</v>
      </c>
      <c r="O206" s="767"/>
      <c r="P206" s="767"/>
      <c r="Q206" s="767"/>
      <c r="R206" s="767">
        <v>12</v>
      </c>
      <c r="S206" s="767">
        <v>1</v>
      </c>
      <c r="T206" s="698"/>
      <c r="U206" s="772">
        <f t="shared" si="8"/>
        <v>0</v>
      </c>
    </row>
    <row r="207" spans="1:21" ht="38.25" x14ac:dyDescent="0.25">
      <c r="A207" s="214">
        <f t="shared" si="7"/>
        <v>200</v>
      </c>
      <c r="B207" s="1203"/>
      <c r="C207" s="759" t="s">
        <v>1126</v>
      </c>
      <c r="D207" s="773" t="s">
        <v>819</v>
      </c>
      <c r="E207" s="758" t="s">
        <v>820</v>
      </c>
      <c r="F207" s="767"/>
      <c r="G207" s="767"/>
      <c r="H207" s="767"/>
      <c r="I207" s="767"/>
      <c r="J207" s="767"/>
      <c r="K207" s="768"/>
      <c r="L207" s="770"/>
      <c r="M207" s="770"/>
      <c r="N207" s="767" t="s">
        <v>7</v>
      </c>
      <c r="O207" s="767"/>
      <c r="P207" s="767"/>
      <c r="Q207" s="767"/>
      <c r="R207" s="767">
        <v>12</v>
      </c>
      <c r="S207" s="767">
        <v>1</v>
      </c>
      <c r="T207" s="698"/>
      <c r="U207" s="772">
        <f t="shared" si="8"/>
        <v>0</v>
      </c>
    </row>
    <row r="208" spans="1:21" ht="25.5" x14ac:dyDescent="0.25">
      <c r="A208" s="214">
        <f t="shared" si="7"/>
        <v>201</v>
      </c>
      <c r="B208" s="1204"/>
      <c r="C208" s="759" t="s">
        <v>1127</v>
      </c>
      <c r="D208" s="773" t="s">
        <v>822</v>
      </c>
      <c r="E208" s="758" t="s">
        <v>823</v>
      </c>
      <c r="F208" s="767"/>
      <c r="G208" s="767"/>
      <c r="H208" s="767"/>
      <c r="I208" s="767"/>
      <c r="J208" s="767"/>
      <c r="K208" s="768"/>
      <c r="L208" s="770"/>
      <c r="M208" s="770"/>
      <c r="N208" s="767"/>
      <c r="O208" s="767"/>
      <c r="P208" s="767" t="s">
        <v>7</v>
      </c>
      <c r="Q208" s="767"/>
      <c r="R208" s="767">
        <v>2</v>
      </c>
      <c r="S208" s="767">
        <v>1</v>
      </c>
      <c r="T208" s="698"/>
      <c r="U208" s="772">
        <f t="shared" si="8"/>
        <v>0</v>
      </c>
    </row>
    <row r="209" spans="1:21" ht="25.5" x14ac:dyDescent="0.25">
      <c r="A209" s="214">
        <f t="shared" si="7"/>
        <v>202</v>
      </c>
      <c r="B209" s="1202" t="s">
        <v>1232</v>
      </c>
      <c r="C209" s="1175" t="s">
        <v>1128</v>
      </c>
      <c r="D209" s="1183" t="s">
        <v>758</v>
      </c>
      <c r="E209" s="758" t="s">
        <v>759</v>
      </c>
      <c r="F209" s="767"/>
      <c r="G209" s="767" t="s">
        <v>7</v>
      </c>
      <c r="H209" s="767"/>
      <c r="I209" s="767"/>
      <c r="J209" s="767"/>
      <c r="K209" s="768"/>
      <c r="L209" s="770"/>
      <c r="M209" s="770"/>
      <c r="N209" s="767"/>
      <c r="O209" s="767"/>
      <c r="P209" s="767"/>
      <c r="Q209" s="767"/>
      <c r="R209" s="767">
        <v>52</v>
      </c>
      <c r="S209" s="767">
        <v>1</v>
      </c>
      <c r="T209" s="787" t="s">
        <v>4046</v>
      </c>
      <c r="U209" s="788" t="s">
        <v>4046</v>
      </c>
    </row>
    <row r="210" spans="1:21" ht="25.5" x14ac:dyDescent="0.25">
      <c r="A210" s="214">
        <f t="shared" si="7"/>
        <v>203</v>
      </c>
      <c r="B210" s="1203"/>
      <c r="C210" s="1176"/>
      <c r="D210" s="1184"/>
      <c r="E210" s="758" t="s">
        <v>760</v>
      </c>
      <c r="F210" s="767"/>
      <c r="G210" s="767"/>
      <c r="H210" s="767"/>
      <c r="I210" s="767"/>
      <c r="J210" s="767"/>
      <c r="K210" s="768"/>
      <c r="L210" s="770"/>
      <c r="M210" s="770"/>
      <c r="N210" s="767" t="s">
        <v>7</v>
      </c>
      <c r="O210" s="767"/>
      <c r="P210" s="767"/>
      <c r="Q210" s="767"/>
      <c r="R210" s="767">
        <v>12</v>
      </c>
      <c r="S210" s="767">
        <v>1</v>
      </c>
      <c r="T210" s="698"/>
      <c r="U210" s="772">
        <f t="shared" si="8"/>
        <v>0</v>
      </c>
    </row>
    <row r="211" spans="1:21" ht="25.5" x14ac:dyDescent="0.25">
      <c r="A211" s="214">
        <f t="shared" si="7"/>
        <v>204</v>
      </c>
      <c r="B211" s="1203"/>
      <c r="C211" s="1176"/>
      <c r="D211" s="1184"/>
      <c r="E211" s="758" t="s">
        <v>761</v>
      </c>
      <c r="F211" s="767"/>
      <c r="G211" s="767"/>
      <c r="H211" s="767"/>
      <c r="I211" s="767"/>
      <c r="J211" s="767"/>
      <c r="K211" s="768"/>
      <c r="L211" s="770"/>
      <c r="M211" s="770"/>
      <c r="N211" s="767" t="s">
        <v>7</v>
      </c>
      <c r="O211" s="767"/>
      <c r="P211" s="767"/>
      <c r="Q211" s="767"/>
      <c r="R211" s="767">
        <v>12</v>
      </c>
      <c r="S211" s="767">
        <v>1</v>
      </c>
      <c r="T211" s="698"/>
      <c r="U211" s="772">
        <f t="shared" si="8"/>
        <v>0</v>
      </c>
    </row>
    <row r="212" spans="1:21" x14ac:dyDescent="0.25">
      <c r="A212" s="214">
        <f t="shared" si="7"/>
        <v>205</v>
      </c>
      <c r="B212" s="1203"/>
      <c r="C212" s="1176"/>
      <c r="D212" s="1184"/>
      <c r="E212" s="758" t="s">
        <v>762</v>
      </c>
      <c r="F212" s="767"/>
      <c r="G212" s="767"/>
      <c r="H212" s="767"/>
      <c r="I212" s="767"/>
      <c r="J212" s="767"/>
      <c r="K212" s="768"/>
      <c r="L212" s="770"/>
      <c r="M212" s="770"/>
      <c r="N212" s="767" t="s">
        <v>7</v>
      </c>
      <c r="O212" s="767"/>
      <c r="P212" s="767"/>
      <c r="Q212" s="767"/>
      <c r="R212" s="767">
        <v>12</v>
      </c>
      <c r="S212" s="767">
        <v>1</v>
      </c>
      <c r="T212" s="698"/>
      <c r="U212" s="772">
        <f t="shared" si="8"/>
        <v>0</v>
      </c>
    </row>
    <row r="213" spans="1:21" ht="25.5" x14ac:dyDescent="0.25">
      <c r="A213" s="214">
        <f t="shared" si="7"/>
        <v>206</v>
      </c>
      <c r="B213" s="1203"/>
      <c r="C213" s="1176"/>
      <c r="D213" s="1184"/>
      <c r="E213" s="758" t="s">
        <v>763</v>
      </c>
      <c r="F213" s="767"/>
      <c r="G213" s="767"/>
      <c r="H213" s="767"/>
      <c r="I213" s="767"/>
      <c r="J213" s="767"/>
      <c r="K213" s="768"/>
      <c r="L213" s="770"/>
      <c r="M213" s="770"/>
      <c r="N213" s="767" t="s">
        <v>7</v>
      </c>
      <c r="O213" s="767"/>
      <c r="P213" s="767"/>
      <c r="Q213" s="767"/>
      <c r="R213" s="767">
        <v>12</v>
      </c>
      <c r="S213" s="767">
        <v>1</v>
      </c>
      <c r="T213" s="698"/>
      <c r="U213" s="772">
        <f t="shared" si="8"/>
        <v>0</v>
      </c>
    </row>
    <row r="214" spans="1:21" x14ac:dyDescent="0.25">
      <c r="A214" s="214">
        <f t="shared" si="7"/>
        <v>207</v>
      </c>
      <c r="B214" s="1203"/>
      <c r="C214" s="1176"/>
      <c r="D214" s="1184"/>
      <c r="E214" s="758" t="s">
        <v>764</v>
      </c>
      <c r="F214" s="767"/>
      <c r="G214" s="767"/>
      <c r="H214" s="767"/>
      <c r="I214" s="767"/>
      <c r="J214" s="767"/>
      <c r="K214" s="768"/>
      <c r="L214" s="770"/>
      <c r="M214" s="770"/>
      <c r="N214" s="767" t="s">
        <v>7</v>
      </c>
      <c r="O214" s="767"/>
      <c r="P214" s="767"/>
      <c r="Q214" s="767"/>
      <c r="R214" s="767">
        <v>12</v>
      </c>
      <c r="S214" s="767">
        <v>1</v>
      </c>
      <c r="T214" s="698"/>
      <c r="U214" s="772">
        <f t="shared" si="8"/>
        <v>0</v>
      </c>
    </row>
    <row r="215" spans="1:21" x14ac:dyDescent="0.25">
      <c r="A215" s="214">
        <f t="shared" si="7"/>
        <v>208</v>
      </c>
      <c r="B215" s="1203"/>
      <c r="C215" s="1176"/>
      <c r="D215" s="1184"/>
      <c r="E215" s="758" t="s">
        <v>765</v>
      </c>
      <c r="F215" s="767"/>
      <c r="G215" s="767"/>
      <c r="H215" s="767"/>
      <c r="I215" s="767"/>
      <c r="J215" s="767"/>
      <c r="K215" s="768"/>
      <c r="L215" s="770"/>
      <c r="M215" s="770"/>
      <c r="N215" s="767"/>
      <c r="O215" s="767" t="s">
        <v>7</v>
      </c>
      <c r="P215" s="767"/>
      <c r="Q215" s="767"/>
      <c r="R215" s="767">
        <v>4</v>
      </c>
      <c r="S215" s="767">
        <v>1</v>
      </c>
      <c r="T215" s="698"/>
      <c r="U215" s="772">
        <f t="shared" si="8"/>
        <v>0</v>
      </c>
    </row>
    <row r="216" spans="1:21" x14ac:dyDescent="0.25">
      <c r="A216" s="214">
        <f t="shared" si="7"/>
        <v>209</v>
      </c>
      <c r="B216" s="1203"/>
      <c r="C216" s="1176"/>
      <c r="D216" s="1184"/>
      <c r="E216" s="758" t="s">
        <v>766</v>
      </c>
      <c r="F216" s="767"/>
      <c r="G216" s="767"/>
      <c r="H216" s="767"/>
      <c r="I216" s="767"/>
      <c r="J216" s="767"/>
      <c r="K216" s="768"/>
      <c r="L216" s="770"/>
      <c r="M216" s="770"/>
      <c r="N216" s="767"/>
      <c r="O216" s="767" t="s">
        <v>7</v>
      </c>
      <c r="P216" s="767"/>
      <c r="Q216" s="767"/>
      <c r="R216" s="767">
        <v>4</v>
      </c>
      <c r="S216" s="767">
        <v>1</v>
      </c>
      <c r="T216" s="698"/>
      <c r="U216" s="772">
        <f t="shared" si="8"/>
        <v>0</v>
      </c>
    </row>
    <row r="217" spans="1:21" ht="38.25" x14ac:dyDescent="0.25">
      <c r="A217" s="214">
        <f t="shared" si="7"/>
        <v>210</v>
      </c>
      <c r="B217" s="1203"/>
      <c r="C217" s="1176"/>
      <c r="D217" s="1184"/>
      <c r="E217" s="758" t="s">
        <v>767</v>
      </c>
      <c r="F217" s="767"/>
      <c r="G217" s="767"/>
      <c r="H217" s="767"/>
      <c r="I217" s="767"/>
      <c r="J217" s="767"/>
      <c r="K217" s="768"/>
      <c r="L217" s="770"/>
      <c r="M217" s="770"/>
      <c r="N217" s="767"/>
      <c r="O217" s="767" t="s">
        <v>7</v>
      </c>
      <c r="P217" s="767"/>
      <c r="Q217" s="767"/>
      <c r="R217" s="767">
        <v>4</v>
      </c>
      <c r="S217" s="767">
        <v>1</v>
      </c>
      <c r="T217" s="698"/>
      <c r="U217" s="772">
        <f t="shared" si="8"/>
        <v>0</v>
      </c>
    </row>
    <row r="218" spans="1:21" x14ac:dyDescent="0.25">
      <c r="A218" s="214">
        <f t="shared" si="7"/>
        <v>211</v>
      </c>
      <c r="B218" s="1203"/>
      <c r="C218" s="1176"/>
      <c r="D218" s="1184"/>
      <c r="E218" s="758" t="s">
        <v>768</v>
      </c>
      <c r="F218" s="767"/>
      <c r="G218" s="767"/>
      <c r="H218" s="767"/>
      <c r="I218" s="767"/>
      <c r="J218" s="767"/>
      <c r="K218" s="768"/>
      <c r="L218" s="770"/>
      <c r="M218" s="770"/>
      <c r="N218" s="767"/>
      <c r="O218" s="767" t="s">
        <v>7</v>
      </c>
      <c r="P218" s="767"/>
      <c r="Q218" s="767"/>
      <c r="R218" s="767">
        <v>4</v>
      </c>
      <c r="S218" s="767">
        <v>1</v>
      </c>
      <c r="T218" s="698"/>
      <c r="U218" s="772">
        <f t="shared" si="8"/>
        <v>0</v>
      </c>
    </row>
    <row r="219" spans="1:21" ht="51" x14ac:dyDescent="0.25">
      <c r="A219" s="214">
        <f t="shared" si="7"/>
        <v>212</v>
      </c>
      <c r="B219" s="1203"/>
      <c r="C219" s="1176"/>
      <c r="D219" s="1184"/>
      <c r="E219" s="758" t="s">
        <v>769</v>
      </c>
      <c r="F219" s="767"/>
      <c r="G219" s="767"/>
      <c r="H219" s="767"/>
      <c r="I219" s="767"/>
      <c r="J219" s="767"/>
      <c r="K219" s="768"/>
      <c r="L219" s="770"/>
      <c r="M219" s="770"/>
      <c r="N219" s="767"/>
      <c r="O219" s="767" t="s">
        <v>7</v>
      </c>
      <c r="P219" s="767"/>
      <c r="Q219" s="767"/>
      <c r="R219" s="767">
        <v>4</v>
      </c>
      <c r="S219" s="767">
        <v>1</v>
      </c>
      <c r="T219" s="698"/>
      <c r="U219" s="772">
        <f t="shared" si="8"/>
        <v>0</v>
      </c>
    </row>
    <row r="220" spans="1:21" ht="51" x14ac:dyDescent="0.25">
      <c r="A220" s="214">
        <f t="shared" si="7"/>
        <v>213</v>
      </c>
      <c r="B220" s="1203"/>
      <c r="C220" s="1176"/>
      <c r="D220" s="1184"/>
      <c r="E220" s="758" t="s">
        <v>770</v>
      </c>
      <c r="F220" s="767"/>
      <c r="G220" s="767"/>
      <c r="H220" s="767"/>
      <c r="I220" s="767"/>
      <c r="J220" s="767"/>
      <c r="K220" s="768"/>
      <c r="L220" s="770"/>
      <c r="M220" s="770"/>
      <c r="N220" s="767"/>
      <c r="O220" s="767" t="s">
        <v>7</v>
      </c>
      <c r="P220" s="767"/>
      <c r="Q220" s="767"/>
      <c r="R220" s="767">
        <v>4</v>
      </c>
      <c r="S220" s="767">
        <v>1</v>
      </c>
      <c r="T220" s="698"/>
      <c r="U220" s="772">
        <f t="shared" si="8"/>
        <v>0</v>
      </c>
    </row>
    <row r="221" spans="1:21" ht="38.25" x14ac:dyDescent="0.25">
      <c r="A221" s="214">
        <f t="shared" si="7"/>
        <v>214</v>
      </c>
      <c r="B221" s="1203"/>
      <c r="C221" s="1176"/>
      <c r="D221" s="1184"/>
      <c r="E221" s="758" t="s">
        <v>771</v>
      </c>
      <c r="F221" s="767"/>
      <c r="G221" s="767"/>
      <c r="H221" s="767"/>
      <c r="I221" s="767"/>
      <c r="J221" s="767"/>
      <c r="K221" s="768"/>
      <c r="L221" s="770"/>
      <c r="M221" s="770"/>
      <c r="N221" s="767"/>
      <c r="O221" s="767" t="s">
        <v>7</v>
      </c>
      <c r="P221" s="767"/>
      <c r="Q221" s="767"/>
      <c r="R221" s="767">
        <v>4</v>
      </c>
      <c r="S221" s="767">
        <v>1</v>
      </c>
      <c r="T221" s="698"/>
      <c r="U221" s="772">
        <f t="shared" si="8"/>
        <v>0</v>
      </c>
    </row>
    <row r="222" spans="1:21" ht="25.5" x14ac:dyDescent="0.25">
      <c r="A222" s="214">
        <f t="shared" si="7"/>
        <v>215</v>
      </c>
      <c r="B222" s="1203"/>
      <c r="C222" s="1176"/>
      <c r="D222" s="1184"/>
      <c r="E222" s="758" t="s">
        <v>772</v>
      </c>
      <c r="F222" s="767"/>
      <c r="G222" s="767"/>
      <c r="H222" s="767"/>
      <c r="I222" s="767"/>
      <c r="J222" s="767"/>
      <c r="K222" s="768"/>
      <c r="L222" s="770"/>
      <c r="M222" s="770"/>
      <c r="N222" s="767" t="s">
        <v>7</v>
      </c>
      <c r="O222" s="767"/>
      <c r="P222" s="767"/>
      <c r="Q222" s="767"/>
      <c r="R222" s="767">
        <v>12</v>
      </c>
      <c r="S222" s="767">
        <v>1</v>
      </c>
      <c r="T222" s="698"/>
      <c r="U222" s="772">
        <f t="shared" si="8"/>
        <v>0</v>
      </c>
    </row>
    <row r="223" spans="1:21" ht="38.25" x14ac:dyDescent="0.25">
      <c r="A223" s="214">
        <f t="shared" si="7"/>
        <v>216</v>
      </c>
      <c r="B223" s="1203"/>
      <c r="C223" s="1176"/>
      <c r="D223" s="1184"/>
      <c r="E223" s="758" t="s">
        <v>773</v>
      </c>
      <c r="F223" s="767"/>
      <c r="G223" s="767"/>
      <c r="H223" s="767"/>
      <c r="I223" s="767"/>
      <c r="J223" s="767"/>
      <c r="K223" s="768"/>
      <c r="L223" s="770"/>
      <c r="M223" s="770"/>
      <c r="N223" s="767" t="s">
        <v>7</v>
      </c>
      <c r="O223" s="767"/>
      <c r="P223" s="767"/>
      <c r="Q223" s="767"/>
      <c r="R223" s="767">
        <v>12</v>
      </c>
      <c r="S223" s="767">
        <v>1</v>
      </c>
      <c r="T223" s="698"/>
      <c r="U223" s="772">
        <f t="shared" si="8"/>
        <v>0</v>
      </c>
    </row>
    <row r="224" spans="1:21" ht="25.5" x14ac:dyDescent="0.25">
      <c r="A224" s="214">
        <f t="shared" si="7"/>
        <v>217</v>
      </c>
      <c r="B224" s="1203"/>
      <c r="C224" s="1176"/>
      <c r="D224" s="1184"/>
      <c r="E224" s="758" t="s">
        <v>774</v>
      </c>
      <c r="F224" s="767"/>
      <c r="G224" s="767"/>
      <c r="H224" s="767"/>
      <c r="I224" s="767"/>
      <c r="J224" s="767"/>
      <c r="K224" s="768"/>
      <c r="L224" s="770"/>
      <c r="M224" s="770"/>
      <c r="N224" s="767"/>
      <c r="O224" s="767"/>
      <c r="P224" s="767"/>
      <c r="Q224" s="767" t="s">
        <v>7</v>
      </c>
      <c r="R224" s="767">
        <v>1</v>
      </c>
      <c r="S224" s="767">
        <v>1</v>
      </c>
      <c r="T224" s="698"/>
      <c r="U224" s="772">
        <f t="shared" si="8"/>
        <v>0</v>
      </c>
    </row>
    <row r="225" spans="1:21" x14ac:dyDescent="0.25">
      <c r="A225" s="214">
        <f t="shared" si="7"/>
        <v>218</v>
      </c>
      <c r="B225" s="1203"/>
      <c r="C225" s="1176"/>
      <c r="D225" s="1184"/>
      <c r="E225" s="758" t="s">
        <v>775</v>
      </c>
      <c r="F225" s="767"/>
      <c r="G225" s="767"/>
      <c r="H225" s="767"/>
      <c r="I225" s="767"/>
      <c r="J225" s="767"/>
      <c r="K225" s="768"/>
      <c r="L225" s="770"/>
      <c r="M225" s="770"/>
      <c r="N225" s="767"/>
      <c r="O225" s="767"/>
      <c r="P225" s="767"/>
      <c r="Q225" s="767" t="s">
        <v>7</v>
      </c>
      <c r="R225" s="767">
        <v>1</v>
      </c>
      <c r="S225" s="767">
        <v>1</v>
      </c>
      <c r="T225" s="698"/>
      <c r="U225" s="772">
        <f t="shared" si="8"/>
        <v>0</v>
      </c>
    </row>
    <row r="226" spans="1:21" ht="25.5" x14ac:dyDescent="0.25">
      <c r="A226" s="214">
        <f t="shared" si="7"/>
        <v>219</v>
      </c>
      <c r="B226" s="1203"/>
      <c r="C226" s="1176"/>
      <c r="D226" s="1184"/>
      <c r="E226" s="758" t="s">
        <v>776</v>
      </c>
      <c r="F226" s="767"/>
      <c r="G226" s="767"/>
      <c r="H226" s="767"/>
      <c r="I226" s="767"/>
      <c r="J226" s="767"/>
      <c r="K226" s="768"/>
      <c r="L226" s="770"/>
      <c r="M226" s="770"/>
      <c r="N226" s="767"/>
      <c r="O226" s="767"/>
      <c r="P226" s="767"/>
      <c r="Q226" s="767" t="s">
        <v>7</v>
      </c>
      <c r="R226" s="767">
        <v>1</v>
      </c>
      <c r="S226" s="767">
        <v>1</v>
      </c>
      <c r="T226" s="698"/>
      <c r="U226" s="772">
        <f t="shared" si="8"/>
        <v>0</v>
      </c>
    </row>
    <row r="227" spans="1:21" ht="22.5" customHeight="1" x14ac:dyDescent="0.25">
      <c r="A227" s="214">
        <f t="shared" si="7"/>
        <v>220</v>
      </c>
      <c r="B227" s="1203"/>
      <c r="C227" s="1177"/>
      <c r="D227" s="1185"/>
      <c r="E227" s="758" t="s">
        <v>777</v>
      </c>
      <c r="F227" s="767"/>
      <c r="G227" s="767"/>
      <c r="H227" s="767"/>
      <c r="I227" s="767"/>
      <c r="J227" s="767"/>
      <c r="K227" s="768"/>
      <c r="L227" s="770"/>
      <c r="M227" s="770"/>
      <c r="N227" s="767"/>
      <c r="O227" s="767"/>
      <c r="P227" s="767"/>
      <c r="Q227" s="767" t="s">
        <v>7</v>
      </c>
      <c r="R227" s="767">
        <v>1</v>
      </c>
      <c r="S227" s="767">
        <v>1</v>
      </c>
      <c r="T227" s="698"/>
      <c r="U227" s="772">
        <f t="shared" si="8"/>
        <v>0</v>
      </c>
    </row>
    <row r="228" spans="1:21" ht="25.5" x14ac:dyDescent="0.25">
      <c r="A228" s="214">
        <f t="shared" si="7"/>
        <v>221</v>
      </c>
      <c r="B228" s="1203"/>
      <c r="C228" s="759" t="s">
        <v>1129</v>
      </c>
      <c r="D228" s="773" t="s">
        <v>779</v>
      </c>
      <c r="E228" s="758" t="s">
        <v>780</v>
      </c>
      <c r="F228" s="767"/>
      <c r="G228" s="767"/>
      <c r="H228" s="767"/>
      <c r="I228" s="767"/>
      <c r="J228" s="767"/>
      <c r="K228" s="768"/>
      <c r="L228" s="770"/>
      <c r="M228" s="770"/>
      <c r="N228" s="767"/>
      <c r="O228" s="767" t="s">
        <v>7</v>
      </c>
      <c r="P228" s="767"/>
      <c r="Q228" s="767"/>
      <c r="R228" s="767">
        <v>4</v>
      </c>
      <c r="S228" s="767">
        <v>1</v>
      </c>
      <c r="T228" s="698"/>
      <c r="U228" s="772">
        <f t="shared" si="8"/>
        <v>0</v>
      </c>
    </row>
    <row r="229" spans="1:21" ht="25.5" x14ac:dyDescent="0.25">
      <c r="A229" s="214">
        <f t="shared" si="7"/>
        <v>222</v>
      </c>
      <c r="B229" s="1203"/>
      <c r="C229" s="759" t="s">
        <v>1129</v>
      </c>
      <c r="D229" s="773" t="s">
        <v>779</v>
      </c>
      <c r="E229" s="758" t="s">
        <v>781</v>
      </c>
      <c r="F229" s="767"/>
      <c r="G229" s="767"/>
      <c r="H229" s="767"/>
      <c r="I229" s="767"/>
      <c r="J229" s="767"/>
      <c r="K229" s="768"/>
      <c r="L229" s="770"/>
      <c r="M229" s="770"/>
      <c r="N229" s="767"/>
      <c r="O229" s="767" t="s">
        <v>7</v>
      </c>
      <c r="P229" s="767"/>
      <c r="Q229" s="767"/>
      <c r="R229" s="767">
        <v>4</v>
      </c>
      <c r="S229" s="767">
        <v>1</v>
      </c>
      <c r="T229" s="698"/>
      <c r="U229" s="772">
        <f t="shared" si="8"/>
        <v>0</v>
      </c>
    </row>
    <row r="230" spans="1:21" ht="25.5" x14ac:dyDescent="0.25">
      <c r="A230" s="214">
        <f t="shared" si="7"/>
        <v>223</v>
      </c>
      <c r="B230" s="1203"/>
      <c r="C230" s="759" t="s">
        <v>1129</v>
      </c>
      <c r="D230" s="773" t="s">
        <v>779</v>
      </c>
      <c r="E230" s="758" t="s">
        <v>782</v>
      </c>
      <c r="F230" s="767"/>
      <c r="G230" s="767"/>
      <c r="H230" s="767"/>
      <c r="I230" s="767"/>
      <c r="J230" s="767"/>
      <c r="K230" s="768"/>
      <c r="L230" s="770"/>
      <c r="M230" s="770"/>
      <c r="N230" s="767"/>
      <c r="O230" s="767" t="s">
        <v>7</v>
      </c>
      <c r="P230" s="767"/>
      <c r="Q230" s="767"/>
      <c r="R230" s="767">
        <v>4</v>
      </c>
      <c r="S230" s="767">
        <v>1</v>
      </c>
      <c r="T230" s="698"/>
      <c r="U230" s="772">
        <f t="shared" si="8"/>
        <v>0</v>
      </c>
    </row>
    <row r="231" spans="1:21" ht="47.25" customHeight="1" x14ac:dyDescent="0.25">
      <c r="A231" s="214">
        <f t="shared" si="7"/>
        <v>224</v>
      </c>
      <c r="B231" s="1203"/>
      <c r="C231" s="759" t="s">
        <v>1129</v>
      </c>
      <c r="D231" s="773" t="s">
        <v>779</v>
      </c>
      <c r="E231" s="758" t="s">
        <v>783</v>
      </c>
      <c r="F231" s="767"/>
      <c r="G231" s="767"/>
      <c r="H231" s="767"/>
      <c r="I231" s="767"/>
      <c r="J231" s="767"/>
      <c r="K231" s="768"/>
      <c r="L231" s="770"/>
      <c r="M231" s="770"/>
      <c r="N231" s="767"/>
      <c r="O231" s="767"/>
      <c r="P231" s="767" t="s">
        <v>7</v>
      </c>
      <c r="Q231" s="767"/>
      <c r="R231" s="767">
        <v>2</v>
      </c>
      <c r="S231" s="767">
        <v>1</v>
      </c>
      <c r="T231" s="698"/>
      <c r="U231" s="772">
        <f t="shared" si="8"/>
        <v>0</v>
      </c>
    </row>
    <row r="232" spans="1:21" ht="25.5" x14ac:dyDescent="0.25">
      <c r="A232" s="214">
        <f t="shared" si="7"/>
        <v>225</v>
      </c>
      <c r="B232" s="1203"/>
      <c r="C232" s="759" t="s">
        <v>1129</v>
      </c>
      <c r="D232" s="773" t="s">
        <v>779</v>
      </c>
      <c r="E232" s="758" t="s">
        <v>784</v>
      </c>
      <c r="F232" s="767"/>
      <c r="G232" s="767"/>
      <c r="H232" s="767"/>
      <c r="I232" s="767"/>
      <c r="J232" s="767"/>
      <c r="K232" s="768"/>
      <c r="L232" s="770"/>
      <c r="M232" s="770"/>
      <c r="N232" s="767"/>
      <c r="O232" s="767"/>
      <c r="P232" s="767" t="s">
        <v>7</v>
      </c>
      <c r="Q232" s="767"/>
      <c r="R232" s="767">
        <v>2</v>
      </c>
      <c r="S232" s="767">
        <v>1</v>
      </c>
      <c r="T232" s="698"/>
      <c r="U232" s="772">
        <f t="shared" si="8"/>
        <v>0</v>
      </c>
    </row>
    <row r="233" spans="1:21" ht="25.5" x14ac:dyDescent="0.25">
      <c r="A233" s="214">
        <f t="shared" si="7"/>
        <v>226</v>
      </c>
      <c r="B233" s="1203"/>
      <c r="C233" s="759" t="s">
        <v>1129</v>
      </c>
      <c r="D233" s="773" t="s">
        <v>779</v>
      </c>
      <c r="E233" s="758" t="s">
        <v>785</v>
      </c>
      <c r="F233" s="767"/>
      <c r="G233" s="767"/>
      <c r="H233" s="767"/>
      <c r="I233" s="767"/>
      <c r="J233" s="767"/>
      <c r="K233" s="768"/>
      <c r="L233" s="770"/>
      <c r="M233" s="770"/>
      <c r="N233" s="767"/>
      <c r="O233" s="767"/>
      <c r="P233" s="767" t="s">
        <v>7</v>
      </c>
      <c r="Q233" s="767"/>
      <c r="R233" s="767">
        <v>2</v>
      </c>
      <c r="S233" s="767">
        <v>1</v>
      </c>
      <c r="T233" s="698"/>
      <c r="U233" s="772">
        <f t="shared" si="8"/>
        <v>0</v>
      </c>
    </row>
    <row r="234" spans="1:21" ht="25.5" x14ac:dyDescent="0.25">
      <c r="A234" s="214">
        <f t="shared" si="7"/>
        <v>227</v>
      </c>
      <c r="B234" s="1203"/>
      <c r="C234" s="759" t="s">
        <v>1129</v>
      </c>
      <c r="D234" s="773" t="s">
        <v>779</v>
      </c>
      <c r="E234" s="758" t="s">
        <v>786</v>
      </c>
      <c r="F234" s="767"/>
      <c r="G234" s="767"/>
      <c r="H234" s="767"/>
      <c r="I234" s="767"/>
      <c r="J234" s="767"/>
      <c r="K234" s="768"/>
      <c r="L234" s="770"/>
      <c r="M234" s="770"/>
      <c r="N234" s="767"/>
      <c r="O234" s="767"/>
      <c r="P234" s="767" t="s">
        <v>7</v>
      </c>
      <c r="Q234" s="767"/>
      <c r="R234" s="767">
        <v>2</v>
      </c>
      <c r="S234" s="767">
        <v>1</v>
      </c>
      <c r="T234" s="698"/>
      <c r="U234" s="772">
        <f t="shared" si="8"/>
        <v>0</v>
      </c>
    </row>
    <row r="235" spans="1:21" ht="51" x14ac:dyDescent="0.25">
      <c r="A235" s="214">
        <f t="shared" si="7"/>
        <v>228</v>
      </c>
      <c r="B235" s="1203"/>
      <c r="C235" s="759" t="s">
        <v>1129</v>
      </c>
      <c r="D235" s="773" t="s">
        <v>779</v>
      </c>
      <c r="E235" s="758" t="s">
        <v>787</v>
      </c>
      <c r="F235" s="767"/>
      <c r="G235" s="767"/>
      <c r="H235" s="767"/>
      <c r="I235" s="767"/>
      <c r="J235" s="767"/>
      <c r="K235" s="768"/>
      <c r="L235" s="770"/>
      <c r="M235" s="770"/>
      <c r="N235" s="767"/>
      <c r="O235" s="767" t="s">
        <v>7</v>
      </c>
      <c r="P235" s="767"/>
      <c r="Q235" s="767"/>
      <c r="R235" s="767">
        <v>4</v>
      </c>
      <c r="S235" s="767">
        <v>1</v>
      </c>
      <c r="T235" s="698"/>
      <c r="U235" s="772">
        <f t="shared" si="8"/>
        <v>0</v>
      </c>
    </row>
    <row r="236" spans="1:21" ht="51" x14ac:dyDescent="0.25">
      <c r="A236" s="214">
        <f t="shared" si="7"/>
        <v>229</v>
      </c>
      <c r="B236" s="1203"/>
      <c r="C236" s="759" t="s">
        <v>1129</v>
      </c>
      <c r="D236" s="773" t="s">
        <v>779</v>
      </c>
      <c r="E236" s="758" t="s">
        <v>787</v>
      </c>
      <c r="F236" s="767"/>
      <c r="G236" s="767"/>
      <c r="H236" s="767"/>
      <c r="I236" s="767"/>
      <c r="J236" s="767"/>
      <c r="K236" s="768"/>
      <c r="L236" s="770"/>
      <c r="M236" s="770"/>
      <c r="N236" s="767"/>
      <c r="O236" s="767" t="s">
        <v>7</v>
      </c>
      <c r="P236" s="767"/>
      <c r="Q236" s="767"/>
      <c r="R236" s="767">
        <v>4</v>
      </c>
      <c r="S236" s="767">
        <v>1</v>
      </c>
      <c r="T236" s="698"/>
      <c r="U236" s="772">
        <f t="shared" si="8"/>
        <v>0</v>
      </c>
    </row>
    <row r="237" spans="1:21" ht="51" x14ac:dyDescent="0.25">
      <c r="A237" s="214">
        <f t="shared" si="7"/>
        <v>230</v>
      </c>
      <c r="B237" s="1203"/>
      <c r="C237" s="759" t="s">
        <v>1129</v>
      </c>
      <c r="D237" s="773" t="s">
        <v>779</v>
      </c>
      <c r="E237" s="758" t="s">
        <v>788</v>
      </c>
      <c r="F237" s="767"/>
      <c r="G237" s="767"/>
      <c r="H237" s="767"/>
      <c r="I237" s="767"/>
      <c r="J237" s="767"/>
      <c r="K237" s="768"/>
      <c r="L237" s="770"/>
      <c r="M237" s="770"/>
      <c r="N237" s="767"/>
      <c r="O237" s="767" t="s">
        <v>7</v>
      </c>
      <c r="P237" s="767"/>
      <c r="Q237" s="767"/>
      <c r="R237" s="767">
        <v>4</v>
      </c>
      <c r="S237" s="767">
        <v>1</v>
      </c>
      <c r="T237" s="698"/>
      <c r="U237" s="772">
        <f t="shared" si="8"/>
        <v>0</v>
      </c>
    </row>
    <row r="238" spans="1:21" x14ac:dyDescent="0.25">
      <c r="A238" s="214">
        <f t="shared" si="7"/>
        <v>231</v>
      </c>
      <c r="B238" s="1203"/>
      <c r="C238" s="760"/>
      <c r="D238" s="1183" t="s">
        <v>166</v>
      </c>
      <c r="E238" s="758" t="s">
        <v>790</v>
      </c>
      <c r="F238" s="767"/>
      <c r="G238" s="767"/>
      <c r="H238" s="767"/>
      <c r="I238" s="767"/>
      <c r="J238" s="767"/>
      <c r="K238" s="768"/>
      <c r="L238" s="770"/>
      <c r="M238" s="770"/>
      <c r="N238" s="767"/>
      <c r="O238" s="767" t="s">
        <v>7</v>
      </c>
      <c r="P238" s="767"/>
      <c r="Q238" s="767"/>
      <c r="R238" s="767">
        <v>4</v>
      </c>
      <c r="S238" s="767">
        <v>1</v>
      </c>
      <c r="T238" s="698"/>
      <c r="U238" s="772">
        <f t="shared" si="8"/>
        <v>0</v>
      </c>
    </row>
    <row r="239" spans="1:21" x14ac:dyDescent="0.25">
      <c r="A239" s="214">
        <f t="shared" si="7"/>
        <v>232</v>
      </c>
      <c r="B239" s="1203"/>
      <c r="C239" s="760"/>
      <c r="D239" s="1184"/>
      <c r="E239" s="758" t="s">
        <v>791</v>
      </c>
      <c r="F239" s="767"/>
      <c r="G239" s="767"/>
      <c r="H239" s="767"/>
      <c r="I239" s="767"/>
      <c r="J239" s="767"/>
      <c r="K239" s="768"/>
      <c r="L239" s="770"/>
      <c r="M239" s="770"/>
      <c r="N239" s="767"/>
      <c r="O239" s="767" t="s">
        <v>7</v>
      </c>
      <c r="P239" s="767"/>
      <c r="Q239" s="767"/>
      <c r="R239" s="767">
        <v>4</v>
      </c>
      <c r="S239" s="767">
        <v>1</v>
      </c>
      <c r="T239" s="698"/>
      <c r="U239" s="772">
        <f t="shared" si="8"/>
        <v>0</v>
      </c>
    </row>
    <row r="240" spans="1:21" ht="38.25" x14ac:dyDescent="0.25">
      <c r="A240" s="214">
        <f t="shared" si="7"/>
        <v>233</v>
      </c>
      <c r="B240" s="1203"/>
      <c r="C240" s="760"/>
      <c r="D240" s="1184"/>
      <c r="E240" s="758" t="s">
        <v>792</v>
      </c>
      <c r="F240" s="767"/>
      <c r="G240" s="767"/>
      <c r="H240" s="767"/>
      <c r="I240" s="767"/>
      <c r="J240" s="767"/>
      <c r="K240" s="768"/>
      <c r="L240" s="770"/>
      <c r="M240" s="770"/>
      <c r="N240" s="767"/>
      <c r="O240" s="767"/>
      <c r="P240" s="767" t="s">
        <v>7</v>
      </c>
      <c r="Q240" s="767"/>
      <c r="R240" s="767">
        <v>2</v>
      </c>
      <c r="S240" s="767">
        <v>1</v>
      </c>
      <c r="T240" s="698"/>
      <c r="U240" s="772">
        <f t="shared" si="8"/>
        <v>0</v>
      </c>
    </row>
    <row r="241" spans="1:21" ht="51" x14ac:dyDescent="0.25">
      <c r="A241" s="214">
        <f t="shared" si="7"/>
        <v>234</v>
      </c>
      <c r="B241" s="1203"/>
      <c r="C241" s="760"/>
      <c r="D241" s="1185"/>
      <c r="E241" s="758" t="s">
        <v>793</v>
      </c>
      <c r="F241" s="767"/>
      <c r="G241" s="767"/>
      <c r="H241" s="767"/>
      <c r="I241" s="767"/>
      <c r="J241" s="767"/>
      <c r="K241" s="768"/>
      <c r="L241" s="770"/>
      <c r="M241" s="770"/>
      <c r="N241" s="767"/>
      <c r="O241" s="767" t="s">
        <v>7</v>
      </c>
      <c r="P241" s="767"/>
      <c r="Q241" s="767"/>
      <c r="R241" s="767">
        <v>4</v>
      </c>
      <c r="S241" s="767">
        <v>1</v>
      </c>
      <c r="T241" s="698"/>
      <c r="U241" s="772">
        <f t="shared" si="8"/>
        <v>0</v>
      </c>
    </row>
    <row r="242" spans="1:21" ht="51" x14ac:dyDescent="0.25">
      <c r="A242" s="214">
        <f t="shared" si="7"/>
        <v>235</v>
      </c>
      <c r="B242" s="1203"/>
      <c r="C242" s="1175" t="s">
        <v>1101</v>
      </c>
      <c r="D242" s="1183" t="s">
        <v>795</v>
      </c>
      <c r="E242" s="758" t="s">
        <v>796</v>
      </c>
      <c r="F242" s="767"/>
      <c r="G242" s="767"/>
      <c r="H242" s="767"/>
      <c r="I242" s="767"/>
      <c r="J242" s="767"/>
      <c r="K242" s="768"/>
      <c r="L242" s="770"/>
      <c r="M242" s="770"/>
      <c r="N242" s="767"/>
      <c r="O242" s="767"/>
      <c r="P242" s="767" t="s">
        <v>7</v>
      </c>
      <c r="Q242" s="767"/>
      <c r="R242" s="767">
        <v>2</v>
      </c>
      <c r="S242" s="767">
        <v>1</v>
      </c>
      <c r="T242" s="698"/>
      <c r="U242" s="772">
        <f t="shared" si="8"/>
        <v>0</v>
      </c>
    </row>
    <row r="243" spans="1:21" ht="102" x14ac:dyDescent="0.25">
      <c r="A243" s="214">
        <f t="shared" si="7"/>
        <v>236</v>
      </c>
      <c r="B243" s="1203"/>
      <c r="C243" s="1176"/>
      <c r="D243" s="1184"/>
      <c r="E243" s="758" t="s">
        <v>797</v>
      </c>
      <c r="F243" s="767"/>
      <c r="G243" s="767"/>
      <c r="H243" s="767"/>
      <c r="I243" s="767"/>
      <c r="J243" s="767"/>
      <c r="K243" s="768"/>
      <c r="L243" s="770"/>
      <c r="M243" s="770"/>
      <c r="N243" s="767"/>
      <c r="O243" s="767"/>
      <c r="P243" s="767" t="s">
        <v>7</v>
      </c>
      <c r="Q243" s="767"/>
      <c r="R243" s="767">
        <v>2</v>
      </c>
      <c r="S243" s="767">
        <v>1</v>
      </c>
      <c r="T243" s="698"/>
      <c r="U243" s="772">
        <f t="shared" si="8"/>
        <v>0</v>
      </c>
    </row>
    <row r="244" spans="1:21" ht="63.75" x14ac:dyDescent="0.25">
      <c r="A244" s="214">
        <f t="shared" si="7"/>
        <v>237</v>
      </c>
      <c r="B244" s="1203"/>
      <c r="C244" s="1176"/>
      <c r="D244" s="1184"/>
      <c r="E244" s="758" t="s">
        <v>798</v>
      </c>
      <c r="F244" s="767"/>
      <c r="G244" s="767"/>
      <c r="H244" s="767"/>
      <c r="I244" s="767"/>
      <c r="J244" s="767"/>
      <c r="K244" s="768"/>
      <c r="L244" s="770"/>
      <c r="M244" s="770"/>
      <c r="N244" s="767"/>
      <c r="O244" s="767"/>
      <c r="P244" s="767" t="s">
        <v>7</v>
      </c>
      <c r="Q244" s="767"/>
      <c r="R244" s="767">
        <v>2</v>
      </c>
      <c r="S244" s="767">
        <v>1</v>
      </c>
      <c r="T244" s="698"/>
      <c r="U244" s="772">
        <f t="shared" si="8"/>
        <v>0</v>
      </c>
    </row>
    <row r="245" spans="1:21" ht="38.25" x14ac:dyDescent="0.25">
      <c r="A245" s="214">
        <f t="shared" si="7"/>
        <v>238</v>
      </c>
      <c r="B245" s="1203"/>
      <c r="C245" s="1176"/>
      <c r="D245" s="1184"/>
      <c r="E245" s="758" t="s">
        <v>799</v>
      </c>
      <c r="F245" s="767"/>
      <c r="G245" s="767"/>
      <c r="H245" s="767"/>
      <c r="I245" s="767"/>
      <c r="J245" s="767"/>
      <c r="K245" s="768"/>
      <c r="L245" s="770"/>
      <c r="M245" s="770"/>
      <c r="N245" s="767"/>
      <c r="O245" s="767"/>
      <c r="P245" s="767" t="s">
        <v>7</v>
      </c>
      <c r="Q245" s="767"/>
      <c r="R245" s="767">
        <v>2</v>
      </c>
      <c r="S245" s="767">
        <v>1</v>
      </c>
      <c r="T245" s="698"/>
      <c r="U245" s="772">
        <f t="shared" si="8"/>
        <v>0</v>
      </c>
    </row>
    <row r="246" spans="1:21" ht="38.25" x14ac:dyDescent="0.25">
      <c r="A246" s="214">
        <f t="shared" si="7"/>
        <v>239</v>
      </c>
      <c r="B246" s="1203"/>
      <c r="C246" s="1176"/>
      <c r="D246" s="1184"/>
      <c r="E246" s="758" t="s">
        <v>800</v>
      </c>
      <c r="F246" s="767"/>
      <c r="G246" s="767"/>
      <c r="H246" s="767"/>
      <c r="I246" s="767"/>
      <c r="J246" s="767"/>
      <c r="K246" s="768"/>
      <c r="L246" s="770"/>
      <c r="M246" s="770"/>
      <c r="N246" s="767"/>
      <c r="O246" s="767" t="s">
        <v>7</v>
      </c>
      <c r="P246" s="767"/>
      <c r="Q246" s="767"/>
      <c r="R246" s="767">
        <v>4</v>
      </c>
      <c r="S246" s="767">
        <v>1</v>
      </c>
      <c r="T246" s="698"/>
      <c r="U246" s="772">
        <f t="shared" si="8"/>
        <v>0</v>
      </c>
    </row>
    <row r="247" spans="1:21" ht="38.25" x14ac:dyDescent="0.25">
      <c r="A247" s="214">
        <f t="shared" si="7"/>
        <v>240</v>
      </c>
      <c r="B247" s="1203"/>
      <c r="C247" s="1176"/>
      <c r="D247" s="1184"/>
      <c r="E247" s="758" t="s">
        <v>801</v>
      </c>
      <c r="F247" s="767"/>
      <c r="G247" s="767"/>
      <c r="H247" s="767"/>
      <c r="I247" s="767"/>
      <c r="J247" s="767"/>
      <c r="K247" s="768"/>
      <c r="L247" s="770"/>
      <c r="M247" s="770"/>
      <c r="N247" s="767" t="s">
        <v>7</v>
      </c>
      <c r="O247" s="767"/>
      <c r="P247" s="767"/>
      <c r="Q247" s="767"/>
      <c r="R247" s="767">
        <v>12</v>
      </c>
      <c r="S247" s="767">
        <v>1</v>
      </c>
      <c r="T247" s="698"/>
      <c r="U247" s="772">
        <f t="shared" si="8"/>
        <v>0</v>
      </c>
    </row>
    <row r="248" spans="1:21" ht="25.5" x14ac:dyDescent="0.25">
      <c r="A248" s="214">
        <f t="shared" si="7"/>
        <v>241</v>
      </c>
      <c r="B248" s="1203"/>
      <c r="C248" s="1176"/>
      <c r="D248" s="1184"/>
      <c r="E248" s="758" t="s">
        <v>802</v>
      </c>
      <c r="F248" s="767"/>
      <c r="G248" s="767"/>
      <c r="H248" s="767"/>
      <c r="I248" s="767"/>
      <c r="J248" s="767"/>
      <c r="K248" s="768"/>
      <c r="L248" s="770"/>
      <c r="M248" s="770"/>
      <c r="N248" s="767" t="s">
        <v>7</v>
      </c>
      <c r="O248" s="767"/>
      <c r="P248" s="767"/>
      <c r="Q248" s="767"/>
      <c r="R248" s="767">
        <v>12</v>
      </c>
      <c r="S248" s="767">
        <v>1</v>
      </c>
      <c r="T248" s="698"/>
      <c r="U248" s="772">
        <f t="shared" si="8"/>
        <v>0</v>
      </c>
    </row>
    <row r="249" spans="1:21" ht="25.5" x14ac:dyDescent="0.25">
      <c r="A249" s="214">
        <f t="shared" si="7"/>
        <v>242</v>
      </c>
      <c r="B249" s="1203"/>
      <c r="C249" s="1176"/>
      <c r="D249" s="1184"/>
      <c r="E249" s="758" t="s">
        <v>803</v>
      </c>
      <c r="F249" s="767"/>
      <c r="G249" s="767"/>
      <c r="H249" s="767"/>
      <c r="I249" s="767"/>
      <c r="J249" s="767"/>
      <c r="K249" s="768"/>
      <c r="L249" s="770"/>
      <c r="M249" s="770"/>
      <c r="N249" s="767" t="s">
        <v>7</v>
      </c>
      <c r="O249" s="767"/>
      <c r="P249" s="767"/>
      <c r="Q249" s="767"/>
      <c r="R249" s="767">
        <v>12</v>
      </c>
      <c r="S249" s="767">
        <v>1</v>
      </c>
      <c r="T249" s="698"/>
      <c r="U249" s="772">
        <f t="shared" si="8"/>
        <v>0</v>
      </c>
    </row>
    <row r="250" spans="1:21" ht="71.25" customHeight="1" x14ac:dyDescent="0.25">
      <c r="A250" s="214">
        <f t="shared" si="7"/>
        <v>243</v>
      </c>
      <c r="B250" s="1203"/>
      <c r="C250" s="1177"/>
      <c r="D250" s="1185"/>
      <c r="E250" s="758" t="s">
        <v>804</v>
      </c>
      <c r="F250" s="767"/>
      <c r="G250" s="767"/>
      <c r="H250" s="767"/>
      <c r="I250" s="767"/>
      <c r="J250" s="767"/>
      <c r="K250" s="768"/>
      <c r="L250" s="770"/>
      <c r="M250" s="770"/>
      <c r="N250" s="767" t="s">
        <v>7</v>
      </c>
      <c r="O250" s="767"/>
      <c r="P250" s="767"/>
      <c r="Q250" s="767"/>
      <c r="R250" s="767">
        <v>12</v>
      </c>
      <c r="S250" s="767">
        <v>1</v>
      </c>
      <c r="T250" s="698"/>
      <c r="U250" s="772">
        <f t="shared" si="8"/>
        <v>0</v>
      </c>
    </row>
    <row r="251" spans="1:21" x14ac:dyDescent="0.25">
      <c r="A251" s="214">
        <f t="shared" si="7"/>
        <v>244</v>
      </c>
      <c r="B251" s="1203"/>
      <c r="C251" s="760"/>
      <c r="D251" s="1183" t="s">
        <v>805</v>
      </c>
      <c r="E251" s="758" t="s">
        <v>806</v>
      </c>
      <c r="F251" s="767"/>
      <c r="G251" s="767"/>
      <c r="H251" s="767"/>
      <c r="I251" s="767"/>
      <c r="J251" s="767"/>
      <c r="K251" s="768"/>
      <c r="L251" s="770"/>
      <c r="M251" s="770"/>
      <c r="N251" s="767"/>
      <c r="O251" s="767"/>
      <c r="P251" s="767"/>
      <c r="Q251" s="767" t="s">
        <v>7</v>
      </c>
      <c r="R251" s="767">
        <v>1</v>
      </c>
      <c r="S251" s="767">
        <v>1</v>
      </c>
      <c r="T251" s="698"/>
      <c r="U251" s="772">
        <f t="shared" si="8"/>
        <v>0</v>
      </c>
    </row>
    <row r="252" spans="1:21" x14ac:dyDescent="0.25">
      <c r="A252" s="214">
        <f t="shared" si="7"/>
        <v>245</v>
      </c>
      <c r="B252" s="1203"/>
      <c r="C252" s="760"/>
      <c r="D252" s="1184"/>
      <c r="E252" s="758" t="s">
        <v>807</v>
      </c>
      <c r="F252" s="767"/>
      <c r="G252" s="767"/>
      <c r="H252" s="767"/>
      <c r="I252" s="767"/>
      <c r="J252" s="767"/>
      <c r="K252" s="768"/>
      <c r="L252" s="770"/>
      <c r="M252" s="770"/>
      <c r="N252" s="767"/>
      <c r="O252" s="767"/>
      <c r="P252" s="767"/>
      <c r="Q252" s="767" t="s">
        <v>7</v>
      </c>
      <c r="R252" s="767">
        <v>1</v>
      </c>
      <c r="S252" s="767">
        <v>1</v>
      </c>
      <c r="T252" s="698"/>
      <c r="U252" s="772">
        <f t="shared" si="8"/>
        <v>0</v>
      </c>
    </row>
    <row r="253" spans="1:21" x14ac:dyDescent="0.25">
      <c r="A253" s="214">
        <f t="shared" si="7"/>
        <v>246</v>
      </c>
      <c r="B253" s="1203"/>
      <c r="C253" s="760"/>
      <c r="D253" s="1185"/>
      <c r="E253" s="758" t="s">
        <v>808</v>
      </c>
      <c r="F253" s="767"/>
      <c r="G253" s="767"/>
      <c r="H253" s="767"/>
      <c r="I253" s="767"/>
      <c r="J253" s="767"/>
      <c r="K253" s="768"/>
      <c r="L253" s="770"/>
      <c r="M253" s="770"/>
      <c r="N253" s="767"/>
      <c r="O253" s="767"/>
      <c r="P253" s="767"/>
      <c r="Q253" s="767" t="s">
        <v>7</v>
      </c>
      <c r="R253" s="767">
        <v>1</v>
      </c>
      <c r="S253" s="767">
        <v>1</v>
      </c>
      <c r="T253" s="698"/>
      <c r="U253" s="772">
        <f t="shared" si="8"/>
        <v>0</v>
      </c>
    </row>
    <row r="254" spans="1:21" x14ac:dyDescent="0.25">
      <c r="A254" s="214">
        <f t="shared" si="7"/>
        <v>247</v>
      </c>
      <c r="B254" s="1203"/>
      <c r="C254" s="759" t="s">
        <v>1130</v>
      </c>
      <c r="D254" s="773" t="s">
        <v>810</v>
      </c>
      <c r="E254" s="758" t="s">
        <v>811</v>
      </c>
      <c r="F254" s="767"/>
      <c r="G254" s="767"/>
      <c r="H254" s="767"/>
      <c r="I254" s="767"/>
      <c r="J254" s="767"/>
      <c r="K254" s="768"/>
      <c r="L254" s="770"/>
      <c r="M254" s="770"/>
      <c r="N254" s="767"/>
      <c r="O254" s="767"/>
      <c r="P254" s="767"/>
      <c r="Q254" s="767" t="s">
        <v>7</v>
      </c>
      <c r="R254" s="767">
        <v>1</v>
      </c>
      <c r="S254" s="767">
        <v>1</v>
      </c>
      <c r="T254" s="698"/>
      <c r="U254" s="772">
        <f t="shared" si="8"/>
        <v>0</v>
      </c>
    </row>
    <row r="255" spans="1:21" ht="21.75" customHeight="1" x14ac:dyDescent="0.25">
      <c r="A255" s="214">
        <f t="shared" si="7"/>
        <v>248</v>
      </c>
      <c r="B255" s="1203"/>
      <c r="C255" s="759" t="s">
        <v>1131</v>
      </c>
      <c r="D255" s="773" t="s">
        <v>813</v>
      </c>
      <c r="E255" s="758" t="s">
        <v>814</v>
      </c>
      <c r="F255" s="767"/>
      <c r="G255" s="767"/>
      <c r="H255" s="767"/>
      <c r="I255" s="767"/>
      <c r="J255" s="767"/>
      <c r="K255" s="768"/>
      <c r="L255" s="770"/>
      <c r="M255" s="770"/>
      <c r="N255" s="767"/>
      <c r="O255" s="767" t="s">
        <v>7</v>
      </c>
      <c r="P255" s="767"/>
      <c r="Q255" s="767"/>
      <c r="R255" s="767">
        <v>4</v>
      </c>
      <c r="S255" s="767">
        <v>1</v>
      </c>
      <c r="T255" s="698"/>
      <c r="U255" s="772">
        <f t="shared" si="8"/>
        <v>0</v>
      </c>
    </row>
    <row r="256" spans="1:21" ht="38.25" x14ac:dyDescent="0.25">
      <c r="A256" s="214">
        <f t="shared" si="7"/>
        <v>249</v>
      </c>
      <c r="B256" s="1203"/>
      <c r="C256" s="759" t="s">
        <v>1132</v>
      </c>
      <c r="D256" s="773" t="s">
        <v>816</v>
      </c>
      <c r="E256" s="758" t="s">
        <v>817</v>
      </c>
      <c r="F256" s="767"/>
      <c r="G256" s="767"/>
      <c r="H256" s="767"/>
      <c r="I256" s="767"/>
      <c r="J256" s="767"/>
      <c r="K256" s="768"/>
      <c r="L256" s="770"/>
      <c r="M256" s="770"/>
      <c r="N256" s="767" t="s">
        <v>7</v>
      </c>
      <c r="O256" s="767"/>
      <c r="P256" s="767"/>
      <c r="Q256" s="767"/>
      <c r="R256" s="767">
        <v>12</v>
      </c>
      <c r="S256" s="767">
        <v>1</v>
      </c>
      <c r="T256" s="698"/>
      <c r="U256" s="772">
        <f t="shared" si="8"/>
        <v>0</v>
      </c>
    </row>
    <row r="257" spans="1:21" ht="38.25" x14ac:dyDescent="0.25">
      <c r="A257" s="214">
        <f t="shared" si="7"/>
        <v>250</v>
      </c>
      <c r="B257" s="1203"/>
      <c r="C257" s="759" t="s">
        <v>1133</v>
      </c>
      <c r="D257" s="773" t="s">
        <v>819</v>
      </c>
      <c r="E257" s="758" t="s">
        <v>820</v>
      </c>
      <c r="F257" s="767"/>
      <c r="G257" s="767"/>
      <c r="H257" s="767"/>
      <c r="I257" s="767"/>
      <c r="J257" s="767"/>
      <c r="K257" s="768"/>
      <c r="L257" s="770"/>
      <c r="M257" s="770"/>
      <c r="N257" s="767" t="s">
        <v>7</v>
      </c>
      <c r="O257" s="767"/>
      <c r="P257" s="767"/>
      <c r="Q257" s="767"/>
      <c r="R257" s="767">
        <v>12</v>
      </c>
      <c r="S257" s="767">
        <v>1</v>
      </c>
      <c r="T257" s="698"/>
      <c r="U257" s="772">
        <f t="shared" si="8"/>
        <v>0</v>
      </c>
    </row>
    <row r="258" spans="1:21" ht="25.5" x14ac:dyDescent="0.25">
      <c r="A258" s="214">
        <f t="shared" si="7"/>
        <v>251</v>
      </c>
      <c r="B258" s="1204"/>
      <c r="C258" s="759" t="s">
        <v>1134</v>
      </c>
      <c r="D258" s="773" t="s">
        <v>822</v>
      </c>
      <c r="E258" s="758" t="s">
        <v>823</v>
      </c>
      <c r="F258" s="767"/>
      <c r="G258" s="767"/>
      <c r="H258" s="767"/>
      <c r="I258" s="767"/>
      <c r="J258" s="767"/>
      <c r="K258" s="768"/>
      <c r="L258" s="770"/>
      <c r="M258" s="770"/>
      <c r="N258" s="767"/>
      <c r="O258" s="767"/>
      <c r="P258" s="767" t="s">
        <v>7</v>
      </c>
      <c r="Q258" s="767"/>
      <c r="R258" s="767">
        <v>2</v>
      </c>
      <c r="S258" s="767">
        <v>1</v>
      </c>
      <c r="T258" s="698"/>
      <c r="U258" s="772">
        <f t="shared" si="8"/>
        <v>0</v>
      </c>
    </row>
    <row r="259" spans="1:21" ht="25.5" x14ac:dyDescent="0.25">
      <c r="A259" s="214">
        <f t="shared" si="7"/>
        <v>252</v>
      </c>
      <c r="B259" s="1202" t="s">
        <v>1233</v>
      </c>
      <c r="C259" s="1175" t="s">
        <v>1135</v>
      </c>
      <c r="D259" s="1183" t="s">
        <v>758</v>
      </c>
      <c r="E259" s="758" t="s">
        <v>759</v>
      </c>
      <c r="F259" s="767"/>
      <c r="G259" s="767" t="s">
        <v>7</v>
      </c>
      <c r="H259" s="767"/>
      <c r="I259" s="767"/>
      <c r="J259" s="767"/>
      <c r="K259" s="768"/>
      <c r="L259" s="770"/>
      <c r="M259" s="770"/>
      <c r="N259" s="767"/>
      <c r="O259" s="767"/>
      <c r="P259" s="767"/>
      <c r="Q259" s="767"/>
      <c r="R259" s="767">
        <v>52</v>
      </c>
      <c r="S259" s="767">
        <v>1</v>
      </c>
      <c r="T259" s="787" t="s">
        <v>4046</v>
      </c>
      <c r="U259" s="788" t="s">
        <v>4046</v>
      </c>
    </row>
    <row r="260" spans="1:21" ht="25.5" x14ac:dyDescent="0.25">
      <c r="A260" s="214">
        <f t="shared" si="7"/>
        <v>253</v>
      </c>
      <c r="B260" s="1203"/>
      <c r="C260" s="1176"/>
      <c r="D260" s="1184"/>
      <c r="E260" s="758" t="s">
        <v>760</v>
      </c>
      <c r="F260" s="767"/>
      <c r="G260" s="767"/>
      <c r="H260" s="767"/>
      <c r="I260" s="767"/>
      <c r="J260" s="767"/>
      <c r="K260" s="768"/>
      <c r="L260" s="770"/>
      <c r="M260" s="770"/>
      <c r="N260" s="767" t="s">
        <v>7</v>
      </c>
      <c r="O260" s="767"/>
      <c r="P260" s="767"/>
      <c r="Q260" s="767"/>
      <c r="R260" s="767">
        <v>12</v>
      </c>
      <c r="S260" s="767">
        <v>1</v>
      </c>
      <c r="T260" s="698"/>
      <c r="U260" s="772">
        <f t="shared" si="8"/>
        <v>0</v>
      </c>
    </row>
    <row r="261" spans="1:21" ht="25.5" x14ac:dyDescent="0.25">
      <c r="A261" s="214">
        <f t="shared" si="7"/>
        <v>254</v>
      </c>
      <c r="B261" s="1203"/>
      <c r="C261" s="1176"/>
      <c r="D261" s="1184"/>
      <c r="E261" s="758" t="s">
        <v>761</v>
      </c>
      <c r="F261" s="767"/>
      <c r="G261" s="767"/>
      <c r="H261" s="767"/>
      <c r="I261" s="767"/>
      <c r="J261" s="767"/>
      <c r="K261" s="768"/>
      <c r="L261" s="770"/>
      <c r="M261" s="770"/>
      <c r="N261" s="767" t="s">
        <v>7</v>
      </c>
      <c r="O261" s="767"/>
      <c r="P261" s="767"/>
      <c r="Q261" s="767"/>
      <c r="R261" s="767">
        <v>12</v>
      </c>
      <c r="S261" s="767">
        <v>1</v>
      </c>
      <c r="T261" s="698"/>
      <c r="U261" s="772">
        <f t="shared" si="8"/>
        <v>0</v>
      </c>
    </row>
    <row r="262" spans="1:21" x14ac:dyDescent="0.25">
      <c r="A262" s="214">
        <f t="shared" si="7"/>
        <v>255</v>
      </c>
      <c r="B262" s="1203"/>
      <c r="C262" s="1176"/>
      <c r="D262" s="1184"/>
      <c r="E262" s="758" t="s">
        <v>762</v>
      </c>
      <c r="F262" s="767"/>
      <c r="G262" s="767"/>
      <c r="H262" s="767"/>
      <c r="I262" s="767"/>
      <c r="J262" s="767"/>
      <c r="K262" s="768"/>
      <c r="L262" s="770"/>
      <c r="M262" s="770"/>
      <c r="N262" s="767" t="s">
        <v>7</v>
      </c>
      <c r="O262" s="767"/>
      <c r="P262" s="767"/>
      <c r="Q262" s="767"/>
      <c r="R262" s="767">
        <v>12</v>
      </c>
      <c r="S262" s="767">
        <v>1</v>
      </c>
      <c r="T262" s="698"/>
      <c r="U262" s="772">
        <f t="shared" si="8"/>
        <v>0</v>
      </c>
    </row>
    <row r="263" spans="1:21" ht="25.5" x14ac:dyDescent="0.25">
      <c r="A263" s="214">
        <f t="shared" si="7"/>
        <v>256</v>
      </c>
      <c r="B263" s="1203"/>
      <c r="C263" s="1176"/>
      <c r="D263" s="1184"/>
      <c r="E263" s="758" t="s">
        <v>763</v>
      </c>
      <c r="F263" s="767"/>
      <c r="G263" s="767"/>
      <c r="H263" s="767"/>
      <c r="I263" s="767"/>
      <c r="J263" s="767"/>
      <c r="K263" s="768"/>
      <c r="L263" s="770"/>
      <c r="M263" s="770"/>
      <c r="N263" s="767" t="s">
        <v>7</v>
      </c>
      <c r="O263" s="767"/>
      <c r="P263" s="767"/>
      <c r="Q263" s="767"/>
      <c r="R263" s="767">
        <v>12</v>
      </c>
      <c r="S263" s="767">
        <v>1</v>
      </c>
      <c r="T263" s="698"/>
      <c r="U263" s="772">
        <f t="shared" si="8"/>
        <v>0</v>
      </c>
    </row>
    <row r="264" spans="1:21" x14ac:dyDescent="0.25">
      <c r="A264" s="214">
        <f t="shared" si="7"/>
        <v>257</v>
      </c>
      <c r="B264" s="1203"/>
      <c r="C264" s="1176"/>
      <c r="D264" s="1184"/>
      <c r="E264" s="758" t="s">
        <v>764</v>
      </c>
      <c r="F264" s="767"/>
      <c r="G264" s="767"/>
      <c r="H264" s="767"/>
      <c r="I264" s="767"/>
      <c r="J264" s="767"/>
      <c r="K264" s="768"/>
      <c r="L264" s="770"/>
      <c r="M264" s="770"/>
      <c r="N264" s="767" t="s">
        <v>7</v>
      </c>
      <c r="O264" s="767"/>
      <c r="P264" s="767"/>
      <c r="Q264" s="767"/>
      <c r="R264" s="767">
        <v>12</v>
      </c>
      <c r="S264" s="767">
        <v>1</v>
      </c>
      <c r="T264" s="698"/>
      <c r="U264" s="772">
        <f t="shared" si="8"/>
        <v>0</v>
      </c>
    </row>
    <row r="265" spans="1:21" x14ac:dyDescent="0.25">
      <c r="A265" s="214">
        <f t="shared" si="7"/>
        <v>258</v>
      </c>
      <c r="B265" s="1203"/>
      <c r="C265" s="1176"/>
      <c r="D265" s="1184"/>
      <c r="E265" s="758" t="s">
        <v>765</v>
      </c>
      <c r="F265" s="767"/>
      <c r="G265" s="767"/>
      <c r="H265" s="767"/>
      <c r="I265" s="767"/>
      <c r="J265" s="767"/>
      <c r="K265" s="768"/>
      <c r="L265" s="770"/>
      <c r="M265" s="770"/>
      <c r="N265" s="767"/>
      <c r="O265" s="767" t="s">
        <v>7</v>
      </c>
      <c r="P265" s="767"/>
      <c r="Q265" s="767"/>
      <c r="R265" s="767">
        <v>4</v>
      </c>
      <c r="S265" s="767">
        <v>1</v>
      </c>
      <c r="T265" s="698"/>
      <c r="U265" s="772">
        <f t="shared" si="8"/>
        <v>0</v>
      </c>
    </row>
    <row r="266" spans="1:21" x14ac:dyDescent="0.25">
      <c r="A266" s="214">
        <f t="shared" ref="A266:A329" si="9">ROW(A259)</f>
        <v>259</v>
      </c>
      <c r="B266" s="1203"/>
      <c r="C266" s="1176"/>
      <c r="D266" s="1184"/>
      <c r="E266" s="758" t="s">
        <v>766</v>
      </c>
      <c r="F266" s="767"/>
      <c r="G266" s="767"/>
      <c r="H266" s="767"/>
      <c r="I266" s="767"/>
      <c r="J266" s="767"/>
      <c r="K266" s="768"/>
      <c r="L266" s="770"/>
      <c r="M266" s="770"/>
      <c r="N266" s="767"/>
      <c r="O266" s="767" t="s">
        <v>7</v>
      </c>
      <c r="P266" s="767"/>
      <c r="Q266" s="767"/>
      <c r="R266" s="767">
        <v>4</v>
      </c>
      <c r="S266" s="767">
        <v>1</v>
      </c>
      <c r="T266" s="698"/>
      <c r="U266" s="772">
        <f t="shared" si="8"/>
        <v>0</v>
      </c>
    </row>
    <row r="267" spans="1:21" ht="38.25" x14ac:dyDescent="0.25">
      <c r="A267" s="214">
        <f t="shared" si="9"/>
        <v>260</v>
      </c>
      <c r="B267" s="1203"/>
      <c r="C267" s="1176"/>
      <c r="D267" s="1184"/>
      <c r="E267" s="758" t="s">
        <v>767</v>
      </c>
      <c r="F267" s="767"/>
      <c r="G267" s="767"/>
      <c r="H267" s="767"/>
      <c r="I267" s="767"/>
      <c r="J267" s="767"/>
      <c r="K267" s="768"/>
      <c r="L267" s="770"/>
      <c r="M267" s="770"/>
      <c r="N267" s="767"/>
      <c r="O267" s="767" t="s">
        <v>7</v>
      </c>
      <c r="P267" s="767"/>
      <c r="Q267" s="767"/>
      <c r="R267" s="767">
        <v>4</v>
      </c>
      <c r="S267" s="767">
        <v>1</v>
      </c>
      <c r="T267" s="698"/>
      <c r="U267" s="772">
        <f t="shared" ref="U267:U308" si="10">R267*S267*ROUND(T267,2)</f>
        <v>0</v>
      </c>
    </row>
    <row r="268" spans="1:21" x14ac:dyDescent="0.25">
      <c r="A268" s="214">
        <f t="shared" si="9"/>
        <v>261</v>
      </c>
      <c r="B268" s="1203"/>
      <c r="C268" s="1176"/>
      <c r="D268" s="1184"/>
      <c r="E268" s="758" t="s">
        <v>768</v>
      </c>
      <c r="F268" s="767"/>
      <c r="G268" s="767"/>
      <c r="H268" s="767"/>
      <c r="I268" s="767"/>
      <c r="J268" s="767"/>
      <c r="K268" s="768"/>
      <c r="L268" s="770"/>
      <c r="M268" s="770"/>
      <c r="N268" s="767"/>
      <c r="O268" s="767" t="s">
        <v>7</v>
      </c>
      <c r="P268" s="767"/>
      <c r="Q268" s="767"/>
      <c r="R268" s="767">
        <v>4</v>
      </c>
      <c r="S268" s="767">
        <v>1</v>
      </c>
      <c r="T268" s="698"/>
      <c r="U268" s="772">
        <f t="shared" si="10"/>
        <v>0</v>
      </c>
    </row>
    <row r="269" spans="1:21" ht="51" x14ac:dyDescent="0.25">
      <c r="A269" s="214">
        <f t="shared" si="9"/>
        <v>262</v>
      </c>
      <c r="B269" s="1203"/>
      <c r="C269" s="1176"/>
      <c r="D269" s="1184"/>
      <c r="E269" s="758" t="s">
        <v>769</v>
      </c>
      <c r="F269" s="767"/>
      <c r="G269" s="767"/>
      <c r="H269" s="767"/>
      <c r="I269" s="767"/>
      <c r="J269" s="767"/>
      <c r="K269" s="768"/>
      <c r="L269" s="770"/>
      <c r="M269" s="770"/>
      <c r="N269" s="767"/>
      <c r="O269" s="767" t="s">
        <v>7</v>
      </c>
      <c r="P269" s="767"/>
      <c r="Q269" s="767"/>
      <c r="R269" s="767">
        <v>4</v>
      </c>
      <c r="S269" s="767">
        <v>1</v>
      </c>
      <c r="T269" s="698"/>
      <c r="U269" s="772">
        <f t="shared" si="10"/>
        <v>0</v>
      </c>
    </row>
    <row r="270" spans="1:21" ht="51" x14ac:dyDescent="0.25">
      <c r="A270" s="214">
        <f t="shared" si="9"/>
        <v>263</v>
      </c>
      <c r="B270" s="1203"/>
      <c r="C270" s="1176"/>
      <c r="D270" s="1184"/>
      <c r="E270" s="758" t="s">
        <v>770</v>
      </c>
      <c r="F270" s="767"/>
      <c r="G270" s="767"/>
      <c r="H270" s="767"/>
      <c r="I270" s="767"/>
      <c r="J270" s="767"/>
      <c r="K270" s="768"/>
      <c r="L270" s="770"/>
      <c r="M270" s="770"/>
      <c r="N270" s="767"/>
      <c r="O270" s="767" t="s">
        <v>7</v>
      </c>
      <c r="P270" s="767"/>
      <c r="Q270" s="767"/>
      <c r="R270" s="767">
        <v>4</v>
      </c>
      <c r="S270" s="767">
        <v>1</v>
      </c>
      <c r="T270" s="698"/>
      <c r="U270" s="772">
        <f t="shared" si="10"/>
        <v>0</v>
      </c>
    </row>
    <row r="271" spans="1:21" ht="38.25" x14ac:dyDescent="0.25">
      <c r="A271" s="214">
        <f t="shared" si="9"/>
        <v>264</v>
      </c>
      <c r="B271" s="1203"/>
      <c r="C271" s="1176"/>
      <c r="D271" s="1184"/>
      <c r="E271" s="758" t="s">
        <v>771</v>
      </c>
      <c r="F271" s="767"/>
      <c r="G271" s="767"/>
      <c r="H271" s="767"/>
      <c r="I271" s="767"/>
      <c r="J271" s="767"/>
      <c r="K271" s="768"/>
      <c r="L271" s="770"/>
      <c r="M271" s="770"/>
      <c r="N271" s="767"/>
      <c r="O271" s="767" t="s">
        <v>7</v>
      </c>
      <c r="P271" s="767"/>
      <c r="Q271" s="767"/>
      <c r="R271" s="767">
        <v>4</v>
      </c>
      <c r="S271" s="767">
        <v>1</v>
      </c>
      <c r="T271" s="698"/>
      <c r="U271" s="772">
        <f t="shared" si="10"/>
        <v>0</v>
      </c>
    </row>
    <row r="272" spans="1:21" ht="25.5" x14ac:dyDescent="0.25">
      <c r="A272" s="214">
        <f t="shared" si="9"/>
        <v>265</v>
      </c>
      <c r="B272" s="1203"/>
      <c r="C272" s="1176"/>
      <c r="D272" s="1184"/>
      <c r="E272" s="758" t="s">
        <v>772</v>
      </c>
      <c r="F272" s="767"/>
      <c r="G272" s="767"/>
      <c r="H272" s="767"/>
      <c r="I272" s="767"/>
      <c r="J272" s="767"/>
      <c r="K272" s="768"/>
      <c r="L272" s="770"/>
      <c r="M272" s="770"/>
      <c r="N272" s="767" t="s">
        <v>7</v>
      </c>
      <c r="O272" s="767"/>
      <c r="P272" s="767"/>
      <c r="Q272" s="767"/>
      <c r="R272" s="767">
        <v>12</v>
      </c>
      <c r="S272" s="767">
        <v>1</v>
      </c>
      <c r="T272" s="698"/>
      <c r="U272" s="772">
        <f t="shared" si="10"/>
        <v>0</v>
      </c>
    </row>
    <row r="273" spans="1:21" ht="38.25" x14ac:dyDescent="0.25">
      <c r="A273" s="214">
        <f t="shared" si="9"/>
        <v>266</v>
      </c>
      <c r="B273" s="1203"/>
      <c r="C273" s="1176"/>
      <c r="D273" s="1184"/>
      <c r="E273" s="758" t="s">
        <v>773</v>
      </c>
      <c r="F273" s="767"/>
      <c r="G273" s="767"/>
      <c r="H273" s="767"/>
      <c r="I273" s="767"/>
      <c r="J273" s="767"/>
      <c r="K273" s="768"/>
      <c r="L273" s="770"/>
      <c r="M273" s="770"/>
      <c r="N273" s="767" t="s">
        <v>7</v>
      </c>
      <c r="O273" s="767"/>
      <c r="P273" s="767"/>
      <c r="Q273" s="767"/>
      <c r="R273" s="767">
        <v>12</v>
      </c>
      <c r="S273" s="767">
        <v>1</v>
      </c>
      <c r="T273" s="698"/>
      <c r="U273" s="772">
        <f t="shared" si="10"/>
        <v>0</v>
      </c>
    </row>
    <row r="274" spans="1:21" ht="25.5" x14ac:dyDescent="0.25">
      <c r="A274" s="214">
        <f t="shared" si="9"/>
        <v>267</v>
      </c>
      <c r="B274" s="1203"/>
      <c r="C274" s="1176"/>
      <c r="D274" s="1184"/>
      <c r="E274" s="758" t="s">
        <v>774</v>
      </c>
      <c r="F274" s="767"/>
      <c r="G274" s="767"/>
      <c r="H274" s="767"/>
      <c r="I274" s="767"/>
      <c r="J274" s="767"/>
      <c r="K274" s="768"/>
      <c r="L274" s="770"/>
      <c r="M274" s="770"/>
      <c r="N274" s="767"/>
      <c r="O274" s="767"/>
      <c r="P274" s="767"/>
      <c r="Q274" s="767" t="s">
        <v>7</v>
      </c>
      <c r="R274" s="767">
        <v>1</v>
      </c>
      <c r="S274" s="767">
        <v>1</v>
      </c>
      <c r="T274" s="698"/>
      <c r="U274" s="772">
        <f t="shared" si="10"/>
        <v>0</v>
      </c>
    </row>
    <row r="275" spans="1:21" x14ac:dyDescent="0.25">
      <c r="A275" s="214">
        <f t="shared" si="9"/>
        <v>268</v>
      </c>
      <c r="B275" s="1203"/>
      <c r="C275" s="1176"/>
      <c r="D275" s="1184"/>
      <c r="E275" s="758" t="s">
        <v>775</v>
      </c>
      <c r="F275" s="767"/>
      <c r="G275" s="767"/>
      <c r="H275" s="767"/>
      <c r="I275" s="767"/>
      <c r="J275" s="767"/>
      <c r="K275" s="768"/>
      <c r="L275" s="770"/>
      <c r="M275" s="770"/>
      <c r="N275" s="767"/>
      <c r="O275" s="767"/>
      <c r="P275" s="767"/>
      <c r="Q275" s="767" t="s">
        <v>7</v>
      </c>
      <c r="R275" s="767">
        <v>1</v>
      </c>
      <c r="S275" s="767">
        <v>1</v>
      </c>
      <c r="T275" s="698"/>
      <c r="U275" s="772">
        <f t="shared" si="10"/>
        <v>0</v>
      </c>
    </row>
    <row r="276" spans="1:21" ht="25.5" x14ac:dyDescent="0.25">
      <c r="A276" s="214">
        <f t="shared" si="9"/>
        <v>269</v>
      </c>
      <c r="B276" s="1203"/>
      <c r="C276" s="1176"/>
      <c r="D276" s="1184"/>
      <c r="E276" s="758" t="s">
        <v>776</v>
      </c>
      <c r="F276" s="767"/>
      <c r="G276" s="767"/>
      <c r="H276" s="767"/>
      <c r="I276" s="767"/>
      <c r="J276" s="767"/>
      <c r="K276" s="768"/>
      <c r="L276" s="770"/>
      <c r="M276" s="770"/>
      <c r="N276" s="767"/>
      <c r="O276" s="767"/>
      <c r="P276" s="767"/>
      <c r="Q276" s="767" t="s">
        <v>7</v>
      </c>
      <c r="R276" s="767">
        <v>1</v>
      </c>
      <c r="S276" s="767">
        <v>1</v>
      </c>
      <c r="T276" s="698"/>
      <c r="U276" s="772">
        <f t="shared" si="10"/>
        <v>0</v>
      </c>
    </row>
    <row r="277" spans="1:21" x14ac:dyDescent="0.25">
      <c r="A277" s="214">
        <f t="shared" si="9"/>
        <v>270</v>
      </c>
      <c r="B277" s="1203"/>
      <c r="C277" s="1177"/>
      <c r="D277" s="1185"/>
      <c r="E277" s="758" t="s">
        <v>777</v>
      </c>
      <c r="F277" s="767"/>
      <c r="G277" s="767"/>
      <c r="H277" s="767"/>
      <c r="I277" s="767"/>
      <c r="J277" s="767"/>
      <c r="K277" s="768"/>
      <c r="L277" s="770"/>
      <c r="M277" s="770"/>
      <c r="N277" s="767"/>
      <c r="O277" s="767"/>
      <c r="P277" s="767"/>
      <c r="Q277" s="767" t="s">
        <v>7</v>
      </c>
      <c r="R277" s="767">
        <v>1</v>
      </c>
      <c r="S277" s="767">
        <v>1</v>
      </c>
      <c r="T277" s="698"/>
      <c r="U277" s="772">
        <f t="shared" si="10"/>
        <v>0</v>
      </c>
    </row>
    <row r="278" spans="1:21" ht="25.5" x14ac:dyDescent="0.25">
      <c r="A278" s="214">
        <f t="shared" si="9"/>
        <v>271</v>
      </c>
      <c r="B278" s="1203"/>
      <c r="C278" s="759" t="s">
        <v>1136</v>
      </c>
      <c r="D278" s="773" t="s">
        <v>779</v>
      </c>
      <c r="E278" s="758" t="s">
        <v>780</v>
      </c>
      <c r="F278" s="767"/>
      <c r="G278" s="767"/>
      <c r="H278" s="767"/>
      <c r="I278" s="767"/>
      <c r="J278" s="767"/>
      <c r="K278" s="768"/>
      <c r="L278" s="770"/>
      <c r="M278" s="770"/>
      <c r="N278" s="767"/>
      <c r="O278" s="767" t="s">
        <v>7</v>
      </c>
      <c r="P278" s="767"/>
      <c r="Q278" s="767"/>
      <c r="R278" s="767">
        <v>4</v>
      </c>
      <c r="S278" s="767">
        <v>1</v>
      </c>
      <c r="T278" s="698"/>
      <c r="U278" s="772">
        <f t="shared" si="10"/>
        <v>0</v>
      </c>
    </row>
    <row r="279" spans="1:21" ht="25.5" x14ac:dyDescent="0.25">
      <c r="A279" s="214">
        <f t="shared" si="9"/>
        <v>272</v>
      </c>
      <c r="B279" s="1203"/>
      <c r="C279" s="759" t="s">
        <v>1136</v>
      </c>
      <c r="D279" s="773" t="s">
        <v>779</v>
      </c>
      <c r="E279" s="758" t="s">
        <v>781</v>
      </c>
      <c r="F279" s="767"/>
      <c r="G279" s="767"/>
      <c r="H279" s="767"/>
      <c r="I279" s="767"/>
      <c r="J279" s="767"/>
      <c r="K279" s="768"/>
      <c r="L279" s="770"/>
      <c r="M279" s="770"/>
      <c r="N279" s="767"/>
      <c r="O279" s="767" t="s">
        <v>7</v>
      </c>
      <c r="P279" s="767"/>
      <c r="Q279" s="767"/>
      <c r="R279" s="767">
        <v>4</v>
      </c>
      <c r="S279" s="767">
        <v>1</v>
      </c>
      <c r="T279" s="698"/>
      <c r="U279" s="772">
        <f t="shared" si="10"/>
        <v>0</v>
      </c>
    </row>
    <row r="280" spans="1:21" ht="25.5" x14ac:dyDescent="0.25">
      <c r="A280" s="214">
        <f t="shared" si="9"/>
        <v>273</v>
      </c>
      <c r="B280" s="1203"/>
      <c r="C280" s="759" t="s">
        <v>1136</v>
      </c>
      <c r="D280" s="773" t="s">
        <v>779</v>
      </c>
      <c r="E280" s="758" t="s">
        <v>1282</v>
      </c>
      <c r="F280" s="767"/>
      <c r="G280" s="767"/>
      <c r="H280" s="767"/>
      <c r="I280" s="767"/>
      <c r="J280" s="767"/>
      <c r="K280" s="768"/>
      <c r="L280" s="770"/>
      <c r="M280" s="770"/>
      <c r="N280" s="767"/>
      <c r="O280" s="767" t="s">
        <v>7</v>
      </c>
      <c r="P280" s="767"/>
      <c r="Q280" s="767"/>
      <c r="R280" s="767">
        <v>4</v>
      </c>
      <c r="S280" s="767">
        <v>1</v>
      </c>
      <c r="T280" s="698"/>
      <c r="U280" s="772">
        <f t="shared" si="10"/>
        <v>0</v>
      </c>
    </row>
    <row r="281" spans="1:21" ht="38.25" x14ac:dyDescent="0.25">
      <c r="A281" s="214">
        <f t="shared" si="9"/>
        <v>274</v>
      </c>
      <c r="B281" s="1203"/>
      <c r="C281" s="759" t="s">
        <v>1136</v>
      </c>
      <c r="D281" s="773" t="s">
        <v>779</v>
      </c>
      <c r="E281" s="758" t="s">
        <v>783</v>
      </c>
      <c r="F281" s="767"/>
      <c r="G281" s="767"/>
      <c r="H281" s="767"/>
      <c r="I281" s="767"/>
      <c r="J281" s="767"/>
      <c r="K281" s="768"/>
      <c r="L281" s="770"/>
      <c r="M281" s="770"/>
      <c r="N281" s="767"/>
      <c r="O281" s="767"/>
      <c r="P281" s="767" t="s">
        <v>7</v>
      </c>
      <c r="Q281" s="767"/>
      <c r="R281" s="767">
        <v>2</v>
      </c>
      <c r="S281" s="767">
        <v>1</v>
      </c>
      <c r="T281" s="698"/>
      <c r="U281" s="772">
        <f t="shared" si="10"/>
        <v>0</v>
      </c>
    </row>
    <row r="282" spans="1:21" ht="25.5" x14ac:dyDescent="0.25">
      <c r="A282" s="214">
        <f t="shared" si="9"/>
        <v>275</v>
      </c>
      <c r="B282" s="1203"/>
      <c r="C282" s="759" t="s">
        <v>1136</v>
      </c>
      <c r="D282" s="773" t="s">
        <v>779</v>
      </c>
      <c r="E282" s="758" t="s">
        <v>784</v>
      </c>
      <c r="F282" s="767"/>
      <c r="G282" s="767"/>
      <c r="H282" s="767"/>
      <c r="I282" s="767"/>
      <c r="J282" s="767"/>
      <c r="K282" s="768"/>
      <c r="L282" s="770"/>
      <c r="M282" s="770"/>
      <c r="N282" s="767"/>
      <c r="O282" s="767"/>
      <c r="P282" s="767" t="s">
        <v>7</v>
      </c>
      <c r="Q282" s="767"/>
      <c r="R282" s="767">
        <v>2</v>
      </c>
      <c r="S282" s="767">
        <v>1</v>
      </c>
      <c r="T282" s="698"/>
      <c r="U282" s="772">
        <f t="shared" si="10"/>
        <v>0</v>
      </c>
    </row>
    <row r="283" spans="1:21" ht="25.5" x14ac:dyDescent="0.25">
      <c r="A283" s="214">
        <f t="shared" si="9"/>
        <v>276</v>
      </c>
      <c r="B283" s="1203"/>
      <c r="C283" s="759" t="s">
        <v>1136</v>
      </c>
      <c r="D283" s="773" t="s">
        <v>779</v>
      </c>
      <c r="E283" s="758" t="s">
        <v>785</v>
      </c>
      <c r="F283" s="767"/>
      <c r="G283" s="767"/>
      <c r="H283" s="767"/>
      <c r="I283" s="767"/>
      <c r="J283" s="767"/>
      <c r="K283" s="768"/>
      <c r="L283" s="770"/>
      <c r="M283" s="770"/>
      <c r="N283" s="767"/>
      <c r="O283" s="767"/>
      <c r="P283" s="767" t="s">
        <v>7</v>
      </c>
      <c r="Q283" s="767"/>
      <c r="R283" s="767">
        <v>2</v>
      </c>
      <c r="S283" s="767">
        <v>1</v>
      </c>
      <c r="T283" s="698"/>
      <c r="U283" s="772">
        <f t="shared" si="10"/>
        <v>0</v>
      </c>
    </row>
    <row r="284" spans="1:21" ht="25.5" x14ac:dyDescent="0.25">
      <c r="A284" s="214">
        <f t="shared" si="9"/>
        <v>277</v>
      </c>
      <c r="B284" s="1203"/>
      <c r="C284" s="759" t="s">
        <v>1136</v>
      </c>
      <c r="D284" s="773" t="s">
        <v>779</v>
      </c>
      <c r="E284" s="758" t="s">
        <v>786</v>
      </c>
      <c r="F284" s="767"/>
      <c r="G284" s="767"/>
      <c r="H284" s="767"/>
      <c r="I284" s="767"/>
      <c r="J284" s="767"/>
      <c r="K284" s="768"/>
      <c r="L284" s="770"/>
      <c r="M284" s="770"/>
      <c r="N284" s="767"/>
      <c r="O284" s="767"/>
      <c r="P284" s="767" t="s">
        <v>7</v>
      </c>
      <c r="Q284" s="767"/>
      <c r="R284" s="767">
        <v>2</v>
      </c>
      <c r="S284" s="767">
        <v>1</v>
      </c>
      <c r="T284" s="698"/>
      <c r="U284" s="772">
        <f t="shared" si="10"/>
        <v>0</v>
      </c>
    </row>
    <row r="285" spans="1:21" ht="51" x14ac:dyDescent="0.25">
      <c r="A285" s="214">
        <f t="shared" si="9"/>
        <v>278</v>
      </c>
      <c r="B285" s="1203"/>
      <c r="C285" s="759" t="s">
        <v>1136</v>
      </c>
      <c r="D285" s="773" t="s">
        <v>779</v>
      </c>
      <c r="E285" s="758" t="s">
        <v>787</v>
      </c>
      <c r="F285" s="767"/>
      <c r="G285" s="767"/>
      <c r="H285" s="767"/>
      <c r="I285" s="767"/>
      <c r="J285" s="767"/>
      <c r="K285" s="768"/>
      <c r="L285" s="770"/>
      <c r="M285" s="770"/>
      <c r="N285" s="767"/>
      <c r="O285" s="767" t="s">
        <v>7</v>
      </c>
      <c r="P285" s="767"/>
      <c r="Q285" s="767"/>
      <c r="R285" s="767">
        <v>4</v>
      </c>
      <c r="S285" s="767">
        <v>1</v>
      </c>
      <c r="T285" s="698"/>
      <c r="U285" s="772">
        <f t="shared" si="10"/>
        <v>0</v>
      </c>
    </row>
    <row r="286" spans="1:21" ht="51" x14ac:dyDescent="0.25">
      <c r="A286" s="214">
        <f t="shared" si="9"/>
        <v>279</v>
      </c>
      <c r="B286" s="1203"/>
      <c r="C286" s="759" t="s">
        <v>1136</v>
      </c>
      <c r="D286" s="773" t="s">
        <v>779</v>
      </c>
      <c r="E286" s="758" t="s">
        <v>787</v>
      </c>
      <c r="F286" s="767"/>
      <c r="G286" s="767"/>
      <c r="H286" s="767"/>
      <c r="I286" s="767"/>
      <c r="J286" s="767"/>
      <c r="K286" s="768"/>
      <c r="L286" s="770"/>
      <c r="M286" s="770"/>
      <c r="N286" s="767"/>
      <c r="O286" s="767" t="s">
        <v>7</v>
      </c>
      <c r="P286" s="767"/>
      <c r="Q286" s="767"/>
      <c r="R286" s="767">
        <v>4</v>
      </c>
      <c r="S286" s="767">
        <v>1</v>
      </c>
      <c r="T286" s="698"/>
      <c r="U286" s="772">
        <f t="shared" si="10"/>
        <v>0</v>
      </c>
    </row>
    <row r="287" spans="1:21" ht="51" x14ac:dyDescent="0.25">
      <c r="A287" s="214">
        <f t="shared" si="9"/>
        <v>280</v>
      </c>
      <c r="B287" s="1203"/>
      <c r="C287" s="759" t="s">
        <v>1136</v>
      </c>
      <c r="D287" s="773" t="s">
        <v>779</v>
      </c>
      <c r="E287" s="758" t="s">
        <v>788</v>
      </c>
      <c r="F287" s="767"/>
      <c r="G287" s="767"/>
      <c r="H287" s="767"/>
      <c r="I287" s="767"/>
      <c r="J287" s="767"/>
      <c r="K287" s="768"/>
      <c r="L287" s="770"/>
      <c r="M287" s="770"/>
      <c r="N287" s="767"/>
      <c r="O287" s="767" t="s">
        <v>7</v>
      </c>
      <c r="P287" s="767"/>
      <c r="Q287" s="767"/>
      <c r="R287" s="767">
        <v>4</v>
      </c>
      <c r="S287" s="767">
        <v>1</v>
      </c>
      <c r="T287" s="698"/>
      <c r="U287" s="772">
        <f t="shared" si="10"/>
        <v>0</v>
      </c>
    </row>
    <row r="288" spans="1:21" x14ac:dyDescent="0.25">
      <c r="A288" s="214">
        <f t="shared" si="9"/>
        <v>281</v>
      </c>
      <c r="B288" s="1203"/>
      <c r="C288" s="760"/>
      <c r="D288" s="1183" t="s">
        <v>166</v>
      </c>
      <c r="E288" s="758" t="s">
        <v>790</v>
      </c>
      <c r="F288" s="767"/>
      <c r="G288" s="767"/>
      <c r="H288" s="767"/>
      <c r="I288" s="767"/>
      <c r="J288" s="767"/>
      <c r="K288" s="768"/>
      <c r="L288" s="770"/>
      <c r="M288" s="770"/>
      <c r="N288" s="767"/>
      <c r="O288" s="767" t="s">
        <v>7</v>
      </c>
      <c r="P288" s="767"/>
      <c r="Q288" s="767"/>
      <c r="R288" s="767">
        <v>4</v>
      </c>
      <c r="S288" s="767">
        <v>1</v>
      </c>
      <c r="T288" s="698"/>
      <c r="U288" s="772">
        <f t="shared" si="10"/>
        <v>0</v>
      </c>
    </row>
    <row r="289" spans="1:21" x14ac:dyDescent="0.25">
      <c r="A289" s="214">
        <f t="shared" si="9"/>
        <v>282</v>
      </c>
      <c r="B289" s="1203"/>
      <c r="C289" s="760"/>
      <c r="D289" s="1184"/>
      <c r="E289" s="758" t="s">
        <v>791</v>
      </c>
      <c r="F289" s="767"/>
      <c r="G289" s="767"/>
      <c r="H289" s="767"/>
      <c r="I289" s="767"/>
      <c r="J289" s="767"/>
      <c r="K289" s="768"/>
      <c r="L289" s="770"/>
      <c r="M289" s="770"/>
      <c r="N289" s="767"/>
      <c r="O289" s="767" t="s">
        <v>7</v>
      </c>
      <c r="P289" s="767"/>
      <c r="Q289" s="767"/>
      <c r="R289" s="767">
        <v>4</v>
      </c>
      <c r="S289" s="767">
        <v>1</v>
      </c>
      <c r="T289" s="698"/>
      <c r="U289" s="772">
        <f t="shared" si="10"/>
        <v>0</v>
      </c>
    </row>
    <row r="290" spans="1:21" ht="38.25" x14ac:dyDescent="0.25">
      <c r="A290" s="214">
        <f t="shared" si="9"/>
        <v>283</v>
      </c>
      <c r="B290" s="1203"/>
      <c r="C290" s="760"/>
      <c r="D290" s="1184"/>
      <c r="E290" s="758" t="s">
        <v>792</v>
      </c>
      <c r="F290" s="767"/>
      <c r="G290" s="767"/>
      <c r="H290" s="767"/>
      <c r="I290" s="767"/>
      <c r="J290" s="767"/>
      <c r="K290" s="768"/>
      <c r="L290" s="770"/>
      <c r="M290" s="770"/>
      <c r="N290" s="767"/>
      <c r="O290" s="767"/>
      <c r="P290" s="767" t="s">
        <v>7</v>
      </c>
      <c r="Q290" s="767"/>
      <c r="R290" s="767">
        <v>2</v>
      </c>
      <c r="S290" s="767">
        <v>1</v>
      </c>
      <c r="T290" s="698"/>
      <c r="U290" s="772">
        <f t="shared" si="10"/>
        <v>0</v>
      </c>
    </row>
    <row r="291" spans="1:21" ht="51" x14ac:dyDescent="0.25">
      <c r="A291" s="214">
        <f t="shared" si="9"/>
        <v>284</v>
      </c>
      <c r="B291" s="1203"/>
      <c r="C291" s="760"/>
      <c r="D291" s="1185"/>
      <c r="E291" s="758" t="s">
        <v>793</v>
      </c>
      <c r="F291" s="767"/>
      <c r="G291" s="767"/>
      <c r="H291" s="767"/>
      <c r="I291" s="767"/>
      <c r="J291" s="767"/>
      <c r="K291" s="768"/>
      <c r="L291" s="770"/>
      <c r="M291" s="770"/>
      <c r="N291" s="767"/>
      <c r="O291" s="767" t="s">
        <v>7</v>
      </c>
      <c r="P291" s="767"/>
      <c r="Q291" s="767"/>
      <c r="R291" s="767">
        <v>4</v>
      </c>
      <c r="S291" s="767">
        <v>1</v>
      </c>
      <c r="T291" s="698"/>
      <c r="U291" s="772">
        <f t="shared" si="10"/>
        <v>0</v>
      </c>
    </row>
    <row r="292" spans="1:21" ht="51" x14ac:dyDescent="0.25">
      <c r="A292" s="214">
        <f t="shared" si="9"/>
        <v>285</v>
      </c>
      <c r="B292" s="1203"/>
      <c r="C292" s="1175" t="s">
        <v>1101</v>
      </c>
      <c r="D292" s="1183" t="s">
        <v>795</v>
      </c>
      <c r="E292" s="758" t="s">
        <v>796</v>
      </c>
      <c r="F292" s="767"/>
      <c r="G292" s="767"/>
      <c r="H292" s="767"/>
      <c r="I292" s="767"/>
      <c r="J292" s="767"/>
      <c r="K292" s="768"/>
      <c r="L292" s="770"/>
      <c r="M292" s="770"/>
      <c r="N292" s="767"/>
      <c r="O292" s="767"/>
      <c r="P292" s="767" t="s">
        <v>7</v>
      </c>
      <c r="Q292" s="767"/>
      <c r="R292" s="767">
        <v>2</v>
      </c>
      <c r="S292" s="767">
        <v>1</v>
      </c>
      <c r="T292" s="698"/>
      <c r="U292" s="772">
        <f t="shared" si="10"/>
        <v>0</v>
      </c>
    </row>
    <row r="293" spans="1:21" ht="102" x14ac:dyDescent="0.25">
      <c r="A293" s="214">
        <f t="shared" si="9"/>
        <v>286</v>
      </c>
      <c r="B293" s="1203"/>
      <c r="C293" s="1176"/>
      <c r="D293" s="1184"/>
      <c r="E293" s="758" t="s">
        <v>797</v>
      </c>
      <c r="F293" s="767"/>
      <c r="G293" s="767"/>
      <c r="H293" s="767"/>
      <c r="I293" s="767"/>
      <c r="J293" s="767"/>
      <c r="K293" s="768"/>
      <c r="L293" s="770"/>
      <c r="M293" s="770"/>
      <c r="N293" s="767"/>
      <c r="O293" s="767"/>
      <c r="P293" s="767" t="s">
        <v>7</v>
      </c>
      <c r="Q293" s="767"/>
      <c r="R293" s="767">
        <v>2</v>
      </c>
      <c r="S293" s="767">
        <v>1</v>
      </c>
      <c r="T293" s="698"/>
      <c r="U293" s="772">
        <f t="shared" si="10"/>
        <v>0</v>
      </c>
    </row>
    <row r="294" spans="1:21" ht="63.75" x14ac:dyDescent="0.25">
      <c r="A294" s="214">
        <f t="shared" si="9"/>
        <v>287</v>
      </c>
      <c r="B294" s="1203"/>
      <c r="C294" s="1176"/>
      <c r="D294" s="1184"/>
      <c r="E294" s="758" t="s">
        <v>798</v>
      </c>
      <c r="F294" s="767"/>
      <c r="G294" s="767"/>
      <c r="H294" s="767"/>
      <c r="I294" s="767"/>
      <c r="J294" s="767"/>
      <c r="K294" s="768"/>
      <c r="L294" s="770"/>
      <c r="M294" s="770"/>
      <c r="N294" s="767"/>
      <c r="O294" s="767"/>
      <c r="P294" s="767" t="s">
        <v>7</v>
      </c>
      <c r="Q294" s="767"/>
      <c r="R294" s="767">
        <v>2</v>
      </c>
      <c r="S294" s="767">
        <v>1</v>
      </c>
      <c r="T294" s="698"/>
      <c r="U294" s="772">
        <f t="shared" si="10"/>
        <v>0</v>
      </c>
    </row>
    <row r="295" spans="1:21" ht="38.25" x14ac:dyDescent="0.25">
      <c r="A295" s="214">
        <f t="shared" si="9"/>
        <v>288</v>
      </c>
      <c r="B295" s="1203"/>
      <c r="C295" s="1176"/>
      <c r="D295" s="1184"/>
      <c r="E295" s="758" t="s">
        <v>799</v>
      </c>
      <c r="F295" s="767"/>
      <c r="G295" s="767"/>
      <c r="H295" s="767"/>
      <c r="I295" s="767"/>
      <c r="J295" s="767"/>
      <c r="K295" s="768"/>
      <c r="L295" s="770"/>
      <c r="M295" s="770"/>
      <c r="N295" s="767"/>
      <c r="O295" s="767"/>
      <c r="P295" s="767" t="s">
        <v>7</v>
      </c>
      <c r="Q295" s="767"/>
      <c r="R295" s="767">
        <v>2</v>
      </c>
      <c r="S295" s="767">
        <v>1</v>
      </c>
      <c r="T295" s="698"/>
      <c r="U295" s="772">
        <f t="shared" si="10"/>
        <v>0</v>
      </c>
    </row>
    <row r="296" spans="1:21" ht="38.25" x14ac:dyDescent="0.25">
      <c r="A296" s="214">
        <f t="shared" si="9"/>
        <v>289</v>
      </c>
      <c r="B296" s="1203"/>
      <c r="C296" s="1176"/>
      <c r="D296" s="1184"/>
      <c r="E296" s="758" t="s">
        <v>800</v>
      </c>
      <c r="F296" s="767"/>
      <c r="G296" s="767"/>
      <c r="H296" s="767"/>
      <c r="I296" s="767"/>
      <c r="J296" s="767"/>
      <c r="K296" s="768"/>
      <c r="L296" s="770"/>
      <c r="M296" s="770"/>
      <c r="N296" s="767"/>
      <c r="O296" s="767" t="s">
        <v>7</v>
      </c>
      <c r="P296" s="767"/>
      <c r="Q296" s="767"/>
      <c r="R296" s="767">
        <v>4</v>
      </c>
      <c r="S296" s="767">
        <v>1</v>
      </c>
      <c r="T296" s="698"/>
      <c r="U296" s="772">
        <f t="shared" si="10"/>
        <v>0</v>
      </c>
    </row>
    <row r="297" spans="1:21" ht="38.25" x14ac:dyDescent="0.25">
      <c r="A297" s="214">
        <f t="shared" si="9"/>
        <v>290</v>
      </c>
      <c r="B297" s="1203"/>
      <c r="C297" s="1176"/>
      <c r="D297" s="1184"/>
      <c r="E297" s="758" t="s">
        <v>801</v>
      </c>
      <c r="F297" s="767"/>
      <c r="G297" s="767"/>
      <c r="H297" s="767"/>
      <c r="I297" s="767"/>
      <c r="J297" s="767"/>
      <c r="K297" s="768"/>
      <c r="L297" s="770"/>
      <c r="M297" s="770"/>
      <c r="N297" s="767" t="s">
        <v>7</v>
      </c>
      <c r="O297" s="767"/>
      <c r="P297" s="767"/>
      <c r="Q297" s="767"/>
      <c r="R297" s="767">
        <v>12</v>
      </c>
      <c r="S297" s="767">
        <v>1</v>
      </c>
      <c r="T297" s="698"/>
      <c r="U297" s="772">
        <f t="shared" si="10"/>
        <v>0</v>
      </c>
    </row>
    <row r="298" spans="1:21" ht="25.5" x14ac:dyDescent="0.25">
      <c r="A298" s="214">
        <f t="shared" si="9"/>
        <v>291</v>
      </c>
      <c r="B298" s="1203"/>
      <c r="C298" s="1176"/>
      <c r="D298" s="1184"/>
      <c r="E298" s="758" t="s">
        <v>802</v>
      </c>
      <c r="F298" s="767"/>
      <c r="G298" s="767"/>
      <c r="H298" s="767"/>
      <c r="I298" s="767"/>
      <c r="J298" s="767"/>
      <c r="K298" s="768"/>
      <c r="L298" s="770"/>
      <c r="M298" s="770"/>
      <c r="N298" s="767" t="s">
        <v>7</v>
      </c>
      <c r="O298" s="767"/>
      <c r="P298" s="767"/>
      <c r="Q298" s="767"/>
      <c r="R298" s="767">
        <v>12</v>
      </c>
      <c r="S298" s="767">
        <v>1</v>
      </c>
      <c r="T298" s="698"/>
      <c r="U298" s="772">
        <f t="shared" si="10"/>
        <v>0</v>
      </c>
    </row>
    <row r="299" spans="1:21" ht="25.5" x14ac:dyDescent="0.25">
      <c r="A299" s="214">
        <f t="shared" si="9"/>
        <v>292</v>
      </c>
      <c r="B299" s="1203"/>
      <c r="C299" s="1176"/>
      <c r="D299" s="1184"/>
      <c r="E299" s="758" t="s">
        <v>803</v>
      </c>
      <c r="F299" s="767"/>
      <c r="G299" s="767"/>
      <c r="H299" s="767"/>
      <c r="I299" s="767"/>
      <c r="J299" s="767"/>
      <c r="K299" s="768"/>
      <c r="L299" s="770"/>
      <c r="M299" s="770"/>
      <c r="N299" s="767" t="s">
        <v>7</v>
      </c>
      <c r="O299" s="767"/>
      <c r="P299" s="767"/>
      <c r="Q299" s="767"/>
      <c r="R299" s="767">
        <v>12</v>
      </c>
      <c r="S299" s="767">
        <v>1</v>
      </c>
      <c r="T299" s="698"/>
      <c r="U299" s="772">
        <f t="shared" si="10"/>
        <v>0</v>
      </c>
    </row>
    <row r="300" spans="1:21" ht="63.75" x14ac:dyDescent="0.25">
      <c r="A300" s="214">
        <f t="shared" si="9"/>
        <v>293</v>
      </c>
      <c r="B300" s="1203"/>
      <c r="C300" s="1177"/>
      <c r="D300" s="1185"/>
      <c r="E300" s="758" t="s">
        <v>804</v>
      </c>
      <c r="F300" s="767"/>
      <c r="G300" s="767"/>
      <c r="H300" s="767"/>
      <c r="I300" s="767"/>
      <c r="J300" s="767"/>
      <c r="K300" s="768"/>
      <c r="L300" s="770"/>
      <c r="M300" s="770"/>
      <c r="N300" s="767" t="s">
        <v>7</v>
      </c>
      <c r="O300" s="767"/>
      <c r="P300" s="767"/>
      <c r="Q300" s="767"/>
      <c r="R300" s="767">
        <v>12</v>
      </c>
      <c r="S300" s="767">
        <v>1</v>
      </c>
      <c r="T300" s="698"/>
      <c r="U300" s="772">
        <f t="shared" si="10"/>
        <v>0</v>
      </c>
    </row>
    <row r="301" spans="1:21" x14ac:dyDescent="0.25">
      <c r="A301" s="214">
        <f t="shared" si="9"/>
        <v>294</v>
      </c>
      <c r="B301" s="1203"/>
      <c r="C301" s="760"/>
      <c r="D301" s="1183" t="s">
        <v>805</v>
      </c>
      <c r="E301" s="758" t="s">
        <v>806</v>
      </c>
      <c r="F301" s="767"/>
      <c r="G301" s="767"/>
      <c r="H301" s="767"/>
      <c r="I301" s="767"/>
      <c r="J301" s="767"/>
      <c r="K301" s="768"/>
      <c r="L301" s="770"/>
      <c r="M301" s="770"/>
      <c r="N301" s="767"/>
      <c r="O301" s="767"/>
      <c r="P301" s="767"/>
      <c r="Q301" s="767" t="s">
        <v>7</v>
      </c>
      <c r="R301" s="767">
        <v>1</v>
      </c>
      <c r="S301" s="767">
        <v>1</v>
      </c>
      <c r="T301" s="698"/>
      <c r="U301" s="772">
        <f t="shared" si="10"/>
        <v>0</v>
      </c>
    </row>
    <row r="302" spans="1:21" x14ac:dyDescent="0.25">
      <c r="A302" s="214">
        <f t="shared" si="9"/>
        <v>295</v>
      </c>
      <c r="B302" s="1203"/>
      <c r="C302" s="760"/>
      <c r="D302" s="1184"/>
      <c r="E302" s="758" t="s">
        <v>807</v>
      </c>
      <c r="F302" s="767"/>
      <c r="G302" s="767"/>
      <c r="H302" s="767"/>
      <c r="I302" s="767"/>
      <c r="J302" s="767"/>
      <c r="K302" s="768"/>
      <c r="L302" s="770"/>
      <c r="M302" s="770"/>
      <c r="N302" s="767"/>
      <c r="O302" s="767"/>
      <c r="P302" s="767"/>
      <c r="Q302" s="767" t="s">
        <v>7</v>
      </c>
      <c r="R302" s="767">
        <v>1</v>
      </c>
      <c r="S302" s="767">
        <v>1</v>
      </c>
      <c r="T302" s="698"/>
      <c r="U302" s="772">
        <f t="shared" si="10"/>
        <v>0</v>
      </c>
    </row>
    <row r="303" spans="1:21" x14ac:dyDescent="0.25">
      <c r="A303" s="214">
        <f t="shared" si="9"/>
        <v>296</v>
      </c>
      <c r="B303" s="1203"/>
      <c r="C303" s="760"/>
      <c r="D303" s="1185"/>
      <c r="E303" s="758" t="s">
        <v>808</v>
      </c>
      <c r="F303" s="767"/>
      <c r="G303" s="767"/>
      <c r="H303" s="767"/>
      <c r="I303" s="767"/>
      <c r="J303" s="767"/>
      <c r="K303" s="768"/>
      <c r="L303" s="770"/>
      <c r="M303" s="770"/>
      <c r="N303" s="767"/>
      <c r="O303" s="767"/>
      <c r="P303" s="767"/>
      <c r="Q303" s="767" t="s">
        <v>7</v>
      </c>
      <c r="R303" s="767">
        <v>1</v>
      </c>
      <c r="S303" s="767">
        <v>1</v>
      </c>
      <c r="T303" s="698"/>
      <c r="U303" s="772">
        <f t="shared" si="10"/>
        <v>0</v>
      </c>
    </row>
    <row r="304" spans="1:21" x14ac:dyDescent="0.25">
      <c r="A304" s="214">
        <f t="shared" si="9"/>
        <v>297</v>
      </c>
      <c r="B304" s="1203"/>
      <c r="C304" s="759" t="s">
        <v>1137</v>
      </c>
      <c r="D304" s="773" t="s">
        <v>810</v>
      </c>
      <c r="E304" s="758" t="s">
        <v>811</v>
      </c>
      <c r="F304" s="767"/>
      <c r="G304" s="767"/>
      <c r="H304" s="767"/>
      <c r="I304" s="767"/>
      <c r="J304" s="767"/>
      <c r="K304" s="768"/>
      <c r="L304" s="770"/>
      <c r="M304" s="770"/>
      <c r="N304" s="767"/>
      <c r="O304" s="767"/>
      <c r="P304" s="767"/>
      <c r="Q304" s="767" t="s">
        <v>7</v>
      </c>
      <c r="R304" s="767">
        <v>1</v>
      </c>
      <c r="S304" s="767">
        <v>1</v>
      </c>
      <c r="T304" s="698"/>
      <c r="U304" s="772">
        <f t="shared" si="10"/>
        <v>0</v>
      </c>
    </row>
    <row r="305" spans="1:21" x14ac:dyDescent="0.25">
      <c r="A305" s="214">
        <f t="shared" si="9"/>
        <v>298</v>
      </c>
      <c r="B305" s="1203"/>
      <c r="C305" s="759" t="s">
        <v>1138</v>
      </c>
      <c r="D305" s="773" t="s">
        <v>813</v>
      </c>
      <c r="E305" s="758" t="s">
        <v>814</v>
      </c>
      <c r="F305" s="767"/>
      <c r="G305" s="767"/>
      <c r="H305" s="767"/>
      <c r="I305" s="767"/>
      <c r="J305" s="767"/>
      <c r="K305" s="768"/>
      <c r="L305" s="770"/>
      <c r="M305" s="770"/>
      <c r="N305" s="767"/>
      <c r="O305" s="767" t="s">
        <v>7</v>
      </c>
      <c r="P305" s="767"/>
      <c r="Q305" s="767"/>
      <c r="R305" s="767">
        <v>4</v>
      </c>
      <c r="S305" s="767">
        <v>1</v>
      </c>
      <c r="T305" s="698"/>
      <c r="U305" s="772">
        <f t="shared" si="10"/>
        <v>0</v>
      </c>
    </row>
    <row r="306" spans="1:21" ht="38.25" x14ac:dyDescent="0.25">
      <c r="A306" s="214">
        <f t="shared" si="9"/>
        <v>299</v>
      </c>
      <c r="B306" s="1203"/>
      <c r="C306" s="759" t="s">
        <v>1139</v>
      </c>
      <c r="D306" s="773" t="s">
        <v>816</v>
      </c>
      <c r="E306" s="758" t="s">
        <v>817</v>
      </c>
      <c r="F306" s="767"/>
      <c r="G306" s="767"/>
      <c r="H306" s="767"/>
      <c r="I306" s="767"/>
      <c r="J306" s="767"/>
      <c r="K306" s="768"/>
      <c r="L306" s="770"/>
      <c r="M306" s="770"/>
      <c r="N306" s="767" t="s">
        <v>7</v>
      </c>
      <c r="O306" s="767"/>
      <c r="P306" s="767"/>
      <c r="Q306" s="767"/>
      <c r="R306" s="767">
        <v>12</v>
      </c>
      <c r="S306" s="767">
        <v>1</v>
      </c>
      <c r="T306" s="698"/>
      <c r="U306" s="772">
        <f t="shared" si="10"/>
        <v>0</v>
      </c>
    </row>
    <row r="307" spans="1:21" ht="38.25" x14ac:dyDescent="0.25">
      <c r="A307" s="214">
        <f t="shared" si="9"/>
        <v>300</v>
      </c>
      <c r="B307" s="1203"/>
      <c r="C307" s="759" t="s">
        <v>1140</v>
      </c>
      <c r="D307" s="773" t="s">
        <v>819</v>
      </c>
      <c r="E307" s="758" t="s">
        <v>820</v>
      </c>
      <c r="F307" s="767"/>
      <c r="G307" s="767"/>
      <c r="H307" s="767"/>
      <c r="I307" s="767"/>
      <c r="J307" s="767"/>
      <c r="K307" s="768"/>
      <c r="L307" s="770"/>
      <c r="M307" s="770"/>
      <c r="N307" s="767" t="s">
        <v>7</v>
      </c>
      <c r="O307" s="767"/>
      <c r="P307" s="767"/>
      <c r="Q307" s="767"/>
      <c r="R307" s="767">
        <v>12</v>
      </c>
      <c r="S307" s="767">
        <v>1</v>
      </c>
      <c r="T307" s="698"/>
      <c r="U307" s="772">
        <f t="shared" si="10"/>
        <v>0</v>
      </c>
    </row>
    <row r="308" spans="1:21" ht="25.5" x14ac:dyDescent="0.25">
      <c r="A308" s="214">
        <f t="shared" si="9"/>
        <v>301</v>
      </c>
      <c r="B308" s="1204"/>
      <c r="C308" s="759" t="s">
        <v>1141</v>
      </c>
      <c r="D308" s="773" t="s">
        <v>822</v>
      </c>
      <c r="E308" s="758" t="s">
        <v>823</v>
      </c>
      <c r="F308" s="767"/>
      <c r="G308" s="767"/>
      <c r="H308" s="767"/>
      <c r="I308" s="767"/>
      <c r="J308" s="767"/>
      <c r="K308" s="768"/>
      <c r="L308" s="770"/>
      <c r="M308" s="770"/>
      <c r="N308" s="767"/>
      <c r="O308" s="767"/>
      <c r="P308" s="767" t="s">
        <v>7</v>
      </c>
      <c r="Q308" s="767"/>
      <c r="R308" s="767">
        <v>2</v>
      </c>
      <c r="S308" s="767">
        <v>1</v>
      </c>
      <c r="T308" s="698"/>
      <c r="U308" s="772">
        <f t="shared" si="10"/>
        <v>0</v>
      </c>
    </row>
    <row r="309" spans="1:21" ht="25.5" customHeight="1" x14ac:dyDescent="0.25">
      <c r="A309" s="214">
        <f t="shared" si="9"/>
        <v>302</v>
      </c>
      <c r="B309" s="1202" t="s">
        <v>1142</v>
      </c>
      <c r="C309" s="1175" t="s">
        <v>1143</v>
      </c>
      <c r="D309" s="1183" t="s">
        <v>1144</v>
      </c>
      <c r="E309" s="758" t="s">
        <v>1145</v>
      </c>
      <c r="F309" s="767"/>
      <c r="G309" s="767"/>
      <c r="H309" s="767"/>
      <c r="I309" s="767"/>
      <c r="J309" s="767" t="s">
        <v>7</v>
      </c>
      <c r="K309" s="768"/>
      <c r="L309" s="770">
        <v>43038</v>
      </c>
      <c r="M309" s="770">
        <v>43038</v>
      </c>
      <c r="N309" s="767"/>
      <c r="O309" s="767"/>
      <c r="P309" s="767"/>
      <c r="Q309" s="767" t="s">
        <v>7</v>
      </c>
      <c r="R309" s="767">
        <v>1</v>
      </c>
      <c r="S309" s="767">
        <v>6</v>
      </c>
      <c r="T309" s="698"/>
      <c r="U309" s="772">
        <f t="shared" ref="U309:U314" si="11">S309*ROUND(T309,2)</f>
        <v>0</v>
      </c>
    </row>
    <row r="310" spans="1:21" x14ac:dyDescent="0.25">
      <c r="A310" s="214">
        <f t="shared" si="9"/>
        <v>303</v>
      </c>
      <c r="B310" s="1203"/>
      <c r="C310" s="1176"/>
      <c r="D310" s="1184"/>
      <c r="E310" s="758" t="s">
        <v>1146</v>
      </c>
      <c r="F310" s="767"/>
      <c r="G310" s="767"/>
      <c r="H310" s="767"/>
      <c r="I310" s="767"/>
      <c r="J310" s="767" t="s">
        <v>7</v>
      </c>
      <c r="K310" s="768"/>
      <c r="L310" s="770"/>
      <c r="M310" s="770"/>
      <c r="N310" s="767"/>
      <c r="O310" s="767"/>
      <c r="P310" s="767"/>
      <c r="Q310" s="767" t="s">
        <v>7</v>
      </c>
      <c r="R310" s="767">
        <v>1</v>
      </c>
      <c r="S310" s="767">
        <v>6</v>
      </c>
      <c r="T310" s="698"/>
      <c r="U310" s="772">
        <f t="shared" si="11"/>
        <v>0</v>
      </c>
    </row>
    <row r="311" spans="1:21" x14ac:dyDescent="0.25">
      <c r="A311" s="214">
        <f t="shared" si="9"/>
        <v>304</v>
      </c>
      <c r="B311" s="1203"/>
      <c r="C311" s="1176"/>
      <c r="D311" s="1184"/>
      <c r="E311" s="758" t="s">
        <v>1147</v>
      </c>
      <c r="F311" s="767"/>
      <c r="G311" s="767"/>
      <c r="H311" s="767"/>
      <c r="I311" s="767"/>
      <c r="J311" s="767" t="s">
        <v>7</v>
      </c>
      <c r="K311" s="768"/>
      <c r="L311" s="770"/>
      <c r="M311" s="770"/>
      <c r="N311" s="767"/>
      <c r="O311" s="767"/>
      <c r="P311" s="767"/>
      <c r="Q311" s="767" t="s">
        <v>7</v>
      </c>
      <c r="R311" s="767">
        <v>1</v>
      </c>
      <c r="S311" s="767">
        <v>6</v>
      </c>
      <c r="T311" s="698"/>
      <c r="U311" s="772">
        <f t="shared" si="11"/>
        <v>0</v>
      </c>
    </row>
    <row r="312" spans="1:21" x14ac:dyDescent="0.25">
      <c r="A312" s="214">
        <f t="shared" si="9"/>
        <v>305</v>
      </c>
      <c r="B312" s="1203"/>
      <c r="C312" s="1176"/>
      <c r="D312" s="1184"/>
      <c r="E312" s="758" t="s">
        <v>1148</v>
      </c>
      <c r="F312" s="767"/>
      <c r="G312" s="767"/>
      <c r="H312" s="767"/>
      <c r="I312" s="767"/>
      <c r="J312" s="767" t="s">
        <v>7</v>
      </c>
      <c r="K312" s="768"/>
      <c r="L312" s="770"/>
      <c r="M312" s="770"/>
      <c r="N312" s="767"/>
      <c r="O312" s="767"/>
      <c r="P312" s="767"/>
      <c r="Q312" s="767" t="s">
        <v>7</v>
      </c>
      <c r="R312" s="767">
        <v>1</v>
      </c>
      <c r="S312" s="767">
        <v>6</v>
      </c>
      <c r="T312" s="698"/>
      <c r="U312" s="772">
        <f t="shared" si="11"/>
        <v>0</v>
      </c>
    </row>
    <row r="313" spans="1:21" x14ac:dyDescent="0.25">
      <c r="A313" s="214">
        <f t="shared" si="9"/>
        <v>306</v>
      </c>
      <c r="B313" s="1203"/>
      <c r="C313" s="1176"/>
      <c r="D313" s="1184"/>
      <c r="E313" s="758" t="s">
        <v>1149</v>
      </c>
      <c r="F313" s="767"/>
      <c r="G313" s="767"/>
      <c r="H313" s="767"/>
      <c r="I313" s="767"/>
      <c r="J313" s="767" t="s">
        <v>7</v>
      </c>
      <c r="K313" s="768"/>
      <c r="L313" s="770"/>
      <c r="M313" s="770"/>
      <c r="N313" s="767"/>
      <c r="O313" s="767"/>
      <c r="P313" s="767"/>
      <c r="Q313" s="767" t="s">
        <v>7</v>
      </c>
      <c r="R313" s="767">
        <v>1</v>
      </c>
      <c r="S313" s="767">
        <v>6</v>
      </c>
      <c r="T313" s="698"/>
      <c r="U313" s="772">
        <f t="shared" si="11"/>
        <v>0</v>
      </c>
    </row>
    <row r="314" spans="1:21" x14ac:dyDescent="0.25">
      <c r="A314" s="214">
        <f t="shared" si="9"/>
        <v>307</v>
      </c>
      <c r="B314" s="1203"/>
      <c r="C314" s="1177"/>
      <c r="D314" s="1185"/>
      <c r="E314" s="758" t="s">
        <v>1150</v>
      </c>
      <c r="F314" s="767"/>
      <c r="G314" s="767"/>
      <c r="H314" s="767"/>
      <c r="I314" s="767"/>
      <c r="J314" s="767" t="s">
        <v>7</v>
      </c>
      <c r="K314" s="768"/>
      <c r="L314" s="770"/>
      <c r="M314" s="770"/>
      <c r="N314" s="767"/>
      <c r="O314" s="767"/>
      <c r="P314" s="767"/>
      <c r="Q314" s="767" t="s">
        <v>7</v>
      </c>
      <c r="R314" s="767">
        <v>1</v>
      </c>
      <c r="S314" s="767">
        <v>6</v>
      </c>
      <c r="T314" s="698"/>
      <c r="U314" s="772">
        <f t="shared" si="11"/>
        <v>0</v>
      </c>
    </row>
    <row r="315" spans="1:21" ht="27.75" customHeight="1" x14ac:dyDescent="0.25">
      <c r="A315" s="214">
        <f t="shared" si="9"/>
        <v>308</v>
      </c>
      <c r="B315" s="1203"/>
      <c r="C315" s="1175" t="s">
        <v>1151</v>
      </c>
      <c r="D315" s="1183" t="s">
        <v>871</v>
      </c>
      <c r="E315" s="758" t="s">
        <v>1163</v>
      </c>
      <c r="F315" s="767"/>
      <c r="G315" s="767"/>
      <c r="H315" s="767"/>
      <c r="I315" s="767"/>
      <c r="J315" s="767" t="s">
        <v>7</v>
      </c>
      <c r="K315" s="768"/>
      <c r="L315" s="770"/>
      <c r="M315" s="770"/>
      <c r="N315" s="767"/>
      <c r="O315" s="767"/>
      <c r="P315" s="767"/>
      <c r="Q315" s="767" t="s">
        <v>7</v>
      </c>
      <c r="R315" s="767">
        <v>1</v>
      </c>
      <c r="S315" s="767">
        <v>34</v>
      </c>
      <c r="T315" s="698"/>
      <c r="U315" s="772">
        <f t="shared" ref="U315:U326" si="12">S315*ROUND(T315,2)</f>
        <v>0</v>
      </c>
    </row>
    <row r="316" spans="1:21" x14ac:dyDescent="0.25">
      <c r="A316" s="214">
        <f t="shared" si="9"/>
        <v>309</v>
      </c>
      <c r="B316" s="1203"/>
      <c r="C316" s="1176"/>
      <c r="D316" s="1184"/>
      <c r="E316" s="758" t="s">
        <v>1164</v>
      </c>
      <c r="F316" s="767"/>
      <c r="G316" s="767"/>
      <c r="H316" s="767"/>
      <c r="I316" s="767"/>
      <c r="J316" s="767" t="s">
        <v>7</v>
      </c>
      <c r="K316" s="768"/>
      <c r="L316" s="770"/>
      <c r="M316" s="770"/>
      <c r="N316" s="767"/>
      <c r="O316" s="767"/>
      <c r="P316" s="767"/>
      <c r="Q316" s="767" t="s">
        <v>7</v>
      </c>
      <c r="R316" s="767">
        <v>1</v>
      </c>
      <c r="S316" s="767">
        <v>34</v>
      </c>
      <c r="T316" s="698"/>
      <c r="U316" s="772">
        <f t="shared" si="12"/>
        <v>0</v>
      </c>
    </row>
    <row r="317" spans="1:21" x14ac:dyDescent="0.25">
      <c r="A317" s="214">
        <f t="shared" si="9"/>
        <v>310</v>
      </c>
      <c r="B317" s="1203"/>
      <c r="C317" s="1176"/>
      <c r="D317" s="1184"/>
      <c r="E317" s="758" t="s">
        <v>1158</v>
      </c>
      <c r="F317" s="767"/>
      <c r="G317" s="767"/>
      <c r="H317" s="767"/>
      <c r="I317" s="767"/>
      <c r="J317" s="767" t="s">
        <v>7</v>
      </c>
      <c r="K317" s="768"/>
      <c r="L317" s="770"/>
      <c r="M317" s="770"/>
      <c r="N317" s="767"/>
      <c r="O317" s="767"/>
      <c r="P317" s="767"/>
      <c r="Q317" s="767" t="s">
        <v>7</v>
      </c>
      <c r="R317" s="767">
        <v>1</v>
      </c>
      <c r="S317" s="767">
        <v>34</v>
      </c>
      <c r="T317" s="698"/>
      <c r="U317" s="772">
        <f t="shared" si="12"/>
        <v>0</v>
      </c>
    </row>
    <row r="318" spans="1:21" x14ac:dyDescent="0.25">
      <c r="A318" s="214">
        <f t="shared" si="9"/>
        <v>311</v>
      </c>
      <c r="B318" s="1203"/>
      <c r="C318" s="1177"/>
      <c r="D318" s="1185"/>
      <c r="E318" s="758" t="s">
        <v>1162</v>
      </c>
      <c r="F318" s="767"/>
      <c r="G318" s="767"/>
      <c r="H318" s="767"/>
      <c r="I318" s="767"/>
      <c r="J318" s="767" t="s">
        <v>7</v>
      </c>
      <c r="K318" s="768"/>
      <c r="L318" s="770"/>
      <c r="M318" s="770"/>
      <c r="N318" s="767"/>
      <c r="O318" s="767"/>
      <c r="P318" s="767"/>
      <c r="Q318" s="767" t="s">
        <v>7</v>
      </c>
      <c r="R318" s="767">
        <v>1</v>
      </c>
      <c r="S318" s="767">
        <v>34</v>
      </c>
      <c r="T318" s="698"/>
      <c r="U318" s="772">
        <f t="shared" si="12"/>
        <v>0</v>
      </c>
    </row>
    <row r="319" spans="1:21" ht="25.5" customHeight="1" x14ac:dyDescent="0.25">
      <c r="A319" s="214">
        <f t="shared" si="9"/>
        <v>312</v>
      </c>
      <c r="B319" s="1203"/>
      <c r="C319" s="1215" t="s">
        <v>1152</v>
      </c>
      <c r="D319" s="1233" t="s">
        <v>1156</v>
      </c>
      <c r="E319" s="758" t="s">
        <v>1163</v>
      </c>
      <c r="F319" s="767"/>
      <c r="G319" s="767"/>
      <c r="H319" s="767"/>
      <c r="I319" s="767"/>
      <c r="J319" s="767" t="s">
        <v>7</v>
      </c>
      <c r="K319" s="768"/>
      <c r="L319" s="770"/>
      <c r="M319" s="770"/>
      <c r="N319" s="767"/>
      <c r="O319" s="767"/>
      <c r="P319" s="767"/>
      <c r="Q319" s="767" t="s">
        <v>7</v>
      </c>
      <c r="R319" s="767">
        <v>1</v>
      </c>
      <c r="S319" s="767">
        <v>4</v>
      </c>
      <c r="T319" s="698"/>
      <c r="U319" s="772">
        <f t="shared" si="12"/>
        <v>0</v>
      </c>
    </row>
    <row r="320" spans="1:21" x14ac:dyDescent="0.25">
      <c r="A320" s="214">
        <f t="shared" si="9"/>
        <v>313</v>
      </c>
      <c r="B320" s="1203"/>
      <c r="C320" s="1216"/>
      <c r="D320" s="1253"/>
      <c r="E320" s="758" t="s">
        <v>1146</v>
      </c>
      <c r="F320" s="767"/>
      <c r="G320" s="767"/>
      <c r="H320" s="767"/>
      <c r="I320" s="767"/>
      <c r="J320" s="767" t="s">
        <v>7</v>
      </c>
      <c r="K320" s="768"/>
      <c r="L320" s="770"/>
      <c r="M320" s="770"/>
      <c r="N320" s="767"/>
      <c r="O320" s="767"/>
      <c r="P320" s="767"/>
      <c r="Q320" s="767" t="s">
        <v>7</v>
      </c>
      <c r="R320" s="767">
        <v>1</v>
      </c>
      <c r="S320" s="767">
        <v>4</v>
      </c>
      <c r="T320" s="698"/>
      <c r="U320" s="772">
        <f t="shared" si="12"/>
        <v>0</v>
      </c>
    </row>
    <row r="321" spans="1:21" x14ac:dyDescent="0.25">
      <c r="A321" s="214">
        <f t="shared" si="9"/>
        <v>314</v>
      </c>
      <c r="B321" s="1203"/>
      <c r="C321" s="1216"/>
      <c r="D321" s="1253"/>
      <c r="E321" s="758" t="s">
        <v>1147</v>
      </c>
      <c r="F321" s="767"/>
      <c r="G321" s="767"/>
      <c r="H321" s="767"/>
      <c r="I321" s="767"/>
      <c r="J321" s="767" t="s">
        <v>7</v>
      </c>
      <c r="K321" s="768"/>
      <c r="L321" s="770"/>
      <c r="M321" s="770"/>
      <c r="N321" s="767"/>
      <c r="O321" s="767"/>
      <c r="P321" s="767"/>
      <c r="Q321" s="767" t="s">
        <v>7</v>
      </c>
      <c r="R321" s="767">
        <v>1</v>
      </c>
      <c r="S321" s="767">
        <v>4</v>
      </c>
      <c r="T321" s="698"/>
      <c r="U321" s="772">
        <f t="shared" si="12"/>
        <v>0</v>
      </c>
    </row>
    <row r="322" spans="1:21" x14ac:dyDescent="0.25">
      <c r="A322" s="214">
        <f t="shared" si="9"/>
        <v>315</v>
      </c>
      <c r="B322" s="1203"/>
      <c r="C322" s="1216"/>
      <c r="D322" s="1253"/>
      <c r="E322" s="758" t="s">
        <v>1161</v>
      </c>
      <c r="F322" s="767"/>
      <c r="G322" s="767"/>
      <c r="H322" s="767"/>
      <c r="I322" s="767"/>
      <c r="J322" s="767" t="s">
        <v>7</v>
      </c>
      <c r="K322" s="768"/>
      <c r="L322" s="770"/>
      <c r="M322" s="770"/>
      <c r="N322" s="767"/>
      <c r="O322" s="767"/>
      <c r="P322" s="767"/>
      <c r="Q322" s="767" t="s">
        <v>7</v>
      </c>
      <c r="R322" s="767">
        <v>1</v>
      </c>
      <c r="S322" s="767">
        <v>4</v>
      </c>
      <c r="T322" s="698"/>
      <c r="U322" s="772">
        <f t="shared" si="12"/>
        <v>0</v>
      </c>
    </row>
    <row r="323" spans="1:21" x14ac:dyDescent="0.25">
      <c r="A323" s="214">
        <f t="shared" si="9"/>
        <v>316</v>
      </c>
      <c r="B323" s="1203"/>
      <c r="C323" s="1216"/>
      <c r="D323" s="1253"/>
      <c r="E323" s="758" t="s">
        <v>1153</v>
      </c>
      <c r="F323" s="767"/>
      <c r="G323" s="767"/>
      <c r="H323" s="767"/>
      <c r="I323" s="767"/>
      <c r="J323" s="767" t="s">
        <v>7</v>
      </c>
      <c r="K323" s="768"/>
      <c r="L323" s="770"/>
      <c r="M323" s="770"/>
      <c r="N323" s="767"/>
      <c r="O323" s="767"/>
      <c r="P323" s="767"/>
      <c r="Q323" s="767" t="s">
        <v>7</v>
      </c>
      <c r="R323" s="767">
        <v>1</v>
      </c>
      <c r="S323" s="767">
        <v>4</v>
      </c>
      <c r="T323" s="698"/>
      <c r="U323" s="772">
        <f t="shared" si="12"/>
        <v>0</v>
      </c>
    </row>
    <row r="324" spans="1:21" x14ac:dyDescent="0.25">
      <c r="A324" s="214">
        <f t="shared" si="9"/>
        <v>317</v>
      </c>
      <c r="B324" s="1203"/>
      <c r="C324" s="1216"/>
      <c r="D324" s="1253"/>
      <c r="E324" s="758" t="s">
        <v>1160</v>
      </c>
      <c r="F324" s="767"/>
      <c r="G324" s="767"/>
      <c r="H324" s="767"/>
      <c r="I324" s="767"/>
      <c r="J324" s="767" t="s">
        <v>7</v>
      </c>
      <c r="K324" s="768"/>
      <c r="L324" s="770"/>
      <c r="M324" s="770"/>
      <c r="N324" s="767"/>
      <c r="O324" s="767"/>
      <c r="P324" s="767"/>
      <c r="Q324" s="767" t="s">
        <v>7</v>
      </c>
      <c r="R324" s="767">
        <v>1</v>
      </c>
      <c r="S324" s="767">
        <v>4</v>
      </c>
      <c r="T324" s="698"/>
      <c r="U324" s="772">
        <f t="shared" si="12"/>
        <v>0</v>
      </c>
    </row>
    <row r="325" spans="1:21" x14ac:dyDescent="0.25">
      <c r="A325" s="214">
        <f t="shared" si="9"/>
        <v>318</v>
      </c>
      <c r="B325" s="1203"/>
      <c r="C325" s="1216"/>
      <c r="D325" s="1253"/>
      <c r="E325" s="758" t="s">
        <v>1149</v>
      </c>
      <c r="F325" s="767"/>
      <c r="G325" s="767"/>
      <c r="H325" s="767"/>
      <c r="I325" s="767"/>
      <c r="J325" s="767" t="s">
        <v>7</v>
      </c>
      <c r="K325" s="768"/>
      <c r="L325" s="770"/>
      <c r="M325" s="770"/>
      <c r="N325" s="767"/>
      <c r="O325" s="767"/>
      <c r="P325" s="767"/>
      <c r="Q325" s="767" t="s">
        <v>7</v>
      </c>
      <c r="R325" s="767">
        <v>1</v>
      </c>
      <c r="S325" s="767">
        <v>4</v>
      </c>
      <c r="T325" s="698"/>
      <c r="U325" s="772">
        <f t="shared" si="12"/>
        <v>0</v>
      </c>
    </row>
    <row r="326" spans="1:21" x14ac:dyDescent="0.25">
      <c r="A326" s="214">
        <f t="shared" si="9"/>
        <v>319</v>
      </c>
      <c r="B326" s="1203"/>
      <c r="C326" s="1217"/>
      <c r="D326" s="1234"/>
      <c r="E326" s="758" t="s">
        <v>1150</v>
      </c>
      <c r="F326" s="767"/>
      <c r="G326" s="767"/>
      <c r="H326" s="767"/>
      <c r="I326" s="767"/>
      <c r="J326" s="767" t="s">
        <v>7</v>
      </c>
      <c r="K326" s="768"/>
      <c r="L326" s="770"/>
      <c r="M326" s="770"/>
      <c r="N326" s="767"/>
      <c r="O326" s="767"/>
      <c r="P326" s="767"/>
      <c r="Q326" s="767" t="s">
        <v>7</v>
      </c>
      <c r="R326" s="767">
        <v>1</v>
      </c>
      <c r="S326" s="767">
        <v>4</v>
      </c>
      <c r="T326" s="698"/>
      <c r="U326" s="772">
        <f t="shared" si="12"/>
        <v>0</v>
      </c>
    </row>
    <row r="327" spans="1:21" ht="25.5" customHeight="1" x14ac:dyDescent="0.25">
      <c r="A327" s="214">
        <f t="shared" si="9"/>
        <v>320</v>
      </c>
      <c r="B327" s="1203"/>
      <c r="C327" s="1215" t="s">
        <v>1154</v>
      </c>
      <c r="D327" s="1233" t="s">
        <v>1155</v>
      </c>
      <c r="E327" s="758" t="s">
        <v>1157</v>
      </c>
      <c r="F327" s="767"/>
      <c r="G327" s="767"/>
      <c r="H327" s="767"/>
      <c r="I327" s="767"/>
      <c r="J327" s="767" t="s">
        <v>7</v>
      </c>
      <c r="K327" s="768"/>
      <c r="L327" s="770"/>
      <c r="M327" s="770"/>
      <c r="N327" s="767"/>
      <c r="O327" s="767"/>
      <c r="P327" s="767"/>
      <c r="Q327" s="767" t="s">
        <v>7</v>
      </c>
      <c r="R327" s="767">
        <v>1</v>
      </c>
      <c r="S327" s="767">
        <v>12</v>
      </c>
      <c r="T327" s="698"/>
      <c r="U327" s="772">
        <f>S327*ROUND(T327,2)</f>
        <v>0</v>
      </c>
    </row>
    <row r="328" spans="1:21" x14ac:dyDescent="0.25">
      <c r="A328" s="214">
        <f t="shared" si="9"/>
        <v>321</v>
      </c>
      <c r="B328" s="1203"/>
      <c r="C328" s="1216"/>
      <c r="D328" s="1253"/>
      <c r="E328" s="758" t="s">
        <v>1159</v>
      </c>
      <c r="F328" s="767"/>
      <c r="G328" s="767"/>
      <c r="H328" s="767"/>
      <c r="I328" s="767"/>
      <c r="J328" s="767" t="s">
        <v>7</v>
      </c>
      <c r="K328" s="768"/>
      <c r="L328" s="770"/>
      <c r="M328" s="770"/>
      <c r="N328" s="767"/>
      <c r="O328" s="767"/>
      <c r="P328" s="767"/>
      <c r="Q328" s="767" t="s">
        <v>7</v>
      </c>
      <c r="R328" s="767">
        <v>1</v>
      </c>
      <c r="S328" s="767">
        <v>12</v>
      </c>
      <c r="T328" s="698"/>
      <c r="U328" s="772">
        <f>S328*ROUND(T328,2)</f>
        <v>0</v>
      </c>
    </row>
    <row r="329" spans="1:21" x14ac:dyDescent="0.25">
      <c r="A329" s="214">
        <f t="shared" si="9"/>
        <v>322</v>
      </c>
      <c r="B329" s="1203"/>
      <c r="C329" s="1216"/>
      <c r="D329" s="1253"/>
      <c r="E329" s="758" t="s">
        <v>1158</v>
      </c>
      <c r="F329" s="767"/>
      <c r="G329" s="767"/>
      <c r="H329" s="767"/>
      <c r="I329" s="767"/>
      <c r="J329" s="767" t="s">
        <v>7</v>
      </c>
      <c r="K329" s="768"/>
      <c r="L329" s="770"/>
      <c r="M329" s="770"/>
      <c r="N329" s="767"/>
      <c r="O329" s="767"/>
      <c r="P329" s="767"/>
      <c r="Q329" s="767" t="s">
        <v>7</v>
      </c>
      <c r="R329" s="767">
        <v>1</v>
      </c>
      <c r="S329" s="767">
        <v>12</v>
      </c>
      <c r="T329" s="698"/>
      <c r="U329" s="772">
        <f>S329*ROUND(T329,2)</f>
        <v>0</v>
      </c>
    </row>
    <row r="330" spans="1:21" x14ac:dyDescent="0.25">
      <c r="A330" s="214">
        <f>ROW(A323)</f>
        <v>323</v>
      </c>
      <c r="B330" s="1203"/>
      <c r="C330" s="1216"/>
      <c r="D330" s="1253"/>
      <c r="E330" s="758" t="s">
        <v>1149</v>
      </c>
      <c r="F330" s="767"/>
      <c r="G330" s="767"/>
      <c r="H330" s="767"/>
      <c r="I330" s="767"/>
      <c r="J330" s="767" t="s">
        <v>7</v>
      </c>
      <c r="K330" s="768"/>
      <c r="L330" s="770"/>
      <c r="M330" s="770"/>
      <c r="N330" s="767"/>
      <c r="O330" s="767"/>
      <c r="P330" s="767"/>
      <c r="Q330" s="767" t="s">
        <v>7</v>
      </c>
      <c r="R330" s="767">
        <v>1</v>
      </c>
      <c r="S330" s="767">
        <v>12</v>
      </c>
      <c r="T330" s="698"/>
      <c r="U330" s="772">
        <f>S330*ROUND(T330,2)</f>
        <v>0</v>
      </c>
    </row>
    <row r="331" spans="1:21" ht="24" customHeight="1" thickBot="1" x14ac:dyDescent="0.3">
      <c r="A331" s="259">
        <f>ROW(A324)</f>
        <v>324</v>
      </c>
      <c r="B331" s="1205"/>
      <c r="C331" s="1254"/>
      <c r="D331" s="1255"/>
      <c r="E331" s="783" t="s">
        <v>3507</v>
      </c>
      <c r="F331" s="776"/>
      <c r="G331" s="776"/>
      <c r="H331" s="776"/>
      <c r="I331" s="776"/>
      <c r="J331" s="776" t="s">
        <v>7</v>
      </c>
      <c r="K331" s="784"/>
      <c r="L331" s="777"/>
      <c r="M331" s="777"/>
      <c r="N331" s="776"/>
      <c r="O331" s="776"/>
      <c r="P331" s="776"/>
      <c r="Q331" s="776" t="s">
        <v>7</v>
      </c>
      <c r="R331" s="776">
        <v>1</v>
      </c>
      <c r="S331" s="776">
        <v>12</v>
      </c>
      <c r="T331" s="725"/>
      <c r="U331" s="786">
        <f>S331*ROUND(T331,2)</f>
        <v>0</v>
      </c>
    </row>
    <row r="332" spans="1:21" ht="16.5" thickTop="1" thickBot="1" x14ac:dyDescent="0.3">
      <c r="A332" s="192"/>
      <c r="B332" s="192"/>
      <c r="C332" s="38"/>
      <c r="D332" s="38"/>
      <c r="E332" s="38"/>
      <c r="F332" s="192"/>
      <c r="G332" s="192"/>
      <c r="H332" s="192"/>
      <c r="I332" s="192"/>
      <c r="J332" s="192"/>
      <c r="K332" s="192"/>
      <c r="L332" s="192"/>
      <c r="M332" s="192"/>
      <c r="N332" s="38"/>
      <c r="O332" s="38"/>
      <c r="P332" s="38"/>
      <c r="Q332" s="38"/>
      <c r="R332" s="38"/>
      <c r="S332" s="38"/>
      <c r="T332" s="740" t="s">
        <v>9</v>
      </c>
      <c r="U332" s="741">
        <f>SUM(U8,U10:U58,U60:U108,U110:U158,U160:U208,U210:U258,U260:U331)</f>
        <v>0</v>
      </c>
    </row>
    <row r="333" spans="1:21" ht="15.75" thickTop="1" x14ac:dyDescent="0.25"/>
  </sheetData>
  <sheetProtection algorithmName="SHA-512" hashValue="N72lPsR4l6Kh6xDWiAig1E8E4K6cPWjZGEt85uFpmH3/Zslq1wGurFk/kG5P0c8VmYHMzRMdwYOgHlCiqZiDQA==" saltValue="lBTFNa0UVbzwYaYr4SNing==" spinCount="100000" sheet="1" objects="1" scenarios="1"/>
  <mergeCells count="65">
    <mergeCell ref="D301:D303"/>
    <mergeCell ref="B259:B308"/>
    <mergeCell ref="B309:B331"/>
    <mergeCell ref="C309:C314"/>
    <mergeCell ref="D309:D314"/>
    <mergeCell ref="C315:C318"/>
    <mergeCell ref="D315:D318"/>
    <mergeCell ref="C319:C326"/>
    <mergeCell ref="D319:D326"/>
    <mergeCell ref="C327:C331"/>
    <mergeCell ref="D327:D331"/>
    <mergeCell ref="C259:C277"/>
    <mergeCell ref="D259:D277"/>
    <mergeCell ref="D288:D291"/>
    <mergeCell ref="D292:D300"/>
    <mergeCell ref="C292:C300"/>
    <mergeCell ref="C192:C200"/>
    <mergeCell ref="D192:D200"/>
    <mergeCell ref="D201:D203"/>
    <mergeCell ref="B159:B208"/>
    <mergeCell ref="C209:C227"/>
    <mergeCell ref="D209:D227"/>
    <mergeCell ref="B209:B258"/>
    <mergeCell ref="C242:C250"/>
    <mergeCell ref="D242:D250"/>
    <mergeCell ref="D251:D253"/>
    <mergeCell ref="D238:D241"/>
    <mergeCell ref="D151:D153"/>
    <mergeCell ref="B109:B158"/>
    <mergeCell ref="C159:C177"/>
    <mergeCell ref="D159:D177"/>
    <mergeCell ref="D188:D191"/>
    <mergeCell ref="C109:C127"/>
    <mergeCell ref="D109:D127"/>
    <mergeCell ref="D138:D141"/>
    <mergeCell ref="C142:C150"/>
    <mergeCell ref="D142:D150"/>
    <mergeCell ref="D9:D27"/>
    <mergeCell ref="B9:B58"/>
    <mergeCell ref="C59:C77"/>
    <mergeCell ref="D59:D77"/>
    <mergeCell ref="B59:B108"/>
    <mergeCell ref="D101:D103"/>
    <mergeCell ref="D92:D100"/>
    <mergeCell ref="C92:C100"/>
    <mergeCell ref="D88:D91"/>
    <mergeCell ref="C9:C27"/>
    <mergeCell ref="D38:D41"/>
    <mergeCell ref="C42:C50"/>
    <mergeCell ref="D51:D53"/>
    <mergeCell ref="D42:D50"/>
    <mergeCell ref="N5:S6"/>
    <mergeCell ref="T5:T7"/>
    <mergeCell ref="U5:U7"/>
    <mergeCell ref="A1:F1"/>
    <mergeCell ref="G1:U1"/>
    <mergeCell ref="A3:O3"/>
    <mergeCell ref="A5:A7"/>
    <mergeCell ref="C5:C7"/>
    <mergeCell ref="D5:D7"/>
    <mergeCell ref="E5:E7"/>
    <mergeCell ref="F5:J6"/>
    <mergeCell ref="K5:M6"/>
    <mergeCell ref="B5:B7"/>
    <mergeCell ref="A2:U2"/>
  </mergeCells>
  <printOptions horizontalCentered="1"/>
  <pageMargins left="0.39370078740157483" right="0.39370078740157483" top="0.39370078740157483" bottom="0.39370078740157483" header="0.19685039370078741" footer="0.19685039370078741"/>
  <pageSetup paperSize="9" scale="56" fitToHeight="15"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A6C17932-F59F-4892-8710-E08BB531FF81}">
            <xm:f>NOT(ISERROR(SEARCH("2.",'Príloha č.1.5 - SO 420-05'!A277)))</xm:f>
            <x14:dxf>
              <numFmt numFmtId="0" formatCode="General"/>
            </x14:dxf>
          </x14:cfRule>
          <xm:sqref>A320:A331 A295:A298</xm:sqref>
        </x14:conditionalFormatting>
        <x14:conditionalFormatting xmlns:xm="http://schemas.microsoft.com/office/excel/2006/main">
          <x14:cfRule type="containsText" priority="282" operator="containsText" text="2." id="{A6C17932-F59F-4892-8710-E08BB531FF81}">
            <xm:f>NOT(ISERROR(SEARCH("2.",'Príloha č.1.5 - SO 420-05'!B83)))</xm:f>
            <x14:dxf>
              <numFmt numFmtId="0" formatCode="General"/>
            </x14:dxf>
          </x14:cfRule>
          <xm:sqref>B159</xm:sqref>
        </x14:conditionalFormatting>
        <x14:conditionalFormatting xmlns:xm="http://schemas.microsoft.com/office/excel/2006/main">
          <x14:cfRule type="containsText" priority="1816" operator="containsText" text="2." id="{A6C17932-F59F-4892-8710-E08BB531FF81}">
            <xm:f>NOT(ISERROR(SEARCH("2.",'Príloha č.1.5 - SO 420-05'!#REF!)))</xm:f>
            <x14:dxf>
              <numFmt numFmtId="0" formatCode="General"/>
            </x14:dxf>
          </x14:cfRule>
          <xm:sqref>A10</xm:sqref>
        </x14:conditionalFormatting>
        <x14:conditionalFormatting xmlns:xm="http://schemas.microsoft.com/office/excel/2006/main">
          <x14:cfRule type="containsText" priority="2046" operator="containsText" text="2." id="{A6C17932-F59F-4892-8710-E08BB531FF81}">
            <xm:f>NOT(ISERROR(SEARCH("2.",'Príloha č.1.5 - SO 420-05'!#REF!)))</xm:f>
            <x14:dxf>
              <numFmt numFmtId="0" formatCode="General"/>
            </x14:dxf>
          </x14:cfRule>
          <xm:sqref>A21</xm:sqref>
        </x14:conditionalFormatting>
        <x14:conditionalFormatting xmlns:xm="http://schemas.microsoft.com/office/excel/2006/main">
          <x14:cfRule type="containsText" priority="2284" operator="containsText" text="2." id="{A6C17932-F59F-4892-8710-E08BB531FF81}">
            <xm:f>NOT(ISERROR(SEARCH("2.",'Príloha č.1.5 - SO 420-05'!A9)))</xm:f>
            <x14:dxf>
              <numFmt numFmtId="0" formatCode="General"/>
            </x14:dxf>
          </x14:cfRule>
          <xm:sqref>B9 A8:A9</xm:sqref>
        </x14:conditionalFormatting>
        <x14:conditionalFormatting xmlns:xm="http://schemas.microsoft.com/office/excel/2006/main">
          <x14:cfRule type="containsText" priority="2289" operator="containsText" text="2." id="{A6C17932-F59F-4892-8710-E08BB531FF81}">
            <xm:f>NOT(ISERROR(SEARCH("2.",'Príloha č.1.5 - SO 420-05'!#REF!)))</xm:f>
            <x14:dxf>
              <numFmt numFmtId="0" formatCode="General"/>
            </x14:dxf>
          </x14:cfRule>
          <xm:sqref>A34</xm:sqref>
        </x14:conditionalFormatting>
        <x14:conditionalFormatting xmlns:xm="http://schemas.microsoft.com/office/excel/2006/main">
          <x14:cfRule type="containsText" priority="2525" operator="containsText" text="2." id="{A6C17932-F59F-4892-8710-E08BB531FF81}">
            <xm:f>NOT(ISERROR(SEARCH("2.",'Príloha č.1.5 - SO 420-05'!A11)))</xm:f>
            <x14:dxf>
              <numFmt numFmtId="0" formatCode="General"/>
            </x14:dxf>
          </x14:cfRule>
          <xm:sqref>A11:A20</xm:sqref>
        </x14:conditionalFormatting>
        <x14:conditionalFormatting xmlns:xm="http://schemas.microsoft.com/office/excel/2006/main">
          <x14:cfRule type="containsText" priority="2538" operator="containsText" text="2." id="{A6C17932-F59F-4892-8710-E08BB531FF81}">
            <xm:f>NOT(ISERROR(SEARCH("2.",'Príloha č.1.5 - SO 420-05'!#REF!)))</xm:f>
            <x14:dxf>
              <numFmt numFmtId="0" formatCode="General"/>
            </x14:dxf>
          </x14:cfRule>
          <xm:sqref>A46</xm:sqref>
        </x14:conditionalFormatting>
        <x14:conditionalFormatting xmlns:xm="http://schemas.microsoft.com/office/excel/2006/main">
          <x14:cfRule type="containsText" priority="2780" operator="containsText" text="2." id="{A6C17932-F59F-4892-8710-E08BB531FF81}">
            <xm:f>NOT(ISERROR(SEARCH("2.",'Príloha č.1.5 - SO 420-05'!A21)))</xm:f>
            <x14:dxf>
              <numFmt numFmtId="0" formatCode="General"/>
            </x14:dxf>
          </x14:cfRule>
          <xm:sqref>A22:A33</xm:sqref>
        </x14:conditionalFormatting>
        <x14:conditionalFormatting xmlns:xm="http://schemas.microsoft.com/office/excel/2006/main">
          <x14:cfRule type="containsText" priority="2789" operator="containsText" text="2." id="{A6C17932-F59F-4892-8710-E08BB531FF81}">
            <xm:f>NOT(ISERROR(SEARCH("2.",'Príloha č.1.5 - SO 420-05'!B61)))</xm:f>
            <x14:dxf>
              <numFmt numFmtId="0" formatCode="General"/>
            </x14:dxf>
          </x14:cfRule>
          <xm:sqref>B309</xm:sqref>
        </x14:conditionalFormatting>
        <x14:conditionalFormatting xmlns:xm="http://schemas.microsoft.com/office/excel/2006/main">
          <x14:cfRule type="containsText" priority="2792" operator="containsText" text="2." id="{A6C17932-F59F-4892-8710-E08BB531FF81}">
            <xm:f>NOT(ISERROR(SEARCH("2.",'Príloha č.1.5 - SO 420-05'!B62)))</xm:f>
            <x14:dxf>
              <numFmt numFmtId="0" formatCode="General"/>
            </x14:dxf>
          </x14:cfRule>
          <xm:sqref>B259</xm:sqref>
        </x14:conditionalFormatting>
        <x14:conditionalFormatting xmlns:xm="http://schemas.microsoft.com/office/excel/2006/main">
          <x14:cfRule type="containsText" priority="2796" operator="containsText" text="2." id="{A6C17932-F59F-4892-8710-E08BB531FF81}">
            <xm:f>NOT(ISERROR(SEARCH("2.",'Príloha č.1.5 - SO 420-05'!#REF!)))</xm:f>
            <x14:dxf>
              <numFmt numFmtId="0" formatCode="General"/>
            </x14:dxf>
          </x14:cfRule>
          <xm:sqref>A56</xm:sqref>
        </x14:conditionalFormatting>
        <x14:conditionalFormatting xmlns:xm="http://schemas.microsoft.com/office/excel/2006/main">
          <x14:cfRule type="containsText" priority="3043" operator="containsText" text="2." id="{A6C17932-F59F-4892-8710-E08BB531FF81}">
            <xm:f>NOT(ISERROR(SEARCH("2.",'Príloha č.1.5 - SO 420-05'!A33)))</xm:f>
            <x14:dxf>
              <numFmt numFmtId="0" formatCode="General"/>
            </x14:dxf>
          </x14:cfRule>
          <xm:sqref>A35:A45</xm:sqref>
        </x14:conditionalFormatting>
        <x14:conditionalFormatting xmlns:xm="http://schemas.microsoft.com/office/excel/2006/main">
          <x14:cfRule type="containsText" priority="3062" operator="containsText" text="2." id="{A6C17932-F59F-4892-8710-E08BB531FF81}">
            <xm:f>NOT(ISERROR(SEARCH("2.",'Príloha č.1.5 - SO 420-05'!#REF!)))</xm:f>
            <x14:dxf>
              <numFmt numFmtId="0" formatCode="General"/>
            </x14:dxf>
          </x14:cfRule>
          <xm:sqref>A74</xm:sqref>
        </x14:conditionalFormatting>
        <x14:conditionalFormatting xmlns:xm="http://schemas.microsoft.com/office/excel/2006/main">
          <x14:cfRule type="containsText" priority="3311" operator="containsText" text="2." id="{A6C17932-F59F-4892-8710-E08BB531FF81}">
            <xm:f>NOT(ISERROR(SEARCH("2.",'Príloha č.1.5 - SO 420-05'!A44)))</xm:f>
            <x14:dxf>
              <numFmt numFmtId="0" formatCode="General"/>
            </x14:dxf>
          </x14:cfRule>
          <xm:sqref>A47:A55</xm:sqref>
        </x14:conditionalFormatting>
        <x14:conditionalFormatting xmlns:xm="http://schemas.microsoft.com/office/excel/2006/main">
          <x14:cfRule type="containsText" priority="3333" operator="containsText" text="2." id="{A6C17932-F59F-4892-8710-E08BB531FF81}">
            <xm:f>NOT(ISERROR(SEARCH("2.",'Príloha č.1.5 - SO 420-05'!#REF!)))</xm:f>
            <x14:dxf>
              <numFmt numFmtId="0" formatCode="General"/>
            </x14:dxf>
          </x14:cfRule>
          <xm:sqref>A92</xm:sqref>
        </x14:conditionalFormatting>
        <x14:conditionalFormatting xmlns:xm="http://schemas.microsoft.com/office/excel/2006/main">
          <x14:cfRule type="containsText" priority="3588" operator="containsText" text="2." id="{A6C17932-F59F-4892-8710-E08BB531FF81}">
            <xm:f>NOT(ISERROR(SEARCH("2.",'Príloha č.1.5 - SO 420-05'!A53)))</xm:f>
            <x14:dxf>
              <numFmt numFmtId="0" formatCode="General"/>
            </x14:dxf>
          </x14:cfRule>
          <xm:sqref>A59:B59 A57:A58 A60:A73</xm:sqref>
        </x14:conditionalFormatting>
        <x14:conditionalFormatting xmlns:xm="http://schemas.microsoft.com/office/excel/2006/main">
          <x14:cfRule type="containsText" priority="3612" operator="containsText" text="2." id="{A6C17932-F59F-4892-8710-E08BB531FF81}">
            <xm:f>NOT(ISERROR(SEARCH("2.",'Príloha č.1.5 - SO 420-05'!#REF!)))</xm:f>
            <x14:dxf>
              <numFmt numFmtId="0" formatCode="General"/>
            </x14:dxf>
          </x14:cfRule>
          <xm:sqref>A112</xm:sqref>
        </x14:conditionalFormatting>
        <x14:conditionalFormatting xmlns:xm="http://schemas.microsoft.com/office/excel/2006/main">
          <x14:cfRule type="containsText" priority="3868" operator="containsText" text="2." id="{A6C17932-F59F-4892-8710-E08BB531FF81}">
            <xm:f>NOT(ISERROR(SEARCH("2.",'Príloha č.1.5 - SO 420-05'!A70)))</xm:f>
            <x14:dxf>
              <numFmt numFmtId="0" formatCode="General"/>
            </x14:dxf>
          </x14:cfRule>
          <xm:sqref>A75:A91</xm:sqref>
        </x14:conditionalFormatting>
        <x14:conditionalFormatting xmlns:xm="http://schemas.microsoft.com/office/excel/2006/main">
          <x14:cfRule type="containsText" priority="3890" operator="containsText" text="2." id="{A6C17932-F59F-4892-8710-E08BB531FF81}">
            <xm:f>NOT(ISERROR(SEARCH("2.",'Príloha č.1.5 - SO 420-05'!B130)))</xm:f>
            <x14:dxf>
              <numFmt numFmtId="0" formatCode="General"/>
            </x14:dxf>
          </x14:cfRule>
          <xm:sqref>B209</xm:sqref>
        </x14:conditionalFormatting>
        <x14:conditionalFormatting xmlns:xm="http://schemas.microsoft.com/office/excel/2006/main">
          <x14:cfRule type="containsText" priority="3894" operator="containsText" text="2." id="{A6C17932-F59F-4892-8710-E08BB531FF81}">
            <xm:f>NOT(ISERROR(SEARCH("2.",'Príloha č.1.5 - SO 420-05'!#REF!)))</xm:f>
            <x14:dxf>
              <numFmt numFmtId="0" formatCode="General"/>
            </x14:dxf>
          </x14:cfRule>
          <xm:sqref>A132</xm:sqref>
        </x14:conditionalFormatting>
        <x14:conditionalFormatting xmlns:xm="http://schemas.microsoft.com/office/excel/2006/main">
          <x14:cfRule type="containsText" priority="4153" operator="containsText" text="2." id="{A6C17932-F59F-4892-8710-E08BB531FF81}">
            <xm:f>NOT(ISERROR(SEARCH("2.",'Príloha č.1.5 - SO 420-05'!A87)))</xm:f>
            <x14:dxf>
              <numFmt numFmtId="0" formatCode="General"/>
            </x14:dxf>
          </x14:cfRule>
          <xm:sqref>A109:B109 A93:A108 A110:A111</xm:sqref>
        </x14:conditionalFormatting>
        <x14:conditionalFormatting xmlns:xm="http://schemas.microsoft.com/office/excel/2006/main">
          <x14:cfRule type="containsText" priority="4180" operator="containsText" text="2." id="{A6C17932-F59F-4892-8710-E08BB531FF81}">
            <xm:f>NOT(ISERROR(SEARCH("2.",'Príloha č.1.5 - SO 420-05'!#REF!)))</xm:f>
            <x14:dxf>
              <numFmt numFmtId="0" formatCode="General"/>
            </x14:dxf>
          </x14:cfRule>
          <xm:sqref>A152</xm:sqref>
        </x14:conditionalFormatting>
        <x14:conditionalFormatting xmlns:xm="http://schemas.microsoft.com/office/excel/2006/main">
          <x14:cfRule type="containsText" priority="4427" operator="containsText" text="2." id="{A6C17932-F59F-4892-8710-E08BB531FF81}">
            <xm:f>NOT(ISERROR(SEARCH("2.",'Príloha č.1.5 - SO 420-05'!A106)))</xm:f>
            <x14:dxf>
              <numFmt numFmtId="0" formatCode="General"/>
            </x14:dxf>
          </x14:cfRule>
          <xm:sqref>A113:A131</xm:sqref>
        </x14:conditionalFormatting>
        <x14:conditionalFormatting xmlns:xm="http://schemas.microsoft.com/office/excel/2006/main">
          <x14:cfRule type="containsText" priority="4455" operator="containsText" text="2." id="{A6C17932-F59F-4892-8710-E08BB531FF81}">
            <xm:f>NOT(ISERROR(SEARCH("2.",'Príloha č.1.5 - SO 420-05'!#REF!)))</xm:f>
            <x14:dxf>
              <numFmt numFmtId="0" formatCode="General"/>
            </x14:dxf>
          </x14:cfRule>
          <xm:sqref>A172</xm:sqref>
        </x14:conditionalFormatting>
        <x14:conditionalFormatting xmlns:xm="http://schemas.microsoft.com/office/excel/2006/main">
          <x14:cfRule type="containsText" priority="4704" operator="containsText" text="2." id="{A6C17932-F59F-4892-8710-E08BB531FF81}">
            <xm:f>NOT(ISERROR(SEARCH("2.",'Príloha č.1.5 - SO 420-05'!A125)))</xm:f>
            <x14:dxf>
              <numFmt numFmtId="0" formatCode="General"/>
            </x14:dxf>
          </x14:cfRule>
          <xm:sqref>A133:A151</xm:sqref>
        </x14:conditionalFormatting>
        <x14:conditionalFormatting xmlns:xm="http://schemas.microsoft.com/office/excel/2006/main">
          <x14:cfRule type="containsText" priority="4733" operator="containsText" text="2." id="{A6C17932-F59F-4892-8710-E08BB531FF81}">
            <xm:f>NOT(ISERROR(SEARCH("2.",'Príloha č.1.5 - SO 420-05'!#REF!)))</xm:f>
            <x14:dxf>
              <numFmt numFmtId="0" formatCode="General"/>
            </x14:dxf>
          </x14:cfRule>
          <xm:sqref>A192</xm:sqref>
        </x14:conditionalFormatting>
        <x14:conditionalFormatting xmlns:xm="http://schemas.microsoft.com/office/excel/2006/main">
          <x14:cfRule type="containsText" priority="4919" operator="containsText" text="2." id="{A6C17932-F59F-4892-8710-E08BB531FF81}">
            <xm:f>NOT(ISERROR(SEARCH("2.",'Príloha č.1.5 - SO 420-05'!A144)))</xm:f>
            <x14:dxf>
              <numFmt numFmtId="0" formatCode="General"/>
            </x14:dxf>
          </x14:cfRule>
          <xm:sqref>A153:A171</xm:sqref>
        </x14:conditionalFormatting>
        <x14:conditionalFormatting xmlns:xm="http://schemas.microsoft.com/office/excel/2006/main">
          <x14:cfRule type="containsText" priority="4949" operator="containsText" text="2." id="{A6C17932-F59F-4892-8710-E08BB531FF81}">
            <xm:f>NOT(ISERROR(SEARCH("2.",'Príloha č.1.5 - SO 420-05'!#REF!)))</xm:f>
            <x14:dxf>
              <numFmt numFmtId="0" formatCode="General"/>
            </x14:dxf>
          </x14:cfRule>
          <xm:sqref>A223 A212</xm:sqref>
        </x14:conditionalFormatting>
        <x14:conditionalFormatting xmlns:xm="http://schemas.microsoft.com/office/excel/2006/main">
          <x14:cfRule type="containsText" priority="5135" operator="containsText" text="2." id="{A6C17932-F59F-4892-8710-E08BB531FF81}">
            <xm:f>NOT(ISERROR(SEARCH("2.",'Príloha č.1.5 - SO 420-05'!A163)))</xm:f>
            <x14:dxf>
              <numFmt numFmtId="0" formatCode="General"/>
            </x14:dxf>
          </x14:cfRule>
          <xm:sqref>A173:A191</xm:sqref>
        </x14:conditionalFormatting>
        <x14:conditionalFormatting xmlns:xm="http://schemas.microsoft.com/office/excel/2006/main">
          <x14:cfRule type="containsText" priority="5349" operator="containsText" text="2." id="{A6C17932-F59F-4892-8710-E08BB531FF81}">
            <xm:f>NOT(ISERROR(SEARCH("2.",'Príloha č.1.5 - SO 420-05'!A182)))</xm:f>
            <x14:dxf>
              <numFmt numFmtId="0" formatCode="General"/>
            </x14:dxf>
          </x14:cfRule>
          <xm:sqref>A193:A211</xm:sqref>
        </x14:conditionalFormatting>
        <x14:conditionalFormatting xmlns:xm="http://schemas.microsoft.com/office/excel/2006/main">
          <x14:cfRule type="containsText" priority="5379" operator="containsText" text="2." id="{A6C17932-F59F-4892-8710-E08BB531FF81}">
            <xm:f>NOT(ISERROR(SEARCH("2.",'Príloha č.1.5 - SO 420-05'!#REF!)))</xm:f>
            <x14:dxf>
              <numFmt numFmtId="0" formatCode="General"/>
            </x14:dxf>
          </x14:cfRule>
          <xm:sqref>A236</xm:sqref>
        </x14:conditionalFormatting>
        <x14:conditionalFormatting xmlns:xm="http://schemas.microsoft.com/office/excel/2006/main">
          <x14:cfRule type="containsText" priority="5565" operator="containsText" text="2." id="{A6C17932-F59F-4892-8710-E08BB531FF81}">
            <xm:f>NOT(ISERROR(SEARCH("2.",'Príloha č.1.5 - SO 420-05'!A201)))</xm:f>
            <x14:dxf>
              <numFmt numFmtId="0" formatCode="General"/>
            </x14:dxf>
          </x14:cfRule>
          <xm:sqref>A213:A222</xm:sqref>
        </x14:conditionalFormatting>
        <x14:conditionalFormatting xmlns:xm="http://schemas.microsoft.com/office/excel/2006/main">
          <x14:cfRule type="containsText" priority="5598" operator="containsText" text="2." id="{A6C17932-F59F-4892-8710-E08BB531FF81}">
            <xm:f>NOT(ISERROR(SEARCH("2.",'Príloha č.1.5 - SO 420-05'!#REF!)))</xm:f>
            <x14:dxf>
              <numFmt numFmtId="0" formatCode="General"/>
            </x14:dxf>
          </x14:cfRule>
          <xm:sqref>A248</xm:sqref>
        </x14:conditionalFormatting>
        <x14:conditionalFormatting xmlns:xm="http://schemas.microsoft.com/office/excel/2006/main">
          <x14:cfRule type="containsText" priority="5784" operator="containsText" text="2." id="{A6C17932-F59F-4892-8710-E08BB531FF81}">
            <xm:f>NOT(ISERROR(SEARCH("2.",'Príloha č.1.5 - SO 420-05'!A211)))</xm:f>
            <x14:dxf>
              <numFmt numFmtId="0" formatCode="General"/>
            </x14:dxf>
          </x14:cfRule>
          <xm:sqref>A224:A235</xm:sqref>
        </x14:conditionalFormatting>
        <x14:conditionalFormatting xmlns:xm="http://schemas.microsoft.com/office/excel/2006/main">
          <x14:cfRule type="containsText" priority="5818" operator="containsText" text="2." id="{A6C17932-F59F-4892-8710-E08BB531FF81}">
            <xm:f>NOT(ISERROR(SEARCH("2.",'Príloha č.1.5 - SO 420-05'!#REF!)))</xm:f>
            <x14:dxf>
              <numFmt numFmtId="0" formatCode="General"/>
            </x14:dxf>
          </x14:cfRule>
          <xm:sqref>A276 A258</xm:sqref>
        </x14:conditionalFormatting>
        <x14:conditionalFormatting xmlns:xm="http://schemas.microsoft.com/office/excel/2006/main">
          <x14:cfRule type="containsText" priority="6004" operator="containsText" text="2." id="{A6C17932-F59F-4892-8710-E08BB531FF81}">
            <xm:f>NOT(ISERROR(SEARCH("2.",'Príloha č.1.5 - SO 420-05'!A223)))</xm:f>
            <x14:dxf>
              <numFmt numFmtId="0" formatCode="General"/>
            </x14:dxf>
          </x14:cfRule>
          <xm:sqref>A237:A247</xm:sqref>
        </x14:conditionalFormatting>
        <x14:conditionalFormatting xmlns:xm="http://schemas.microsoft.com/office/excel/2006/main">
          <x14:cfRule type="containsText" priority="6222" operator="containsText" text="2." id="{A6C17932-F59F-4892-8710-E08BB531FF81}">
            <xm:f>NOT(ISERROR(SEARCH("2.",'Príloha č.1.5 - SO 420-05'!A234)))</xm:f>
            <x14:dxf>
              <numFmt numFmtId="0" formatCode="General"/>
            </x14:dxf>
          </x14:cfRule>
          <xm:sqref>A249:A257</xm:sqref>
        </x14:conditionalFormatting>
        <x14:conditionalFormatting xmlns:xm="http://schemas.microsoft.com/office/excel/2006/main">
          <x14:cfRule type="containsText" priority="6256" operator="containsText" text="2." id="{A6C17932-F59F-4892-8710-E08BB531FF81}">
            <xm:f>NOT(ISERROR(SEARCH("2.",'Príloha č.1.5 - SO 420-05'!#REF!)))</xm:f>
            <x14:dxf>
              <numFmt numFmtId="0" formatCode="General"/>
            </x14:dxf>
          </x14:cfRule>
          <xm:sqref>A294</xm:sqref>
        </x14:conditionalFormatting>
        <x14:conditionalFormatting xmlns:xm="http://schemas.microsoft.com/office/excel/2006/main">
          <x14:cfRule type="containsText" priority="6442" operator="containsText" text="2." id="{A6C17932-F59F-4892-8710-E08BB531FF81}">
            <xm:f>NOT(ISERROR(SEARCH("2.",'Príloha č.1.5 - SO 420-05'!A243)))</xm:f>
            <x14:dxf>
              <numFmt numFmtId="0" formatCode="General"/>
            </x14:dxf>
          </x14:cfRule>
          <xm:sqref>A259:A275</xm:sqref>
        </x14:conditionalFormatting>
        <x14:conditionalFormatting xmlns:xm="http://schemas.microsoft.com/office/excel/2006/main">
          <x14:cfRule type="containsText" priority="6478" operator="containsText" text="2." id="{A6C17932-F59F-4892-8710-E08BB531FF81}">
            <xm:f>NOT(ISERROR(SEARCH("2.",'Príloha č.1.5 - SO 420-05'!A291)))</xm:f>
            <x14:dxf>
              <numFmt numFmtId="0" formatCode="General"/>
            </x14:dxf>
          </x14:cfRule>
          <xm:sqref>A311:A319</xm:sqref>
        </x14:conditionalFormatting>
        <x14:conditionalFormatting xmlns:xm="http://schemas.microsoft.com/office/excel/2006/main">
          <x14:cfRule type="containsText" priority="6479" operator="containsText" text="2." id="{A6C17932-F59F-4892-8710-E08BB531FF81}">
            <xm:f>NOT(ISERROR(SEARCH("2.",'Príloha č.1.5 - SO 420-05'!#REF!)))</xm:f>
            <x14:dxf>
              <numFmt numFmtId="0" formatCode="General"/>
            </x14:dxf>
          </x14:cfRule>
          <xm:sqref>A310 A299</xm:sqref>
        </x14:conditionalFormatting>
        <x14:conditionalFormatting xmlns:xm="http://schemas.microsoft.com/office/excel/2006/main">
          <x14:cfRule type="containsText" priority="6665" operator="containsText" text="2." id="{A6C17932-F59F-4892-8710-E08BB531FF81}">
            <xm:f>NOT(ISERROR(SEARCH("2.",'Príloha č.1.5 - SO 420-05'!A260)))</xm:f>
            <x14:dxf>
              <numFmt numFmtId="0" formatCode="General"/>
            </x14:dxf>
          </x14:cfRule>
          <xm:sqref>A277:A293</xm:sqref>
        </x14:conditionalFormatting>
        <x14:conditionalFormatting xmlns:xm="http://schemas.microsoft.com/office/excel/2006/main">
          <x14:cfRule type="containsText" priority="6700" operator="containsText" text="2." id="{A6C17932-F59F-4892-8710-E08BB531FF81}">
            <xm:f>NOT(ISERROR(SEARCH("2.",'Príloha č.1.5 - SO 420-05'!A281)))</xm:f>
            <x14:dxf>
              <numFmt numFmtId="0" formatCode="General"/>
            </x14:dxf>
          </x14:cfRule>
          <xm:sqref>A300:A309</xm:sqref>
        </x14:conditionalFormatting>
      </x14:conditionalFormatting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1">
    <tabColor rgb="FF92D050"/>
    <pageSetUpPr fitToPage="1"/>
  </sheetPr>
  <dimension ref="A1:T107"/>
  <sheetViews>
    <sheetView zoomScale="40" zoomScaleNormal="40" workbookViewId="0">
      <pane ySplit="7" topLeftCell="A92" activePane="bottomLeft" state="frozen"/>
      <selection pane="bottomLeft" activeCell="AB95" sqref="AB95"/>
    </sheetView>
  </sheetViews>
  <sheetFormatPr defaultColWidth="9.140625" defaultRowHeight="15" x14ac:dyDescent="0.25"/>
  <cols>
    <col min="1" max="1" width="5.7109375" style="1133" customWidth="1"/>
    <col min="2" max="2" width="10.7109375" style="1133" customWidth="1"/>
    <col min="3" max="3" width="18.7109375" style="18" customWidth="1"/>
    <col min="4" max="4" width="32.7109375" style="18" customWidth="1"/>
    <col min="5" max="5" width="60.7109375" style="18" customWidth="1"/>
    <col min="6" max="11" width="3.7109375" style="1133" customWidth="1"/>
    <col min="12" max="13" width="9.7109375" style="1133" customWidth="1"/>
    <col min="14" max="18" width="7.7109375" style="18" customWidth="1"/>
    <col min="19" max="20" width="15.7109375" style="18" customWidth="1"/>
    <col min="21" max="16384" width="9.140625" style="18"/>
  </cols>
  <sheetData>
    <row r="1" spans="1:20" ht="54" customHeight="1" x14ac:dyDescent="0.25">
      <c r="A1" s="1162"/>
      <c r="B1" s="1162"/>
      <c r="C1" s="1162"/>
      <c r="D1" s="1162"/>
      <c r="E1" s="1162"/>
      <c r="F1" s="1162"/>
      <c r="G1" s="1163" t="s">
        <v>1293</v>
      </c>
      <c r="H1" s="1163"/>
      <c r="I1" s="1163"/>
      <c r="J1" s="1163"/>
      <c r="K1" s="1163"/>
      <c r="L1" s="1163"/>
      <c r="M1" s="1163"/>
      <c r="N1" s="1163"/>
      <c r="O1" s="1163"/>
      <c r="P1" s="1163"/>
      <c r="Q1" s="1163"/>
      <c r="R1" s="1163"/>
      <c r="S1" s="1163"/>
      <c r="T1" s="1163"/>
    </row>
    <row r="2" spans="1:20"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c r="T2" s="1169"/>
    </row>
    <row r="3" spans="1:20" ht="63.95" customHeight="1" x14ac:dyDescent="0.25">
      <c r="A3" s="1256" t="s">
        <v>3802</v>
      </c>
      <c r="B3" s="1169"/>
      <c r="C3" s="1169"/>
      <c r="D3" s="1169"/>
      <c r="E3" s="1169"/>
      <c r="F3" s="1169"/>
      <c r="G3" s="1169"/>
      <c r="H3" s="1169"/>
      <c r="I3" s="1169"/>
      <c r="J3" s="1169"/>
      <c r="K3" s="1169"/>
      <c r="L3" s="1169"/>
      <c r="M3" s="1169"/>
      <c r="N3" s="1169"/>
      <c r="O3" s="1169"/>
    </row>
    <row r="4" spans="1:20" ht="15.75" customHeight="1" thickBot="1" x14ac:dyDescent="0.3"/>
    <row r="5" spans="1:20" ht="24.95" customHeight="1" thickTop="1" x14ac:dyDescent="0.25">
      <c r="A5" s="1173" t="s">
        <v>234</v>
      </c>
      <c r="B5" s="1156" t="s">
        <v>677</v>
      </c>
      <c r="C5" s="1170" t="s">
        <v>235</v>
      </c>
      <c r="D5" s="1193" t="s">
        <v>236</v>
      </c>
      <c r="E5" s="1170" t="s">
        <v>237</v>
      </c>
      <c r="F5" s="1156" t="s">
        <v>4045</v>
      </c>
      <c r="G5" s="1156"/>
      <c r="H5" s="1156"/>
      <c r="I5" s="1156"/>
      <c r="J5" s="1156"/>
      <c r="K5" s="1158" t="s">
        <v>1350</v>
      </c>
      <c r="L5" s="1158"/>
      <c r="M5" s="1158"/>
      <c r="N5" s="1160" t="s">
        <v>281</v>
      </c>
      <c r="O5" s="1160"/>
      <c r="P5" s="1160"/>
      <c r="Q5" s="1160"/>
      <c r="R5" s="1160"/>
      <c r="S5" s="1165" t="s">
        <v>201</v>
      </c>
      <c r="T5" s="1167" t="s">
        <v>202</v>
      </c>
    </row>
    <row r="6" spans="1:20" ht="24.95" customHeight="1" thickBot="1" x14ac:dyDescent="0.3">
      <c r="A6" s="1174"/>
      <c r="B6" s="1201"/>
      <c r="C6" s="1171"/>
      <c r="D6" s="1194"/>
      <c r="E6" s="1171"/>
      <c r="F6" s="1157"/>
      <c r="G6" s="1157"/>
      <c r="H6" s="1157"/>
      <c r="I6" s="1157"/>
      <c r="J6" s="1157"/>
      <c r="K6" s="1159"/>
      <c r="L6" s="1159"/>
      <c r="M6" s="1159"/>
      <c r="N6" s="1161"/>
      <c r="O6" s="1161"/>
      <c r="P6" s="1161"/>
      <c r="Q6" s="1161"/>
      <c r="R6" s="1161"/>
      <c r="S6" s="1166"/>
      <c r="T6" s="1168"/>
    </row>
    <row r="7" spans="1:20" ht="60" customHeight="1" thickBot="1" x14ac:dyDescent="0.3">
      <c r="A7" s="1189"/>
      <c r="B7" s="1157"/>
      <c r="C7" s="1190"/>
      <c r="D7" s="1195"/>
      <c r="E7" s="1190"/>
      <c r="F7" s="253" t="s">
        <v>228</v>
      </c>
      <c r="G7" s="254" t="s">
        <v>229</v>
      </c>
      <c r="H7" s="254" t="s">
        <v>921</v>
      </c>
      <c r="I7" s="254" t="s">
        <v>217</v>
      </c>
      <c r="J7" s="255" t="s">
        <v>230</v>
      </c>
      <c r="K7" s="256" t="s">
        <v>231</v>
      </c>
      <c r="L7" s="256" t="s">
        <v>232</v>
      </c>
      <c r="M7" s="256" t="s">
        <v>233</v>
      </c>
      <c r="N7" s="258" t="s">
        <v>1053</v>
      </c>
      <c r="O7" s="256" t="s">
        <v>238</v>
      </c>
      <c r="P7" s="256" t="s">
        <v>473</v>
      </c>
      <c r="Q7" s="256" t="s">
        <v>3</v>
      </c>
      <c r="R7" s="257" t="s">
        <v>64</v>
      </c>
      <c r="S7" s="1191"/>
      <c r="T7" s="1192"/>
    </row>
    <row r="8" spans="1:20" ht="25.5" x14ac:dyDescent="0.25">
      <c r="A8" s="214">
        <v>1</v>
      </c>
      <c r="B8" s="1257" t="s">
        <v>1283</v>
      </c>
      <c r="C8" s="1141" t="s">
        <v>1284</v>
      </c>
      <c r="D8" s="327" t="s">
        <v>1285</v>
      </c>
      <c r="E8" s="327" t="s">
        <v>1189</v>
      </c>
      <c r="F8" s="314"/>
      <c r="G8" s="314"/>
      <c r="H8" s="314"/>
      <c r="I8" s="314"/>
      <c r="J8" s="314"/>
      <c r="K8" s="335" t="s">
        <v>7</v>
      </c>
      <c r="L8" s="335"/>
      <c r="M8" s="335"/>
      <c r="N8" s="335" t="s">
        <v>7</v>
      </c>
      <c r="O8" s="335"/>
      <c r="P8" s="335"/>
      <c r="Q8" s="335">
        <v>0.5</v>
      </c>
      <c r="R8" s="335">
        <v>1</v>
      </c>
      <c r="S8" s="727"/>
      <c r="T8" s="336">
        <f t="shared" ref="T8:T13" si="0">Q8*R8*ROUND(S8,2)</f>
        <v>0</v>
      </c>
    </row>
    <row r="9" spans="1:20" ht="38.25" customHeight="1" x14ac:dyDescent="0.25">
      <c r="A9" s="214">
        <v>2</v>
      </c>
      <c r="B9" s="1207"/>
      <c r="C9" s="313"/>
      <c r="D9" s="1140" t="s">
        <v>1286</v>
      </c>
      <c r="E9" s="327" t="s">
        <v>1189</v>
      </c>
      <c r="F9" s="314"/>
      <c r="G9" s="314"/>
      <c r="H9" s="314"/>
      <c r="I9" s="314"/>
      <c r="J9" s="314"/>
      <c r="K9" s="335" t="s">
        <v>7</v>
      </c>
      <c r="L9" s="335"/>
      <c r="M9" s="335"/>
      <c r="N9" s="335" t="s">
        <v>7</v>
      </c>
      <c r="O9" s="335"/>
      <c r="P9" s="335"/>
      <c r="Q9" s="335">
        <v>1</v>
      </c>
      <c r="R9" s="335">
        <v>1</v>
      </c>
      <c r="S9" s="698"/>
      <c r="T9" s="336">
        <f t="shared" si="0"/>
        <v>0</v>
      </c>
    </row>
    <row r="10" spans="1:20" ht="35.25" customHeight="1" x14ac:dyDescent="0.25">
      <c r="A10" s="214">
        <v>3</v>
      </c>
      <c r="B10" s="1207"/>
      <c r="C10" s="313"/>
      <c r="D10" s="1140" t="s">
        <v>1287</v>
      </c>
      <c r="E10" s="327" t="s">
        <v>1189</v>
      </c>
      <c r="F10" s="314"/>
      <c r="G10" s="314"/>
      <c r="H10" s="314"/>
      <c r="I10" s="314"/>
      <c r="J10" s="314"/>
      <c r="K10" s="335" t="s">
        <v>7</v>
      </c>
      <c r="L10" s="335"/>
      <c r="M10" s="335"/>
      <c r="N10" s="335"/>
      <c r="O10" s="335" t="s">
        <v>7</v>
      </c>
      <c r="P10" s="335"/>
      <c r="Q10" s="335">
        <v>0.5</v>
      </c>
      <c r="R10" s="335">
        <v>1</v>
      </c>
      <c r="S10" s="698"/>
      <c r="T10" s="336">
        <f t="shared" si="0"/>
        <v>0</v>
      </c>
    </row>
    <row r="11" spans="1:20" ht="15" customHeight="1" x14ac:dyDescent="0.25">
      <c r="A11" s="214">
        <v>4</v>
      </c>
      <c r="B11" s="1207"/>
      <c r="C11" s="313"/>
      <c r="D11" s="327" t="s">
        <v>1288</v>
      </c>
      <c r="E11" s="327" t="s">
        <v>1189</v>
      </c>
      <c r="F11" s="314"/>
      <c r="G11" s="314"/>
      <c r="H11" s="314"/>
      <c r="I11" s="314"/>
      <c r="J11" s="314"/>
      <c r="K11" s="335" t="s">
        <v>7</v>
      </c>
      <c r="L11" s="335"/>
      <c r="M11" s="335"/>
      <c r="N11" s="335"/>
      <c r="O11" s="335" t="s">
        <v>7</v>
      </c>
      <c r="P11" s="335"/>
      <c r="Q11" s="335">
        <v>1</v>
      </c>
      <c r="R11" s="335">
        <v>1</v>
      </c>
      <c r="S11" s="698"/>
      <c r="T11" s="336">
        <f t="shared" si="0"/>
        <v>0</v>
      </c>
    </row>
    <row r="12" spans="1:20" ht="26.25" customHeight="1" x14ac:dyDescent="0.25">
      <c r="A12" s="214">
        <v>5</v>
      </c>
      <c r="B12" s="1207"/>
      <c r="C12" s="313"/>
      <c r="D12" s="1140" t="s">
        <v>1289</v>
      </c>
      <c r="E12" s="327" t="s">
        <v>1189</v>
      </c>
      <c r="F12" s="314"/>
      <c r="G12" s="314"/>
      <c r="H12" s="314"/>
      <c r="I12" s="314"/>
      <c r="J12" s="314"/>
      <c r="K12" s="335" t="s">
        <v>7</v>
      </c>
      <c r="L12" s="335"/>
      <c r="M12" s="335"/>
      <c r="N12" s="335" t="s">
        <v>7</v>
      </c>
      <c r="O12" s="335"/>
      <c r="P12" s="335"/>
      <c r="Q12" s="335">
        <v>0.5</v>
      </c>
      <c r="R12" s="335">
        <v>1</v>
      </c>
      <c r="S12" s="698"/>
      <c r="T12" s="336">
        <f t="shared" si="0"/>
        <v>0</v>
      </c>
    </row>
    <row r="13" spans="1:20" x14ac:dyDescent="0.25">
      <c r="A13" s="214">
        <v>6</v>
      </c>
      <c r="B13" s="1207"/>
      <c r="C13" s="1175" t="s">
        <v>1165</v>
      </c>
      <c r="D13" s="1179" t="s">
        <v>1166</v>
      </c>
      <c r="E13" s="1147" t="s">
        <v>393</v>
      </c>
      <c r="F13" s="781"/>
      <c r="G13" s="781"/>
      <c r="H13" s="781"/>
      <c r="I13" s="781"/>
      <c r="J13" s="781"/>
      <c r="K13" s="781"/>
      <c r="L13" s="782"/>
      <c r="M13" s="782"/>
      <c r="N13" s="781" t="s">
        <v>7</v>
      </c>
      <c r="O13" s="781" t="s">
        <v>7</v>
      </c>
      <c r="P13" s="781"/>
      <c r="Q13" s="781">
        <v>2</v>
      </c>
      <c r="R13" s="781">
        <v>2</v>
      </c>
      <c r="S13" s="727"/>
      <c r="T13" s="772">
        <f t="shared" si="0"/>
        <v>0</v>
      </c>
    </row>
    <row r="14" spans="1:20" x14ac:dyDescent="0.25">
      <c r="A14" s="214">
        <v>7</v>
      </c>
      <c r="B14" s="1207"/>
      <c r="C14" s="1176"/>
      <c r="D14" s="1180"/>
      <c r="E14" s="758" t="s">
        <v>1167</v>
      </c>
      <c r="F14" s="767"/>
      <c r="G14" s="767"/>
      <c r="H14" s="767"/>
      <c r="I14" s="767"/>
      <c r="J14" s="767"/>
      <c r="K14" s="767"/>
      <c r="L14" s="770"/>
      <c r="M14" s="770"/>
      <c r="N14" s="767" t="s">
        <v>7</v>
      </c>
      <c r="O14" s="767" t="s">
        <v>7</v>
      </c>
      <c r="P14" s="767"/>
      <c r="Q14" s="767">
        <v>2</v>
      </c>
      <c r="R14" s="767">
        <v>2</v>
      </c>
      <c r="S14" s="698"/>
      <c r="T14" s="772">
        <f t="shared" ref="T14:T77" si="1">Q14*R14*ROUND(S14,2)</f>
        <v>0</v>
      </c>
    </row>
    <row r="15" spans="1:20" x14ac:dyDescent="0.25">
      <c r="A15" s="214">
        <v>8</v>
      </c>
      <c r="B15" s="1207"/>
      <c r="C15" s="1176"/>
      <c r="D15" s="1180"/>
      <c r="E15" s="758" t="s">
        <v>1168</v>
      </c>
      <c r="F15" s="767"/>
      <c r="G15" s="767"/>
      <c r="H15" s="767"/>
      <c r="I15" s="767"/>
      <c r="J15" s="767"/>
      <c r="K15" s="767"/>
      <c r="L15" s="770"/>
      <c r="M15" s="770"/>
      <c r="N15" s="767" t="s">
        <v>7</v>
      </c>
      <c r="O15" s="767" t="s">
        <v>7</v>
      </c>
      <c r="P15" s="767"/>
      <c r="Q15" s="767">
        <v>2</v>
      </c>
      <c r="R15" s="767">
        <v>2</v>
      </c>
      <c r="S15" s="698"/>
      <c r="T15" s="772">
        <f t="shared" si="1"/>
        <v>0</v>
      </c>
    </row>
    <row r="16" spans="1:20" x14ac:dyDescent="0.25">
      <c r="A16" s="214">
        <v>9</v>
      </c>
      <c r="B16" s="1207"/>
      <c r="C16" s="1176"/>
      <c r="D16" s="1180"/>
      <c r="E16" s="758" t="s">
        <v>510</v>
      </c>
      <c r="F16" s="767"/>
      <c r="G16" s="767"/>
      <c r="H16" s="767"/>
      <c r="I16" s="767"/>
      <c r="J16" s="767"/>
      <c r="K16" s="767"/>
      <c r="L16" s="770"/>
      <c r="M16" s="770"/>
      <c r="N16" s="767" t="s">
        <v>7</v>
      </c>
      <c r="O16" s="767" t="s">
        <v>7</v>
      </c>
      <c r="P16" s="767"/>
      <c r="Q16" s="767">
        <v>2</v>
      </c>
      <c r="R16" s="767">
        <v>2</v>
      </c>
      <c r="S16" s="698"/>
      <c r="T16" s="772">
        <f t="shared" si="1"/>
        <v>0</v>
      </c>
    </row>
    <row r="17" spans="1:20" x14ac:dyDescent="0.25">
      <c r="A17" s="214">
        <v>10</v>
      </c>
      <c r="B17" s="1207"/>
      <c r="C17" s="1176"/>
      <c r="D17" s="1180"/>
      <c r="E17" s="758" t="s">
        <v>1169</v>
      </c>
      <c r="F17" s="767" t="s">
        <v>7</v>
      </c>
      <c r="G17" s="767"/>
      <c r="H17" s="767"/>
      <c r="I17" s="767"/>
      <c r="J17" s="767"/>
      <c r="K17" s="767"/>
      <c r="L17" s="770"/>
      <c r="M17" s="770"/>
      <c r="N17" s="767"/>
      <c r="O17" s="767"/>
      <c r="P17" s="767"/>
      <c r="Q17" s="767">
        <v>365</v>
      </c>
      <c r="R17" s="767">
        <v>2</v>
      </c>
      <c r="S17" s="787" t="s">
        <v>4046</v>
      </c>
      <c r="T17" s="788" t="s">
        <v>4046</v>
      </c>
    </row>
    <row r="18" spans="1:20" x14ac:dyDescent="0.25">
      <c r="A18" s="214">
        <v>11</v>
      </c>
      <c r="B18" s="1207"/>
      <c r="C18" s="1177"/>
      <c r="D18" s="1182"/>
      <c r="E18" s="758" t="s">
        <v>1169</v>
      </c>
      <c r="F18" s="767"/>
      <c r="G18" s="767"/>
      <c r="H18" s="767"/>
      <c r="I18" s="767"/>
      <c r="J18" s="767"/>
      <c r="K18" s="767"/>
      <c r="L18" s="770"/>
      <c r="M18" s="770"/>
      <c r="N18" s="767" t="s">
        <v>7</v>
      </c>
      <c r="O18" s="767" t="s">
        <v>7</v>
      </c>
      <c r="P18" s="767"/>
      <c r="Q18" s="767">
        <v>2</v>
      </c>
      <c r="R18" s="767">
        <v>2</v>
      </c>
      <c r="S18" s="698"/>
      <c r="T18" s="772">
        <f t="shared" si="1"/>
        <v>0</v>
      </c>
    </row>
    <row r="19" spans="1:20" x14ac:dyDescent="0.25">
      <c r="A19" s="214">
        <v>12</v>
      </c>
      <c r="B19" s="1207"/>
      <c r="C19" s="1175" t="s">
        <v>1170</v>
      </c>
      <c r="D19" s="1183" t="s">
        <v>1171</v>
      </c>
      <c r="E19" s="758" t="s">
        <v>393</v>
      </c>
      <c r="F19" s="767"/>
      <c r="G19" s="767"/>
      <c r="H19" s="767"/>
      <c r="I19" s="767"/>
      <c r="J19" s="767"/>
      <c r="K19" s="767"/>
      <c r="L19" s="770"/>
      <c r="M19" s="770"/>
      <c r="N19" s="767" t="s">
        <v>7</v>
      </c>
      <c r="O19" s="767" t="s">
        <v>7</v>
      </c>
      <c r="P19" s="767"/>
      <c r="Q19" s="767">
        <v>2</v>
      </c>
      <c r="R19" s="767">
        <v>2</v>
      </c>
      <c r="S19" s="698"/>
      <c r="T19" s="772">
        <f t="shared" si="1"/>
        <v>0</v>
      </c>
    </row>
    <row r="20" spans="1:20" x14ac:dyDescent="0.25">
      <c r="A20" s="214">
        <v>13</v>
      </c>
      <c r="B20" s="1207"/>
      <c r="C20" s="1176"/>
      <c r="D20" s="1184"/>
      <c r="E20" s="758" t="s">
        <v>1172</v>
      </c>
      <c r="F20" s="767"/>
      <c r="G20" s="767"/>
      <c r="H20" s="767"/>
      <c r="I20" s="767"/>
      <c r="J20" s="767"/>
      <c r="K20" s="767"/>
      <c r="L20" s="770"/>
      <c r="M20" s="770"/>
      <c r="N20" s="767" t="s">
        <v>7</v>
      </c>
      <c r="O20" s="767" t="s">
        <v>7</v>
      </c>
      <c r="P20" s="767"/>
      <c r="Q20" s="767">
        <v>2</v>
      </c>
      <c r="R20" s="767">
        <v>2</v>
      </c>
      <c r="S20" s="698"/>
      <c r="T20" s="772">
        <f t="shared" si="1"/>
        <v>0</v>
      </c>
    </row>
    <row r="21" spans="1:20" x14ac:dyDescent="0.25">
      <c r="A21" s="214">
        <v>14</v>
      </c>
      <c r="B21" s="1207"/>
      <c r="C21" s="1176"/>
      <c r="D21" s="1184"/>
      <c r="E21" s="758" t="s">
        <v>1168</v>
      </c>
      <c r="F21" s="767"/>
      <c r="G21" s="767"/>
      <c r="H21" s="767"/>
      <c r="I21" s="767"/>
      <c r="J21" s="767"/>
      <c r="K21" s="767"/>
      <c r="L21" s="770"/>
      <c r="M21" s="770"/>
      <c r="N21" s="767" t="s">
        <v>7</v>
      </c>
      <c r="O21" s="767" t="s">
        <v>7</v>
      </c>
      <c r="P21" s="767"/>
      <c r="Q21" s="767">
        <v>2</v>
      </c>
      <c r="R21" s="767">
        <v>2</v>
      </c>
      <c r="S21" s="698"/>
      <c r="T21" s="772">
        <f t="shared" si="1"/>
        <v>0</v>
      </c>
    </row>
    <row r="22" spans="1:20" x14ac:dyDescent="0.25">
      <c r="A22" s="214">
        <v>15</v>
      </c>
      <c r="B22" s="1207"/>
      <c r="C22" s="1176"/>
      <c r="D22" s="1184"/>
      <c r="E22" s="758" t="s">
        <v>510</v>
      </c>
      <c r="F22" s="767"/>
      <c r="G22" s="767"/>
      <c r="H22" s="767"/>
      <c r="I22" s="767"/>
      <c r="J22" s="767"/>
      <c r="K22" s="767"/>
      <c r="L22" s="770"/>
      <c r="M22" s="770"/>
      <c r="N22" s="767" t="s">
        <v>7</v>
      </c>
      <c r="O22" s="767" t="s">
        <v>7</v>
      </c>
      <c r="P22" s="767"/>
      <c r="Q22" s="767">
        <v>2</v>
      </c>
      <c r="R22" s="767">
        <v>2</v>
      </c>
      <c r="S22" s="698"/>
      <c r="T22" s="772">
        <f t="shared" si="1"/>
        <v>0</v>
      </c>
    </row>
    <row r="23" spans="1:20" x14ac:dyDescent="0.25">
      <c r="A23" s="214">
        <v>16</v>
      </c>
      <c r="B23" s="1207"/>
      <c r="C23" s="1176"/>
      <c r="D23" s="1184"/>
      <c r="E23" s="758" t="s">
        <v>1173</v>
      </c>
      <c r="F23" s="767" t="s">
        <v>7</v>
      </c>
      <c r="G23" s="767"/>
      <c r="H23" s="767"/>
      <c r="I23" s="767"/>
      <c r="J23" s="767"/>
      <c r="K23" s="767"/>
      <c r="L23" s="770"/>
      <c r="M23" s="770"/>
      <c r="N23" s="767"/>
      <c r="O23" s="767"/>
      <c r="P23" s="767"/>
      <c r="Q23" s="767">
        <v>365</v>
      </c>
      <c r="R23" s="767">
        <v>2</v>
      </c>
      <c r="S23" s="787" t="s">
        <v>4046</v>
      </c>
      <c r="T23" s="788" t="s">
        <v>4046</v>
      </c>
    </row>
    <row r="24" spans="1:20" x14ac:dyDescent="0.25">
      <c r="A24" s="214">
        <v>17</v>
      </c>
      <c r="B24" s="1207"/>
      <c r="C24" s="1177"/>
      <c r="D24" s="1185"/>
      <c r="E24" s="758" t="s">
        <v>1169</v>
      </c>
      <c r="F24" s="767"/>
      <c r="G24" s="767"/>
      <c r="H24" s="767"/>
      <c r="I24" s="767"/>
      <c r="J24" s="767"/>
      <c r="K24" s="767"/>
      <c r="L24" s="770"/>
      <c r="M24" s="770"/>
      <c r="N24" s="767" t="s">
        <v>7</v>
      </c>
      <c r="O24" s="767" t="s">
        <v>7</v>
      </c>
      <c r="P24" s="767"/>
      <c r="Q24" s="767">
        <v>2</v>
      </c>
      <c r="R24" s="767">
        <v>2</v>
      </c>
      <c r="S24" s="698"/>
      <c r="T24" s="772">
        <f t="shared" si="1"/>
        <v>0</v>
      </c>
    </row>
    <row r="25" spans="1:20" x14ac:dyDescent="0.25">
      <c r="A25" s="214">
        <v>18</v>
      </c>
      <c r="B25" s="1207"/>
      <c r="C25" s="1175" t="s">
        <v>1174</v>
      </c>
      <c r="D25" s="1183" t="s">
        <v>1175</v>
      </c>
      <c r="E25" s="758" t="s">
        <v>393</v>
      </c>
      <c r="F25" s="767"/>
      <c r="G25" s="767"/>
      <c r="H25" s="767"/>
      <c r="I25" s="767"/>
      <c r="J25" s="767"/>
      <c r="K25" s="767"/>
      <c r="L25" s="770"/>
      <c r="M25" s="770"/>
      <c r="N25" s="767" t="s">
        <v>7</v>
      </c>
      <c r="O25" s="767" t="s">
        <v>7</v>
      </c>
      <c r="P25" s="767"/>
      <c r="Q25" s="767">
        <v>2</v>
      </c>
      <c r="R25" s="767">
        <v>2</v>
      </c>
      <c r="S25" s="698"/>
      <c r="T25" s="772">
        <f t="shared" si="1"/>
        <v>0</v>
      </c>
    </row>
    <row r="26" spans="1:20" x14ac:dyDescent="0.25">
      <c r="A26" s="214">
        <v>19</v>
      </c>
      <c r="B26" s="1207"/>
      <c r="C26" s="1176"/>
      <c r="D26" s="1184"/>
      <c r="E26" s="758" t="s">
        <v>1172</v>
      </c>
      <c r="F26" s="767"/>
      <c r="G26" s="767"/>
      <c r="H26" s="767"/>
      <c r="I26" s="767"/>
      <c r="J26" s="767"/>
      <c r="K26" s="767"/>
      <c r="L26" s="770"/>
      <c r="M26" s="770"/>
      <c r="N26" s="767" t="s">
        <v>7</v>
      </c>
      <c r="O26" s="767" t="s">
        <v>7</v>
      </c>
      <c r="P26" s="767"/>
      <c r="Q26" s="767">
        <v>2</v>
      </c>
      <c r="R26" s="767">
        <v>2</v>
      </c>
      <c r="S26" s="698"/>
      <c r="T26" s="772">
        <f t="shared" si="1"/>
        <v>0</v>
      </c>
    </row>
    <row r="27" spans="1:20" x14ac:dyDescent="0.25">
      <c r="A27" s="214">
        <v>20</v>
      </c>
      <c r="B27" s="1207"/>
      <c r="C27" s="1176"/>
      <c r="D27" s="1184"/>
      <c r="E27" s="758" t="s">
        <v>1168</v>
      </c>
      <c r="F27" s="767"/>
      <c r="G27" s="767"/>
      <c r="H27" s="767"/>
      <c r="I27" s="767"/>
      <c r="J27" s="767"/>
      <c r="K27" s="767"/>
      <c r="L27" s="770"/>
      <c r="M27" s="770"/>
      <c r="N27" s="767" t="s">
        <v>7</v>
      </c>
      <c r="O27" s="767" t="s">
        <v>7</v>
      </c>
      <c r="P27" s="767"/>
      <c r="Q27" s="767">
        <v>2</v>
      </c>
      <c r="R27" s="767">
        <v>2</v>
      </c>
      <c r="S27" s="698"/>
      <c r="T27" s="772">
        <f t="shared" si="1"/>
        <v>0</v>
      </c>
    </row>
    <row r="28" spans="1:20" x14ac:dyDescent="0.25">
      <c r="A28" s="214">
        <v>21</v>
      </c>
      <c r="B28" s="1207"/>
      <c r="C28" s="1176"/>
      <c r="D28" s="1184"/>
      <c r="E28" s="758" t="s">
        <v>510</v>
      </c>
      <c r="F28" s="767"/>
      <c r="G28" s="767"/>
      <c r="H28" s="767"/>
      <c r="I28" s="767"/>
      <c r="J28" s="767"/>
      <c r="K28" s="767"/>
      <c r="L28" s="770"/>
      <c r="M28" s="770"/>
      <c r="N28" s="767" t="s">
        <v>7</v>
      </c>
      <c r="O28" s="767" t="s">
        <v>7</v>
      </c>
      <c r="P28" s="767"/>
      <c r="Q28" s="767">
        <v>2</v>
      </c>
      <c r="R28" s="767">
        <v>2</v>
      </c>
      <c r="S28" s="698"/>
      <c r="T28" s="772">
        <f t="shared" si="1"/>
        <v>0</v>
      </c>
    </row>
    <row r="29" spans="1:20" x14ac:dyDescent="0.25">
      <c r="A29" s="214">
        <v>22</v>
      </c>
      <c r="B29" s="1207"/>
      <c r="C29" s="1176"/>
      <c r="D29" s="1184"/>
      <c r="E29" s="758" t="s">
        <v>1176</v>
      </c>
      <c r="F29" s="767" t="s">
        <v>7</v>
      </c>
      <c r="G29" s="767"/>
      <c r="H29" s="767"/>
      <c r="I29" s="767"/>
      <c r="J29" s="767"/>
      <c r="K29" s="767"/>
      <c r="L29" s="770"/>
      <c r="M29" s="770"/>
      <c r="N29" s="767"/>
      <c r="O29" s="767"/>
      <c r="P29" s="767"/>
      <c r="Q29" s="767">
        <v>365</v>
      </c>
      <c r="R29" s="767">
        <v>2</v>
      </c>
      <c r="S29" s="787" t="s">
        <v>4046</v>
      </c>
      <c r="T29" s="788" t="s">
        <v>4046</v>
      </c>
    </row>
    <row r="30" spans="1:20" x14ac:dyDescent="0.25">
      <c r="A30" s="214">
        <v>23</v>
      </c>
      <c r="B30" s="1207"/>
      <c r="C30" s="1177"/>
      <c r="D30" s="1185"/>
      <c r="E30" s="758" t="s">
        <v>1169</v>
      </c>
      <c r="F30" s="767"/>
      <c r="G30" s="767"/>
      <c r="H30" s="767"/>
      <c r="I30" s="767"/>
      <c r="J30" s="767"/>
      <c r="K30" s="767"/>
      <c r="L30" s="770"/>
      <c r="M30" s="770"/>
      <c r="N30" s="767" t="s">
        <v>7</v>
      </c>
      <c r="O30" s="767" t="s">
        <v>7</v>
      </c>
      <c r="P30" s="767"/>
      <c r="Q30" s="767">
        <v>2</v>
      </c>
      <c r="R30" s="767">
        <v>2</v>
      </c>
      <c r="S30" s="698"/>
      <c r="T30" s="772">
        <f t="shared" si="1"/>
        <v>0</v>
      </c>
    </row>
    <row r="31" spans="1:20" x14ac:dyDescent="0.25">
      <c r="A31" s="214">
        <v>24</v>
      </c>
      <c r="B31" s="1207"/>
      <c r="C31" s="1175" t="s">
        <v>1177</v>
      </c>
      <c r="D31" s="1183" t="s">
        <v>1178</v>
      </c>
      <c r="E31" s="758" t="s">
        <v>393</v>
      </c>
      <c r="F31" s="767"/>
      <c r="G31" s="767"/>
      <c r="H31" s="767"/>
      <c r="I31" s="767"/>
      <c r="J31" s="767"/>
      <c r="K31" s="767"/>
      <c r="L31" s="770"/>
      <c r="M31" s="770"/>
      <c r="N31" s="767" t="s">
        <v>7</v>
      </c>
      <c r="O31" s="767" t="s">
        <v>7</v>
      </c>
      <c r="P31" s="767"/>
      <c r="Q31" s="767">
        <v>2</v>
      </c>
      <c r="R31" s="767">
        <v>1</v>
      </c>
      <c r="S31" s="698"/>
      <c r="T31" s="772">
        <f t="shared" si="1"/>
        <v>0</v>
      </c>
    </row>
    <row r="32" spans="1:20" x14ac:dyDescent="0.25">
      <c r="A32" s="214">
        <v>25</v>
      </c>
      <c r="B32" s="1207"/>
      <c r="C32" s="1176"/>
      <c r="D32" s="1184"/>
      <c r="E32" s="758" t="s">
        <v>1172</v>
      </c>
      <c r="F32" s="767"/>
      <c r="G32" s="767"/>
      <c r="H32" s="767"/>
      <c r="I32" s="767"/>
      <c r="J32" s="767"/>
      <c r="K32" s="767"/>
      <c r="L32" s="770"/>
      <c r="M32" s="770"/>
      <c r="N32" s="767" t="s">
        <v>7</v>
      </c>
      <c r="O32" s="767" t="s">
        <v>7</v>
      </c>
      <c r="P32" s="767"/>
      <c r="Q32" s="767">
        <v>2</v>
      </c>
      <c r="R32" s="767">
        <v>1</v>
      </c>
      <c r="S32" s="698"/>
      <c r="T32" s="772">
        <f t="shared" si="1"/>
        <v>0</v>
      </c>
    </row>
    <row r="33" spans="1:20" x14ac:dyDescent="0.25">
      <c r="A33" s="214">
        <v>26</v>
      </c>
      <c r="B33" s="1207"/>
      <c r="C33" s="1176"/>
      <c r="D33" s="1184"/>
      <c r="E33" s="758" t="s">
        <v>1168</v>
      </c>
      <c r="F33" s="767"/>
      <c r="G33" s="767"/>
      <c r="H33" s="767"/>
      <c r="I33" s="767"/>
      <c r="J33" s="767"/>
      <c r="K33" s="767"/>
      <c r="L33" s="770"/>
      <c r="M33" s="770"/>
      <c r="N33" s="767" t="s">
        <v>7</v>
      </c>
      <c r="O33" s="767" t="s">
        <v>7</v>
      </c>
      <c r="P33" s="767"/>
      <c r="Q33" s="767">
        <v>2</v>
      </c>
      <c r="R33" s="767">
        <v>1</v>
      </c>
      <c r="S33" s="698"/>
      <c r="T33" s="772">
        <f t="shared" si="1"/>
        <v>0</v>
      </c>
    </row>
    <row r="34" spans="1:20" x14ac:dyDescent="0.25">
      <c r="A34" s="214">
        <v>27</v>
      </c>
      <c r="B34" s="1207"/>
      <c r="C34" s="1176"/>
      <c r="D34" s="1184"/>
      <c r="E34" s="758" t="s">
        <v>510</v>
      </c>
      <c r="F34" s="767"/>
      <c r="G34" s="767"/>
      <c r="H34" s="767"/>
      <c r="I34" s="767"/>
      <c r="J34" s="767"/>
      <c r="K34" s="767"/>
      <c r="L34" s="770"/>
      <c r="M34" s="770"/>
      <c r="N34" s="767" t="s">
        <v>7</v>
      </c>
      <c r="O34" s="767" t="s">
        <v>7</v>
      </c>
      <c r="P34" s="767"/>
      <c r="Q34" s="767">
        <v>2</v>
      </c>
      <c r="R34" s="767">
        <v>1</v>
      </c>
      <c r="S34" s="698"/>
      <c r="T34" s="772">
        <f t="shared" si="1"/>
        <v>0</v>
      </c>
    </row>
    <row r="35" spans="1:20" x14ac:dyDescent="0.25">
      <c r="A35" s="214">
        <v>28</v>
      </c>
      <c r="B35" s="1207"/>
      <c r="C35" s="1176"/>
      <c r="D35" s="1184"/>
      <c r="E35" s="758" t="s">
        <v>1173</v>
      </c>
      <c r="F35" s="767" t="s">
        <v>7</v>
      </c>
      <c r="G35" s="767"/>
      <c r="H35" s="767"/>
      <c r="I35" s="767"/>
      <c r="J35" s="767"/>
      <c r="K35" s="767"/>
      <c r="L35" s="770"/>
      <c r="M35" s="770"/>
      <c r="N35" s="767"/>
      <c r="O35" s="767"/>
      <c r="P35" s="767"/>
      <c r="Q35" s="767">
        <v>365</v>
      </c>
      <c r="R35" s="767">
        <v>1</v>
      </c>
      <c r="S35" s="787" t="s">
        <v>4046</v>
      </c>
      <c r="T35" s="788" t="s">
        <v>4046</v>
      </c>
    </row>
    <row r="36" spans="1:20" x14ac:dyDescent="0.25">
      <c r="A36" s="214">
        <v>29</v>
      </c>
      <c r="B36" s="1207"/>
      <c r="C36" s="1177"/>
      <c r="D36" s="1185"/>
      <c r="E36" s="758" t="s">
        <v>1169</v>
      </c>
      <c r="F36" s="767"/>
      <c r="G36" s="767"/>
      <c r="H36" s="767"/>
      <c r="I36" s="767"/>
      <c r="J36" s="767"/>
      <c r="K36" s="767"/>
      <c r="L36" s="770"/>
      <c r="M36" s="770"/>
      <c r="N36" s="767" t="s">
        <v>7</v>
      </c>
      <c r="O36" s="767" t="s">
        <v>7</v>
      </c>
      <c r="P36" s="767"/>
      <c r="Q36" s="767">
        <v>2</v>
      </c>
      <c r="R36" s="767">
        <v>1</v>
      </c>
      <c r="S36" s="698"/>
      <c r="T36" s="772">
        <f t="shared" si="1"/>
        <v>0</v>
      </c>
    </row>
    <row r="37" spans="1:20" x14ac:dyDescent="0.25">
      <c r="A37" s="214">
        <v>30</v>
      </c>
      <c r="B37" s="1207"/>
      <c r="C37" s="1175" t="s">
        <v>1179</v>
      </c>
      <c r="D37" s="1183" t="s">
        <v>1180</v>
      </c>
      <c r="E37" s="758" t="s">
        <v>393</v>
      </c>
      <c r="F37" s="767"/>
      <c r="G37" s="767"/>
      <c r="H37" s="767"/>
      <c r="I37" s="767"/>
      <c r="J37" s="767"/>
      <c r="K37" s="767"/>
      <c r="L37" s="770"/>
      <c r="M37" s="770"/>
      <c r="N37" s="767" t="s">
        <v>7</v>
      </c>
      <c r="O37" s="767" t="s">
        <v>7</v>
      </c>
      <c r="P37" s="767"/>
      <c r="Q37" s="767">
        <v>2</v>
      </c>
      <c r="R37" s="767">
        <v>3</v>
      </c>
      <c r="S37" s="698"/>
      <c r="T37" s="772">
        <f t="shared" si="1"/>
        <v>0</v>
      </c>
    </row>
    <row r="38" spans="1:20" x14ac:dyDescent="0.25">
      <c r="A38" s="214">
        <v>31</v>
      </c>
      <c r="B38" s="1207"/>
      <c r="C38" s="1176"/>
      <c r="D38" s="1184"/>
      <c r="E38" s="758" t="s">
        <v>1172</v>
      </c>
      <c r="F38" s="767"/>
      <c r="G38" s="767"/>
      <c r="H38" s="767"/>
      <c r="I38" s="767"/>
      <c r="J38" s="767"/>
      <c r="K38" s="767"/>
      <c r="L38" s="770"/>
      <c r="M38" s="770"/>
      <c r="N38" s="767" t="s">
        <v>7</v>
      </c>
      <c r="O38" s="767" t="s">
        <v>7</v>
      </c>
      <c r="P38" s="767"/>
      <c r="Q38" s="767">
        <v>2</v>
      </c>
      <c r="R38" s="767">
        <v>3</v>
      </c>
      <c r="S38" s="698"/>
      <c r="T38" s="772">
        <f t="shared" si="1"/>
        <v>0</v>
      </c>
    </row>
    <row r="39" spans="1:20" x14ac:dyDescent="0.25">
      <c r="A39" s="214">
        <v>32</v>
      </c>
      <c r="B39" s="1207"/>
      <c r="C39" s="1176"/>
      <c r="D39" s="1184"/>
      <c r="E39" s="758" t="s">
        <v>1181</v>
      </c>
      <c r="F39" s="767" t="s">
        <v>7</v>
      </c>
      <c r="G39" s="767"/>
      <c r="H39" s="767"/>
      <c r="I39" s="767"/>
      <c r="J39" s="767"/>
      <c r="K39" s="767"/>
      <c r="L39" s="770"/>
      <c r="M39" s="770"/>
      <c r="N39" s="767"/>
      <c r="O39" s="767"/>
      <c r="P39" s="767"/>
      <c r="Q39" s="767">
        <v>365</v>
      </c>
      <c r="R39" s="767">
        <v>3</v>
      </c>
      <c r="S39" s="787" t="s">
        <v>4046</v>
      </c>
      <c r="T39" s="788" t="s">
        <v>4046</v>
      </c>
    </row>
    <row r="40" spans="1:20" x14ac:dyDescent="0.25">
      <c r="A40" s="214">
        <v>33</v>
      </c>
      <c r="B40" s="1207"/>
      <c r="C40" s="1176"/>
      <c r="D40" s="1184"/>
      <c r="E40" s="758" t="s">
        <v>510</v>
      </c>
      <c r="F40" s="767"/>
      <c r="G40" s="767"/>
      <c r="H40" s="767"/>
      <c r="I40" s="767"/>
      <c r="J40" s="767"/>
      <c r="K40" s="767"/>
      <c r="L40" s="770"/>
      <c r="M40" s="770"/>
      <c r="N40" s="767" t="s">
        <v>7</v>
      </c>
      <c r="O40" s="767" t="s">
        <v>7</v>
      </c>
      <c r="P40" s="767"/>
      <c r="Q40" s="767">
        <v>2</v>
      </c>
      <c r="R40" s="767">
        <v>3</v>
      </c>
      <c r="S40" s="698"/>
      <c r="T40" s="772">
        <f t="shared" si="1"/>
        <v>0</v>
      </c>
    </row>
    <row r="41" spans="1:20" x14ac:dyDescent="0.25">
      <c r="A41" s="214">
        <v>34</v>
      </c>
      <c r="B41" s="1207"/>
      <c r="C41" s="1176"/>
      <c r="D41" s="1184"/>
      <c r="E41" s="758" t="s">
        <v>1182</v>
      </c>
      <c r="F41" s="767"/>
      <c r="G41" s="767"/>
      <c r="H41" s="767"/>
      <c r="I41" s="767"/>
      <c r="J41" s="767" t="s">
        <v>7</v>
      </c>
      <c r="K41" s="767"/>
      <c r="L41" s="770"/>
      <c r="M41" s="770"/>
      <c r="N41" s="767"/>
      <c r="O41" s="767"/>
      <c r="P41" s="767"/>
      <c r="Q41" s="767">
        <v>1</v>
      </c>
      <c r="R41" s="767">
        <v>3</v>
      </c>
      <c r="S41" s="787" t="s">
        <v>4046</v>
      </c>
      <c r="T41" s="788" t="s">
        <v>4046</v>
      </c>
    </row>
    <row r="42" spans="1:20" x14ac:dyDescent="0.25">
      <c r="A42" s="214">
        <v>35</v>
      </c>
      <c r="B42" s="1207"/>
      <c r="C42" s="1177"/>
      <c r="D42" s="1185"/>
      <c r="E42" s="758" t="s">
        <v>1183</v>
      </c>
      <c r="F42" s="767"/>
      <c r="G42" s="767"/>
      <c r="H42" s="767"/>
      <c r="I42" s="767"/>
      <c r="J42" s="767"/>
      <c r="K42" s="767"/>
      <c r="L42" s="770"/>
      <c r="M42" s="770"/>
      <c r="N42" s="767"/>
      <c r="O42" s="767" t="s">
        <v>7</v>
      </c>
      <c r="P42" s="767"/>
      <c r="Q42" s="767">
        <v>1</v>
      </c>
      <c r="R42" s="767">
        <v>3</v>
      </c>
      <c r="S42" s="698"/>
      <c r="T42" s="772">
        <f t="shared" si="1"/>
        <v>0</v>
      </c>
    </row>
    <row r="43" spans="1:20" x14ac:dyDescent="0.25">
      <c r="A43" s="214">
        <v>36</v>
      </c>
      <c r="B43" s="1207"/>
      <c r="C43" s="1175" t="s">
        <v>1184</v>
      </c>
      <c r="D43" s="1183" t="s">
        <v>1185</v>
      </c>
      <c r="E43" s="758" t="s">
        <v>393</v>
      </c>
      <c r="F43" s="767" t="s">
        <v>7</v>
      </c>
      <c r="G43" s="767"/>
      <c r="H43" s="767"/>
      <c r="I43" s="767"/>
      <c r="J43" s="767"/>
      <c r="K43" s="767"/>
      <c r="L43" s="770"/>
      <c r="M43" s="770"/>
      <c r="N43" s="767"/>
      <c r="O43" s="767"/>
      <c r="P43" s="767"/>
      <c r="Q43" s="767">
        <v>365</v>
      </c>
      <c r="R43" s="767">
        <v>1</v>
      </c>
      <c r="S43" s="787" t="s">
        <v>4046</v>
      </c>
      <c r="T43" s="788" t="s">
        <v>4046</v>
      </c>
    </row>
    <row r="44" spans="1:20" x14ac:dyDescent="0.25">
      <c r="A44" s="214">
        <v>37</v>
      </c>
      <c r="B44" s="1207"/>
      <c r="C44" s="1176"/>
      <c r="D44" s="1184"/>
      <c r="E44" s="758" t="s">
        <v>1172</v>
      </c>
      <c r="F44" s="767"/>
      <c r="G44" s="767" t="s">
        <v>7</v>
      </c>
      <c r="H44" s="767"/>
      <c r="I44" s="767"/>
      <c r="J44" s="767"/>
      <c r="K44" s="767"/>
      <c r="L44" s="770"/>
      <c r="M44" s="770"/>
      <c r="N44" s="767"/>
      <c r="O44" s="767"/>
      <c r="P44" s="767"/>
      <c r="Q44" s="767">
        <v>52</v>
      </c>
      <c r="R44" s="767">
        <v>1</v>
      </c>
      <c r="S44" s="787" t="s">
        <v>4046</v>
      </c>
      <c r="T44" s="788" t="s">
        <v>4046</v>
      </c>
    </row>
    <row r="45" spans="1:20" x14ac:dyDescent="0.25">
      <c r="A45" s="214">
        <v>38</v>
      </c>
      <c r="B45" s="1207"/>
      <c r="C45" s="1176"/>
      <c r="D45" s="1184"/>
      <c r="E45" s="758" t="s">
        <v>510</v>
      </c>
      <c r="F45" s="767"/>
      <c r="G45" s="767"/>
      <c r="H45" s="767"/>
      <c r="I45" s="767"/>
      <c r="J45" s="767"/>
      <c r="K45" s="767"/>
      <c r="L45" s="770"/>
      <c r="M45" s="770"/>
      <c r="N45" s="767" t="s">
        <v>7</v>
      </c>
      <c r="O45" s="767" t="s">
        <v>7</v>
      </c>
      <c r="P45" s="767"/>
      <c r="Q45" s="767">
        <v>2</v>
      </c>
      <c r="R45" s="767">
        <v>1</v>
      </c>
      <c r="S45" s="698"/>
      <c r="T45" s="772">
        <f t="shared" si="1"/>
        <v>0</v>
      </c>
    </row>
    <row r="46" spans="1:20" x14ac:dyDescent="0.25">
      <c r="A46" s="214">
        <v>39</v>
      </c>
      <c r="B46" s="1207"/>
      <c r="C46" s="1176"/>
      <c r="D46" s="1184"/>
      <c r="E46" s="758" t="s">
        <v>1186</v>
      </c>
      <c r="F46" s="767"/>
      <c r="G46" s="767"/>
      <c r="H46" s="767"/>
      <c r="I46" s="767" t="s">
        <v>7</v>
      </c>
      <c r="J46" s="767"/>
      <c r="K46" s="767"/>
      <c r="L46" s="770"/>
      <c r="M46" s="770"/>
      <c r="N46" s="767"/>
      <c r="O46" s="767"/>
      <c r="P46" s="767"/>
      <c r="Q46" s="767">
        <v>2</v>
      </c>
      <c r="R46" s="767">
        <v>1</v>
      </c>
      <c r="S46" s="787" t="s">
        <v>4046</v>
      </c>
      <c r="T46" s="788" t="s">
        <v>4046</v>
      </c>
    </row>
    <row r="47" spans="1:20" x14ac:dyDescent="0.25">
      <c r="A47" s="214">
        <v>40</v>
      </c>
      <c r="B47" s="1207"/>
      <c r="C47" s="1176"/>
      <c r="D47" s="1184"/>
      <c r="E47" s="758" t="s">
        <v>545</v>
      </c>
      <c r="F47" s="767"/>
      <c r="G47" s="767"/>
      <c r="H47" s="767"/>
      <c r="I47" s="767"/>
      <c r="J47" s="767"/>
      <c r="K47" s="767"/>
      <c r="L47" s="770"/>
      <c r="M47" s="770"/>
      <c r="N47" s="767" t="s">
        <v>7</v>
      </c>
      <c r="O47" s="767" t="s">
        <v>7</v>
      </c>
      <c r="P47" s="767"/>
      <c r="Q47" s="767">
        <v>2</v>
      </c>
      <c r="R47" s="767">
        <v>1</v>
      </c>
      <c r="S47" s="698"/>
      <c r="T47" s="772">
        <f t="shared" si="1"/>
        <v>0</v>
      </c>
    </row>
    <row r="48" spans="1:20" x14ac:dyDescent="0.25">
      <c r="A48" s="214">
        <v>41</v>
      </c>
      <c r="B48" s="1207"/>
      <c r="C48" s="1176"/>
      <c r="D48" s="1184"/>
      <c r="E48" s="758" t="s">
        <v>279</v>
      </c>
      <c r="F48" s="767"/>
      <c r="G48" s="767"/>
      <c r="H48" s="767"/>
      <c r="I48" s="767"/>
      <c r="J48" s="767"/>
      <c r="K48" s="767"/>
      <c r="L48" s="770"/>
      <c r="M48" s="770"/>
      <c r="N48" s="767" t="s">
        <v>7</v>
      </c>
      <c r="O48" s="767" t="s">
        <v>7</v>
      </c>
      <c r="P48" s="767"/>
      <c r="Q48" s="767">
        <v>2</v>
      </c>
      <c r="R48" s="767">
        <v>1</v>
      </c>
      <c r="S48" s="698"/>
      <c r="T48" s="772">
        <f t="shared" si="1"/>
        <v>0</v>
      </c>
    </row>
    <row r="49" spans="1:20" x14ac:dyDescent="0.25">
      <c r="A49" s="214">
        <v>42</v>
      </c>
      <c r="B49" s="1207"/>
      <c r="C49" s="1176"/>
      <c r="D49" s="1184"/>
      <c r="E49" s="758" t="s">
        <v>744</v>
      </c>
      <c r="F49" s="767" t="s">
        <v>7</v>
      </c>
      <c r="G49" s="767"/>
      <c r="H49" s="767"/>
      <c r="I49" s="767"/>
      <c r="J49" s="767"/>
      <c r="K49" s="767"/>
      <c r="L49" s="770"/>
      <c r="M49" s="770"/>
      <c r="N49" s="767"/>
      <c r="O49" s="767"/>
      <c r="P49" s="767"/>
      <c r="Q49" s="767">
        <v>365</v>
      </c>
      <c r="R49" s="767">
        <v>1</v>
      </c>
      <c r="S49" s="787" t="s">
        <v>4046</v>
      </c>
      <c r="T49" s="788" t="s">
        <v>4046</v>
      </c>
    </row>
    <row r="50" spans="1:20" x14ac:dyDescent="0.25">
      <c r="A50" s="214">
        <v>43</v>
      </c>
      <c r="B50" s="1207"/>
      <c r="C50" s="1176"/>
      <c r="D50" s="1184"/>
      <c r="E50" s="758" t="s">
        <v>209</v>
      </c>
      <c r="F50" s="767"/>
      <c r="G50" s="767"/>
      <c r="H50" s="767"/>
      <c r="I50" s="767"/>
      <c r="J50" s="767"/>
      <c r="K50" s="767"/>
      <c r="L50" s="770"/>
      <c r="M50" s="770"/>
      <c r="N50" s="767"/>
      <c r="O50" s="767" t="s">
        <v>7</v>
      </c>
      <c r="P50" s="767"/>
      <c r="Q50" s="767">
        <v>1</v>
      </c>
      <c r="R50" s="767">
        <v>1</v>
      </c>
      <c r="S50" s="698"/>
      <c r="T50" s="772">
        <f t="shared" si="1"/>
        <v>0</v>
      </c>
    </row>
    <row r="51" spans="1:20" x14ac:dyDescent="0.25">
      <c r="A51" s="214">
        <v>44</v>
      </c>
      <c r="B51" s="1207"/>
      <c r="C51" s="1176"/>
      <c r="D51" s="1184"/>
      <c r="E51" s="758" t="s">
        <v>1187</v>
      </c>
      <c r="F51" s="767"/>
      <c r="G51" s="767"/>
      <c r="H51" s="767"/>
      <c r="I51" s="767"/>
      <c r="J51" s="767"/>
      <c r="K51" s="767"/>
      <c r="L51" s="770"/>
      <c r="M51" s="770"/>
      <c r="N51" s="767"/>
      <c r="O51" s="767" t="s">
        <v>7</v>
      </c>
      <c r="P51" s="767"/>
      <c r="Q51" s="767">
        <v>1</v>
      </c>
      <c r="R51" s="767">
        <v>1</v>
      </c>
      <c r="S51" s="698"/>
      <c r="T51" s="772">
        <f t="shared" si="1"/>
        <v>0</v>
      </c>
    </row>
    <row r="52" spans="1:20" ht="25.5" x14ac:dyDescent="0.25">
      <c r="A52" s="214">
        <v>45</v>
      </c>
      <c r="B52" s="1207"/>
      <c r="C52" s="1176"/>
      <c r="D52" s="1184"/>
      <c r="E52" s="758" t="s">
        <v>277</v>
      </c>
      <c r="F52" s="767"/>
      <c r="G52" s="767"/>
      <c r="H52" s="767"/>
      <c r="I52" s="767"/>
      <c r="J52" s="767"/>
      <c r="K52" s="767"/>
      <c r="L52" s="770"/>
      <c r="M52" s="770"/>
      <c r="N52" s="767"/>
      <c r="O52" s="767" t="s">
        <v>7</v>
      </c>
      <c r="P52" s="767"/>
      <c r="Q52" s="767">
        <v>1</v>
      </c>
      <c r="R52" s="767">
        <v>1</v>
      </c>
      <c r="S52" s="698"/>
      <c r="T52" s="772">
        <f t="shared" si="1"/>
        <v>0</v>
      </c>
    </row>
    <row r="53" spans="1:20" x14ac:dyDescent="0.25">
      <c r="A53" s="214">
        <v>46</v>
      </c>
      <c r="B53" s="1207"/>
      <c r="C53" s="1176"/>
      <c r="D53" s="1184"/>
      <c r="E53" s="758" t="s">
        <v>1188</v>
      </c>
      <c r="F53" s="767"/>
      <c r="G53" s="767"/>
      <c r="H53" s="767"/>
      <c r="I53" s="767"/>
      <c r="J53" s="767"/>
      <c r="K53" s="767"/>
      <c r="L53" s="770"/>
      <c r="M53" s="770"/>
      <c r="N53" s="767"/>
      <c r="O53" s="767" t="s">
        <v>7</v>
      </c>
      <c r="P53" s="767"/>
      <c r="Q53" s="767">
        <v>1</v>
      </c>
      <c r="R53" s="767">
        <v>1</v>
      </c>
      <c r="S53" s="698"/>
      <c r="T53" s="772">
        <f t="shared" si="1"/>
        <v>0</v>
      </c>
    </row>
    <row r="54" spans="1:20" x14ac:dyDescent="0.25">
      <c r="A54" s="214">
        <v>47</v>
      </c>
      <c r="B54" s="1207"/>
      <c r="C54" s="1176"/>
      <c r="D54" s="1184"/>
      <c r="E54" s="758" t="s">
        <v>552</v>
      </c>
      <c r="F54" s="767"/>
      <c r="G54" s="767"/>
      <c r="H54" s="767"/>
      <c r="I54" s="767"/>
      <c r="J54" s="767"/>
      <c r="K54" s="767"/>
      <c r="L54" s="770"/>
      <c r="M54" s="770"/>
      <c r="N54" s="767" t="s">
        <v>7</v>
      </c>
      <c r="O54" s="767" t="s">
        <v>7</v>
      </c>
      <c r="P54" s="767"/>
      <c r="Q54" s="767">
        <v>2</v>
      </c>
      <c r="R54" s="767">
        <v>1</v>
      </c>
      <c r="S54" s="698"/>
      <c r="T54" s="772">
        <f t="shared" si="1"/>
        <v>0</v>
      </c>
    </row>
    <row r="55" spans="1:20" x14ac:dyDescent="0.25">
      <c r="A55" s="214">
        <v>48</v>
      </c>
      <c r="B55" s="1207"/>
      <c r="C55" s="1177"/>
      <c r="D55" s="1185"/>
      <c r="E55" s="758" t="s">
        <v>1189</v>
      </c>
      <c r="F55" s="767"/>
      <c r="G55" s="767"/>
      <c r="H55" s="767"/>
      <c r="I55" s="767"/>
      <c r="J55" s="767"/>
      <c r="K55" s="767" t="s">
        <v>7</v>
      </c>
      <c r="L55" s="770"/>
      <c r="M55" s="770"/>
      <c r="N55" s="767"/>
      <c r="O55" s="767" t="s">
        <v>7</v>
      </c>
      <c r="P55" s="767"/>
      <c r="Q55" s="767">
        <v>0.5</v>
      </c>
      <c r="R55" s="767">
        <v>1</v>
      </c>
      <c r="S55" s="698"/>
      <c r="T55" s="772">
        <f t="shared" si="1"/>
        <v>0</v>
      </c>
    </row>
    <row r="56" spans="1:20" x14ac:dyDescent="0.25">
      <c r="A56" s="214">
        <v>49</v>
      </c>
      <c r="B56" s="1207"/>
      <c r="C56" s="1175" t="s">
        <v>1190</v>
      </c>
      <c r="D56" s="1183" t="s">
        <v>1191</v>
      </c>
      <c r="E56" s="758" t="s">
        <v>393</v>
      </c>
      <c r="F56" s="767"/>
      <c r="G56" s="767"/>
      <c r="H56" s="767"/>
      <c r="I56" s="767"/>
      <c r="J56" s="767" t="s">
        <v>7</v>
      </c>
      <c r="K56" s="767"/>
      <c r="L56" s="770"/>
      <c r="M56" s="770"/>
      <c r="N56" s="767"/>
      <c r="O56" s="767"/>
      <c r="P56" s="767"/>
      <c r="Q56" s="767">
        <v>1</v>
      </c>
      <c r="R56" s="767">
        <v>4</v>
      </c>
      <c r="S56" s="787" t="s">
        <v>4046</v>
      </c>
      <c r="T56" s="788" t="s">
        <v>4046</v>
      </c>
    </row>
    <row r="57" spans="1:20" x14ac:dyDescent="0.25">
      <c r="A57" s="214">
        <v>50</v>
      </c>
      <c r="B57" s="1207"/>
      <c r="C57" s="1176"/>
      <c r="D57" s="1184"/>
      <c r="E57" s="758" t="s">
        <v>1172</v>
      </c>
      <c r="F57" s="767"/>
      <c r="G57" s="767"/>
      <c r="H57" s="767"/>
      <c r="I57" s="767"/>
      <c r="J57" s="767" t="s">
        <v>7</v>
      </c>
      <c r="K57" s="767"/>
      <c r="L57" s="770"/>
      <c r="M57" s="770"/>
      <c r="N57" s="767"/>
      <c r="O57" s="767"/>
      <c r="P57" s="767"/>
      <c r="Q57" s="767">
        <v>1</v>
      </c>
      <c r="R57" s="767">
        <v>4</v>
      </c>
      <c r="S57" s="787" t="s">
        <v>4046</v>
      </c>
      <c r="T57" s="788" t="s">
        <v>4046</v>
      </c>
    </row>
    <row r="58" spans="1:20" x14ac:dyDescent="0.25">
      <c r="A58" s="214">
        <v>51</v>
      </c>
      <c r="B58" s="1207"/>
      <c r="C58" s="1176"/>
      <c r="D58" s="1184"/>
      <c r="E58" s="758" t="s">
        <v>510</v>
      </c>
      <c r="F58" s="767"/>
      <c r="G58" s="767"/>
      <c r="H58" s="767"/>
      <c r="I58" s="767"/>
      <c r="J58" s="767"/>
      <c r="K58" s="767"/>
      <c r="L58" s="770"/>
      <c r="M58" s="770"/>
      <c r="N58" s="767" t="s">
        <v>7</v>
      </c>
      <c r="O58" s="767" t="s">
        <v>7</v>
      </c>
      <c r="P58" s="767"/>
      <c r="Q58" s="767">
        <v>2</v>
      </c>
      <c r="R58" s="767">
        <v>1</v>
      </c>
      <c r="S58" s="698"/>
      <c r="T58" s="772">
        <f t="shared" si="1"/>
        <v>0</v>
      </c>
    </row>
    <row r="59" spans="1:20" ht="25.5" x14ac:dyDescent="0.25">
      <c r="A59" s="214">
        <v>52</v>
      </c>
      <c r="B59" s="1207"/>
      <c r="C59" s="1177"/>
      <c r="D59" s="1185"/>
      <c r="E59" s="758" t="s">
        <v>277</v>
      </c>
      <c r="F59" s="767"/>
      <c r="G59" s="767"/>
      <c r="H59" s="767"/>
      <c r="I59" s="767"/>
      <c r="J59" s="767"/>
      <c r="K59" s="767"/>
      <c r="L59" s="770"/>
      <c r="M59" s="770"/>
      <c r="N59" s="767"/>
      <c r="O59" s="767" t="s">
        <v>7</v>
      </c>
      <c r="P59" s="767"/>
      <c r="Q59" s="767">
        <v>1</v>
      </c>
      <c r="R59" s="767">
        <v>1</v>
      </c>
      <c r="S59" s="698"/>
      <c r="T59" s="772">
        <f t="shared" si="1"/>
        <v>0</v>
      </c>
    </row>
    <row r="60" spans="1:20" x14ac:dyDescent="0.25">
      <c r="A60" s="214">
        <v>53</v>
      </c>
      <c r="B60" s="1207"/>
      <c r="C60" s="1175" t="s">
        <v>1192</v>
      </c>
      <c r="D60" s="1183" t="s">
        <v>1193</v>
      </c>
      <c r="E60" s="758" t="s">
        <v>393</v>
      </c>
      <c r="F60" s="767" t="s">
        <v>7</v>
      </c>
      <c r="G60" s="767"/>
      <c r="H60" s="767"/>
      <c r="I60" s="767"/>
      <c r="J60" s="767"/>
      <c r="K60" s="767"/>
      <c r="L60" s="770"/>
      <c r="M60" s="770"/>
      <c r="N60" s="767"/>
      <c r="O60" s="767"/>
      <c r="P60" s="767"/>
      <c r="Q60" s="767">
        <v>365</v>
      </c>
      <c r="R60" s="767">
        <v>1</v>
      </c>
      <c r="S60" s="787" t="s">
        <v>4046</v>
      </c>
      <c r="T60" s="788" t="s">
        <v>4046</v>
      </c>
    </row>
    <row r="61" spans="1:20" x14ac:dyDescent="0.25">
      <c r="A61" s="214">
        <v>54</v>
      </c>
      <c r="B61" s="1207"/>
      <c r="C61" s="1176"/>
      <c r="D61" s="1184"/>
      <c r="E61" s="758" t="s">
        <v>1172</v>
      </c>
      <c r="F61" s="767"/>
      <c r="G61" s="767" t="s">
        <v>7</v>
      </c>
      <c r="H61" s="767"/>
      <c r="I61" s="767"/>
      <c r="J61" s="767"/>
      <c r="K61" s="767"/>
      <c r="L61" s="770"/>
      <c r="M61" s="770"/>
      <c r="N61" s="767"/>
      <c r="O61" s="767"/>
      <c r="P61" s="767"/>
      <c r="Q61" s="767">
        <v>52</v>
      </c>
      <c r="R61" s="767">
        <v>1</v>
      </c>
      <c r="S61" s="787" t="s">
        <v>4046</v>
      </c>
      <c r="T61" s="788" t="s">
        <v>4046</v>
      </c>
    </row>
    <row r="62" spans="1:20" x14ac:dyDescent="0.25">
      <c r="A62" s="214">
        <v>55</v>
      </c>
      <c r="B62" s="1207"/>
      <c r="C62" s="1176"/>
      <c r="D62" s="1184"/>
      <c r="E62" s="758" t="s">
        <v>510</v>
      </c>
      <c r="F62" s="767"/>
      <c r="G62" s="767"/>
      <c r="H62" s="767"/>
      <c r="I62" s="767"/>
      <c r="J62" s="767"/>
      <c r="K62" s="767"/>
      <c r="L62" s="770"/>
      <c r="M62" s="770"/>
      <c r="N62" s="767" t="s">
        <v>7</v>
      </c>
      <c r="O62" s="767" t="s">
        <v>7</v>
      </c>
      <c r="P62" s="767"/>
      <c r="Q62" s="767">
        <v>2</v>
      </c>
      <c r="R62" s="767">
        <v>1</v>
      </c>
      <c r="S62" s="698"/>
      <c r="T62" s="772">
        <f t="shared" si="1"/>
        <v>0</v>
      </c>
    </row>
    <row r="63" spans="1:20" ht="25.5" x14ac:dyDescent="0.25">
      <c r="A63" s="214">
        <v>56</v>
      </c>
      <c r="B63" s="1207"/>
      <c r="C63" s="1176"/>
      <c r="D63" s="1184"/>
      <c r="E63" s="758" t="s">
        <v>277</v>
      </c>
      <c r="F63" s="767"/>
      <c r="G63" s="767"/>
      <c r="H63" s="767"/>
      <c r="I63" s="767"/>
      <c r="J63" s="767"/>
      <c r="K63" s="767"/>
      <c r="L63" s="770"/>
      <c r="M63" s="770"/>
      <c r="N63" s="767"/>
      <c r="O63" s="767" t="s">
        <v>7</v>
      </c>
      <c r="P63" s="767"/>
      <c r="Q63" s="767">
        <v>1</v>
      </c>
      <c r="R63" s="767">
        <v>1</v>
      </c>
      <c r="S63" s="698"/>
      <c r="T63" s="772">
        <f t="shared" si="1"/>
        <v>0</v>
      </c>
    </row>
    <row r="64" spans="1:20" x14ac:dyDescent="0.25">
      <c r="A64" s="214">
        <v>57</v>
      </c>
      <c r="B64" s="1207"/>
      <c r="C64" s="1177"/>
      <c r="D64" s="1185"/>
      <c r="E64" s="758" t="s">
        <v>1189</v>
      </c>
      <c r="F64" s="767"/>
      <c r="G64" s="767"/>
      <c r="H64" s="767"/>
      <c r="I64" s="767"/>
      <c r="J64" s="767"/>
      <c r="K64" s="767" t="s">
        <v>7</v>
      </c>
      <c r="L64" s="770"/>
      <c r="M64" s="770"/>
      <c r="N64" s="767"/>
      <c r="O64" s="767"/>
      <c r="P64" s="767"/>
      <c r="Q64" s="767">
        <v>0.5</v>
      </c>
      <c r="R64" s="767">
        <v>1</v>
      </c>
      <c r="S64" s="698"/>
      <c r="T64" s="772">
        <f t="shared" si="1"/>
        <v>0</v>
      </c>
    </row>
    <row r="65" spans="1:20" x14ac:dyDescent="0.25">
      <c r="A65" s="214">
        <v>58</v>
      </c>
      <c r="B65" s="1207"/>
      <c r="C65" s="1175" t="s">
        <v>1194</v>
      </c>
      <c r="D65" s="1183" t="s">
        <v>1195</v>
      </c>
      <c r="E65" s="758" t="s">
        <v>1196</v>
      </c>
      <c r="F65" s="767"/>
      <c r="G65" s="767"/>
      <c r="H65" s="767"/>
      <c r="I65" s="767"/>
      <c r="J65" s="767"/>
      <c r="K65" s="767"/>
      <c r="L65" s="770"/>
      <c r="M65" s="770"/>
      <c r="N65" s="767" t="s">
        <v>7</v>
      </c>
      <c r="O65" s="767" t="s">
        <v>7</v>
      </c>
      <c r="P65" s="767"/>
      <c r="Q65" s="767">
        <v>2</v>
      </c>
      <c r="R65" s="767">
        <v>1</v>
      </c>
      <c r="S65" s="698"/>
      <c r="T65" s="772">
        <f t="shared" si="1"/>
        <v>0</v>
      </c>
    </row>
    <row r="66" spans="1:20" x14ac:dyDescent="0.25">
      <c r="A66" s="214">
        <v>59</v>
      </c>
      <c r="B66" s="1207"/>
      <c r="C66" s="1177"/>
      <c r="D66" s="1185"/>
      <c r="E66" s="758" t="s">
        <v>1197</v>
      </c>
      <c r="F66" s="767"/>
      <c r="G66" s="767"/>
      <c r="H66" s="767"/>
      <c r="I66" s="767"/>
      <c r="J66" s="767"/>
      <c r="K66" s="767"/>
      <c r="L66" s="770"/>
      <c r="M66" s="770"/>
      <c r="N66" s="767" t="s">
        <v>7</v>
      </c>
      <c r="O66" s="767" t="s">
        <v>7</v>
      </c>
      <c r="P66" s="767"/>
      <c r="Q66" s="767">
        <v>2</v>
      </c>
      <c r="R66" s="767">
        <v>1</v>
      </c>
      <c r="S66" s="698"/>
      <c r="T66" s="772">
        <f t="shared" si="1"/>
        <v>0</v>
      </c>
    </row>
    <row r="67" spans="1:20" x14ac:dyDescent="0.25">
      <c r="A67" s="214">
        <v>60</v>
      </c>
      <c r="B67" s="1207"/>
      <c r="C67" s="1175" t="s">
        <v>1198</v>
      </c>
      <c r="D67" s="1183" t="s">
        <v>1199</v>
      </c>
      <c r="E67" s="758" t="s">
        <v>393</v>
      </c>
      <c r="F67" s="767"/>
      <c r="G67" s="767"/>
      <c r="H67" s="767"/>
      <c r="I67" s="767"/>
      <c r="J67" s="767"/>
      <c r="K67" s="767"/>
      <c r="L67" s="770"/>
      <c r="M67" s="770"/>
      <c r="N67" s="767"/>
      <c r="O67" s="767"/>
      <c r="P67" s="767" t="s">
        <v>7</v>
      </c>
      <c r="Q67" s="767">
        <v>4</v>
      </c>
      <c r="R67" s="767">
        <v>2</v>
      </c>
      <c r="S67" s="698"/>
      <c r="T67" s="772">
        <f t="shared" si="1"/>
        <v>0</v>
      </c>
    </row>
    <row r="68" spans="1:20" x14ac:dyDescent="0.25">
      <c r="A68" s="214">
        <v>61</v>
      </c>
      <c r="B68" s="1207"/>
      <c r="C68" s="1176"/>
      <c r="D68" s="1184"/>
      <c r="E68" s="758" t="s">
        <v>1172</v>
      </c>
      <c r="F68" s="767"/>
      <c r="G68" s="767"/>
      <c r="H68" s="767"/>
      <c r="I68" s="767"/>
      <c r="J68" s="767"/>
      <c r="K68" s="767"/>
      <c r="L68" s="770"/>
      <c r="M68" s="770"/>
      <c r="N68" s="767"/>
      <c r="O68" s="767"/>
      <c r="P68" s="767" t="s">
        <v>7</v>
      </c>
      <c r="Q68" s="767">
        <v>4</v>
      </c>
      <c r="R68" s="767">
        <v>2</v>
      </c>
      <c r="S68" s="698"/>
      <c r="T68" s="772">
        <f t="shared" si="1"/>
        <v>0</v>
      </c>
    </row>
    <row r="69" spans="1:20" x14ac:dyDescent="0.25">
      <c r="A69" s="214">
        <v>62</v>
      </c>
      <c r="B69" s="1207"/>
      <c r="C69" s="1176"/>
      <c r="D69" s="1184"/>
      <c r="E69" s="758" t="s">
        <v>510</v>
      </c>
      <c r="F69" s="767"/>
      <c r="G69" s="767"/>
      <c r="H69" s="767"/>
      <c r="I69" s="767"/>
      <c r="J69" s="767"/>
      <c r="K69" s="767"/>
      <c r="L69" s="770"/>
      <c r="M69" s="770"/>
      <c r="N69" s="767"/>
      <c r="O69" s="767"/>
      <c r="P69" s="767" t="s">
        <v>7</v>
      </c>
      <c r="Q69" s="767">
        <v>4</v>
      </c>
      <c r="R69" s="767">
        <v>2</v>
      </c>
      <c r="S69" s="698"/>
      <c r="T69" s="772">
        <f t="shared" si="1"/>
        <v>0</v>
      </c>
    </row>
    <row r="70" spans="1:20" x14ac:dyDescent="0.25">
      <c r="A70" s="214">
        <v>63</v>
      </c>
      <c r="B70" s="1207"/>
      <c r="C70" s="1177"/>
      <c r="D70" s="1185"/>
      <c r="E70" s="758" t="s">
        <v>1200</v>
      </c>
      <c r="F70" s="767"/>
      <c r="G70" s="767"/>
      <c r="H70" s="767"/>
      <c r="I70" s="767"/>
      <c r="J70" s="767" t="s">
        <v>7</v>
      </c>
      <c r="K70" s="767"/>
      <c r="L70" s="770"/>
      <c r="M70" s="770"/>
      <c r="N70" s="767"/>
      <c r="O70" s="767"/>
      <c r="P70" s="767"/>
      <c r="Q70" s="767">
        <v>1</v>
      </c>
      <c r="R70" s="767">
        <v>2</v>
      </c>
      <c r="S70" s="787" t="s">
        <v>4046</v>
      </c>
      <c r="T70" s="788" t="s">
        <v>4046</v>
      </c>
    </row>
    <row r="71" spans="1:20" x14ac:dyDescent="0.25">
      <c r="A71" s="214">
        <v>64</v>
      </c>
      <c r="B71" s="1207"/>
      <c r="C71" s="1175" t="s">
        <v>1201</v>
      </c>
      <c r="D71" s="1183" t="s">
        <v>1202</v>
      </c>
      <c r="E71" s="758" t="s">
        <v>393</v>
      </c>
      <c r="F71" s="767"/>
      <c r="G71" s="767"/>
      <c r="H71" s="767"/>
      <c r="I71" s="767"/>
      <c r="J71" s="767"/>
      <c r="K71" s="767"/>
      <c r="L71" s="770"/>
      <c r="M71" s="770"/>
      <c r="N71" s="767"/>
      <c r="O71" s="767"/>
      <c r="P71" s="767" t="s">
        <v>7</v>
      </c>
      <c r="Q71" s="767">
        <v>4</v>
      </c>
      <c r="R71" s="767">
        <v>2</v>
      </c>
      <c r="S71" s="698"/>
      <c r="T71" s="772">
        <f t="shared" si="1"/>
        <v>0</v>
      </c>
    </row>
    <row r="72" spans="1:20" x14ac:dyDescent="0.25">
      <c r="A72" s="214">
        <v>65</v>
      </c>
      <c r="B72" s="1207"/>
      <c r="C72" s="1176"/>
      <c r="D72" s="1184"/>
      <c r="E72" s="758" t="s">
        <v>1172</v>
      </c>
      <c r="F72" s="767"/>
      <c r="G72" s="767"/>
      <c r="H72" s="767"/>
      <c r="I72" s="767"/>
      <c r="J72" s="767"/>
      <c r="K72" s="767"/>
      <c r="L72" s="770"/>
      <c r="M72" s="770"/>
      <c r="N72" s="767"/>
      <c r="O72" s="767"/>
      <c r="P72" s="767" t="s">
        <v>7</v>
      </c>
      <c r="Q72" s="767">
        <v>4</v>
      </c>
      <c r="R72" s="767">
        <v>2</v>
      </c>
      <c r="S72" s="698"/>
      <c r="T72" s="772">
        <f t="shared" si="1"/>
        <v>0</v>
      </c>
    </row>
    <row r="73" spans="1:20" x14ac:dyDescent="0.25">
      <c r="A73" s="214">
        <v>66</v>
      </c>
      <c r="B73" s="1207"/>
      <c r="C73" s="1177"/>
      <c r="D73" s="1185"/>
      <c r="E73" s="758" t="s">
        <v>510</v>
      </c>
      <c r="F73" s="767"/>
      <c r="G73" s="767"/>
      <c r="H73" s="767"/>
      <c r="I73" s="767"/>
      <c r="J73" s="767"/>
      <c r="K73" s="767"/>
      <c r="L73" s="770"/>
      <c r="M73" s="770"/>
      <c r="N73" s="767"/>
      <c r="O73" s="767"/>
      <c r="P73" s="767" t="s">
        <v>7</v>
      </c>
      <c r="Q73" s="767">
        <v>4</v>
      </c>
      <c r="R73" s="767">
        <v>2</v>
      </c>
      <c r="S73" s="698"/>
      <c r="T73" s="772">
        <f t="shared" si="1"/>
        <v>0</v>
      </c>
    </row>
    <row r="74" spans="1:20" x14ac:dyDescent="0.25">
      <c r="A74" s="214">
        <v>67</v>
      </c>
      <c r="B74" s="1207"/>
      <c r="C74" s="1175" t="s">
        <v>1203</v>
      </c>
      <c r="D74" s="1183" t="s">
        <v>1204</v>
      </c>
      <c r="E74" s="758" t="s">
        <v>393</v>
      </c>
      <c r="F74" s="767"/>
      <c r="G74" s="767"/>
      <c r="H74" s="767"/>
      <c r="I74" s="767"/>
      <c r="J74" s="767"/>
      <c r="K74" s="767"/>
      <c r="L74" s="770"/>
      <c r="M74" s="770"/>
      <c r="N74" s="767"/>
      <c r="O74" s="767"/>
      <c r="P74" s="767" t="s">
        <v>7</v>
      </c>
      <c r="Q74" s="767">
        <v>4</v>
      </c>
      <c r="R74" s="767">
        <v>11</v>
      </c>
      <c r="S74" s="698"/>
      <c r="T74" s="772">
        <f t="shared" si="1"/>
        <v>0</v>
      </c>
    </row>
    <row r="75" spans="1:20" x14ac:dyDescent="0.25">
      <c r="A75" s="214">
        <v>68</v>
      </c>
      <c r="B75" s="1207"/>
      <c r="C75" s="1176"/>
      <c r="D75" s="1184"/>
      <c r="E75" s="758" t="s">
        <v>1172</v>
      </c>
      <c r="F75" s="767"/>
      <c r="G75" s="767"/>
      <c r="H75" s="767"/>
      <c r="I75" s="767"/>
      <c r="J75" s="767"/>
      <c r="K75" s="767"/>
      <c r="L75" s="770"/>
      <c r="M75" s="770"/>
      <c r="N75" s="767"/>
      <c r="O75" s="767"/>
      <c r="P75" s="767" t="s">
        <v>7</v>
      </c>
      <c r="Q75" s="767">
        <v>4</v>
      </c>
      <c r="R75" s="767">
        <v>11</v>
      </c>
      <c r="S75" s="698"/>
      <c r="T75" s="772">
        <f t="shared" si="1"/>
        <v>0</v>
      </c>
    </row>
    <row r="76" spans="1:20" x14ac:dyDescent="0.25">
      <c r="A76" s="214">
        <v>69</v>
      </c>
      <c r="B76" s="1207"/>
      <c r="C76" s="1176"/>
      <c r="D76" s="1184"/>
      <c r="E76" s="758" t="s">
        <v>510</v>
      </c>
      <c r="F76" s="767"/>
      <c r="G76" s="767"/>
      <c r="H76" s="767"/>
      <c r="I76" s="767"/>
      <c r="J76" s="767"/>
      <c r="K76" s="767"/>
      <c r="L76" s="770"/>
      <c r="M76" s="770"/>
      <c r="N76" s="767"/>
      <c r="O76" s="767"/>
      <c r="P76" s="767" t="s">
        <v>7</v>
      </c>
      <c r="Q76" s="767">
        <v>4</v>
      </c>
      <c r="R76" s="767">
        <v>11</v>
      </c>
      <c r="S76" s="698"/>
      <c r="T76" s="772">
        <f t="shared" si="1"/>
        <v>0</v>
      </c>
    </row>
    <row r="77" spans="1:20" x14ac:dyDescent="0.25">
      <c r="A77" s="214">
        <v>70</v>
      </c>
      <c r="B77" s="1207"/>
      <c r="C77" s="1176"/>
      <c r="D77" s="1185"/>
      <c r="E77" s="758" t="s">
        <v>1205</v>
      </c>
      <c r="F77" s="767"/>
      <c r="G77" s="767"/>
      <c r="H77" s="767"/>
      <c r="I77" s="767"/>
      <c r="J77" s="767"/>
      <c r="K77" s="767"/>
      <c r="L77" s="770"/>
      <c r="M77" s="770"/>
      <c r="N77" s="767"/>
      <c r="O77" s="767"/>
      <c r="P77" s="767" t="s">
        <v>7</v>
      </c>
      <c r="Q77" s="767">
        <v>4</v>
      </c>
      <c r="R77" s="767">
        <v>11</v>
      </c>
      <c r="S77" s="698"/>
      <c r="T77" s="772">
        <f t="shared" si="1"/>
        <v>0</v>
      </c>
    </row>
    <row r="78" spans="1:20" x14ac:dyDescent="0.25">
      <c r="A78" s="214">
        <v>71</v>
      </c>
      <c r="B78" s="1207"/>
      <c r="C78" s="1176"/>
      <c r="D78" s="1183" t="s">
        <v>1206</v>
      </c>
      <c r="E78" s="758" t="s">
        <v>393</v>
      </c>
      <c r="F78" s="767"/>
      <c r="G78" s="767"/>
      <c r="H78" s="767"/>
      <c r="I78" s="767"/>
      <c r="J78" s="767"/>
      <c r="K78" s="767"/>
      <c r="L78" s="770"/>
      <c r="M78" s="770"/>
      <c r="N78" s="767"/>
      <c r="O78" s="767"/>
      <c r="P78" s="767" t="s">
        <v>7</v>
      </c>
      <c r="Q78" s="767">
        <v>4</v>
      </c>
      <c r="R78" s="767">
        <v>6</v>
      </c>
      <c r="S78" s="698"/>
      <c r="T78" s="772">
        <f t="shared" ref="T78:T101" si="2">Q78*R78*ROUND(S78,2)</f>
        <v>0</v>
      </c>
    </row>
    <row r="79" spans="1:20" x14ac:dyDescent="0.25">
      <c r="A79" s="214">
        <v>72</v>
      </c>
      <c r="B79" s="1207"/>
      <c r="C79" s="1176"/>
      <c r="D79" s="1184"/>
      <c r="E79" s="758" t="s">
        <v>1172</v>
      </c>
      <c r="F79" s="767"/>
      <c r="G79" s="767"/>
      <c r="H79" s="767"/>
      <c r="I79" s="767"/>
      <c r="J79" s="767"/>
      <c r="K79" s="767"/>
      <c r="L79" s="770"/>
      <c r="M79" s="770"/>
      <c r="N79" s="767"/>
      <c r="O79" s="767"/>
      <c r="P79" s="767" t="s">
        <v>7</v>
      </c>
      <c r="Q79" s="767">
        <v>4</v>
      </c>
      <c r="R79" s="767">
        <v>6</v>
      </c>
      <c r="S79" s="698"/>
      <c r="T79" s="772">
        <f t="shared" si="2"/>
        <v>0</v>
      </c>
    </row>
    <row r="80" spans="1:20" x14ac:dyDescent="0.25">
      <c r="A80" s="214">
        <v>73</v>
      </c>
      <c r="B80" s="1207"/>
      <c r="C80" s="1176"/>
      <c r="D80" s="1184"/>
      <c r="E80" s="758" t="s">
        <v>510</v>
      </c>
      <c r="F80" s="767"/>
      <c r="G80" s="767"/>
      <c r="H80" s="767"/>
      <c r="I80" s="767"/>
      <c r="J80" s="767"/>
      <c r="K80" s="767"/>
      <c r="L80" s="770"/>
      <c r="M80" s="770"/>
      <c r="N80" s="767"/>
      <c r="O80" s="767"/>
      <c r="P80" s="767" t="s">
        <v>7</v>
      </c>
      <c r="Q80" s="767">
        <v>4</v>
      </c>
      <c r="R80" s="767">
        <v>6</v>
      </c>
      <c r="S80" s="698"/>
      <c r="T80" s="772">
        <f t="shared" si="2"/>
        <v>0</v>
      </c>
    </row>
    <row r="81" spans="1:20" x14ac:dyDescent="0.25">
      <c r="A81" s="214">
        <v>74</v>
      </c>
      <c r="B81" s="1207"/>
      <c r="C81" s="1177"/>
      <c r="D81" s="1185"/>
      <c r="E81" s="758" t="s">
        <v>1205</v>
      </c>
      <c r="F81" s="767"/>
      <c r="G81" s="767"/>
      <c r="H81" s="767"/>
      <c r="I81" s="767"/>
      <c r="J81" s="767"/>
      <c r="K81" s="767"/>
      <c r="L81" s="770"/>
      <c r="M81" s="770"/>
      <c r="N81" s="767"/>
      <c r="O81" s="767"/>
      <c r="P81" s="767" t="s">
        <v>7</v>
      </c>
      <c r="Q81" s="767">
        <v>4</v>
      </c>
      <c r="R81" s="767">
        <v>6</v>
      </c>
      <c r="S81" s="698"/>
      <c r="T81" s="772">
        <f t="shared" si="2"/>
        <v>0</v>
      </c>
    </row>
    <row r="82" spans="1:20" x14ac:dyDescent="0.25">
      <c r="A82" s="214">
        <v>75</v>
      </c>
      <c r="B82" s="1207"/>
      <c r="C82" s="1175" t="s">
        <v>1207</v>
      </c>
      <c r="D82" s="1183" t="s">
        <v>1208</v>
      </c>
      <c r="E82" s="758" t="s">
        <v>393</v>
      </c>
      <c r="F82" s="767"/>
      <c r="G82" s="767"/>
      <c r="H82" s="767"/>
      <c r="I82" s="767"/>
      <c r="J82" s="767"/>
      <c r="K82" s="767"/>
      <c r="L82" s="770"/>
      <c r="M82" s="770"/>
      <c r="N82" s="767"/>
      <c r="O82" s="767" t="s">
        <v>7</v>
      </c>
      <c r="P82" s="767"/>
      <c r="Q82" s="767">
        <v>1</v>
      </c>
      <c r="R82" s="767">
        <v>2</v>
      </c>
      <c r="S82" s="698"/>
      <c r="T82" s="772">
        <f t="shared" si="2"/>
        <v>0</v>
      </c>
    </row>
    <row r="83" spans="1:20" x14ac:dyDescent="0.25">
      <c r="A83" s="214">
        <v>76</v>
      </c>
      <c r="B83" s="1207"/>
      <c r="C83" s="1176"/>
      <c r="D83" s="1184"/>
      <c r="E83" s="758" t="s">
        <v>1172</v>
      </c>
      <c r="F83" s="767"/>
      <c r="G83" s="767"/>
      <c r="H83" s="767"/>
      <c r="I83" s="767"/>
      <c r="J83" s="767"/>
      <c r="K83" s="767"/>
      <c r="L83" s="770"/>
      <c r="M83" s="770"/>
      <c r="N83" s="767"/>
      <c r="O83" s="767" t="s">
        <v>7</v>
      </c>
      <c r="P83" s="767"/>
      <c r="Q83" s="767">
        <v>1</v>
      </c>
      <c r="R83" s="767">
        <v>2</v>
      </c>
      <c r="S83" s="698"/>
      <c r="T83" s="772">
        <f t="shared" si="2"/>
        <v>0</v>
      </c>
    </row>
    <row r="84" spans="1:20" x14ac:dyDescent="0.25">
      <c r="A84" s="214">
        <v>77</v>
      </c>
      <c r="B84" s="1207"/>
      <c r="C84" s="1176"/>
      <c r="D84" s="1184"/>
      <c r="E84" s="758" t="s">
        <v>510</v>
      </c>
      <c r="F84" s="767"/>
      <c r="G84" s="767"/>
      <c r="H84" s="767"/>
      <c r="I84" s="767"/>
      <c r="J84" s="767"/>
      <c r="K84" s="767"/>
      <c r="L84" s="770"/>
      <c r="M84" s="770"/>
      <c r="N84" s="767"/>
      <c r="O84" s="767" t="s">
        <v>7</v>
      </c>
      <c r="P84" s="767"/>
      <c r="Q84" s="767">
        <v>1</v>
      </c>
      <c r="R84" s="767">
        <v>2</v>
      </c>
      <c r="S84" s="698"/>
      <c r="T84" s="772">
        <f t="shared" si="2"/>
        <v>0</v>
      </c>
    </row>
    <row r="85" spans="1:20" x14ac:dyDescent="0.25">
      <c r="A85" s="214">
        <v>78</v>
      </c>
      <c r="B85" s="1207"/>
      <c r="C85" s="1177"/>
      <c r="D85" s="1185"/>
      <c r="E85" s="758" t="s">
        <v>1189</v>
      </c>
      <c r="F85" s="767"/>
      <c r="G85" s="767"/>
      <c r="H85" s="767"/>
      <c r="I85" s="767"/>
      <c r="J85" s="767"/>
      <c r="K85" s="767" t="s">
        <v>7</v>
      </c>
      <c r="L85" s="770"/>
      <c r="M85" s="770"/>
      <c r="N85" s="767" t="s">
        <v>7</v>
      </c>
      <c r="O85" s="767"/>
      <c r="P85" s="767"/>
      <c r="Q85" s="767">
        <v>0.5</v>
      </c>
      <c r="R85" s="767">
        <v>1</v>
      </c>
      <c r="S85" s="698"/>
      <c r="T85" s="772">
        <f t="shared" si="2"/>
        <v>0</v>
      </c>
    </row>
    <row r="86" spans="1:20" ht="25.5" customHeight="1" x14ac:dyDescent="0.25">
      <c r="A86" s="214">
        <v>79</v>
      </c>
      <c r="B86" s="1207"/>
      <c r="C86" s="1175" t="s">
        <v>516</v>
      </c>
      <c r="D86" s="1183" t="s">
        <v>1209</v>
      </c>
      <c r="E86" s="758" t="s">
        <v>518</v>
      </c>
      <c r="F86" s="767" t="s">
        <v>7</v>
      </c>
      <c r="G86" s="767"/>
      <c r="H86" s="767"/>
      <c r="I86" s="767"/>
      <c r="J86" s="767"/>
      <c r="K86" s="767"/>
      <c r="L86" s="770"/>
      <c r="M86" s="770"/>
      <c r="N86" s="767"/>
      <c r="O86" s="767"/>
      <c r="P86" s="767"/>
      <c r="Q86" s="767">
        <v>365</v>
      </c>
      <c r="R86" s="767" t="s">
        <v>4046</v>
      </c>
      <c r="S86" s="787" t="s">
        <v>4046</v>
      </c>
      <c r="T86" s="788" t="s">
        <v>4046</v>
      </c>
    </row>
    <row r="87" spans="1:20" x14ac:dyDescent="0.25">
      <c r="A87" s="214">
        <v>80</v>
      </c>
      <c r="B87" s="1207"/>
      <c r="C87" s="1176"/>
      <c r="D87" s="1184"/>
      <c r="E87" s="758" t="s">
        <v>393</v>
      </c>
      <c r="F87" s="767" t="s">
        <v>7</v>
      </c>
      <c r="G87" s="767"/>
      <c r="H87" s="767"/>
      <c r="I87" s="767"/>
      <c r="J87" s="767"/>
      <c r="K87" s="767"/>
      <c r="L87" s="770"/>
      <c r="M87" s="770"/>
      <c r="N87" s="767"/>
      <c r="O87" s="767"/>
      <c r="P87" s="767"/>
      <c r="Q87" s="767">
        <v>365</v>
      </c>
      <c r="R87" s="767" t="s">
        <v>4046</v>
      </c>
      <c r="S87" s="787" t="s">
        <v>4046</v>
      </c>
      <c r="T87" s="788" t="s">
        <v>4046</v>
      </c>
    </row>
    <row r="88" spans="1:20" x14ac:dyDescent="0.25">
      <c r="A88" s="214">
        <v>81</v>
      </c>
      <c r="B88" s="1207"/>
      <c r="C88" s="1176"/>
      <c r="D88" s="1184"/>
      <c r="E88" s="758" t="s">
        <v>279</v>
      </c>
      <c r="F88" s="767"/>
      <c r="G88" s="767"/>
      <c r="H88" s="767"/>
      <c r="I88" s="767" t="s">
        <v>7</v>
      </c>
      <c r="J88" s="767"/>
      <c r="K88" s="767"/>
      <c r="L88" s="770"/>
      <c r="M88" s="770"/>
      <c r="N88" s="767"/>
      <c r="O88" s="767"/>
      <c r="P88" s="767"/>
      <c r="Q88" s="767">
        <v>2</v>
      </c>
      <c r="R88" s="767" t="s">
        <v>4046</v>
      </c>
      <c r="S88" s="787" t="s">
        <v>4046</v>
      </c>
      <c r="T88" s="788" t="s">
        <v>4046</v>
      </c>
    </row>
    <row r="89" spans="1:20" x14ac:dyDescent="0.25">
      <c r="A89" s="214">
        <v>82</v>
      </c>
      <c r="B89" s="1212"/>
      <c r="C89" s="1177"/>
      <c r="D89" s="1185"/>
      <c r="E89" s="758" t="s">
        <v>1189</v>
      </c>
      <c r="F89" s="767"/>
      <c r="G89" s="767"/>
      <c r="H89" s="767"/>
      <c r="I89" s="767"/>
      <c r="J89" s="767"/>
      <c r="K89" s="767" t="s">
        <v>7</v>
      </c>
      <c r="L89" s="770"/>
      <c r="M89" s="770"/>
      <c r="N89" s="767"/>
      <c r="O89" s="767"/>
      <c r="P89" s="767"/>
      <c r="Q89" s="767">
        <v>0.5</v>
      </c>
      <c r="R89" s="767">
        <v>1</v>
      </c>
      <c r="S89" s="698"/>
      <c r="T89" s="772">
        <f>Q89*R89*ROUND(S89,2)</f>
        <v>0</v>
      </c>
    </row>
    <row r="90" spans="1:20" x14ac:dyDescent="0.25">
      <c r="A90" s="214">
        <v>83</v>
      </c>
      <c r="B90" s="1202" t="s">
        <v>1211</v>
      </c>
      <c r="C90" s="1175" t="s">
        <v>4039</v>
      </c>
      <c r="D90" s="773" t="s">
        <v>1210</v>
      </c>
      <c r="E90" s="758" t="s">
        <v>393</v>
      </c>
      <c r="F90" s="767" t="s">
        <v>7</v>
      </c>
      <c r="G90" s="767"/>
      <c r="H90" s="767"/>
      <c r="I90" s="767"/>
      <c r="J90" s="767"/>
      <c r="K90" s="767"/>
      <c r="L90" s="770"/>
      <c r="M90" s="770"/>
      <c r="N90" s="767"/>
      <c r="O90" s="767"/>
      <c r="P90" s="767"/>
      <c r="Q90" s="767">
        <v>365</v>
      </c>
      <c r="R90" s="767">
        <v>2</v>
      </c>
      <c r="S90" s="787" t="s">
        <v>4046</v>
      </c>
      <c r="T90" s="788" t="s">
        <v>4046</v>
      </c>
    </row>
    <row r="91" spans="1:20" x14ac:dyDescent="0.25">
      <c r="A91" s="214">
        <v>84</v>
      </c>
      <c r="B91" s="1203"/>
      <c r="C91" s="1176"/>
      <c r="D91" s="773"/>
      <c r="E91" s="758" t="s">
        <v>1172</v>
      </c>
      <c r="F91" s="767"/>
      <c r="G91" s="767" t="s">
        <v>7</v>
      </c>
      <c r="H91" s="767"/>
      <c r="I91" s="767"/>
      <c r="J91" s="767"/>
      <c r="K91" s="767"/>
      <c r="L91" s="770"/>
      <c r="M91" s="770"/>
      <c r="N91" s="767"/>
      <c r="O91" s="767"/>
      <c r="P91" s="767"/>
      <c r="Q91" s="767">
        <v>52</v>
      </c>
      <c r="R91" s="767">
        <v>2</v>
      </c>
      <c r="S91" s="787" t="s">
        <v>4046</v>
      </c>
      <c r="T91" s="788" t="s">
        <v>4046</v>
      </c>
    </row>
    <row r="92" spans="1:20" x14ac:dyDescent="0.25">
      <c r="A92" s="214">
        <v>85</v>
      </c>
      <c r="B92" s="1203"/>
      <c r="C92" s="1176"/>
      <c r="D92" s="773"/>
      <c r="E92" s="758" t="s">
        <v>510</v>
      </c>
      <c r="F92" s="767"/>
      <c r="G92" s="767"/>
      <c r="H92" s="767"/>
      <c r="I92" s="767"/>
      <c r="J92" s="767"/>
      <c r="K92" s="767"/>
      <c r="L92" s="770"/>
      <c r="M92" s="770"/>
      <c r="N92" s="767" t="s">
        <v>7</v>
      </c>
      <c r="O92" s="767" t="s">
        <v>7</v>
      </c>
      <c r="P92" s="767"/>
      <c r="Q92" s="767">
        <v>2</v>
      </c>
      <c r="R92" s="767">
        <v>2</v>
      </c>
      <c r="S92" s="698"/>
      <c r="T92" s="772">
        <f t="shared" si="2"/>
        <v>0</v>
      </c>
    </row>
    <row r="93" spans="1:20" ht="25.5" x14ac:dyDescent="0.25">
      <c r="A93" s="214">
        <v>86</v>
      </c>
      <c r="B93" s="1203"/>
      <c r="C93" s="1177"/>
      <c r="D93" s="773"/>
      <c r="E93" s="758" t="s">
        <v>277</v>
      </c>
      <c r="F93" s="767"/>
      <c r="G93" s="767"/>
      <c r="H93" s="767"/>
      <c r="I93" s="767"/>
      <c r="J93" s="767"/>
      <c r="K93" s="767"/>
      <c r="L93" s="770"/>
      <c r="M93" s="770"/>
      <c r="N93" s="767"/>
      <c r="O93" s="767" t="s">
        <v>7</v>
      </c>
      <c r="P93" s="767"/>
      <c r="Q93" s="767">
        <v>1</v>
      </c>
      <c r="R93" s="767">
        <v>2</v>
      </c>
      <c r="S93" s="698"/>
      <c r="T93" s="772">
        <f t="shared" si="2"/>
        <v>0</v>
      </c>
    </row>
    <row r="94" spans="1:20" ht="25.5" customHeight="1" x14ac:dyDescent="0.25">
      <c r="A94" s="214">
        <v>87</v>
      </c>
      <c r="B94" s="1203"/>
      <c r="C94" s="1175" t="s">
        <v>516</v>
      </c>
      <c r="D94" s="1183" t="s">
        <v>1209</v>
      </c>
      <c r="E94" s="758" t="s">
        <v>518</v>
      </c>
      <c r="F94" s="767" t="s">
        <v>7</v>
      </c>
      <c r="G94" s="767"/>
      <c r="H94" s="767"/>
      <c r="I94" s="767"/>
      <c r="J94" s="767"/>
      <c r="K94" s="767"/>
      <c r="L94" s="770"/>
      <c r="M94" s="770"/>
      <c r="N94" s="767"/>
      <c r="O94" s="767"/>
      <c r="P94" s="767"/>
      <c r="Q94" s="767">
        <v>365</v>
      </c>
      <c r="R94" s="767" t="s">
        <v>4046</v>
      </c>
      <c r="S94" s="787" t="s">
        <v>4046</v>
      </c>
      <c r="T94" s="788" t="s">
        <v>4046</v>
      </c>
    </row>
    <row r="95" spans="1:20" x14ac:dyDescent="0.25">
      <c r="A95" s="214">
        <v>88</v>
      </c>
      <c r="B95" s="1203"/>
      <c r="C95" s="1177"/>
      <c r="D95" s="1185"/>
      <c r="E95" s="758" t="s">
        <v>393</v>
      </c>
      <c r="F95" s="767" t="s">
        <v>7</v>
      </c>
      <c r="G95" s="767"/>
      <c r="H95" s="767"/>
      <c r="I95" s="767"/>
      <c r="J95" s="767"/>
      <c r="K95" s="767"/>
      <c r="L95" s="770"/>
      <c r="M95" s="770"/>
      <c r="N95" s="767"/>
      <c r="O95" s="767"/>
      <c r="P95" s="767"/>
      <c r="Q95" s="767">
        <v>365</v>
      </c>
      <c r="R95" s="767" t="s">
        <v>4046</v>
      </c>
      <c r="S95" s="787" t="s">
        <v>4046</v>
      </c>
      <c r="T95" s="788" t="s">
        <v>4046</v>
      </c>
    </row>
    <row r="96" spans="1:20" x14ac:dyDescent="0.25">
      <c r="A96" s="214">
        <v>89</v>
      </c>
      <c r="B96" s="1203"/>
      <c r="C96" s="759"/>
      <c r="D96" s="773"/>
      <c r="E96" s="758" t="s">
        <v>279</v>
      </c>
      <c r="F96" s="767"/>
      <c r="G96" s="767"/>
      <c r="H96" s="767"/>
      <c r="I96" s="767" t="s">
        <v>7</v>
      </c>
      <c r="J96" s="767"/>
      <c r="K96" s="767"/>
      <c r="L96" s="770"/>
      <c r="M96" s="770"/>
      <c r="N96" s="767"/>
      <c r="O96" s="767"/>
      <c r="P96" s="767"/>
      <c r="Q96" s="767">
        <v>2</v>
      </c>
      <c r="R96" s="767" t="s">
        <v>4046</v>
      </c>
      <c r="S96" s="787" t="s">
        <v>4046</v>
      </c>
      <c r="T96" s="788" t="s">
        <v>4046</v>
      </c>
    </row>
    <row r="97" spans="1:20" x14ac:dyDescent="0.25">
      <c r="A97" s="214">
        <v>90</v>
      </c>
      <c r="B97" s="1204"/>
      <c r="C97" s="759"/>
      <c r="D97" s="773"/>
      <c r="E97" s="758" t="s">
        <v>1189</v>
      </c>
      <c r="F97" s="767"/>
      <c r="G97" s="767"/>
      <c r="H97" s="767"/>
      <c r="I97" s="767"/>
      <c r="J97" s="767"/>
      <c r="K97" s="767" t="s">
        <v>7</v>
      </c>
      <c r="L97" s="770"/>
      <c r="M97" s="770"/>
      <c r="N97" s="767"/>
      <c r="O97" s="767"/>
      <c r="P97" s="767"/>
      <c r="Q97" s="767">
        <v>0.25</v>
      </c>
      <c r="R97" s="767">
        <v>1</v>
      </c>
      <c r="S97" s="698"/>
      <c r="T97" s="772">
        <f>Q97*R97*ROUND(S97,2)</f>
        <v>0</v>
      </c>
    </row>
    <row r="98" spans="1:20" x14ac:dyDescent="0.25">
      <c r="A98" s="214">
        <v>91</v>
      </c>
      <c r="B98" s="1202" t="s">
        <v>1212</v>
      </c>
      <c r="C98" s="1175" t="s">
        <v>4040</v>
      </c>
      <c r="D98" s="773" t="s">
        <v>1210</v>
      </c>
      <c r="E98" s="758" t="s">
        <v>393</v>
      </c>
      <c r="F98" s="767" t="s">
        <v>7</v>
      </c>
      <c r="G98" s="767"/>
      <c r="H98" s="767"/>
      <c r="I98" s="767"/>
      <c r="J98" s="767"/>
      <c r="K98" s="767"/>
      <c r="L98" s="770"/>
      <c r="M98" s="770"/>
      <c r="N98" s="767"/>
      <c r="O98" s="767"/>
      <c r="P98" s="767"/>
      <c r="Q98" s="767">
        <v>365</v>
      </c>
      <c r="R98" s="767">
        <v>4</v>
      </c>
      <c r="S98" s="787" t="s">
        <v>4046</v>
      </c>
      <c r="T98" s="788" t="s">
        <v>4046</v>
      </c>
    </row>
    <row r="99" spans="1:20" x14ac:dyDescent="0.25">
      <c r="A99" s="214">
        <v>92</v>
      </c>
      <c r="B99" s="1203"/>
      <c r="C99" s="1176"/>
      <c r="D99" s="773"/>
      <c r="E99" s="758" t="s">
        <v>1172</v>
      </c>
      <c r="F99" s="767"/>
      <c r="G99" s="767" t="s">
        <v>7</v>
      </c>
      <c r="H99" s="767"/>
      <c r="I99" s="767"/>
      <c r="J99" s="767"/>
      <c r="K99" s="767"/>
      <c r="L99" s="770"/>
      <c r="M99" s="770"/>
      <c r="N99" s="767"/>
      <c r="O99" s="767"/>
      <c r="P99" s="767"/>
      <c r="Q99" s="767">
        <v>52</v>
      </c>
      <c r="R99" s="767">
        <v>4</v>
      </c>
      <c r="S99" s="787" t="s">
        <v>4046</v>
      </c>
      <c r="T99" s="788" t="s">
        <v>4046</v>
      </c>
    </row>
    <row r="100" spans="1:20" x14ac:dyDescent="0.25">
      <c r="A100" s="214">
        <v>93</v>
      </c>
      <c r="B100" s="1203"/>
      <c r="C100" s="1176"/>
      <c r="D100" s="773"/>
      <c r="E100" s="758" t="s">
        <v>510</v>
      </c>
      <c r="F100" s="767"/>
      <c r="G100" s="767"/>
      <c r="H100" s="767"/>
      <c r="I100" s="767"/>
      <c r="J100" s="767"/>
      <c r="K100" s="767"/>
      <c r="L100" s="770"/>
      <c r="M100" s="770"/>
      <c r="N100" s="767" t="s">
        <v>7</v>
      </c>
      <c r="O100" s="767" t="s">
        <v>7</v>
      </c>
      <c r="P100" s="767"/>
      <c r="Q100" s="767">
        <v>2</v>
      </c>
      <c r="R100" s="767">
        <v>4</v>
      </c>
      <c r="S100" s="698"/>
      <c r="T100" s="772">
        <f t="shared" si="2"/>
        <v>0</v>
      </c>
    </row>
    <row r="101" spans="1:20" ht="25.5" x14ac:dyDescent="0.25">
      <c r="A101" s="214">
        <v>94</v>
      </c>
      <c r="B101" s="1203"/>
      <c r="C101" s="1177"/>
      <c r="D101" s="773"/>
      <c r="E101" s="758" t="s">
        <v>277</v>
      </c>
      <c r="F101" s="767"/>
      <c r="G101" s="767"/>
      <c r="H101" s="767"/>
      <c r="I101" s="767"/>
      <c r="J101" s="767"/>
      <c r="K101" s="767"/>
      <c r="L101" s="770"/>
      <c r="M101" s="770"/>
      <c r="N101" s="767"/>
      <c r="O101" s="767" t="s">
        <v>7</v>
      </c>
      <c r="P101" s="767"/>
      <c r="Q101" s="767">
        <v>1</v>
      </c>
      <c r="R101" s="767">
        <v>4</v>
      </c>
      <c r="S101" s="698"/>
      <c r="T101" s="772">
        <f t="shared" si="2"/>
        <v>0</v>
      </c>
    </row>
    <row r="102" spans="1:20" ht="25.5" customHeight="1" x14ac:dyDescent="0.25">
      <c r="A102" s="214">
        <v>95</v>
      </c>
      <c r="B102" s="1203"/>
      <c r="C102" s="1175" t="s">
        <v>516</v>
      </c>
      <c r="D102" s="773" t="s">
        <v>1209</v>
      </c>
      <c r="E102" s="758" t="s">
        <v>518</v>
      </c>
      <c r="F102" s="767" t="s">
        <v>7</v>
      </c>
      <c r="G102" s="767"/>
      <c r="H102" s="767"/>
      <c r="I102" s="767"/>
      <c r="J102" s="767"/>
      <c r="K102" s="767"/>
      <c r="L102" s="770"/>
      <c r="M102" s="770"/>
      <c r="N102" s="767"/>
      <c r="O102" s="767"/>
      <c r="P102" s="767"/>
      <c r="Q102" s="767">
        <v>365</v>
      </c>
      <c r="R102" s="767" t="s">
        <v>4046</v>
      </c>
      <c r="S102" s="787" t="s">
        <v>4046</v>
      </c>
      <c r="T102" s="788" t="s">
        <v>4046</v>
      </c>
    </row>
    <row r="103" spans="1:20" x14ac:dyDescent="0.25">
      <c r="A103" s="214">
        <v>96</v>
      </c>
      <c r="B103" s="1203"/>
      <c r="C103" s="1177"/>
      <c r="D103" s="773"/>
      <c r="E103" s="758" t="s">
        <v>393</v>
      </c>
      <c r="F103" s="767" t="s">
        <v>7</v>
      </c>
      <c r="G103" s="767"/>
      <c r="H103" s="767"/>
      <c r="I103" s="767"/>
      <c r="J103" s="767"/>
      <c r="K103" s="767"/>
      <c r="L103" s="770"/>
      <c r="M103" s="770"/>
      <c r="N103" s="767"/>
      <c r="O103" s="767"/>
      <c r="P103" s="767"/>
      <c r="Q103" s="767">
        <v>365</v>
      </c>
      <c r="R103" s="767" t="s">
        <v>4046</v>
      </c>
      <c r="S103" s="787" t="s">
        <v>4046</v>
      </c>
      <c r="T103" s="788" t="s">
        <v>4046</v>
      </c>
    </row>
    <row r="104" spans="1:20" x14ac:dyDescent="0.25">
      <c r="A104" s="214">
        <v>97</v>
      </c>
      <c r="B104" s="1203"/>
      <c r="C104" s="759"/>
      <c r="D104" s="773"/>
      <c r="E104" s="758" t="s">
        <v>279</v>
      </c>
      <c r="F104" s="767"/>
      <c r="G104" s="767"/>
      <c r="H104" s="767"/>
      <c r="I104" s="767" t="s">
        <v>7</v>
      </c>
      <c r="J104" s="767"/>
      <c r="K104" s="767"/>
      <c r="L104" s="770"/>
      <c r="M104" s="770"/>
      <c r="N104" s="767"/>
      <c r="O104" s="767"/>
      <c r="P104" s="767"/>
      <c r="Q104" s="767">
        <v>2</v>
      </c>
      <c r="R104" s="767" t="s">
        <v>4046</v>
      </c>
      <c r="S104" s="787" t="s">
        <v>4046</v>
      </c>
      <c r="T104" s="788" t="s">
        <v>4046</v>
      </c>
    </row>
    <row r="105" spans="1:20" ht="15.75" thickBot="1" x14ac:dyDescent="0.3">
      <c r="A105" s="259">
        <v>98</v>
      </c>
      <c r="B105" s="1205"/>
      <c r="C105" s="761"/>
      <c r="D105" s="774"/>
      <c r="E105" s="783" t="s">
        <v>1189</v>
      </c>
      <c r="F105" s="776"/>
      <c r="G105" s="776"/>
      <c r="H105" s="776"/>
      <c r="I105" s="776"/>
      <c r="J105" s="776"/>
      <c r="K105" s="776" t="s">
        <v>7</v>
      </c>
      <c r="L105" s="777"/>
      <c r="M105" s="777"/>
      <c r="N105" s="776"/>
      <c r="O105" s="776"/>
      <c r="P105" s="776"/>
      <c r="Q105" s="776">
        <v>0.25</v>
      </c>
      <c r="R105" s="776">
        <v>1</v>
      </c>
      <c r="S105" s="725"/>
      <c r="T105" s="786">
        <f>Q105*R105*ROUND(S105,2)</f>
        <v>0</v>
      </c>
    </row>
    <row r="106" spans="1:20" ht="16.5" thickTop="1" thickBot="1" x14ac:dyDescent="0.3">
      <c r="A106" s="192"/>
      <c r="B106" s="192"/>
      <c r="C106" s="38"/>
      <c r="D106" s="38"/>
      <c r="E106" s="38"/>
      <c r="F106" s="192"/>
      <c r="G106" s="192"/>
      <c r="H106" s="192"/>
      <c r="I106" s="192"/>
      <c r="J106" s="192"/>
      <c r="K106" s="192"/>
      <c r="L106" s="192"/>
      <c r="M106" s="192"/>
      <c r="N106" s="38"/>
      <c r="O106" s="38"/>
      <c r="P106" s="38"/>
      <c r="Q106" s="38"/>
      <c r="R106" s="38"/>
      <c r="S106" s="740" t="s">
        <v>9</v>
      </c>
      <c r="T106" s="741">
        <f>SUM(T8:T16,T18:T22,T24:T28,T30:T34,T36:T38,T40,T42,T45,T47:T48,T50:T55,T58:T59,T62:T69,T71:T85,T89,T92:T93,T97,T100:T101,T105)</f>
        <v>0</v>
      </c>
    </row>
    <row r="107" spans="1:20" ht="15.75" thickTop="1" x14ac:dyDescent="0.25"/>
  </sheetData>
  <sheetProtection algorithmName="SHA-512" hashValue="lMt8rzfmWmAgNbGdoZN+YqKw6llcMwY0kmghKBxufAgX3iwJUhLFx5tdHN4Zel5PFYAEkjczOMESl07bRw2gNg==" saltValue="329X6ccbn+5IZFquWCaeAw==" spinCount="100000" sheet="1" objects="1" scenarios="1"/>
  <mergeCells count="51">
    <mergeCell ref="C102:C103"/>
    <mergeCell ref="B98:B105"/>
    <mergeCell ref="C90:C93"/>
    <mergeCell ref="C94:C95"/>
    <mergeCell ref="D94:D95"/>
    <mergeCell ref="B90:B97"/>
    <mergeCell ref="C98:C101"/>
    <mergeCell ref="C60:C64"/>
    <mergeCell ref="D60:D64"/>
    <mergeCell ref="C25:C30"/>
    <mergeCell ref="D25:D30"/>
    <mergeCell ref="C31:C36"/>
    <mergeCell ref="D31:D36"/>
    <mergeCell ref="C37:C42"/>
    <mergeCell ref="D37:D42"/>
    <mergeCell ref="C19:C24"/>
    <mergeCell ref="D19:D24"/>
    <mergeCell ref="C43:C55"/>
    <mergeCell ref="D43:D55"/>
    <mergeCell ref="C56:C59"/>
    <mergeCell ref="D56:D59"/>
    <mergeCell ref="B8:B89"/>
    <mergeCell ref="C67:C70"/>
    <mergeCell ref="D67:D70"/>
    <mergeCell ref="C71:C73"/>
    <mergeCell ref="D71:D73"/>
    <mergeCell ref="C74:C81"/>
    <mergeCell ref="D74:D77"/>
    <mergeCell ref="D78:D81"/>
    <mergeCell ref="C82:C85"/>
    <mergeCell ref="D82:D85"/>
    <mergeCell ref="C86:C89"/>
    <mergeCell ref="D86:D89"/>
    <mergeCell ref="C65:C66"/>
    <mergeCell ref="D65:D66"/>
    <mergeCell ref="C13:C18"/>
    <mergeCell ref="D13:D18"/>
    <mergeCell ref="A1:F1"/>
    <mergeCell ref="G1:T1"/>
    <mergeCell ref="A3:O3"/>
    <mergeCell ref="A5:A7"/>
    <mergeCell ref="B5:B7"/>
    <mergeCell ref="C5:C7"/>
    <mergeCell ref="D5:D7"/>
    <mergeCell ref="E5:E7"/>
    <mergeCell ref="F5:J6"/>
    <mergeCell ref="K5:M6"/>
    <mergeCell ref="N5:R6"/>
    <mergeCell ref="S5:S7"/>
    <mergeCell ref="T5:T7"/>
    <mergeCell ref="A2:T2"/>
  </mergeCells>
  <printOptions horizontalCentered="1"/>
  <pageMargins left="0.39370078740157483" right="0.39370078740157483" top="0.39370078740157483" bottom="0.39370078740157483" header="0.19685039370078741" footer="0.19685039370078741"/>
  <pageSetup scale="54" fitToHeight="3"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3" operator="containsText" text="2." id="{B50CDFC7-53D3-4D92-BD5B-A8FC1EA6592A}">
            <xm:f>NOT(ISERROR(SEARCH("2.",'Príloha č.1.5 - SO 420-05'!A9)))</xm:f>
            <x14:dxf>
              <numFmt numFmtId="0" formatCode="General"/>
            </x14:dxf>
          </x14:cfRule>
          <xm:sqref>A8:A9 A13 A17 A21 A25 A29 A33 A37 A41 A45 A49 A53 A57 A61 A65 A69 A73 A77 A81 A85 A89 A93 A97 A101</xm:sqref>
        </x14:conditionalFormatting>
        <x14:conditionalFormatting xmlns:xm="http://schemas.microsoft.com/office/excel/2006/main">
          <x14:cfRule type="containsText" priority="776" operator="containsText" text="2." id="{B50CDFC7-53D3-4D92-BD5B-A8FC1EA6592A}">
            <xm:f>NOT(ISERROR(SEARCH("2.",'Príloha č.1.5 - SO 420-05'!A101)))</xm:f>
            <x14:dxf>
              <numFmt numFmtId="0" formatCode="General"/>
            </x14:dxf>
          </x14:cfRule>
          <xm:sqref>A104:A105</xm:sqref>
        </x14:conditionalFormatting>
        <x14:conditionalFormatting xmlns:xm="http://schemas.microsoft.com/office/excel/2006/main">
          <x14:cfRule type="containsText" priority="1823" operator="containsText" text="2." id="{B50CDFC7-53D3-4D92-BD5B-A8FC1EA6592A}">
            <xm:f>NOT(ISERROR(SEARCH("2.",'Príloha č.1.5 - SO 420-05'!A11)))</xm:f>
            <x14:dxf>
              <numFmt numFmtId="0" formatCode="General"/>
            </x14:dxf>
          </x14:cfRule>
          <xm:sqref>A11:A12 A15:A16 A19:A20 A23:A24 A27:A28 A31:A32 A35:A36 A39:A40 A43:A44 A47:A48 A51:A52 A55:A56 A59:A60 A63:A64 A67:A68 A71:A72 A75:A76 A79:A80 A83:A84 A87:A88 A91:A92 A95:A96 A99:A100 A103</xm:sqref>
        </x14:conditionalFormatting>
        <x14:conditionalFormatting xmlns:xm="http://schemas.microsoft.com/office/excel/2006/main">
          <x14:cfRule type="containsText" priority="1824" operator="containsText" text="2." id="{B50CDFC7-53D3-4D92-BD5B-A8FC1EA6592A}">
            <xm:f>NOT(ISERROR(SEARCH("2.",'Príloha č.1.5 - SO 420-05'!#REF!)))</xm:f>
            <x14:dxf>
              <numFmt numFmtId="0" formatCode="General"/>
            </x14:dxf>
          </x14:cfRule>
          <xm:sqref>A10 A14 A18 A22 A26 A30 A34 A38 A42 A46 A50 A54 A58 A62 A66 A70 A74 A78 A82 A86 A90 A94 A98 A102</xm:sqref>
        </x14:conditionalFormatting>
        <x14:conditionalFormatting xmlns:xm="http://schemas.microsoft.com/office/excel/2006/main">
          <x14:cfRule type="containsText" priority="2" operator="containsText" text="2." id="{6B3235EE-DC8B-40BE-BF10-DFE1494427DE}">
            <xm:f>NOT(ISERROR(SEARCH("2.",'Príloha č.1.5 - SO 420-05'!B82)))</xm:f>
            <x14:dxf>
              <numFmt numFmtId="0" formatCode="General"/>
            </x14:dxf>
          </x14:cfRule>
          <xm:sqref>B98 B90</xm:sqref>
        </x14:conditionalFormatting>
      </x14:conditionalFormatting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2">
    <tabColor rgb="FF92D050"/>
    <pageSetUpPr fitToPage="1"/>
  </sheetPr>
  <dimension ref="A1:T85"/>
  <sheetViews>
    <sheetView zoomScale="25" zoomScaleNormal="25" workbookViewId="0">
      <pane ySplit="7" topLeftCell="A59" activePane="bottomLeft" state="frozen"/>
      <selection pane="bottomLeft" activeCell="AA67" sqref="AA67"/>
    </sheetView>
  </sheetViews>
  <sheetFormatPr defaultColWidth="9.140625" defaultRowHeight="15" x14ac:dyDescent="0.25"/>
  <cols>
    <col min="1" max="1" width="5.7109375" style="1133" customWidth="1"/>
    <col min="2" max="2" width="10.7109375" style="1133" customWidth="1"/>
    <col min="3" max="3" width="18.7109375" style="18" customWidth="1"/>
    <col min="4" max="4" width="32.7109375" style="18" customWidth="1"/>
    <col min="5" max="5" width="60.7109375" style="18" customWidth="1"/>
    <col min="6" max="11" width="3.7109375" style="1133" customWidth="1"/>
    <col min="12" max="13" width="9.7109375" style="1133" customWidth="1"/>
    <col min="14" max="18" width="7.7109375" style="18" customWidth="1"/>
    <col min="19" max="20" width="15.7109375" style="18" customWidth="1"/>
    <col min="21" max="16384" width="9.140625" style="18"/>
  </cols>
  <sheetData>
    <row r="1" spans="1:20" ht="54" customHeight="1" x14ac:dyDescent="0.25">
      <c r="A1" s="1162"/>
      <c r="B1" s="1162"/>
      <c r="C1" s="1162"/>
      <c r="D1" s="1162"/>
      <c r="E1" s="1162"/>
      <c r="F1" s="1162"/>
      <c r="G1" s="1163" t="s">
        <v>1294</v>
      </c>
      <c r="H1" s="1163"/>
      <c r="I1" s="1163"/>
      <c r="J1" s="1163"/>
      <c r="K1" s="1163"/>
      <c r="L1" s="1163"/>
      <c r="M1" s="1163"/>
      <c r="N1" s="1163"/>
      <c r="O1" s="1163"/>
      <c r="P1" s="1163"/>
      <c r="Q1" s="1163"/>
      <c r="R1" s="1163"/>
      <c r="S1" s="1163"/>
      <c r="T1" s="1163"/>
    </row>
    <row r="2" spans="1:20"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c r="T2" s="1169"/>
    </row>
    <row r="3" spans="1:20" ht="15.75" customHeight="1" x14ac:dyDescent="0.25">
      <c r="A3" s="1169" t="s">
        <v>1918</v>
      </c>
      <c r="B3" s="1169"/>
      <c r="C3" s="1169"/>
      <c r="D3" s="1169"/>
      <c r="E3" s="1169"/>
      <c r="F3" s="1169"/>
      <c r="G3" s="1169"/>
      <c r="H3" s="1169"/>
      <c r="I3" s="1169"/>
      <c r="J3" s="1169"/>
      <c r="K3" s="1169"/>
      <c r="L3" s="1169"/>
      <c r="M3" s="1169"/>
      <c r="N3" s="1169"/>
      <c r="O3" s="1169"/>
    </row>
    <row r="4" spans="1:20" ht="15.75" customHeight="1" thickBot="1" x14ac:dyDescent="0.3"/>
    <row r="5" spans="1:20" ht="24.95" customHeight="1" thickTop="1" x14ac:dyDescent="0.25">
      <c r="A5" s="1173" t="s">
        <v>234</v>
      </c>
      <c r="B5" s="1156" t="s">
        <v>1296</v>
      </c>
      <c r="C5" s="1170" t="s">
        <v>235</v>
      </c>
      <c r="D5" s="1193" t="s">
        <v>236</v>
      </c>
      <c r="E5" s="1170" t="s">
        <v>237</v>
      </c>
      <c r="F5" s="1156" t="s">
        <v>4045</v>
      </c>
      <c r="G5" s="1156"/>
      <c r="H5" s="1156"/>
      <c r="I5" s="1156"/>
      <c r="J5" s="1156"/>
      <c r="K5" s="1158" t="s">
        <v>1350</v>
      </c>
      <c r="L5" s="1158"/>
      <c r="M5" s="1158"/>
      <c r="N5" s="1160" t="s">
        <v>281</v>
      </c>
      <c r="O5" s="1160"/>
      <c r="P5" s="1160"/>
      <c r="Q5" s="1160"/>
      <c r="R5" s="1160"/>
      <c r="S5" s="1165" t="s">
        <v>201</v>
      </c>
      <c r="T5" s="1167" t="s">
        <v>202</v>
      </c>
    </row>
    <row r="6" spans="1:20" ht="24.95" customHeight="1" thickBot="1" x14ac:dyDescent="0.3">
      <c r="A6" s="1174"/>
      <c r="B6" s="1201"/>
      <c r="C6" s="1171"/>
      <c r="D6" s="1194"/>
      <c r="E6" s="1171"/>
      <c r="F6" s="1157"/>
      <c r="G6" s="1157"/>
      <c r="H6" s="1157"/>
      <c r="I6" s="1157"/>
      <c r="J6" s="1157"/>
      <c r="K6" s="1159"/>
      <c r="L6" s="1159"/>
      <c r="M6" s="1159"/>
      <c r="N6" s="1161"/>
      <c r="O6" s="1161"/>
      <c r="P6" s="1161"/>
      <c r="Q6" s="1161"/>
      <c r="R6" s="1161"/>
      <c r="S6" s="1166"/>
      <c r="T6" s="1168"/>
    </row>
    <row r="7" spans="1:20" ht="60" customHeight="1" thickBot="1" x14ac:dyDescent="0.3">
      <c r="A7" s="1189"/>
      <c r="B7" s="1157"/>
      <c r="C7" s="1190"/>
      <c r="D7" s="1195"/>
      <c r="E7" s="1190"/>
      <c r="F7" s="253" t="s">
        <v>227</v>
      </c>
      <c r="G7" s="254" t="s">
        <v>228</v>
      </c>
      <c r="H7" s="254" t="s">
        <v>229</v>
      </c>
      <c r="I7" s="254" t="s">
        <v>217</v>
      </c>
      <c r="J7" s="255" t="s">
        <v>230</v>
      </c>
      <c r="K7" s="256" t="s">
        <v>231</v>
      </c>
      <c r="L7" s="256" t="s">
        <v>232</v>
      </c>
      <c r="M7" s="256" t="s">
        <v>233</v>
      </c>
      <c r="N7" s="258" t="s">
        <v>239</v>
      </c>
      <c r="O7" s="256" t="s">
        <v>238</v>
      </c>
      <c r="P7" s="256" t="s">
        <v>473</v>
      </c>
      <c r="Q7" s="256" t="s">
        <v>3</v>
      </c>
      <c r="R7" s="257" t="s">
        <v>64</v>
      </c>
      <c r="S7" s="1191"/>
      <c r="T7" s="1192"/>
    </row>
    <row r="8" spans="1:20" x14ac:dyDescent="0.25">
      <c r="A8" s="417">
        <v>1</v>
      </c>
      <c r="B8" s="1258" t="s">
        <v>1297</v>
      </c>
      <c r="C8" s="1146"/>
      <c r="D8" s="327" t="s">
        <v>1298</v>
      </c>
      <c r="E8" s="327" t="s">
        <v>1299</v>
      </c>
      <c r="F8" s="322" t="s">
        <v>7</v>
      </c>
      <c r="G8" s="333"/>
      <c r="H8" s="333"/>
      <c r="I8" s="333"/>
      <c r="J8" s="333"/>
      <c r="K8" s="334"/>
      <c r="L8" s="340"/>
      <c r="M8" s="340"/>
      <c r="N8" s="334"/>
      <c r="O8" s="334"/>
      <c r="P8" s="334"/>
      <c r="Q8" s="334">
        <v>365</v>
      </c>
      <c r="R8" s="334" t="s">
        <v>4046</v>
      </c>
      <c r="S8" s="976" t="s">
        <v>4046</v>
      </c>
      <c r="T8" s="977" t="s">
        <v>4046</v>
      </c>
    </row>
    <row r="9" spans="1:20" x14ac:dyDescent="0.25">
      <c r="A9" s="417">
        <v>2</v>
      </c>
      <c r="B9" s="1259"/>
      <c r="C9" s="540"/>
      <c r="D9" s="315"/>
      <c r="E9" s="316" t="s">
        <v>1300</v>
      </c>
      <c r="F9" s="332" t="s">
        <v>7</v>
      </c>
      <c r="G9" s="305"/>
      <c r="H9" s="305"/>
      <c r="I9" s="305"/>
      <c r="J9" s="305"/>
      <c r="K9" s="306"/>
      <c r="L9" s="307"/>
      <c r="M9" s="307"/>
      <c r="N9" s="306"/>
      <c r="O9" s="306"/>
      <c r="P9" s="306"/>
      <c r="Q9" s="306">
        <v>365</v>
      </c>
      <c r="R9" s="306" t="s">
        <v>4046</v>
      </c>
      <c r="S9" s="978" t="s">
        <v>4046</v>
      </c>
      <c r="T9" s="979" t="s">
        <v>4046</v>
      </c>
    </row>
    <row r="10" spans="1:20" ht="25.5" x14ac:dyDescent="0.25">
      <c r="A10" s="417">
        <v>3</v>
      </c>
      <c r="B10" s="1259"/>
      <c r="C10" s="316"/>
      <c r="D10" s="315" t="s">
        <v>1301</v>
      </c>
      <c r="E10" s="316" t="s">
        <v>1302</v>
      </c>
      <c r="F10" s="305"/>
      <c r="G10" s="332" t="s">
        <v>7</v>
      </c>
      <c r="H10" s="305"/>
      <c r="I10" s="305"/>
      <c r="J10" s="305"/>
      <c r="K10" s="306"/>
      <c r="L10" s="307"/>
      <c r="M10" s="307"/>
      <c r="N10" s="306"/>
      <c r="O10" s="306"/>
      <c r="P10" s="306"/>
      <c r="Q10" s="306">
        <v>52</v>
      </c>
      <c r="R10" s="306" t="s">
        <v>4046</v>
      </c>
      <c r="S10" s="978" t="s">
        <v>4046</v>
      </c>
      <c r="T10" s="979" t="s">
        <v>4046</v>
      </c>
    </row>
    <row r="11" spans="1:20" ht="25.5" x14ac:dyDescent="0.25">
      <c r="A11" s="417">
        <v>4</v>
      </c>
      <c r="B11" s="1259"/>
      <c r="C11" s="1144" t="s">
        <v>278</v>
      </c>
      <c r="D11" s="1147" t="s">
        <v>1303</v>
      </c>
      <c r="E11" s="1147" t="s">
        <v>518</v>
      </c>
      <c r="F11" s="980"/>
      <c r="G11" s="980" t="s">
        <v>7</v>
      </c>
      <c r="H11" s="980"/>
      <c r="I11" s="980"/>
      <c r="J11" s="980"/>
      <c r="K11" s="980"/>
      <c r="L11" s="980"/>
      <c r="M11" s="980"/>
      <c r="N11" s="980"/>
      <c r="O11" s="980"/>
      <c r="P11" s="980"/>
      <c r="Q11" s="980">
        <v>52</v>
      </c>
      <c r="R11" s="980" t="s">
        <v>4046</v>
      </c>
      <c r="S11" s="978" t="s">
        <v>4046</v>
      </c>
      <c r="T11" s="979" t="s">
        <v>4046</v>
      </c>
    </row>
    <row r="12" spans="1:20" ht="25.5" x14ac:dyDescent="0.25">
      <c r="A12" s="417">
        <v>5</v>
      </c>
      <c r="B12" s="1259"/>
      <c r="C12" s="981"/>
      <c r="D12" s="905" t="s">
        <v>1304</v>
      </c>
      <c r="E12" s="905" t="s">
        <v>1302</v>
      </c>
      <c r="F12" s="982"/>
      <c r="G12" s="982" t="s">
        <v>7</v>
      </c>
      <c r="H12" s="982"/>
      <c r="I12" s="982"/>
      <c r="J12" s="982"/>
      <c r="K12" s="982"/>
      <c r="L12" s="982"/>
      <c r="M12" s="982"/>
      <c r="N12" s="982"/>
      <c r="O12" s="982"/>
      <c r="P12" s="982"/>
      <c r="Q12" s="982">
        <v>52</v>
      </c>
      <c r="R12" s="982" t="s">
        <v>4046</v>
      </c>
      <c r="S12" s="978" t="s">
        <v>4046</v>
      </c>
      <c r="T12" s="979" t="s">
        <v>4046</v>
      </c>
    </row>
    <row r="13" spans="1:20" x14ac:dyDescent="0.25">
      <c r="A13" s="417">
        <v>6</v>
      </c>
      <c r="B13" s="1259"/>
      <c r="C13" s="981"/>
      <c r="D13" s="905"/>
      <c r="E13" s="785" t="s">
        <v>279</v>
      </c>
      <c r="F13" s="982"/>
      <c r="G13" s="982"/>
      <c r="H13" s="982"/>
      <c r="I13" s="982"/>
      <c r="J13" s="982"/>
      <c r="K13" s="982"/>
      <c r="L13" s="982"/>
      <c r="M13" s="982"/>
      <c r="N13" s="982" t="s">
        <v>7</v>
      </c>
      <c r="O13" s="982" t="s">
        <v>7</v>
      </c>
      <c r="P13" s="982"/>
      <c r="Q13" s="982">
        <v>2</v>
      </c>
      <c r="R13" s="982">
        <v>1</v>
      </c>
      <c r="S13" s="623"/>
      <c r="T13" s="983">
        <f>Q13*R13*ROUND(S13,2)</f>
        <v>0</v>
      </c>
    </row>
    <row r="14" spans="1:20" x14ac:dyDescent="0.25">
      <c r="A14" s="417">
        <v>7</v>
      </c>
      <c r="B14" s="1259"/>
      <c r="C14" s="1240" t="s">
        <v>1305</v>
      </c>
      <c r="D14" s="1242" t="s">
        <v>1306</v>
      </c>
      <c r="E14" s="905" t="s">
        <v>358</v>
      </c>
      <c r="F14" s="982"/>
      <c r="G14" s="982" t="s">
        <v>7</v>
      </c>
      <c r="H14" s="982"/>
      <c r="I14" s="982"/>
      <c r="J14" s="982"/>
      <c r="K14" s="982"/>
      <c r="L14" s="982"/>
      <c r="M14" s="982"/>
      <c r="N14" s="982"/>
      <c r="O14" s="982"/>
      <c r="P14" s="982"/>
      <c r="Q14" s="982">
        <v>52</v>
      </c>
      <c r="R14" s="982">
        <v>1</v>
      </c>
      <c r="S14" s="978" t="s">
        <v>4046</v>
      </c>
      <c r="T14" s="979" t="s">
        <v>4046</v>
      </c>
    </row>
    <row r="15" spans="1:20" x14ac:dyDescent="0.25">
      <c r="A15" s="417">
        <v>8</v>
      </c>
      <c r="B15" s="1259"/>
      <c r="C15" s="1265"/>
      <c r="D15" s="1247"/>
      <c r="E15" s="785" t="s">
        <v>1172</v>
      </c>
      <c r="F15" s="982"/>
      <c r="G15" s="982"/>
      <c r="H15" s="982" t="s">
        <v>7</v>
      </c>
      <c r="I15" s="982"/>
      <c r="J15" s="982"/>
      <c r="K15" s="982"/>
      <c r="L15" s="982"/>
      <c r="M15" s="982"/>
      <c r="N15" s="982"/>
      <c r="O15" s="982"/>
      <c r="P15" s="982"/>
      <c r="Q15" s="982">
        <v>12</v>
      </c>
      <c r="R15" s="982">
        <v>1</v>
      </c>
      <c r="S15" s="978" t="s">
        <v>4046</v>
      </c>
      <c r="T15" s="979" t="s">
        <v>4046</v>
      </c>
    </row>
    <row r="16" spans="1:20" x14ac:dyDescent="0.25">
      <c r="A16" s="417">
        <v>9</v>
      </c>
      <c r="B16" s="1259"/>
      <c r="C16" s="1265"/>
      <c r="D16" s="1247"/>
      <c r="E16" s="905" t="s">
        <v>510</v>
      </c>
      <c r="F16" s="982"/>
      <c r="G16" s="982"/>
      <c r="H16" s="982"/>
      <c r="I16" s="982"/>
      <c r="J16" s="982"/>
      <c r="K16" s="982"/>
      <c r="L16" s="982"/>
      <c r="M16" s="982"/>
      <c r="N16" s="982" t="s">
        <v>7</v>
      </c>
      <c r="O16" s="982" t="s">
        <v>7</v>
      </c>
      <c r="P16" s="982"/>
      <c r="Q16" s="982">
        <v>2</v>
      </c>
      <c r="R16" s="982">
        <v>1</v>
      </c>
      <c r="S16" s="623"/>
      <c r="T16" s="983">
        <f t="shared" ref="T16:T76" si="0">Q16*R16*ROUND(S16,2)</f>
        <v>0</v>
      </c>
    </row>
    <row r="17" spans="1:20" x14ac:dyDescent="0.25">
      <c r="A17" s="417">
        <v>10</v>
      </c>
      <c r="B17" s="1259"/>
      <c r="C17" s="1265"/>
      <c r="D17" s="1247"/>
      <c r="E17" s="905" t="s">
        <v>1186</v>
      </c>
      <c r="F17" s="982"/>
      <c r="G17" s="982"/>
      <c r="H17" s="982"/>
      <c r="I17" s="982"/>
      <c r="J17" s="982"/>
      <c r="K17" s="982"/>
      <c r="L17" s="982"/>
      <c r="M17" s="982"/>
      <c r="N17" s="982" t="s">
        <v>7</v>
      </c>
      <c r="O17" s="982" t="s">
        <v>7</v>
      </c>
      <c r="P17" s="982"/>
      <c r="Q17" s="982">
        <v>2</v>
      </c>
      <c r="R17" s="982">
        <v>1</v>
      </c>
      <c r="S17" s="623"/>
      <c r="T17" s="983">
        <f t="shared" si="0"/>
        <v>0</v>
      </c>
    </row>
    <row r="18" spans="1:20" x14ac:dyDescent="0.25">
      <c r="A18" s="417">
        <v>11</v>
      </c>
      <c r="B18" s="1259"/>
      <c r="C18" s="1265"/>
      <c r="D18" s="1247"/>
      <c r="E18" s="785" t="s">
        <v>545</v>
      </c>
      <c r="F18" s="982"/>
      <c r="G18" s="982"/>
      <c r="H18" s="982"/>
      <c r="I18" s="982"/>
      <c r="J18" s="982"/>
      <c r="K18" s="982"/>
      <c r="L18" s="982"/>
      <c r="M18" s="982"/>
      <c r="N18" s="982" t="s">
        <v>7</v>
      </c>
      <c r="O18" s="982" t="s">
        <v>7</v>
      </c>
      <c r="P18" s="982"/>
      <c r="Q18" s="982">
        <v>2</v>
      </c>
      <c r="R18" s="982">
        <v>1</v>
      </c>
      <c r="S18" s="623"/>
      <c r="T18" s="983">
        <f t="shared" si="0"/>
        <v>0</v>
      </c>
    </row>
    <row r="19" spans="1:20" x14ac:dyDescent="0.25">
      <c r="A19" s="417">
        <v>12</v>
      </c>
      <c r="B19" s="1259"/>
      <c r="C19" s="1265"/>
      <c r="D19" s="1247"/>
      <c r="E19" s="905" t="s">
        <v>279</v>
      </c>
      <c r="F19" s="982"/>
      <c r="G19" s="982"/>
      <c r="H19" s="982"/>
      <c r="I19" s="982"/>
      <c r="J19" s="982"/>
      <c r="K19" s="982"/>
      <c r="L19" s="982"/>
      <c r="M19" s="982"/>
      <c r="N19" s="982" t="s">
        <v>7</v>
      </c>
      <c r="O19" s="982" t="s">
        <v>7</v>
      </c>
      <c r="P19" s="982"/>
      <c r="Q19" s="982">
        <v>2</v>
      </c>
      <c r="R19" s="982">
        <v>1</v>
      </c>
      <c r="S19" s="623"/>
      <c r="T19" s="983">
        <f t="shared" si="0"/>
        <v>0</v>
      </c>
    </row>
    <row r="20" spans="1:20" x14ac:dyDescent="0.25">
      <c r="A20" s="417">
        <v>13</v>
      </c>
      <c r="B20" s="1259"/>
      <c r="C20" s="1265"/>
      <c r="D20" s="1247"/>
      <c r="E20" s="905" t="s">
        <v>512</v>
      </c>
      <c r="F20" s="982"/>
      <c r="G20" s="982"/>
      <c r="H20" s="982"/>
      <c r="I20" s="982"/>
      <c r="J20" s="982"/>
      <c r="K20" s="982"/>
      <c r="L20" s="982"/>
      <c r="M20" s="982"/>
      <c r="N20" s="982" t="s">
        <v>7</v>
      </c>
      <c r="O20" s="982" t="s">
        <v>7</v>
      </c>
      <c r="P20" s="982"/>
      <c r="Q20" s="982">
        <v>2</v>
      </c>
      <c r="R20" s="982">
        <v>1</v>
      </c>
      <c r="S20" s="623"/>
      <c r="T20" s="983">
        <f t="shared" si="0"/>
        <v>0</v>
      </c>
    </row>
    <row r="21" spans="1:20" x14ac:dyDescent="0.25">
      <c r="A21" s="417">
        <v>14</v>
      </c>
      <c r="B21" s="1259"/>
      <c r="C21" s="1265"/>
      <c r="D21" s="1247"/>
      <c r="E21" s="785" t="s">
        <v>209</v>
      </c>
      <c r="F21" s="982"/>
      <c r="G21" s="982"/>
      <c r="H21" s="982"/>
      <c r="I21" s="982"/>
      <c r="J21" s="982"/>
      <c r="K21" s="982"/>
      <c r="L21" s="982"/>
      <c r="M21" s="982"/>
      <c r="N21" s="982"/>
      <c r="O21" s="982" t="s">
        <v>7</v>
      </c>
      <c r="P21" s="982"/>
      <c r="Q21" s="982">
        <v>1</v>
      </c>
      <c r="R21" s="982">
        <v>1</v>
      </c>
      <c r="S21" s="623"/>
      <c r="T21" s="983">
        <f t="shared" si="0"/>
        <v>0</v>
      </c>
    </row>
    <row r="22" spans="1:20" x14ac:dyDescent="0.25">
      <c r="A22" s="417">
        <v>15</v>
      </c>
      <c r="B22" s="1259"/>
      <c r="C22" s="1265"/>
      <c r="D22" s="1247"/>
      <c r="E22" s="785" t="s">
        <v>1307</v>
      </c>
      <c r="F22" s="982"/>
      <c r="G22" s="982"/>
      <c r="H22" s="982"/>
      <c r="I22" s="982"/>
      <c r="J22" s="982"/>
      <c r="K22" s="982"/>
      <c r="L22" s="982"/>
      <c r="M22" s="982"/>
      <c r="N22" s="982"/>
      <c r="O22" s="982" t="s">
        <v>7</v>
      </c>
      <c r="P22" s="982"/>
      <c r="Q22" s="982">
        <v>1</v>
      </c>
      <c r="R22" s="982">
        <v>1</v>
      </c>
      <c r="S22" s="623"/>
      <c r="T22" s="983">
        <f t="shared" si="0"/>
        <v>0</v>
      </c>
    </row>
    <row r="23" spans="1:20" x14ac:dyDescent="0.25">
      <c r="A23" s="417">
        <v>16</v>
      </c>
      <c r="B23" s="1259"/>
      <c r="C23" s="1265"/>
      <c r="D23" s="1247"/>
      <c r="E23" s="905" t="s">
        <v>513</v>
      </c>
      <c r="F23" s="982"/>
      <c r="G23" s="982"/>
      <c r="H23" s="982"/>
      <c r="I23" s="982"/>
      <c r="J23" s="982"/>
      <c r="K23" s="982"/>
      <c r="L23" s="982"/>
      <c r="M23" s="982"/>
      <c r="N23" s="982"/>
      <c r="O23" s="982" t="s">
        <v>7</v>
      </c>
      <c r="P23" s="982"/>
      <c r="Q23" s="982">
        <v>1</v>
      </c>
      <c r="R23" s="982">
        <v>1</v>
      </c>
      <c r="S23" s="623"/>
      <c r="T23" s="983">
        <f t="shared" si="0"/>
        <v>0</v>
      </c>
    </row>
    <row r="24" spans="1:20" x14ac:dyDescent="0.25">
      <c r="A24" s="417">
        <v>17</v>
      </c>
      <c r="B24" s="1259"/>
      <c r="C24" s="1265"/>
      <c r="D24" s="1247"/>
      <c r="E24" s="785" t="s">
        <v>552</v>
      </c>
      <c r="F24" s="982"/>
      <c r="G24" s="982"/>
      <c r="H24" s="982"/>
      <c r="I24" s="982"/>
      <c r="J24" s="982"/>
      <c r="K24" s="982"/>
      <c r="L24" s="982"/>
      <c r="M24" s="982"/>
      <c r="N24" s="982" t="s">
        <v>7</v>
      </c>
      <c r="O24" s="982" t="s">
        <v>7</v>
      </c>
      <c r="P24" s="982"/>
      <c r="Q24" s="982">
        <v>2</v>
      </c>
      <c r="R24" s="982">
        <v>1</v>
      </c>
      <c r="S24" s="623"/>
      <c r="T24" s="983">
        <f t="shared" si="0"/>
        <v>0</v>
      </c>
    </row>
    <row r="25" spans="1:20" x14ac:dyDescent="0.25">
      <c r="A25" s="417">
        <v>18</v>
      </c>
      <c r="B25" s="1259"/>
      <c r="C25" s="1241"/>
      <c r="D25" s="1243"/>
      <c r="E25" s="905" t="s">
        <v>224</v>
      </c>
      <c r="F25" s="982"/>
      <c r="G25" s="982"/>
      <c r="H25" s="982"/>
      <c r="I25" s="982"/>
      <c r="J25" s="982"/>
      <c r="K25" s="982" t="s">
        <v>7</v>
      </c>
      <c r="L25" s="982"/>
      <c r="M25" s="982"/>
      <c r="N25" s="982"/>
      <c r="O25" s="982"/>
      <c r="P25" s="982"/>
      <c r="Q25" s="982">
        <v>0.25</v>
      </c>
      <c r="R25" s="982">
        <v>1</v>
      </c>
      <c r="S25" s="623"/>
      <c r="T25" s="983">
        <f t="shared" si="0"/>
        <v>0</v>
      </c>
    </row>
    <row r="26" spans="1:20" ht="25.5" x14ac:dyDescent="0.25">
      <c r="A26" s="417">
        <v>19</v>
      </c>
      <c r="B26" s="1259"/>
      <c r="C26" s="981" t="s">
        <v>1308</v>
      </c>
      <c r="D26" s="905" t="s">
        <v>1309</v>
      </c>
      <c r="E26" s="905" t="s">
        <v>1172</v>
      </c>
      <c r="F26" s="982"/>
      <c r="G26" s="982" t="s">
        <v>7</v>
      </c>
      <c r="H26" s="982"/>
      <c r="I26" s="982"/>
      <c r="J26" s="982"/>
      <c r="K26" s="982"/>
      <c r="L26" s="982"/>
      <c r="M26" s="982"/>
      <c r="N26" s="982"/>
      <c r="O26" s="982"/>
      <c r="P26" s="982"/>
      <c r="Q26" s="982">
        <v>52</v>
      </c>
      <c r="R26" s="982">
        <v>7</v>
      </c>
      <c r="S26" s="978" t="s">
        <v>4046</v>
      </c>
      <c r="T26" s="979" t="s">
        <v>4046</v>
      </c>
    </row>
    <row r="27" spans="1:20" x14ac:dyDescent="0.25">
      <c r="A27" s="417">
        <v>20</v>
      </c>
      <c r="B27" s="1259"/>
      <c r="C27" s="981"/>
      <c r="D27" s="905"/>
      <c r="E27" s="905" t="s">
        <v>1310</v>
      </c>
      <c r="F27" s="982"/>
      <c r="G27" s="982"/>
      <c r="H27" s="982"/>
      <c r="I27" s="982"/>
      <c r="J27" s="982"/>
      <c r="K27" s="982"/>
      <c r="L27" s="982"/>
      <c r="M27" s="982"/>
      <c r="N27" s="982" t="s">
        <v>7</v>
      </c>
      <c r="O27" s="982" t="s">
        <v>7</v>
      </c>
      <c r="P27" s="982"/>
      <c r="Q27" s="982">
        <v>2</v>
      </c>
      <c r="R27" s="982">
        <v>7</v>
      </c>
      <c r="S27" s="623"/>
      <c r="T27" s="983">
        <f t="shared" si="0"/>
        <v>0</v>
      </c>
    </row>
    <row r="28" spans="1:20" ht="21.75" customHeight="1" x14ac:dyDescent="0.25">
      <c r="A28" s="417">
        <v>21</v>
      </c>
      <c r="B28" s="1259"/>
      <c r="C28" s="1240" t="s">
        <v>1311</v>
      </c>
      <c r="D28" s="1242" t="s">
        <v>1306</v>
      </c>
      <c r="E28" s="785" t="s">
        <v>358</v>
      </c>
      <c r="F28" s="982"/>
      <c r="G28" s="982" t="s">
        <v>7</v>
      </c>
      <c r="H28" s="982"/>
      <c r="I28" s="982"/>
      <c r="J28" s="982"/>
      <c r="K28" s="982"/>
      <c r="L28" s="982"/>
      <c r="M28" s="982"/>
      <c r="N28" s="982"/>
      <c r="O28" s="982"/>
      <c r="P28" s="982"/>
      <c r="Q28" s="982">
        <v>52</v>
      </c>
      <c r="R28" s="982">
        <v>1</v>
      </c>
      <c r="S28" s="978" t="s">
        <v>4046</v>
      </c>
      <c r="T28" s="979" t="s">
        <v>4046</v>
      </c>
    </row>
    <row r="29" spans="1:20" x14ac:dyDescent="0.25">
      <c r="A29" s="417">
        <v>22</v>
      </c>
      <c r="B29" s="1259"/>
      <c r="C29" s="1265"/>
      <c r="D29" s="1247"/>
      <c r="E29" s="905" t="s">
        <v>1172</v>
      </c>
      <c r="F29" s="982"/>
      <c r="G29" s="982"/>
      <c r="H29" s="982" t="s">
        <v>7</v>
      </c>
      <c r="I29" s="982"/>
      <c r="J29" s="982"/>
      <c r="K29" s="982"/>
      <c r="L29" s="982"/>
      <c r="M29" s="982"/>
      <c r="N29" s="982"/>
      <c r="O29" s="982"/>
      <c r="P29" s="982"/>
      <c r="Q29" s="982">
        <v>12</v>
      </c>
      <c r="R29" s="982">
        <v>1</v>
      </c>
      <c r="S29" s="978" t="s">
        <v>4046</v>
      </c>
      <c r="T29" s="979" t="s">
        <v>4046</v>
      </c>
    </row>
    <row r="30" spans="1:20" x14ac:dyDescent="0.25">
      <c r="A30" s="417">
        <v>23</v>
      </c>
      <c r="B30" s="1259"/>
      <c r="C30" s="1265"/>
      <c r="D30" s="1247"/>
      <c r="E30" s="905" t="s">
        <v>510</v>
      </c>
      <c r="F30" s="982"/>
      <c r="G30" s="982"/>
      <c r="H30" s="982"/>
      <c r="I30" s="982"/>
      <c r="J30" s="982"/>
      <c r="K30" s="982"/>
      <c r="L30" s="982"/>
      <c r="M30" s="982"/>
      <c r="N30" s="982" t="s">
        <v>7</v>
      </c>
      <c r="O30" s="982" t="s">
        <v>7</v>
      </c>
      <c r="P30" s="982"/>
      <c r="Q30" s="982">
        <v>2</v>
      </c>
      <c r="R30" s="982">
        <v>1</v>
      </c>
      <c r="S30" s="623"/>
      <c r="T30" s="983">
        <f t="shared" si="0"/>
        <v>0</v>
      </c>
    </row>
    <row r="31" spans="1:20" x14ac:dyDescent="0.25">
      <c r="A31" s="417">
        <v>24</v>
      </c>
      <c r="B31" s="1259"/>
      <c r="C31" s="1265"/>
      <c r="D31" s="1247"/>
      <c r="E31" s="785" t="s">
        <v>1186</v>
      </c>
      <c r="F31" s="982"/>
      <c r="G31" s="982"/>
      <c r="H31" s="982"/>
      <c r="I31" s="982"/>
      <c r="J31" s="982"/>
      <c r="K31" s="982"/>
      <c r="L31" s="982"/>
      <c r="M31" s="982"/>
      <c r="N31" s="982" t="s">
        <v>7</v>
      </c>
      <c r="O31" s="982" t="s">
        <v>7</v>
      </c>
      <c r="P31" s="982"/>
      <c r="Q31" s="982">
        <v>2</v>
      </c>
      <c r="R31" s="982">
        <v>1</v>
      </c>
      <c r="S31" s="623"/>
      <c r="T31" s="983">
        <f t="shared" si="0"/>
        <v>0</v>
      </c>
    </row>
    <row r="32" spans="1:20" x14ac:dyDescent="0.25">
      <c r="A32" s="417">
        <v>25</v>
      </c>
      <c r="B32" s="1259"/>
      <c r="C32" s="1265"/>
      <c r="D32" s="1247"/>
      <c r="E32" s="905" t="s">
        <v>545</v>
      </c>
      <c r="F32" s="982"/>
      <c r="G32" s="982"/>
      <c r="H32" s="982"/>
      <c r="I32" s="982"/>
      <c r="J32" s="982"/>
      <c r="K32" s="982"/>
      <c r="L32" s="982"/>
      <c r="M32" s="982"/>
      <c r="N32" s="982" t="s">
        <v>7</v>
      </c>
      <c r="O32" s="982" t="s">
        <v>7</v>
      </c>
      <c r="P32" s="982"/>
      <c r="Q32" s="982">
        <v>2</v>
      </c>
      <c r="R32" s="982">
        <v>1</v>
      </c>
      <c r="S32" s="623"/>
      <c r="T32" s="983">
        <f t="shared" si="0"/>
        <v>0</v>
      </c>
    </row>
    <row r="33" spans="1:20" x14ac:dyDescent="0.25">
      <c r="A33" s="417">
        <v>26</v>
      </c>
      <c r="B33" s="1259"/>
      <c r="C33" s="1265"/>
      <c r="D33" s="1247"/>
      <c r="E33" s="905" t="s">
        <v>279</v>
      </c>
      <c r="F33" s="982"/>
      <c r="G33" s="982"/>
      <c r="H33" s="982"/>
      <c r="I33" s="982"/>
      <c r="J33" s="982"/>
      <c r="K33" s="982"/>
      <c r="L33" s="982"/>
      <c r="M33" s="982"/>
      <c r="N33" s="982" t="s">
        <v>7</v>
      </c>
      <c r="O33" s="982" t="s">
        <v>7</v>
      </c>
      <c r="P33" s="982"/>
      <c r="Q33" s="982">
        <v>2</v>
      </c>
      <c r="R33" s="982">
        <v>1</v>
      </c>
      <c r="S33" s="623"/>
      <c r="T33" s="983">
        <f t="shared" si="0"/>
        <v>0</v>
      </c>
    </row>
    <row r="34" spans="1:20" x14ac:dyDescent="0.25">
      <c r="A34" s="417">
        <v>27</v>
      </c>
      <c r="B34" s="1259"/>
      <c r="C34" s="1265"/>
      <c r="D34" s="1247"/>
      <c r="E34" s="785" t="s">
        <v>656</v>
      </c>
      <c r="F34" s="982"/>
      <c r="G34" s="982"/>
      <c r="H34" s="982"/>
      <c r="I34" s="982"/>
      <c r="J34" s="982"/>
      <c r="K34" s="982"/>
      <c r="L34" s="982"/>
      <c r="M34" s="982"/>
      <c r="N34" s="982" t="s">
        <v>7</v>
      </c>
      <c r="O34" s="982" t="s">
        <v>7</v>
      </c>
      <c r="P34" s="982"/>
      <c r="Q34" s="982">
        <v>2</v>
      </c>
      <c r="R34" s="982">
        <v>1</v>
      </c>
      <c r="S34" s="623"/>
      <c r="T34" s="983">
        <f t="shared" si="0"/>
        <v>0</v>
      </c>
    </row>
    <row r="35" spans="1:20" x14ac:dyDescent="0.25">
      <c r="A35" s="417">
        <v>28</v>
      </c>
      <c r="B35" s="1259"/>
      <c r="C35" s="1265"/>
      <c r="D35" s="1247"/>
      <c r="E35" s="905" t="s">
        <v>512</v>
      </c>
      <c r="F35" s="982"/>
      <c r="G35" s="982"/>
      <c r="H35" s="982"/>
      <c r="I35" s="982"/>
      <c r="J35" s="982"/>
      <c r="K35" s="982"/>
      <c r="L35" s="982"/>
      <c r="M35" s="982"/>
      <c r="N35" s="982" t="s">
        <v>7</v>
      </c>
      <c r="O35" s="982" t="s">
        <v>7</v>
      </c>
      <c r="P35" s="982"/>
      <c r="Q35" s="982">
        <v>2</v>
      </c>
      <c r="R35" s="982">
        <v>1</v>
      </c>
      <c r="S35" s="623"/>
      <c r="T35" s="983">
        <f t="shared" si="0"/>
        <v>0</v>
      </c>
    </row>
    <row r="36" spans="1:20" x14ac:dyDescent="0.25">
      <c r="A36" s="417">
        <v>29</v>
      </c>
      <c r="B36" s="1259"/>
      <c r="C36" s="1265"/>
      <c r="D36" s="1247"/>
      <c r="E36" s="905" t="s">
        <v>209</v>
      </c>
      <c r="F36" s="982"/>
      <c r="G36" s="982"/>
      <c r="H36" s="982"/>
      <c r="I36" s="982"/>
      <c r="J36" s="982"/>
      <c r="K36" s="982"/>
      <c r="L36" s="982"/>
      <c r="M36" s="982"/>
      <c r="N36" s="982"/>
      <c r="O36" s="982" t="s">
        <v>7</v>
      </c>
      <c r="P36" s="982"/>
      <c r="Q36" s="982">
        <v>1</v>
      </c>
      <c r="R36" s="982">
        <v>1</v>
      </c>
      <c r="S36" s="623"/>
      <c r="T36" s="983">
        <f t="shared" si="0"/>
        <v>0</v>
      </c>
    </row>
    <row r="37" spans="1:20" x14ac:dyDescent="0.25">
      <c r="A37" s="417">
        <v>30</v>
      </c>
      <c r="B37" s="1259"/>
      <c r="C37" s="1265"/>
      <c r="D37" s="1247"/>
      <c r="E37" s="785" t="s">
        <v>1307</v>
      </c>
      <c r="F37" s="982"/>
      <c r="G37" s="982"/>
      <c r="H37" s="982"/>
      <c r="I37" s="982"/>
      <c r="J37" s="982"/>
      <c r="K37" s="982"/>
      <c r="L37" s="982"/>
      <c r="M37" s="982"/>
      <c r="N37" s="982"/>
      <c r="O37" s="982" t="s">
        <v>7</v>
      </c>
      <c r="P37" s="982"/>
      <c r="Q37" s="982">
        <v>1</v>
      </c>
      <c r="R37" s="982">
        <v>1</v>
      </c>
      <c r="S37" s="623"/>
      <c r="T37" s="983">
        <f t="shared" si="0"/>
        <v>0</v>
      </c>
    </row>
    <row r="38" spans="1:20" x14ac:dyDescent="0.25">
      <c r="A38" s="417">
        <v>31</v>
      </c>
      <c r="B38" s="1259"/>
      <c r="C38" s="1265"/>
      <c r="D38" s="1247"/>
      <c r="E38" s="905" t="s">
        <v>513</v>
      </c>
      <c r="F38" s="982"/>
      <c r="G38" s="982"/>
      <c r="H38" s="982"/>
      <c r="I38" s="982"/>
      <c r="J38" s="982"/>
      <c r="K38" s="982"/>
      <c r="L38" s="982"/>
      <c r="M38" s="982"/>
      <c r="N38" s="982"/>
      <c r="O38" s="982" t="s">
        <v>7</v>
      </c>
      <c r="P38" s="982"/>
      <c r="Q38" s="982">
        <v>1</v>
      </c>
      <c r="R38" s="982">
        <v>1</v>
      </c>
      <c r="S38" s="623"/>
      <c r="T38" s="983">
        <f t="shared" si="0"/>
        <v>0</v>
      </c>
    </row>
    <row r="39" spans="1:20" x14ac:dyDescent="0.25">
      <c r="A39" s="417">
        <v>32</v>
      </c>
      <c r="B39" s="1259"/>
      <c r="C39" s="1265"/>
      <c r="D39" s="1247"/>
      <c r="E39" s="905" t="s">
        <v>552</v>
      </c>
      <c r="F39" s="982"/>
      <c r="G39" s="982"/>
      <c r="H39" s="982"/>
      <c r="I39" s="982"/>
      <c r="J39" s="982"/>
      <c r="K39" s="982"/>
      <c r="L39" s="982"/>
      <c r="M39" s="982"/>
      <c r="N39" s="982" t="s">
        <v>7</v>
      </c>
      <c r="O39" s="982" t="s">
        <v>7</v>
      </c>
      <c r="P39" s="982"/>
      <c r="Q39" s="982">
        <v>2</v>
      </c>
      <c r="R39" s="982">
        <v>1</v>
      </c>
      <c r="S39" s="623"/>
      <c r="T39" s="983">
        <f t="shared" si="0"/>
        <v>0</v>
      </c>
    </row>
    <row r="40" spans="1:20" x14ac:dyDescent="0.25">
      <c r="A40" s="417">
        <v>33</v>
      </c>
      <c r="B40" s="1259"/>
      <c r="C40" s="1241"/>
      <c r="D40" s="1243"/>
      <c r="E40" s="905" t="s">
        <v>224</v>
      </c>
      <c r="F40" s="982"/>
      <c r="G40" s="982"/>
      <c r="H40" s="982"/>
      <c r="I40" s="982"/>
      <c r="J40" s="982"/>
      <c r="K40" s="982" t="s">
        <v>7</v>
      </c>
      <c r="L40" s="982"/>
      <c r="M40" s="982"/>
      <c r="N40" s="982"/>
      <c r="O40" s="982"/>
      <c r="P40" s="982"/>
      <c r="Q40" s="982">
        <v>0.25</v>
      </c>
      <c r="R40" s="982">
        <v>1</v>
      </c>
      <c r="S40" s="623"/>
      <c r="T40" s="983">
        <f t="shared" si="0"/>
        <v>0</v>
      </c>
    </row>
    <row r="41" spans="1:20" x14ac:dyDescent="0.25">
      <c r="A41" s="417">
        <v>34</v>
      </c>
      <c r="B41" s="1259"/>
      <c r="C41" s="1240" t="s">
        <v>52</v>
      </c>
      <c r="D41" s="1242" t="s">
        <v>1312</v>
      </c>
      <c r="E41" s="785" t="s">
        <v>1313</v>
      </c>
      <c r="F41" s="982"/>
      <c r="G41" s="982" t="s">
        <v>7</v>
      </c>
      <c r="H41" s="982"/>
      <c r="I41" s="982"/>
      <c r="J41" s="982"/>
      <c r="K41" s="982"/>
      <c r="L41" s="982"/>
      <c r="M41" s="982"/>
      <c r="N41" s="982"/>
      <c r="O41" s="982"/>
      <c r="P41" s="982"/>
      <c r="Q41" s="982">
        <v>52</v>
      </c>
      <c r="R41" s="982">
        <v>1</v>
      </c>
      <c r="S41" s="978" t="s">
        <v>4046</v>
      </c>
      <c r="T41" s="979" t="s">
        <v>4046</v>
      </c>
    </row>
    <row r="42" spans="1:20" x14ac:dyDescent="0.25">
      <c r="A42" s="417">
        <v>35</v>
      </c>
      <c r="B42" s="1259"/>
      <c r="C42" s="1265"/>
      <c r="D42" s="1247"/>
      <c r="E42" s="905" t="s">
        <v>1314</v>
      </c>
      <c r="F42" s="982" t="s">
        <v>7</v>
      </c>
      <c r="G42" s="982"/>
      <c r="H42" s="982"/>
      <c r="I42" s="982"/>
      <c r="J42" s="982"/>
      <c r="K42" s="982"/>
      <c r="L42" s="982"/>
      <c r="M42" s="982"/>
      <c r="N42" s="982"/>
      <c r="O42" s="982"/>
      <c r="P42" s="982"/>
      <c r="Q42" s="982">
        <v>365</v>
      </c>
      <c r="R42" s="982">
        <v>1</v>
      </c>
      <c r="S42" s="978" t="s">
        <v>4046</v>
      </c>
      <c r="T42" s="979" t="s">
        <v>4046</v>
      </c>
    </row>
    <row r="43" spans="1:20" ht="39" customHeight="1" x14ac:dyDescent="0.25">
      <c r="A43" s="417">
        <v>36</v>
      </c>
      <c r="B43" s="1259"/>
      <c r="C43" s="1265"/>
      <c r="D43" s="1247"/>
      <c r="E43" s="905" t="s">
        <v>1315</v>
      </c>
      <c r="F43" s="982"/>
      <c r="G43" s="982"/>
      <c r="H43" s="982" t="s">
        <v>7</v>
      </c>
      <c r="I43" s="982"/>
      <c r="J43" s="982"/>
      <c r="K43" s="982"/>
      <c r="L43" s="982"/>
      <c r="M43" s="982"/>
      <c r="N43" s="982"/>
      <c r="O43" s="982"/>
      <c r="P43" s="982"/>
      <c r="Q43" s="982">
        <v>12</v>
      </c>
      <c r="R43" s="982">
        <v>1</v>
      </c>
      <c r="S43" s="978" t="s">
        <v>4046</v>
      </c>
      <c r="T43" s="979" t="s">
        <v>4046</v>
      </c>
    </row>
    <row r="44" spans="1:20" ht="62.25" customHeight="1" x14ac:dyDescent="0.25">
      <c r="A44" s="417">
        <v>37</v>
      </c>
      <c r="B44" s="1259"/>
      <c r="C44" s="1265"/>
      <c r="D44" s="1247"/>
      <c r="E44" s="905" t="s">
        <v>1316</v>
      </c>
      <c r="F44" s="982"/>
      <c r="G44" s="982"/>
      <c r="H44" s="982"/>
      <c r="I44" s="982"/>
      <c r="J44" s="982"/>
      <c r="K44" s="982"/>
      <c r="L44" s="982"/>
      <c r="M44" s="982"/>
      <c r="N44" s="982" t="s">
        <v>7</v>
      </c>
      <c r="O44" s="982" t="s">
        <v>7</v>
      </c>
      <c r="P44" s="982"/>
      <c r="Q44" s="982">
        <v>2</v>
      </c>
      <c r="R44" s="982">
        <v>1</v>
      </c>
      <c r="S44" s="623"/>
      <c r="T44" s="983">
        <f t="shared" si="0"/>
        <v>0</v>
      </c>
    </row>
    <row r="45" spans="1:20" ht="357" customHeight="1" x14ac:dyDescent="0.25">
      <c r="A45" s="417">
        <v>38</v>
      </c>
      <c r="B45" s="1259"/>
      <c r="C45" s="1265"/>
      <c r="D45" s="1247"/>
      <c r="E45" s="905" t="s">
        <v>1317</v>
      </c>
      <c r="F45" s="982"/>
      <c r="G45" s="982"/>
      <c r="H45" s="982"/>
      <c r="I45" s="982"/>
      <c r="J45" s="982"/>
      <c r="K45" s="982"/>
      <c r="L45" s="982"/>
      <c r="M45" s="982"/>
      <c r="N45" s="982" t="s">
        <v>7</v>
      </c>
      <c r="O45" s="982" t="s">
        <v>7</v>
      </c>
      <c r="P45" s="982"/>
      <c r="Q45" s="982">
        <v>2</v>
      </c>
      <c r="R45" s="982">
        <v>1</v>
      </c>
      <c r="S45" s="623"/>
      <c r="T45" s="983">
        <f t="shared" si="0"/>
        <v>0</v>
      </c>
    </row>
    <row r="46" spans="1:20" x14ac:dyDescent="0.25">
      <c r="A46" s="417">
        <v>39</v>
      </c>
      <c r="B46" s="1260"/>
      <c r="C46" s="1241"/>
      <c r="D46" s="1243"/>
      <c r="E46" s="905" t="s">
        <v>224</v>
      </c>
      <c r="F46" s="982"/>
      <c r="G46" s="982"/>
      <c r="H46" s="982"/>
      <c r="I46" s="982"/>
      <c r="J46" s="982"/>
      <c r="K46" s="982" t="s">
        <v>7</v>
      </c>
      <c r="L46" s="982"/>
      <c r="M46" s="982"/>
      <c r="N46" s="982"/>
      <c r="O46" s="982"/>
      <c r="P46" s="982"/>
      <c r="Q46" s="982">
        <v>0.25</v>
      </c>
      <c r="R46" s="982">
        <v>1</v>
      </c>
      <c r="S46" s="623"/>
      <c r="T46" s="983">
        <f t="shared" si="0"/>
        <v>0</v>
      </c>
    </row>
    <row r="47" spans="1:20" x14ac:dyDescent="0.25">
      <c r="A47" s="417">
        <v>40</v>
      </c>
      <c r="B47" s="339" t="s">
        <v>1318</v>
      </c>
      <c r="C47" s="981" t="s">
        <v>1319</v>
      </c>
      <c r="D47" s="785" t="s">
        <v>1320</v>
      </c>
      <c r="E47" s="905" t="s">
        <v>1321</v>
      </c>
      <c r="F47" s="982" t="s">
        <v>7</v>
      </c>
      <c r="G47" s="982"/>
      <c r="H47" s="982"/>
      <c r="I47" s="982"/>
      <c r="J47" s="982"/>
      <c r="K47" s="982"/>
      <c r="L47" s="982"/>
      <c r="M47" s="982"/>
      <c r="N47" s="982"/>
      <c r="O47" s="982"/>
      <c r="P47" s="982"/>
      <c r="Q47" s="982">
        <v>365</v>
      </c>
      <c r="R47" s="982">
        <v>2</v>
      </c>
      <c r="S47" s="978" t="s">
        <v>4046</v>
      </c>
      <c r="T47" s="979" t="s">
        <v>4046</v>
      </c>
    </row>
    <row r="48" spans="1:20" x14ac:dyDescent="0.25">
      <c r="A48" s="417">
        <v>41</v>
      </c>
      <c r="B48" s="338"/>
      <c r="C48" s="981"/>
      <c r="D48" s="905"/>
      <c r="E48" s="905" t="s">
        <v>1322</v>
      </c>
      <c r="F48" s="982"/>
      <c r="G48" s="982"/>
      <c r="H48" s="982"/>
      <c r="I48" s="982"/>
      <c r="J48" s="982"/>
      <c r="K48" s="982"/>
      <c r="L48" s="982"/>
      <c r="M48" s="982"/>
      <c r="N48" s="982" t="s">
        <v>7</v>
      </c>
      <c r="O48" s="982" t="s">
        <v>7</v>
      </c>
      <c r="P48" s="982"/>
      <c r="Q48" s="982">
        <v>2</v>
      </c>
      <c r="R48" s="982">
        <v>2</v>
      </c>
      <c r="S48" s="623"/>
      <c r="T48" s="983">
        <f t="shared" si="0"/>
        <v>0</v>
      </c>
    </row>
    <row r="49" spans="1:20" ht="25.5" x14ac:dyDescent="0.25">
      <c r="A49" s="417">
        <v>42</v>
      </c>
      <c r="B49" s="339" t="s">
        <v>1318</v>
      </c>
      <c r="C49" s="981" t="s">
        <v>1323</v>
      </c>
      <c r="D49" s="905" t="s">
        <v>1324</v>
      </c>
      <c r="E49" s="905" t="s">
        <v>1321</v>
      </c>
      <c r="F49" s="982"/>
      <c r="G49" s="982" t="s">
        <v>7</v>
      </c>
      <c r="H49" s="982"/>
      <c r="I49" s="982"/>
      <c r="J49" s="982"/>
      <c r="K49" s="982"/>
      <c r="L49" s="982"/>
      <c r="M49" s="982"/>
      <c r="N49" s="982"/>
      <c r="O49" s="982"/>
      <c r="P49" s="982"/>
      <c r="Q49" s="982">
        <v>52</v>
      </c>
      <c r="R49" s="982">
        <v>2</v>
      </c>
      <c r="S49" s="978" t="s">
        <v>4046</v>
      </c>
      <c r="T49" s="979" t="s">
        <v>4046</v>
      </c>
    </row>
    <row r="50" spans="1:20" x14ac:dyDescent="0.25">
      <c r="A50" s="417">
        <v>43</v>
      </c>
      <c r="B50" s="338"/>
      <c r="C50" s="981"/>
      <c r="D50" s="905"/>
      <c r="E50" s="905" t="s">
        <v>1325</v>
      </c>
      <c r="F50" s="982"/>
      <c r="G50" s="982"/>
      <c r="H50" s="982" t="s">
        <v>7</v>
      </c>
      <c r="I50" s="982"/>
      <c r="J50" s="982"/>
      <c r="K50" s="982"/>
      <c r="L50" s="982"/>
      <c r="M50" s="982"/>
      <c r="N50" s="982"/>
      <c r="O50" s="982"/>
      <c r="P50" s="982"/>
      <c r="Q50" s="982">
        <v>12</v>
      </c>
      <c r="R50" s="982">
        <v>2</v>
      </c>
      <c r="S50" s="978" t="s">
        <v>4046</v>
      </c>
      <c r="T50" s="979" t="s">
        <v>4046</v>
      </c>
    </row>
    <row r="51" spans="1:20" x14ac:dyDescent="0.25">
      <c r="A51" s="417">
        <v>44</v>
      </c>
      <c r="B51" s="338"/>
      <c r="C51" s="981"/>
      <c r="D51" s="905"/>
      <c r="E51" s="905" t="s">
        <v>1326</v>
      </c>
      <c r="F51" s="982"/>
      <c r="G51" s="982" t="s">
        <v>7</v>
      </c>
      <c r="H51" s="982"/>
      <c r="I51" s="982"/>
      <c r="J51" s="982"/>
      <c r="K51" s="982"/>
      <c r="L51" s="982"/>
      <c r="M51" s="982"/>
      <c r="N51" s="982"/>
      <c r="O51" s="982"/>
      <c r="P51" s="982"/>
      <c r="Q51" s="982">
        <v>52</v>
      </c>
      <c r="R51" s="982">
        <v>2</v>
      </c>
      <c r="S51" s="978" t="s">
        <v>4046</v>
      </c>
      <c r="T51" s="979" t="s">
        <v>4046</v>
      </c>
    </row>
    <row r="52" spans="1:20" ht="177" customHeight="1" x14ac:dyDescent="0.25">
      <c r="A52" s="417">
        <v>45</v>
      </c>
      <c r="B52" s="338"/>
      <c r="C52" s="981"/>
      <c r="D52" s="905"/>
      <c r="E52" s="905" t="s">
        <v>1327</v>
      </c>
      <c r="F52" s="982"/>
      <c r="G52" s="982"/>
      <c r="H52" s="982"/>
      <c r="I52" s="982"/>
      <c r="J52" s="982"/>
      <c r="K52" s="982"/>
      <c r="L52" s="982"/>
      <c r="M52" s="982"/>
      <c r="N52" s="982" t="s">
        <v>7</v>
      </c>
      <c r="O52" s="982" t="s">
        <v>7</v>
      </c>
      <c r="P52" s="982"/>
      <c r="Q52" s="982">
        <v>2</v>
      </c>
      <c r="R52" s="982">
        <v>2</v>
      </c>
      <c r="S52" s="623"/>
      <c r="T52" s="983">
        <f t="shared" si="0"/>
        <v>0</v>
      </c>
    </row>
    <row r="53" spans="1:20" x14ac:dyDescent="0.25">
      <c r="A53" s="417">
        <v>46</v>
      </c>
      <c r="B53" s="1261" t="s">
        <v>1318</v>
      </c>
      <c r="C53" s="1240" t="s">
        <v>1328</v>
      </c>
      <c r="D53" s="1242" t="s">
        <v>1329</v>
      </c>
      <c r="E53" s="905" t="s">
        <v>1321</v>
      </c>
      <c r="F53" s="982" t="s">
        <v>7</v>
      </c>
      <c r="G53" s="982"/>
      <c r="H53" s="982"/>
      <c r="I53" s="982"/>
      <c r="J53" s="982"/>
      <c r="K53" s="982"/>
      <c r="L53" s="982"/>
      <c r="M53" s="982"/>
      <c r="N53" s="982"/>
      <c r="O53" s="982"/>
      <c r="P53" s="982"/>
      <c r="Q53" s="982">
        <v>365</v>
      </c>
      <c r="R53" s="982">
        <v>2</v>
      </c>
      <c r="S53" s="978" t="s">
        <v>4046</v>
      </c>
      <c r="T53" s="979" t="s">
        <v>4046</v>
      </c>
    </row>
    <row r="54" spans="1:20" x14ac:dyDescent="0.25">
      <c r="A54" s="417">
        <v>47</v>
      </c>
      <c r="B54" s="1262"/>
      <c r="C54" s="1241"/>
      <c r="D54" s="1243"/>
      <c r="E54" s="905" t="s">
        <v>1322</v>
      </c>
      <c r="F54" s="982"/>
      <c r="G54" s="982"/>
      <c r="H54" s="982"/>
      <c r="I54" s="982"/>
      <c r="J54" s="982"/>
      <c r="K54" s="982"/>
      <c r="L54" s="982"/>
      <c r="M54" s="982"/>
      <c r="N54" s="982" t="s">
        <v>7</v>
      </c>
      <c r="O54" s="982" t="s">
        <v>7</v>
      </c>
      <c r="P54" s="982"/>
      <c r="Q54" s="982">
        <v>2</v>
      </c>
      <c r="R54" s="982">
        <v>2</v>
      </c>
      <c r="S54" s="623"/>
      <c r="T54" s="983">
        <f t="shared" si="0"/>
        <v>0</v>
      </c>
    </row>
    <row r="55" spans="1:20" x14ac:dyDescent="0.25">
      <c r="A55" s="417">
        <v>48</v>
      </c>
      <c r="B55" s="1262"/>
      <c r="C55" s="1240" t="s">
        <v>1330</v>
      </c>
      <c r="D55" s="1242" t="s">
        <v>1331</v>
      </c>
      <c r="E55" s="905" t="s">
        <v>1321</v>
      </c>
      <c r="F55" s="982"/>
      <c r="G55" s="982" t="s">
        <v>7</v>
      </c>
      <c r="H55" s="982"/>
      <c r="I55" s="982"/>
      <c r="J55" s="982"/>
      <c r="K55" s="982"/>
      <c r="L55" s="982"/>
      <c r="M55" s="982"/>
      <c r="N55" s="982"/>
      <c r="O55" s="982"/>
      <c r="P55" s="982"/>
      <c r="Q55" s="982">
        <v>52</v>
      </c>
      <c r="R55" s="982">
        <v>2</v>
      </c>
      <c r="S55" s="978" t="s">
        <v>4046</v>
      </c>
      <c r="T55" s="979" t="s">
        <v>4046</v>
      </c>
    </row>
    <row r="56" spans="1:20" x14ac:dyDescent="0.25">
      <c r="A56" s="417">
        <v>49</v>
      </c>
      <c r="B56" s="1262"/>
      <c r="C56" s="1265"/>
      <c r="D56" s="1247"/>
      <c r="E56" s="905" t="s">
        <v>1325</v>
      </c>
      <c r="F56" s="982"/>
      <c r="G56" s="982"/>
      <c r="H56" s="982" t="s">
        <v>7</v>
      </c>
      <c r="I56" s="982"/>
      <c r="J56" s="982"/>
      <c r="K56" s="982"/>
      <c r="L56" s="982"/>
      <c r="M56" s="982"/>
      <c r="N56" s="982"/>
      <c r="O56" s="982"/>
      <c r="P56" s="982"/>
      <c r="Q56" s="982">
        <v>12</v>
      </c>
      <c r="R56" s="982">
        <v>2</v>
      </c>
      <c r="S56" s="978" t="s">
        <v>4046</v>
      </c>
      <c r="T56" s="979" t="s">
        <v>4046</v>
      </c>
    </row>
    <row r="57" spans="1:20" x14ac:dyDescent="0.25">
      <c r="A57" s="417">
        <v>50</v>
      </c>
      <c r="B57" s="1262"/>
      <c r="C57" s="1265"/>
      <c r="D57" s="1247"/>
      <c r="E57" s="905" t="s">
        <v>1326</v>
      </c>
      <c r="F57" s="982"/>
      <c r="G57" s="982" t="s">
        <v>7</v>
      </c>
      <c r="H57" s="982"/>
      <c r="I57" s="982"/>
      <c r="J57" s="982"/>
      <c r="K57" s="982"/>
      <c r="L57" s="982"/>
      <c r="M57" s="982"/>
      <c r="N57" s="982"/>
      <c r="O57" s="982"/>
      <c r="P57" s="982"/>
      <c r="Q57" s="982">
        <v>52</v>
      </c>
      <c r="R57" s="982">
        <v>2</v>
      </c>
      <c r="S57" s="978" t="s">
        <v>4046</v>
      </c>
      <c r="T57" s="979" t="s">
        <v>4046</v>
      </c>
    </row>
    <row r="58" spans="1:20" ht="180" customHeight="1" x14ac:dyDescent="0.25">
      <c r="A58" s="417">
        <v>51</v>
      </c>
      <c r="B58" s="1262"/>
      <c r="C58" s="1241"/>
      <c r="D58" s="1243"/>
      <c r="E58" s="905" t="s">
        <v>1327</v>
      </c>
      <c r="F58" s="982"/>
      <c r="G58" s="982"/>
      <c r="H58" s="982"/>
      <c r="I58" s="982"/>
      <c r="J58" s="982"/>
      <c r="K58" s="982"/>
      <c r="L58" s="982"/>
      <c r="M58" s="982"/>
      <c r="N58" s="982" t="s">
        <v>7</v>
      </c>
      <c r="O58" s="982" t="s">
        <v>7</v>
      </c>
      <c r="P58" s="982"/>
      <c r="Q58" s="982">
        <v>2</v>
      </c>
      <c r="R58" s="982">
        <v>2</v>
      </c>
      <c r="S58" s="623"/>
      <c r="T58" s="983">
        <f t="shared" si="0"/>
        <v>0</v>
      </c>
    </row>
    <row r="59" spans="1:20" x14ac:dyDescent="0.25">
      <c r="A59" s="417">
        <v>52</v>
      </c>
      <c r="B59" s="1262"/>
      <c r="C59" s="1240" t="s">
        <v>1332</v>
      </c>
      <c r="D59" s="1242" t="s">
        <v>1333</v>
      </c>
      <c r="E59" s="905" t="s">
        <v>1321</v>
      </c>
      <c r="F59" s="982" t="s">
        <v>7</v>
      </c>
      <c r="G59" s="982"/>
      <c r="H59" s="982"/>
      <c r="I59" s="982"/>
      <c r="J59" s="982"/>
      <c r="K59" s="982"/>
      <c r="L59" s="982"/>
      <c r="M59" s="982"/>
      <c r="N59" s="982"/>
      <c r="O59" s="982"/>
      <c r="P59" s="982"/>
      <c r="Q59" s="982">
        <v>365</v>
      </c>
      <c r="R59" s="982">
        <v>1</v>
      </c>
      <c r="S59" s="978" t="s">
        <v>4046</v>
      </c>
      <c r="T59" s="979" t="s">
        <v>4046</v>
      </c>
    </row>
    <row r="60" spans="1:20" x14ac:dyDescent="0.25">
      <c r="A60" s="417">
        <v>53</v>
      </c>
      <c r="B60" s="1262"/>
      <c r="C60" s="1241"/>
      <c r="D60" s="1243"/>
      <c r="E60" s="905" t="s">
        <v>1322</v>
      </c>
      <c r="F60" s="982"/>
      <c r="G60" s="982"/>
      <c r="H60" s="982"/>
      <c r="I60" s="982"/>
      <c r="J60" s="982"/>
      <c r="K60" s="982"/>
      <c r="L60" s="982"/>
      <c r="M60" s="982"/>
      <c r="N60" s="982" t="s">
        <v>7</v>
      </c>
      <c r="O60" s="982" t="s">
        <v>7</v>
      </c>
      <c r="P60" s="982"/>
      <c r="Q60" s="982">
        <v>2</v>
      </c>
      <c r="R60" s="982">
        <v>1</v>
      </c>
      <c r="S60" s="623"/>
      <c r="T60" s="983">
        <f t="shared" si="0"/>
        <v>0</v>
      </c>
    </row>
    <row r="61" spans="1:20" x14ac:dyDescent="0.25">
      <c r="A61" s="417">
        <v>54</v>
      </c>
      <c r="B61" s="1262"/>
      <c r="C61" s="1240" t="s">
        <v>1334</v>
      </c>
      <c r="D61" s="1268" t="s">
        <v>1335</v>
      </c>
      <c r="E61" s="905" t="s">
        <v>1321</v>
      </c>
      <c r="F61" s="982"/>
      <c r="G61" s="982" t="s">
        <v>7</v>
      </c>
      <c r="H61" s="982"/>
      <c r="I61" s="982"/>
      <c r="J61" s="982"/>
      <c r="K61" s="982"/>
      <c r="L61" s="982"/>
      <c r="M61" s="982"/>
      <c r="N61" s="982"/>
      <c r="O61" s="982"/>
      <c r="P61" s="982"/>
      <c r="Q61" s="982">
        <v>52</v>
      </c>
      <c r="R61" s="982">
        <v>1</v>
      </c>
      <c r="S61" s="978" t="s">
        <v>4046</v>
      </c>
      <c r="T61" s="979" t="s">
        <v>4046</v>
      </c>
    </row>
    <row r="62" spans="1:20" x14ac:dyDescent="0.25">
      <c r="A62" s="417">
        <v>55</v>
      </c>
      <c r="B62" s="1262"/>
      <c r="C62" s="1265"/>
      <c r="D62" s="1269"/>
      <c r="E62" s="905" t="s">
        <v>1325</v>
      </c>
      <c r="F62" s="982"/>
      <c r="G62" s="982"/>
      <c r="H62" s="982" t="s">
        <v>7</v>
      </c>
      <c r="I62" s="982"/>
      <c r="J62" s="982"/>
      <c r="K62" s="982"/>
      <c r="L62" s="982"/>
      <c r="M62" s="982"/>
      <c r="N62" s="982"/>
      <c r="O62" s="982"/>
      <c r="P62" s="982"/>
      <c r="Q62" s="982">
        <v>12</v>
      </c>
      <c r="R62" s="982">
        <v>1</v>
      </c>
      <c r="S62" s="978" t="s">
        <v>4046</v>
      </c>
      <c r="T62" s="979" t="s">
        <v>4046</v>
      </c>
    </row>
    <row r="63" spans="1:20" x14ac:dyDescent="0.25">
      <c r="A63" s="417">
        <v>56</v>
      </c>
      <c r="B63" s="1262"/>
      <c r="C63" s="1265"/>
      <c r="D63" s="1270"/>
      <c r="E63" s="905" t="s">
        <v>1326</v>
      </c>
      <c r="F63" s="982"/>
      <c r="G63" s="982" t="s">
        <v>7</v>
      </c>
      <c r="H63" s="982"/>
      <c r="I63" s="982"/>
      <c r="J63" s="982"/>
      <c r="K63" s="982"/>
      <c r="L63" s="982"/>
      <c r="M63" s="982"/>
      <c r="N63" s="982"/>
      <c r="O63" s="982"/>
      <c r="P63" s="982"/>
      <c r="Q63" s="982">
        <v>52</v>
      </c>
      <c r="R63" s="982">
        <v>1</v>
      </c>
      <c r="S63" s="978" t="s">
        <v>4046</v>
      </c>
      <c r="T63" s="979" t="s">
        <v>4046</v>
      </c>
    </row>
    <row r="64" spans="1:20" ht="185.25" customHeight="1" x14ac:dyDescent="0.25">
      <c r="A64" s="417">
        <v>57</v>
      </c>
      <c r="B64" s="1262"/>
      <c r="C64" s="1241"/>
      <c r="D64" s="905"/>
      <c r="E64" s="905" t="s">
        <v>1327</v>
      </c>
      <c r="F64" s="982"/>
      <c r="G64" s="982"/>
      <c r="H64" s="982"/>
      <c r="I64" s="982"/>
      <c r="J64" s="982"/>
      <c r="K64" s="982"/>
      <c r="L64" s="982"/>
      <c r="M64" s="982"/>
      <c r="N64" s="982" t="s">
        <v>7</v>
      </c>
      <c r="O64" s="982" t="s">
        <v>7</v>
      </c>
      <c r="P64" s="982"/>
      <c r="Q64" s="982">
        <v>2</v>
      </c>
      <c r="R64" s="982">
        <v>1</v>
      </c>
      <c r="S64" s="623"/>
      <c r="T64" s="983">
        <f t="shared" si="0"/>
        <v>0</v>
      </c>
    </row>
    <row r="65" spans="1:20" x14ac:dyDescent="0.25">
      <c r="A65" s="417">
        <v>58</v>
      </c>
      <c r="B65" s="1263"/>
      <c r="C65" s="981" t="s">
        <v>1336</v>
      </c>
      <c r="D65" s="905" t="s">
        <v>1337</v>
      </c>
      <c r="E65" s="905" t="s">
        <v>224</v>
      </c>
      <c r="F65" s="982"/>
      <c r="G65" s="982"/>
      <c r="H65" s="982"/>
      <c r="I65" s="982"/>
      <c r="J65" s="982"/>
      <c r="K65" s="982" t="s">
        <v>7</v>
      </c>
      <c r="L65" s="982"/>
      <c r="M65" s="982"/>
      <c r="N65" s="982"/>
      <c r="O65" s="982"/>
      <c r="P65" s="982"/>
      <c r="Q65" s="982">
        <v>0.25</v>
      </c>
      <c r="R65" s="982">
        <v>1</v>
      </c>
      <c r="S65" s="623"/>
      <c r="T65" s="983">
        <f t="shared" si="0"/>
        <v>0</v>
      </c>
    </row>
    <row r="66" spans="1:20" x14ac:dyDescent="0.25">
      <c r="A66" s="417">
        <v>59</v>
      </c>
      <c r="B66" s="1261" t="s">
        <v>1338</v>
      </c>
      <c r="C66" s="1240" t="s">
        <v>1339</v>
      </c>
      <c r="D66" s="944"/>
      <c r="E66" s="905" t="s">
        <v>476</v>
      </c>
      <c r="F66" s="982" t="s">
        <v>7</v>
      </c>
      <c r="G66" s="982"/>
      <c r="H66" s="982"/>
      <c r="I66" s="982"/>
      <c r="J66" s="982"/>
      <c r="K66" s="982"/>
      <c r="L66" s="982"/>
      <c r="M66" s="982"/>
      <c r="N66" s="982"/>
      <c r="O66" s="982"/>
      <c r="P66" s="982"/>
      <c r="Q66" s="982">
        <v>365</v>
      </c>
      <c r="R66" s="982">
        <v>1</v>
      </c>
      <c r="S66" s="978" t="s">
        <v>4046</v>
      </c>
      <c r="T66" s="979" t="s">
        <v>4046</v>
      </c>
    </row>
    <row r="67" spans="1:20" x14ac:dyDescent="0.25">
      <c r="A67" s="417">
        <v>60</v>
      </c>
      <c r="B67" s="1262"/>
      <c r="C67" s="1265"/>
      <c r="D67" s="944"/>
      <c r="E67" s="905" t="s">
        <v>1340</v>
      </c>
      <c r="F67" s="982"/>
      <c r="G67" s="982"/>
      <c r="H67" s="982"/>
      <c r="I67" s="982"/>
      <c r="J67" s="982"/>
      <c r="K67" s="982"/>
      <c r="L67" s="982"/>
      <c r="M67" s="982"/>
      <c r="N67" s="982" t="s">
        <v>7</v>
      </c>
      <c r="O67" s="982" t="s">
        <v>7</v>
      </c>
      <c r="P67" s="982"/>
      <c r="Q67" s="982">
        <v>2</v>
      </c>
      <c r="R67" s="982">
        <v>1</v>
      </c>
      <c r="S67" s="623"/>
      <c r="T67" s="983">
        <f t="shared" si="0"/>
        <v>0</v>
      </c>
    </row>
    <row r="68" spans="1:20" x14ac:dyDescent="0.25">
      <c r="A68" s="417">
        <v>61</v>
      </c>
      <c r="B68" s="1262"/>
      <c r="C68" s="1265"/>
      <c r="D68" s="944"/>
      <c r="E68" s="905" t="s">
        <v>1341</v>
      </c>
      <c r="F68" s="982"/>
      <c r="G68" s="982"/>
      <c r="H68" s="982"/>
      <c r="I68" s="982"/>
      <c r="J68" s="982"/>
      <c r="K68" s="982"/>
      <c r="L68" s="982"/>
      <c r="M68" s="982"/>
      <c r="N68" s="982" t="s">
        <v>7</v>
      </c>
      <c r="O68" s="982" t="s">
        <v>7</v>
      </c>
      <c r="P68" s="982"/>
      <c r="Q68" s="982">
        <v>2</v>
      </c>
      <c r="R68" s="982">
        <v>1</v>
      </c>
      <c r="S68" s="623"/>
      <c r="T68" s="983">
        <f t="shared" si="0"/>
        <v>0</v>
      </c>
    </row>
    <row r="69" spans="1:20" x14ac:dyDescent="0.25">
      <c r="A69" s="417">
        <v>62</v>
      </c>
      <c r="B69" s="1262"/>
      <c r="C69" s="1265"/>
      <c r="D69" s="944"/>
      <c r="E69" s="905" t="s">
        <v>1342</v>
      </c>
      <c r="F69" s="982"/>
      <c r="G69" s="982"/>
      <c r="H69" s="982"/>
      <c r="I69" s="982"/>
      <c r="J69" s="982"/>
      <c r="K69" s="982"/>
      <c r="L69" s="982"/>
      <c r="M69" s="982"/>
      <c r="N69" s="982" t="s">
        <v>7</v>
      </c>
      <c r="O69" s="982" t="s">
        <v>7</v>
      </c>
      <c r="P69" s="982"/>
      <c r="Q69" s="982">
        <v>2</v>
      </c>
      <c r="R69" s="982">
        <v>2</v>
      </c>
      <c r="S69" s="623"/>
      <c r="T69" s="983">
        <f t="shared" si="0"/>
        <v>0</v>
      </c>
    </row>
    <row r="70" spans="1:20" x14ac:dyDescent="0.25">
      <c r="A70" s="417">
        <v>63</v>
      </c>
      <c r="B70" s="1262"/>
      <c r="C70" s="1241"/>
      <c r="D70" s="944"/>
      <c r="E70" s="905" t="s">
        <v>1343</v>
      </c>
      <c r="F70" s="982"/>
      <c r="G70" s="982"/>
      <c r="H70" s="982"/>
      <c r="I70" s="982"/>
      <c r="J70" s="982"/>
      <c r="K70" s="982"/>
      <c r="L70" s="982"/>
      <c r="M70" s="982"/>
      <c r="N70" s="982" t="s">
        <v>7</v>
      </c>
      <c r="O70" s="982" t="s">
        <v>7</v>
      </c>
      <c r="P70" s="982"/>
      <c r="Q70" s="982">
        <v>2</v>
      </c>
      <c r="R70" s="982">
        <v>2</v>
      </c>
      <c r="S70" s="623"/>
      <c r="T70" s="983">
        <f t="shared" si="0"/>
        <v>0</v>
      </c>
    </row>
    <row r="71" spans="1:20" x14ac:dyDescent="0.25">
      <c r="A71" s="417">
        <v>64</v>
      </c>
      <c r="B71" s="1262"/>
      <c r="C71" s="1240" t="s">
        <v>1344</v>
      </c>
      <c r="D71" s="1242" t="s">
        <v>1345</v>
      </c>
      <c r="E71" s="905" t="s">
        <v>476</v>
      </c>
      <c r="F71" s="982" t="s">
        <v>7</v>
      </c>
      <c r="G71" s="982"/>
      <c r="H71" s="982"/>
      <c r="I71" s="982"/>
      <c r="J71" s="982"/>
      <c r="K71" s="982"/>
      <c r="L71" s="982"/>
      <c r="M71" s="982"/>
      <c r="N71" s="982"/>
      <c r="O71" s="982"/>
      <c r="P71" s="982"/>
      <c r="Q71" s="982">
        <v>365</v>
      </c>
      <c r="R71" s="982">
        <v>4</v>
      </c>
      <c r="S71" s="978" t="s">
        <v>4046</v>
      </c>
      <c r="T71" s="979" t="s">
        <v>4046</v>
      </c>
    </row>
    <row r="72" spans="1:20" x14ac:dyDescent="0.25">
      <c r="A72" s="417">
        <v>65</v>
      </c>
      <c r="B72" s="1262"/>
      <c r="C72" s="1265"/>
      <c r="D72" s="1247"/>
      <c r="E72" s="905" t="s">
        <v>526</v>
      </c>
      <c r="F72" s="982" t="s">
        <v>7</v>
      </c>
      <c r="G72" s="982"/>
      <c r="H72" s="982"/>
      <c r="I72" s="982"/>
      <c r="J72" s="982"/>
      <c r="K72" s="982"/>
      <c r="L72" s="982"/>
      <c r="M72" s="982"/>
      <c r="N72" s="982"/>
      <c r="O72" s="982"/>
      <c r="P72" s="982"/>
      <c r="Q72" s="982">
        <v>365</v>
      </c>
      <c r="R72" s="982">
        <v>4</v>
      </c>
      <c r="S72" s="978" t="s">
        <v>4046</v>
      </c>
      <c r="T72" s="979" t="s">
        <v>4046</v>
      </c>
    </row>
    <row r="73" spans="1:20" x14ac:dyDescent="0.25">
      <c r="A73" s="417">
        <v>66</v>
      </c>
      <c r="B73" s="1262"/>
      <c r="C73" s="1265"/>
      <c r="D73" s="1247"/>
      <c r="E73" s="905" t="s">
        <v>529</v>
      </c>
      <c r="F73" s="982"/>
      <c r="G73" s="982"/>
      <c r="H73" s="982"/>
      <c r="I73" s="982"/>
      <c r="J73" s="982"/>
      <c r="K73" s="982"/>
      <c r="L73" s="982"/>
      <c r="M73" s="982"/>
      <c r="N73" s="982" t="s">
        <v>7</v>
      </c>
      <c r="O73" s="982" t="s">
        <v>7</v>
      </c>
      <c r="P73" s="982"/>
      <c r="Q73" s="982">
        <v>2</v>
      </c>
      <c r="R73" s="982">
        <v>4</v>
      </c>
      <c r="S73" s="623"/>
      <c r="T73" s="983">
        <f t="shared" si="0"/>
        <v>0</v>
      </c>
    </row>
    <row r="74" spans="1:20" x14ac:dyDescent="0.25">
      <c r="A74" s="417">
        <v>67</v>
      </c>
      <c r="B74" s="1262"/>
      <c r="C74" s="1265"/>
      <c r="D74" s="1247"/>
      <c r="E74" s="905" t="s">
        <v>533</v>
      </c>
      <c r="F74" s="982"/>
      <c r="G74" s="982"/>
      <c r="H74" s="982"/>
      <c r="I74" s="982"/>
      <c r="J74" s="982"/>
      <c r="K74" s="982"/>
      <c r="L74" s="982"/>
      <c r="M74" s="982"/>
      <c r="N74" s="982" t="s">
        <v>7</v>
      </c>
      <c r="O74" s="982" t="s">
        <v>7</v>
      </c>
      <c r="P74" s="982"/>
      <c r="Q74" s="982">
        <v>2</v>
      </c>
      <c r="R74" s="982">
        <v>4</v>
      </c>
      <c r="S74" s="623"/>
      <c r="T74" s="983">
        <f t="shared" si="0"/>
        <v>0</v>
      </c>
    </row>
    <row r="75" spans="1:20" x14ac:dyDescent="0.25">
      <c r="A75" s="417">
        <v>68</v>
      </c>
      <c r="B75" s="1262"/>
      <c r="C75" s="1265"/>
      <c r="D75" s="1247"/>
      <c r="E75" s="905" t="s">
        <v>534</v>
      </c>
      <c r="F75" s="982"/>
      <c r="G75" s="982"/>
      <c r="H75" s="982"/>
      <c r="I75" s="982"/>
      <c r="J75" s="982"/>
      <c r="K75" s="982"/>
      <c r="L75" s="982"/>
      <c r="M75" s="982"/>
      <c r="N75" s="982" t="s">
        <v>7</v>
      </c>
      <c r="O75" s="982" t="s">
        <v>7</v>
      </c>
      <c r="P75" s="982"/>
      <c r="Q75" s="982">
        <v>2</v>
      </c>
      <c r="R75" s="982">
        <v>4</v>
      </c>
      <c r="S75" s="623"/>
      <c r="T75" s="983">
        <f t="shared" si="0"/>
        <v>0</v>
      </c>
    </row>
    <row r="76" spans="1:20" x14ac:dyDescent="0.25">
      <c r="A76" s="417">
        <v>69</v>
      </c>
      <c r="B76" s="1262"/>
      <c r="C76" s="1241"/>
      <c r="D76" s="1243"/>
      <c r="E76" s="905" t="s">
        <v>537</v>
      </c>
      <c r="F76" s="982"/>
      <c r="G76" s="982"/>
      <c r="H76" s="982"/>
      <c r="I76" s="982"/>
      <c r="J76" s="982"/>
      <c r="K76" s="982"/>
      <c r="L76" s="982"/>
      <c r="M76" s="982"/>
      <c r="N76" s="982" t="s">
        <v>7</v>
      </c>
      <c r="O76" s="982" t="s">
        <v>7</v>
      </c>
      <c r="P76" s="982"/>
      <c r="Q76" s="982">
        <v>2</v>
      </c>
      <c r="R76" s="982">
        <v>4</v>
      </c>
      <c r="S76" s="623"/>
      <c r="T76" s="983">
        <f t="shared" si="0"/>
        <v>0</v>
      </c>
    </row>
    <row r="77" spans="1:20" x14ac:dyDescent="0.25">
      <c r="A77" s="417">
        <v>70</v>
      </c>
      <c r="B77" s="1262"/>
      <c r="C77" s="1240" t="s">
        <v>1346</v>
      </c>
      <c r="D77" s="1242" t="s">
        <v>1347</v>
      </c>
      <c r="E77" s="905" t="s">
        <v>476</v>
      </c>
      <c r="F77" s="982"/>
      <c r="G77" s="982" t="s">
        <v>7</v>
      </c>
      <c r="H77" s="982"/>
      <c r="I77" s="982"/>
      <c r="J77" s="982"/>
      <c r="K77" s="982"/>
      <c r="L77" s="982"/>
      <c r="M77" s="982"/>
      <c r="N77" s="982"/>
      <c r="O77" s="982"/>
      <c r="P77" s="982"/>
      <c r="Q77" s="982">
        <v>52</v>
      </c>
      <c r="R77" s="982">
        <v>1</v>
      </c>
      <c r="S77" s="978" t="s">
        <v>4046</v>
      </c>
      <c r="T77" s="979" t="s">
        <v>4046</v>
      </c>
    </row>
    <row r="78" spans="1:20" x14ac:dyDescent="0.25">
      <c r="A78" s="417">
        <v>71</v>
      </c>
      <c r="B78" s="1262"/>
      <c r="C78" s="1265"/>
      <c r="D78" s="1247"/>
      <c r="E78" s="905" t="s">
        <v>555</v>
      </c>
      <c r="F78" s="982"/>
      <c r="G78" s="982"/>
      <c r="H78" s="982"/>
      <c r="I78" s="982"/>
      <c r="J78" s="982"/>
      <c r="K78" s="982"/>
      <c r="L78" s="982"/>
      <c r="M78" s="982"/>
      <c r="N78" s="982" t="s">
        <v>7</v>
      </c>
      <c r="O78" s="982" t="s">
        <v>7</v>
      </c>
      <c r="P78" s="982"/>
      <c r="Q78" s="982">
        <v>2</v>
      </c>
      <c r="R78" s="982">
        <v>1</v>
      </c>
      <c r="S78" s="623"/>
      <c r="T78" s="983">
        <f t="shared" ref="T78:T83" si="1">Q78*R78*ROUND(S78,2)</f>
        <v>0</v>
      </c>
    </row>
    <row r="79" spans="1:20" x14ac:dyDescent="0.25">
      <c r="A79" s="417">
        <v>72</v>
      </c>
      <c r="B79" s="1262"/>
      <c r="C79" s="1265"/>
      <c r="D79" s="1247"/>
      <c r="E79" s="905" t="s">
        <v>1348</v>
      </c>
      <c r="F79" s="982"/>
      <c r="G79" s="982"/>
      <c r="H79" s="982"/>
      <c r="I79" s="982"/>
      <c r="J79" s="982"/>
      <c r="K79" s="982"/>
      <c r="L79" s="982"/>
      <c r="M79" s="982"/>
      <c r="N79" s="982" t="s">
        <v>7</v>
      </c>
      <c r="O79" s="982" t="s">
        <v>7</v>
      </c>
      <c r="P79" s="982"/>
      <c r="Q79" s="982">
        <v>2</v>
      </c>
      <c r="R79" s="982">
        <v>1</v>
      </c>
      <c r="S79" s="623"/>
      <c r="T79" s="983">
        <f t="shared" si="1"/>
        <v>0</v>
      </c>
    </row>
    <row r="80" spans="1:20" x14ac:dyDescent="0.25">
      <c r="A80" s="417">
        <v>73</v>
      </c>
      <c r="B80" s="1262"/>
      <c r="C80" s="1265"/>
      <c r="D80" s="1247"/>
      <c r="E80" s="905" t="s">
        <v>564</v>
      </c>
      <c r="F80" s="982"/>
      <c r="G80" s="982"/>
      <c r="H80" s="982"/>
      <c r="I80" s="982"/>
      <c r="J80" s="982"/>
      <c r="K80" s="982"/>
      <c r="L80" s="982"/>
      <c r="M80" s="982"/>
      <c r="N80" s="982" t="s">
        <v>7</v>
      </c>
      <c r="O80" s="982" t="s">
        <v>7</v>
      </c>
      <c r="P80" s="982"/>
      <c r="Q80" s="982">
        <v>2</v>
      </c>
      <c r="R80" s="982">
        <v>1</v>
      </c>
      <c r="S80" s="623"/>
      <c r="T80" s="983">
        <f t="shared" si="1"/>
        <v>0</v>
      </c>
    </row>
    <row r="81" spans="1:20" x14ac:dyDescent="0.25">
      <c r="A81" s="417">
        <v>74</v>
      </c>
      <c r="B81" s="1262"/>
      <c r="C81" s="1265"/>
      <c r="D81" s="1247"/>
      <c r="E81" s="905" t="s">
        <v>1349</v>
      </c>
      <c r="F81" s="982"/>
      <c r="G81" s="982"/>
      <c r="H81" s="982"/>
      <c r="I81" s="982"/>
      <c r="J81" s="982"/>
      <c r="K81" s="982"/>
      <c r="L81" s="982"/>
      <c r="M81" s="982"/>
      <c r="N81" s="982" t="s">
        <v>7</v>
      </c>
      <c r="O81" s="982" t="s">
        <v>7</v>
      </c>
      <c r="P81" s="982"/>
      <c r="Q81" s="982">
        <v>2</v>
      </c>
      <c r="R81" s="982">
        <v>1</v>
      </c>
      <c r="S81" s="623"/>
      <c r="T81" s="983">
        <f t="shared" si="1"/>
        <v>0</v>
      </c>
    </row>
    <row r="82" spans="1:20" x14ac:dyDescent="0.25">
      <c r="A82" s="417">
        <v>75</v>
      </c>
      <c r="B82" s="1262"/>
      <c r="C82" s="1265"/>
      <c r="D82" s="1247"/>
      <c r="E82" s="905" t="s">
        <v>570</v>
      </c>
      <c r="F82" s="982"/>
      <c r="G82" s="982"/>
      <c r="H82" s="982"/>
      <c r="I82" s="982"/>
      <c r="J82" s="982"/>
      <c r="K82" s="982"/>
      <c r="L82" s="982"/>
      <c r="M82" s="982"/>
      <c r="N82" s="982" t="s">
        <v>7</v>
      </c>
      <c r="O82" s="982" t="s">
        <v>7</v>
      </c>
      <c r="P82" s="982"/>
      <c r="Q82" s="982">
        <v>2</v>
      </c>
      <c r="R82" s="982">
        <v>1</v>
      </c>
      <c r="S82" s="623"/>
      <c r="T82" s="983">
        <f t="shared" si="1"/>
        <v>0</v>
      </c>
    </row>
    <row r="83" spans="1:20" ht="15.75" thickBot="1" x14ac:dyDescent="0.3">
      <c r="A83" s="418">
        <v>76</v>
      </c>
      <c r="B83" s="1264"/>
      <c r="C83" s="1266"/>
      <c r="D83" s="1267"/>
      <c r="E83" s="909" t="s">
        <v>578</v>
      </c>
      <c r="F83" s="984"/>
      <c r="G83" s="984"/>
      <c r="H83" s="984"/>
      <c r="I83" s="984"/>
      <c r="J83" s="984"/>
      <c r="K83" s="984"/>
      <c r="L83" s="984"/>
      <c r="M83" s="984"/>
      <c r="N83" s="984" t="s">
        <v>7</v>
      </c>
      <c r="O83" s="984" t="s">
        <v>7</v>
      </c>
      <c r="P83" s="984"/>
      <c r="Q83" s="984">
        <v>2</v>
      </c>
      <c r="R83" s="984">
        <v>1</v>
      </c>
      <c r="S83" s="624"/>
      <c r="T83" s="985">
        <f t="shared" si="1"/>
        <v>0</v>
      </c>
    </row>
    <row r="84" spans="1:20" ht="16.5" thickTop="1" thickBot="1" x14ac:dyDescent="0.3">
      <c r="A84" s="457"/>
      <c r="B84" s="457"/>
      <c r="C84" s="204"/>
      <c r="D84" s="204"/>
      <c r="E84" s="204"/>
      <c r="F84" s="457"/>
      <c r="G84" s="457"/>
      <c r="H84" s="457"/>
      <c r="I84" s="457"/>
      <c r="J84" s="457"/>
      <c r="K84" s="457"/>
      <c r="L84" s="457"/>
      <c r="M84" s="457"/>
      <c r="N84" s="204"/>
      <c r="O84" s="204"/>
      <c r="P84" s="204"/>
      <c r="Q84" s="204"/>
      <c r="R84" s="204"/>
      <c r="S84" s="458" t="s">
        <v>9</v>
      </c>
      <c r="T84" s="459">
        <f>SUM(T13,T16:T25,T27,T30:T40,T44:T46,T48,T52,T54,T58,T60,T64:T65,T67:T70,T73:T76,T78:T83)</f>
        <v>0</v>
      </c>
    </row>
    <row r="85" spans="1:20" ht="15.75" thickTop="1" x14ac:dyDescent="0.25"/>
  </sheetData>
  <sheetProtection algorithmName="SHA-512" hashValue="VJoL9t3b/shkhKjc7FZB7PGB9LqjJBgGYlgV96mpi9hkwstAgC7vevn37Uq1WWN8jn3d5w3sXAOzN3Wsw1PUjQ==" saltValue="Ci2l9svlaPC3QQkuRvO2sg==" spinCount="100000" sheet="1" objects="1" scenarios="1"/>
  <mergeCells count="36">
    <mergeCell ref="D41:D46"/>
    <mergeCell ref="C28:C40"/>
    <mergeCell ref="D28:D40"/>
    <mergeCell ref="C14:C25"/>
    <mergeCell ref="D14:D25"/>
    <mergeCell ref="D59:D60"/>
    <mergeCell ref="C55:C58"/>
    <mergeCell ref="D55:D58"/>
    <mergeCell ref="C53:C54"/>
    <mergeCell ref="D53:D54"/>
    <mergeCell ref="D71:D76"/>
    <mergeCell ref="C66:C70"/>
    <mergeCell ref="D77:D83"/>
    <mergeCell ref="C61:C64"/>
    <mergeCell ref="D61:D63"/>
    <mergeCell ref="B8:B46"/>
    <mergeCell ref="B53:B65"/>
    <mergeCell ref="B66:B83"/>
    <mergeCell ref="C77:C83"/>
    <mergeCell ref="C71:C76"/>
    <mergeCell ref="C59:C60"/>
    <mergeCell ref="C41:C46"/>
    <mergeCell ref="A1:F1"/>
    <mergeCell ref="G1:T1"/>
    <mergeCell ref="A3:O3"/>
    <mergeCell ref="A5:A7"/>
    <mergeCell ref="C5:C7"/>
    <mergeCell ref="D5:D7"/>
    <mergeCell ref="E5:E7"/>
    <mergeCell ref="F5:J6"/>
    <mergeCell ref="K5:M6"/>
    <mergeCell ref="B5:B7"/>
    <mergeCell ref="N5:R6"/>
    <mergeCell ref="S5:S7"/>
    <mergeCell ref="T5:T7"/>
    <mergeCell ref="A2:T2"/>
  </mergeCells>
  <printOptions horizontalCentered="1"/>
  <pageMargins left="0.39370078740157483" right="0.39370078740157483" top="0.39370078740157483" bottom="0.39370078740157483" header="0.19685039370078741" footer="0.19685039370078741"/>
  <pageSetup paperSize="9" scale="57" fitToHeight="4"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559" operator="containsText" text="2." id="{8DE6C973-052F-42C6-828F-E51B17A4D08F}">
            <xm:f>NOT(ISERROR(SEARCH("2.",'Príloha č.1.5 - SO 420-05'!B44)))</xm:f>
            <x14:dxf>
              <numFmt numFmtId="0" formatCode="General"/>
            </x14:dxf>
          </x14:cfRule>
          <xm:sqref>B48:B53</xm:sqref>
        </x14:conditionalFormatting>
        <x14:conditionalFormatting xmlns:xm="http://schemas.microsoft.com/office/excel/2006/main">
          <x14:cfRule type="containsText" priority="2560" operator="containsText" text="2." id="{8DE6C973-052F-42C6-828F-E51B17A4D08F}">
            <xm:f>NOT(ISERROR(SEARCH("2.",'Príloha č.1.5 - SO 420-05'!#REF!)))</xm:f>
            <x14:dxf>
              <numFmt numFmtId="0" formatCode="General"/>
            </x14:dxf>
          </x14:cfRule>
          <xm:sqref>B47</xm:sqref>
        </x14:conditionalFormatting>
        <x14:conditionalFormatting xmlns:xm="http://schemas.microsoft.com/office/excel/2006/main">
          <x14:cfRule type="containsText" priority="2817" operator="containsText" text="2." id="{8DE6C973-052F-42C6-828F-E51B17A4D08F}">
            <xm:f>NOT(ISERROR(SEARCH("2.",'Príloha č.1.5 - SO 420-05'!B54)))</xm:f>
            <x14:dxf>
              <numFmt numFmtId="0" formatCode="General"/>
            </x14:dxf>
          </x14:cfRule>
          <xm:sqref>B66</xm:sqref>
        </x14:conditionalFormatting>
      </x14:conditionalFormatting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3">
    <tabColor rgb="FF92D050"/>
    <pageSetUpPr fitToPage="1"/>
  </sheetPr>
  <dimension ref="A1:S35"/>
  <sheetViews>
    <sheetView topLeftCell="A10" zoomScale="55" zoomScaleNormal="55" workbookViewId="0">
      <selection activeCell="U24" sqref="U24"/>
    </sheetView>
  </sheetViews>
  <sheetFormatPr defaultColWidth="9.140625" defaultRowHeight="15" x14ac:dyDescent="0.25"/>
  <cols>
    <col min="1" max="1" width="5.7109375" style="1122" customWidth="1"/>
    <col min="2" max="2" width="18.7109375" style="18" customWidth="1"/>
    <col min="3" max="3" width="32.7109375" style="18" customWidth="1"/>
    <col min="4" max="4" width="60.7109375" style="18" customWidth="1"/>
    <col min="5" max="10" width="3.7109375" style="1122" customWidth="1"/>
    <col min="11" max="12" width="9.7109375" style="1122"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3529</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4067</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229</v>
      </c>
      <c r="F7" s="254" t="s">
        <v>921</v>
      </c>
      <c r="G7" s="254" t="s">
        <v>217</v>
      </c>
      <c r="H7" s="254" t="s">
        <v>230</v>
      </c>
      <c r="I7" s="255" t="s">
        <v>3518</v>
      </c>
      <c r="J7" s="256" t="s">
        <v>231</v>
      </c>
      <c r="K7" s="256" t="s">
        <v>232</v>
      </c>
      <c r="L7" s="256" t="s">
        <v>233</v>
      </c>
      <c r="M7" s="258" t="s">
        <v>239</v>
      </c>
      <c r="N7" s="256" t="s">
        <v>238</v>
      </c>
      <c r="O7" s="256" t="s">
        <v>473</v>
      </c>
      <c r="P7" s="256" t="s">
        <v>3</v>
      </c>
      <c r="Q7" s="257" t="s">
        <v>64</v>
      </c>
      <c r="R7" s="1191"/>
      <c r="S7" s="1192"/>
    </row>
    <row r="8" spans="1:19" ht="25.5" x14ac:dyDescent="0.25">
      <c r="A8" s="303">
        <f t="shared" ref="A8:A15" si="0">ROW(A1)</f>
        <v>1</v>
      </c>
      <c r="B8" s="1258" t="s">
        <v>1525</v>
      </c>
      <c r="C8" s="315" t="s">
        <v>3508</v>
      </c>
      <c r="D8" s="316" t="s">
        <v>3530</v>
      </c>
      <c r="E8" s="305"/>
      <c r="F8" s="305"/>
      <c r="G8" s="305"/>
      <c r="H8" s="305"/>
      <c r="I8" s="332" t="s">
        <v>7</v>
      </c>
      <c r="J8" s="306" t="s">
        <v>7</v>
      </c>
      <c r="K8" s="307"/>
      <c r="L8" s="307"/>
      <c r="M8" s="306"/>
      <c r="N8" s="306" t="s">
        <v>7</v>
      </c>
      <c r="O8" s="306"/>
      <c r="P8" s="306">
        <v>0.25</v>
      </c>
      <c r="Q8" s="306">
        <v>6</v>
      </c>
      <c r="R8" s="618"/>
      <c r="S8" s="755">
        <f>P8*Q8*ROUND(R8,2)</f>
        <v>0</v>
      </c>
    </row>
    <row r="9" spans="1:19" x14ac:dyDescent="0.25">
      <c r="A9" s="303">
        <f t="shared" si="0"/>
        <v>2</v>
      </c>
      <c r="B9" s="1259"/>
      <c r="C9" s="315"/>
      <c r="D9" s="316" t="s">
        <v>3509</v>
      </c>
      <c r="E9" s="305"/>
      <c r="F9" s="305"/>
      <c r="G9" s="305"/>
      <c r="H9" s="332" t="s">
        <v>7</v>
      </c>
      <c r="I9" s="332"/>
      <c r="J9" s="306"/>
      <c r="K9" s="307"/>
      <c r="L9" s="307"/>
      <c r="M9" s="306"/>
      <c r="N9" s="306" t="s">
        <v>7</v>
      </c>
      <c r="O9" s="306"/>
      <c r="P9" s="306">
        <v>1</v>
      </c>
      <c r="Q9" s="306">
        <v>6</v>
      </c>
      <c r="R9" s="618"/>
      <c r="S9" s="755">
        <f>P9*Q9*ROUND(R9,2)</f>
        <v>0</v>
      </c>
    </row>
    <row r="10" spans="1:19" x14ac:dyDescent="0.25">
      <c r="A10" s="214">
        <f t="shared" si="0"/>
        <v>3</v>
      </c>
      <c r="B10" s="1259"/>
      <c r="C10" s="1123"/>
      <c r="D10" s="986" t="s">
        <v>3510</v>
      </c>
      <c r="E10" s="987"/>
      <c r="F10" s="987"/>
      <c r="G10" s="987" t="s">
        <v>7</v>
      </c>
      <c r="H10" s="987"/>
      <c r="I10" s="987"/>
      <c r="J10" s="987"/>
      <c r="K10" s="987"/>
      <c r="L10" s="987"/>
      <c r="M10" s="987" t="s">
        <v>7</v>
      </c>
      <c r="N10" s="987" t="s">
        <v>7</v>
      </c>
      <c r="O10" s="987"/>
      <c r="P10" s="987">
        <v>2</v>
      </c>
      <c r="Q10" s="987">
        <v>6</v>
      </c>
      <c r="R10" s="618"/>
      <c r="S10" s="755">
        <f t="shared" ref="S10:S31" si="1">P10*Q10*ROUND(R10,2)</f>
        <v>0</v>
      </c>
    </row>
    <row r="11" spans="1:19" x14ac:dyDescent="0.25">
      <c r="A11" s="214">
        <f t="shared" si="0"/>
        <v>4</v>
      </c>
      <c r="B11" s="1259"/>
      <c r="C11" s="905"/>
      <c r="D11" s="756" t="s">
        <v>3511</v>
      </c>
      <c r="E11" s="988"/>
      <c r="F11" s="988"/>
      <c r="G11" s="988" t="s">
        <v>7</v>
      </c>
      <c r="H11" s="988"/>
      <c r="I11" s="988"/>
      <c r="J11" s="988"/>
      <c r="K11" s="988"/>
      <c r="L11" s="988"/>
      <c r="M11" s="987" t="s">
        <v>7</v>
      </c>
      <c r="N11" s="987" t="s">
        <v>7</v>
      </c>
      <c r="O11" s="988"/>
      <c r="P11" s="987">
        <v>2</v>
      </c>
      <c r="Q11" s="988">
        <v>6</v>
      </c>
      <c r="R11" s="618"/>
      <c r="S11" s="755">
        <f t="shared" si="1"/>
        <v>0</v>
      </c>
    </row>
    <row r="12" spans="1:19" x14ac:dyDescent="0.25">
      <c r="A12" s="214">
        <f t="shared" si="0"/>
        <v>5</v>
      </c>
      <c r="B12" s="1259"/>
      <c r="C12" s="905"/>
      <c r="D12" s="989" t="s">
        <v>3512</v>
      </c>
      <c r="E12" s="988"/>
      <c r="F12" s="988"/>
      <c r="G12" s="988" t="s">
        <v>7</v>
      </c>
      <c r="H12" s="988"/>
      <c r="I12" s="988"/>
      <c r="J12" s="988"/>
      <c r="K12" s="988"/>
      <c r="L12" s="988"/>
      <c r="M12" s="987" t="s">
        <v>7</v>
      </c>
      <c r="N12" s="987" t="s">
        <v>7</v>
      </c>
      <c r="O12" s="988"/>
      <c r="P12" s="987">
        <v>2</v>
      </c>
      <c r="Q12" s="988">
        <v>6</v>
      </c>
      <c r="R12" s="618"/>
      <c r="S12" s="755">
        <f t="shared" si="1"/>
        <v>0</v>
      </c>
    </row>
    <row r="13" spans="1:19" x14ac:dyDescent="0.25">
      <c r="A13" s="214">
        <f t="shared" si="0"/>
        <v>6</v>
      </c>
      <c r="B13" s="1259"/>
      <c r="C13" s="905"/>
      <c r="D13" s="756" t="s">
        <v>3513</v>
      </c>
      <c r="E13" s="988"/>
      <c r="F13" s="988"/>
      <c r="G13" s="988" t="s">
        <v>7</v>
      </c>
      <c r="H13" s="988"/>
      <c r="I13" s="988"/>
      <c r="J13" s="988"/>
      <c r="K13" s="988"/>
      <c r="L13" s="988"/>
      <c r="M13" s="987" t="s">
        <v>7</v>
      </c>
      <c r="N13" s="987" t="s">
        <v>7</v>
      </c>
      <c r="O13" s="988"/>
      <c r="P13" s="987">
        <v>2</v>
      </c>
      <c r="Q13" s="988">
        <v>6</v>
      </c>
      <c r="R13" s="618"/>
      <c r="S13" s="755">
        <f t="shared" si="1"/>
        <v>0</v>
      </c>
    </row>
    <row r="14" spans="1:19" x14ac:dyDescent="0.25">
      <c r="A14" s="214">
        <f t="shared" si="0"/>
        <v>7</v>
      </c>
      <c r="B14" s="1259"/>
      <c r="C14" s="972"/>
      <c r="D14" s="989" t="s">
        <v>3514</v>
      </c>
      <c r="E14" s="988"/>
      <c r="F14" s="988"/>
      <c r="G14" s="988" t="s">
        <v>7</v>
      </c>
      <c r="H14" s="988"/>
      <c r="I14" s="988"/>
      <c r="J14" s="988"/>
      <c r="K14" s="988"/>
      <c r="L14" s="988"/>
      <c r="M14" s="987" t="s">
        <v>7</v>
      </c>
      <c r="N14" s="987" t="s">
        <v>7</v>
      </c>
      <c r="O14" s="988"/>
      <c r="P14" s="987">
        <v>2</v>
      </c>
      <c r="Q14" s="988">
        <v>6</v>
      </c>
      <c r="R14" s="618"/>
      <c r="S14" s="755">
        <f t="shared" si="1"/>
        <v>0</v>
      </c>
    </row>
    <row r="15" spans="1:19" x14ac:dyDescent="0.25">
      <c r="A15" s="214">
        <f t="shared" si="0"/>
        <v>8</v>
      </c>
      <c r="B15" s="1259"/>
      <c r="C15" s="972"/>
      <c r="D15" s="756" t="s">
        <v>3515</v>
      </c>
      <c r="E15" s="988"/>
      <c r="F15" s="988"/>
      <c r="G15" s="988"/>
      <c r="H15" s="988" t="s">
        <v>7</v>
      </c>
      <c r="I15" s="988"/>
      <c r="J15" s="988"/>
      <c r="K15" s="988"/>
      <c r="L15" s="988"/>
      <c r="M15" s="988"/>
      <c r="N15" s="988" t="s">
        <v>7</v>
      </c>
      <c r="O15" s="988"/>
      <c r="P15" s="988">
        <v>1</v>
      </c>
      <c r="Q15" s="988">
        <v>6</v>
      </c>
      <c r="R15" s="618"/>
      <c r="S15" s="755">
        <f t="shared" si="1"/>
        <v>0</v>
      </c>
    </row>
    <row r="16" spans="1:19" x14ac:dyDescent="0.25">
      <c r="A16" s="214">
        <f t="shared" ref="A16:A31" si="2">ROW(A9)</f>
        <v>9</v>
      </c>
      <c r="B16" s="1259"/>
      <c r="C16" s="972"/>
      <c r="D16" s="756" t="s">
        <v>3532</v>
      </c>
      <c r="E16" s="988"/>
      <c r="F16" s="988"/>
      <c r="G16" s="988"/>
      <c r="H16" s="988"/>
      <c r="I16" s="988" t="s">
        <v>7</v>
      </c>
      <c r="J16" s="988"/>
      <c r="K16" s="988"/>
      <c r="L16" s="988"/>
      <c r="M16" s="988"/>
      <c r="N16" s="988" t="s">
        <v>7</v>
      </c>
      <c r="O16" s="988"/>
      <c r="P16" s="988">
        <v>0.25</v>
      </c>
      <c r="Q16" s="988">
        <v>6</v>
      </c>
      <c r="R16" s="618"/>
      <c r="S16" s="755">
        <f>P16*Q16*ROUND(R16,2)</f>
        <v>0</v>
      </c>
    </row>
    <row r="17" spans="1:19" x14ac:dyDescent="0.25">
      <c r="A17" s="214">
        <f t="shared" si="2"/>
        <v>10</v>
      </c>
      <c r="B17" s="1259"/>
      <c r="C17" s="972"/>
      <c r="D17" s="989" t="s">
        <v>3533</v>
      </c>
      <c r="E17" s="988"/>
      <c r="F17" s="988"/>
      <c r="G17" s="988"/>
      <c r="H17" s="988"/>
      <c r="I17" s="988" t="s">
        <v>7</v>
      </c>
      <c r="J17" s="988"/>
      <c r="K17" s="988"/>
      <c r="L17" s="988"/>
      <c r="M17" s="988"/>
      <c r="N17" s="988" t="s">
        <v>7</v>
      </c>
      <c r="O17" s="988"/>
      <c r="P17" s="988">
        <v>0.25</v>
      </c>
      <c r="Q17" s="988">
        <v>6</v>
      </c>
      <c r="R17" s="618"/>
      <c r="S17" s="755">
        <f>P17*Q17*ROUND(R17,2)</f>
        <v>0</v>
      </c>
    </row>
    <row r="18" spans="1:19" ht="25.5" x14ac:dyDescent="0.25">
      <c r="A18" s="214">
        <f t="shared" si="2"/>
        <v>11</v>
      </c>
      <c r="B18" s="1259"/>
      <c r="C18" s="972"/>
      <c r="D18" s="756" t="s">
        <v>3534</v>
      </c>
      <c r="E18" s="988"/>
      <c r="F18" s="988"/>
      <c r="G18" s="988"/>
      <c r="H18" s="988"/>
      <c r="I18" s="988" t="s">
        <v>7</v>
      </c>
      <c r="J18" s="988"/>
      <c r="K18" s="988"/>
      <c r="L18" s="988"/>
      <c r="M18" s="988"/>
      <c r="N18" s="988" t="s">
        <v>7</v>
      </c>
      <c r="O18" s="988"/>
      <c r="P18" s="988">
        <v>0.25</v>
      </c>
      <c r="Q18" s="988">
        <v>6</v>
      </c>
      <c r="R18" s="618"/>
      <c r="S18" s="755">
        <f>P18*Q18*ROUND(R18,2)</f>
        <v>0</v>
      </c>
    </row>
    <row r="19" spans="1:19" x14ac:dyDescent="0.25">
      <c r="A19" s="214">
        <f t="shared" si="2"/>
        <v>12</v>
      </c>
      <c r="B19" s="1259"/>
      <c r="C19" s="972"/>
      <c r="D19" s="756" t="s">
        <v>3516</v>
      </c>
      <c r="E19" s="988"/>
      <c r="F19" s="988"/>
      <c r="G19" s="988" t="s">
        <v>7</v>
      </c>
      <c r="H19" s="988"/>
      <c r="I19" s="988"/>
      <c r="J19" s="988"/>
      <c r="K19" s="988"/>
      <c r="L19" s="988"/>
      <c r="M19" s="988" t="s">
        <v>7</v>
      </c>
      <c r="N19" s="988" t="s">
        <v>7</v>
      </c>
      <c r="O19" s="988"/>
      <c r="P19" s="988">
        <v>2</v>
      </c>
      <c r="Q19" s="988">
        <v>6</v>
      </c>
      <c r="R19" s="618"/>
      <c r="S19" s="755">
        <f t="shared" si="1"/>
        <v>0</v>
      </c>
    </row>
    <row r="20" spans="1:19" ht="25.5" x14ac:dyDescent="0.25">
      <c r="A20" s="214">
        <f t="shared" si="2"/>
        <v>13</v>
      </c>
      <c r="B20" s="1259"/>
      <c r="C20" s="972"/>
      <c r="D20" s="990" t="s">
        <v>3517</v>
      </c>
      <c r="E20" s="988"/>
      <c r="F20" s="988" t="s">
        <v>7</v>
      </c>
      <c r="G20" s="988"/>
      <c r="H20" s="988"/>
      <c r="I20" s="988"/>
      <c r="J20" s="988"/>
      <c r="K20" s="988"/>
      <c r="L20" s="988"/>
      <c r="M20" s="988"/>
      <c r="N20" s="988"/>
      <c r="O20" s="988" t="s">
        <v>7</v>
      </c>
      <c r="P20" s="988">
        <v>4</v>
      </c>
      <c r="Q20" s="988">
        <v>6</v>
      </c>
      <c r="R20" s="618"/>
      <c r="S20" s="755">
        <f t="shared" si="1"/>
        <v>0</v>
      </c>
    </row>
    <row r="21" spans="1:19" x14ac:dyDescent="0.25">
      <c r="A21" s="214">
        <f t="shared" si="2"/>
        <v>14</v>
      </c>
      <c r="B21" s="1259"/>
      <c r="C21" s="972"/>
      <c r="D21" s="989" t="s">
        <v>3519</v>
      </c>
      <c r="E21" s="988"/>
      <c r="F21" s="988"/>
      <c r="G21" s="988" t="s">
        <v>7</v>
      </c>
      <c r="H21" s="988"/>
      <c r="I21" s="988"/>
      <c r="J21" s="988"/>
      <c r="K21" s="988"/>
      <c r="L21" s="988"/>
      <c r="M21" s="988" t="s">
        <v>7</v>
      </c>
      <c r="N21" s="988" t="s">
        <v>7</v>
      </c>
      <c r="O21" s="988"/>
      <c r="P21" s="988">
        <v>2</v>
      </c>
      <c r="Q21" s="988">
        <v>6</v>
      </c>
      <c r="R21" s="618"/>
      <c r="S21" s="755">
        <f t="shared" si="1"/>
        <v>0</v>
      </c>
    </row>
    <row r="22" spans="1:19" x14ac:dyDescent="0.25">
      <c r="A22" s="214">
        <f t="shared" si="2"/>
        <v>15</v>
      </c>
      <c r="B22" s="1259"/>
      <c r="C22" s="972"/>
      <c r="D22" s="756" t="s">
        <v>3520</v>
      </c>
      <c r="E22" s="988"/>
      <c r="F22" s="988"/>
      <c r="G22" s="988"/>
      <c r="H22" s="988"/>
      <c r="I22" s="991"/>
      <c r="J22" s="992"/>
      <c r="K22" s="992"/>
      <c r="L22" s="992"/>
      <c r="M22" s="992"/>
      <c r="N22" s="992" t="s">
        <v>7</v>
      </c>
      <c r="O22" s="992"/>
      <c r="P22" s="993">
        <v>0.5</v>
      </c>
      <c r="Q22" s="988">
        <v>6</v>
      </c>
      <c r="R22" s="618"/>
      <c r="S22" s="755">
        <f t="shared" si="1"/>
        <v>0</v>
      </c>
    </row>
    <row r="23" spans="1:19" ht="15" customHeight="1" x14ac:dyDescent="0.25">
      <c r="A23" s="214">
        <f t="shared" si="2"/>
        <v>16</v>
      </c>
      <c r="B23" s="1259"/>
      <c r="C23" s="972"/>
      <c r="D23" s="989" t="s">
        <v>3521</v>
      </c>
      <c r="E23" s="988"/>
      <c r="F23" s="988"/>
      <c r="G23" s="988"/>
      <c r="H23" s="988"/>
      <c r="I23" s="994"/>
      <c r="J23" s="988"/>
      <c r="K23" s="988"/>
      <c r="L23" s="988"/>
      <c r="M23" s="988"/>
      <c r="N23" s="988" t="s">
        <v>7</v>
      </c>
      <c r="O23" s="988"/>
      <c r="P23" s="993">
        <v>0.25</v>
      </c>
      <c r="Q23" s="988">
        <v>6</v>
      </c>
      <c r="R23" s="618"/>
      <c r="S23" s="755">
        <f t="shared" si="1"/>
        <v>0</v>
      </c>
    </row>
    <row r="24" spans="1:19" x14ac:dyDescent="0.25">
      <c r="A24" s="214">
        <f t="shared" si="2"/>
        <v>17</v>
      </c>
      <c r="B24" s="1259"/>
      <c r="C24" s="972"/>
      <c r="D24" s="756" t="s">
        <v>3522</v>
      </c>
      <c r="E24" s="988"/>
      <c r="F24" s="988"/>
      <c r="G24" s="988" t="s">
        <v>7</v>
      </c>
      <c r="H24" s="988"/>
      <c r="I24" s="988"/>
      <c r="J24" s="988"/>
      <c r="K24" s="988"/>
      <c r="L24" s="994"/>
      <c r="M24" s="988" t="s">
        <v>7</v>
      </c>
      <c r="N24" s="988" t="s">
        <v>7</v>
      </c>
      <c r="O24" s="988"/>
      <c r="P24" s="993">
        <v>2</v>
      </c>
      <c r="Q24" s="988">
        <v>6</v>
      </c>
      <c r="R24" s="618"/>
      <c r="S24" s="755">
        <f t="shared" si="1"/>
        <v>0</v>
      </c>
    </row>
    <row r="25" spans="1:19" x14ac:dyDescent="0.25">
      <c r="A25" s="214">
        <f t="shared" si="2"/>
        <v>18</v>
      </c>
      <c r="B25" s="1259"/>
      <c r="C25" s="972"/>
      <c r="D25" s="756" t="s">
        <v>3523</v>
      </c>
      <c r="E25" s="988"/>
      <c r="F25" s="988"/>
      <c r="G25" s="988" t="s">
        <v>7</v>
      </c>
      <c r="H25" s="988"/>
      <c r="I25" s="988"/>
      <c r="J25" s="988"/>
      <c r="K25" s="988"/>
      <c r="L25" s="988"/>
      <c r="M25" s="988" t="s">
        <v>7</v>
      </c>
      <c r="N25" s="988" t="s">
        <v>7</v>
      </c>
      <c r="O25" s="988"/>
      <c r="P25" s="993">
        <v>2</v>
      </c>
      <c r="Q25" s="988">
        <v>6</v>
      </c>
      <c r="R25" s="618"/>
      <c r="S25" s="755">
        <f t="shared" si="1"/>
        <v>0</v>
      </c>
    </row>
    <row r="26" spans="1:19" x14ac:dyDescent="0.25">
      <c r="A26" s="214">
        <f t="shared" si="2"/>
        <v>19</v>
      </c>
      <c r="B26" s="1259"/>
      <c r="C26" s="905"/>
      <c r="D26" s="756" t="s">
        <v>3524</v>
      </c>
      <c r="E26" s="988"/>
      <c r="F26" s="988"/>
      <c r="G26" s="988" t="s">
        <v>7</v>
      </c>
      <c r="H26" s="988"/>
      <c r="I26" s="988"/>
      <c r="J26" s="988"/>
      <c r="K26" s="988"/>
      <c r="L26" s="988"/>
      <c r="M26" s="988" t="s">
        <v>7</v>
      </c>
      <c r="N26" s="988" t="s">
        <v>7</v>
      </c>
      <c r="O26" s="988"/>
      <c r="P26" s="993">
        <v>2</v>
      </c>
      <c r="Q26" s="988">
        <v>6</v>
      </c>
      <c r="R26" s="618"/>
      <c r="S26" s="755">
        <f t="shared" si="1"/>
        <v>0</v>
      </c>
    </row>
    <row r="27" spans="1:19" x14ac:dyDescent="0.25">
      <c r="A27" s="214">
        <f t="shared" si="2"/>
        <v>20</v>
      </c>
      <c r="B27" s="1259"/>
      <c r="C27" s="972"/>
      <c r="D27" s="989" t="s">
        <v>3525</v>
      </c>
      <c r="E27" s="988"/>
      <c r="F27" s="988"/>
      <c r="G27" s="988" t="s">
        <v>7</v>
      </c>
      <c r="H27" s="988"/>
      <c r="I27" s="988"/>
      <c r="J27" s="988"/>
      <c r="K27" s="988"/>
      <c r="L27" s="988"/>
      <c r="M27" s="988" t="s">
        <v>7</v>
      </c>
      <c r="N27" s="988" t="s">
        <v>7</v>
      </c>
      <c r="O27" s="988"/>
      <c r="P27" s="993">
        <v>2</v>
      </c>
      <c r="Q27" s="988">
        <v>6</v>
      </c>
      <c r="R27" s="618"/>
      <c r="S27" s="755">
        <f t="shared" si="1"/>
        <v>0</v>
      </c>
    </row>
    <row r="28" spans="1:19" x14ac:dyDescent="0.25">
      <c r="A28" s="214">
        <f t="shared" si="2"/>
        <v>21</v>
      </c>
      <c r="B28" s="1259"/>
      <c r="C28" s="972"/>
      <c r="D28" s="756" t="s">
        <v>3515</v>
      </c>
      <c r="E28" s="988"/>
      <c r="F28" s="988" t="s">
        <v>7</v>
      </c>
      <c r="G28" s="988"/>
      <c r="H28" s="988"/>
      <c r="I28" s="988"/>
      <c r="J28" s="988"/>
      <c r="K28" s="988"/>
      <c r="L28" s="988"/>
      <c r="M28" s="988"/>
      <c r="N28" s="988"/>
      <c r="O28" s="988" t="s">
        <v>7</v>
      </c>
      <c r="P28" s="988">
        <v>4</v>
      </c>
      <c r="Q28" s="988">
        <v>6</v>
      </c>
      <c r="R28" s="618"/>
      <c r="S28" s="755">
        <f t="shared" si="1"/>
        <v>0</v>
      </c>
    </row>
    <row r="29" spans="1:19" x14ac:dyDescent="0.25">
      <c r="A29" s="214">
        <f t="shared" si="2"/>
        <v>22</v>
      </c>
      <c r="B29" s="1259"/>
      <c r="C29" s="972"/>
      <c r="D29" s="756" t="s">
        <v>3526</v>
      </c>
      <c r="E29" s="988"/>
      <c r="F29" s="988"/>
      <c r="G29" s="988"/>
      <c r="H29" s="988" t="s">
        <v>7</v>
      </c>
      <c r="I29" s="988"/>
      <c r="J29" s="988"/>
      <c r="K29" s="988"/>
      <c r="L29" s="988"/>
      <c r="M29" s="988"/>
      <c r="N29" s="988" t="s">
        <v>7</v>
      </c>
      <c r="O29" s="988"/>
      <c r="P29" s="988">
        <v>1</v>
      </c>
      <c r="Q29" s="988">
        <v>6</v>
      </c>
      <c r="R29" s="618"/>
      <c r="S29" s="755">
        <f t="shared" si="1"/>
        <v>0</v>
      </c>
    </row>
    <row r="30" spans="1:19" x14ac:dyDescent="0.25">
      <c r="A30" s="214">
        <f t="shared" si="2"/>
        <v>23</v>
      </c>
      <c r="B30" s="1259"/>
      <c r="C30" s="972"/>
      <c r="D30" s="989" t="s">
        <v>3527</v>
      </c>
      <c r="E30" s="988"/>
      <c r="F30" s="988"/>
      <c r="G30" s="988"/>
      <c r="H30" s="988" t="s">
        <v>7</v>
      </c>
      <c r="I30" s="988"/>
      <c r="J30" s="988"/>
      <c r="K30" s="988"/>
      <c r="L30" s="988"/>
      <c r="M30" s="988"/>
      <c r="N30" s="988" t="s">
        <v>7</v>
      </c>
      <c r="O30" s="988"/>
      <c r="P30" s="988">
        <v>1</v>
      </c>
      <c r="Q30" s="988">
        <v>6</v>
      </c>
      <c r="R30" s="618"/>
      <c r="S30" s="755">
        <f t="shared" si="1"/>
        <v>0</v>
      </c>
    </row>
    <row r="31" spans="1:19" ht="15.75" thickBot="1" x14ac:dyDescent="0.3">
      <c r="A31" s="259">
        <f t="shared" si="2"/>
        <v>24</v>
      </c>
      <c r="B31" s="1271"/>
      <c r="C31" s="974"/>
      <c r="D31" s="995" t="s">
        <v>3528</v>
      </c>
      <c r="E31" s="996"/>
      <c r="F31" s="996"/>
      <c r="G31" s="996"/>
      <c r="H31" s="996" t="s">
        <v>7</v>
      </c>
      <c r="I31" s="996"/>
      <c r="J31" s="996"/>
      <c r="K31" s="996"/>
      <c r="L31" s="996"/>
      <c r="M31" s="996"/>
      <c r="N31" s="996" t="s">
        <v>7</v>
      </c>
      <c r="O31" s="996"/>
      <c r="P31" s="996">
        <v>1</v>
      </c>
      <c r="Q31" s="996">
        <v>6</v>
      </c>
      <c r="R31" s="619"/>
      <c r="S31" s="899">
        <f t="shared" si="1"/>
        <v>0</v>
      </c>
    </row>
    <row r="32" spans="1:19" ht="16.5" thickTop="1" thickBot="1" x14ac:dyDescent="0.3">
      <c r="R32" s="440" t="s">
        <v>9</v>
      </c>
      <c r="S32" s="441">
        <f>SUM(S8:S31)</f>
        <v>0</v>
      </c>
    </row>
    <row r="33" spans="1:4" ht="15.75" thickTop="1" x14ac:dyDescent="0.25">
      <c r="A33" s="1200" t="s">
        <v>3531</v>
      </c>
      <c r="B33" s="1200"/>
      <c r="C33" s="1200"/>
      <c r="D33" s="1200"/>
    </row>
    <row r="34" spans="1:4" ht="15" customHeight="1" x14ac:dyDescent="0.25">
      <c r="A34" s="1221" t="s">
        <v>3535</v>
      </c>
      <c r="B34" s="1221"/>
      <c r="C34" s="1221"/>
      <c r="D34" s="1221"/>
    </row>
    <row r="35" spans="1:4" x14ac:dyDescent="0.25">
      <c r="A35" s="456"/>
      <c r="B35" s="456"/>
      <c r="C35" s="456"/>
      <c r="D35" s="456"/>
    </row>
  </sheetData>
  <sheetProtection algorithmName="SHA-512" hashValue="l8E/kgMXyQDffW5pTnCIyp8rP80c47bpREzBRVlt/cxEu7z1TmJ3CZA/A0RtdJkufI/FS7j0+xVfxI5Pz3q2UA==" saltValue="V8p3xBMs9Rlmd4q48s48OQ==" spinCount="100000" sheet="1" objects="1" scenarios="1"/>
  <mergeCells count="16">
    <mergeCell ref="A33:D33"/>
    <mergeCell ref="A34:D34"/>
    <mergeCell ref="B8:B31"/>
    <mergeCell ref="A1:E1"/>
    <mergeCell ref="F1:S1"/>
    <mergeCell ref="A3:N3"/>
    <mergeCell ref="A5:A7"/>
    <mergeCell ref="B5:B7"/>
    <mergeCell ref="C5:C7"/>
    <mergeCell ref="D5:D7"/>
    <mergeCell ref="E5:I6"/>
    <mergeCell ref="J5:L6"/>
    <mergeCell ref="M5:Q6"/>
    <mergeCell ref="R5:R7"/>
    <mergeCell ref="S5:S7"/>
    <mergeCell ref="A2:S2"/>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F30F8C43-865E-4D35-9477-7CFD0143B737}">
            <xm:f>NOT(ISERROR(SEARCH("2.",'Príloha č.1.5 - SO 420-05'!A9)))</xm:f>
            <x14:dxf>
              <numFmt numFmtId="0" formatCode="General"/>
            </x14:dxf>
          </x14:cfRule>
          <xm:sqref>A8:A9</xm:sqref>
        </x14:conditionalFormatting>
        <x14:conditionalFormatting xmlns:xm="http://schemas.microsoft.com/office/excel/2006/main">
          <x14:cfRule type="containsText" priority="1830" operator="containsText" text="2." id="{F30F8C43-865E-4D35-9477-7CFD0143B737}">
            <xm:f>NOT(ISERROR(SEARCH("2.",'Príloha č.1.5 - SO 420-05'!A11)))</xm:f>
            <x14:dxf>
              <numFmt numFmtId="0" formatCode="General"/>
            </x14:dxf>
          </x14:cfRule>
          <xm:sqref>A11:A20</xm:sqref>
        </x14:conditionalFormatting>
        <x14:conditionalFormatting xmlns:xm="http://schemas.microsoft.com/office/excel/2006/main">
          <x14:cfRule type="containsText" priority="1831" operator="containsText" text="2." id="{F30F8C43-865E-4D35-9477-7CFD0143B737}">
            <xm:f>NOT(ISERROR(SEARCH("2.",'Príloha č.1.5 - SO 420-05'!#REF!)))</xm:f>
            <x14:dxf>
              <numFmt numFmtId="0" formatCode="General"/>
            </x14:dxf>
          </x14:cfRule>
          <xm:sqref>A10</xm:sqref>
        </x14:conditionalFormatting>
        <x14:conditionalFormatting xmlns:xm="http://schemas.microsoft.com/office/excel/2006/main">
          <x14:cfRule type="containsText" priority="2065" operator="containsText" text="2." id="{F30F8C43-865E-4D35-9477-7CFD0143B737}">
            <xm:f>NOT(ISERROR(SEARCH("2.",'Príloha č.1.5 - SO 420-05'!A21)))</xm:f>
            <x14:dxf>
              <numFmt numFmtId="0" formatCode="General"/>
            </x14:dxf>
          </x14:cfRule>
          <xm:sqref>A22:A31</xm:sqref>
        </x14:conditionalFormatting>
        <x14:conditionalFormatting xmlns:xm="http://schemas.microsoft.com/office/excel/2006/main">
          <x14:cfRule type="containsText" priority="2066" operator="containsText" text="2." id="{F30F8C43-865E-4D35-9477-7CFD0143B737}">
            <xm:f>NOT(ISERROR(SEARCH("2.",'Príloha č.1.5 - SO 420-05'!#REF!)))</xm:f>
            <x14:dxf>
              <numFmt numFmtId="0" formatCode="General"/>
            </x14:dxf>
          </x14:cfRule>
          <xm:sqref>A21</xm:sqref>
        </x14:conditionalFormatting>
      </x14:conditionalFormatting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4">
    <tabColor rgb="FF92D050"/>
    <pageSetUpPr fitToPage="1"/>
  </sheetPr>
  <dimension ref="A1:S16"/>
  <sheetViews>
    <sheetView zoomScale="90" zoomScaleNormal="90" workbookViewId="0">
      <selection activeCell="R23" sqref="R23"/>
    </sheetView>
  </sheetViews>
  <sheetFormatPr defaultColWidth="9.140625" defaultRowHeight="15" x14ac:dyDescent="0.25"/>
  <cols>
    <col min="1" max="1" width="5.7109375" style="18" customWidth="1"/>
    <col min="2" max="2" width="18.7109375" style="18" customWidth="1"/>
    <col min="3" max="3" width="32.7109375" style="18" customWidth="1"/>
    <col min="4" max="4" width="60.7109375" style="18" customWidth="1"/>
    <col min="5" max="10" width="3.7109375" style="18" customWidth="1"/>
    <col min="11" max="12" width="9.7109375" style="18"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3758</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48" customHeight="1" x14ac:dyDescent="0.25">
      <c r="A3" s="1256" t="s">
        <v>3803</v>
      </c>
      <c r="B3" s="1169"/>
      <c r="C3" s="1169"/>
      <c r="D3" s="1169"/>
      <c r="E3" s="1169"/>
      <c r="F3" s="1169"/>
      <c r="G3" s="1169"/>
      <c r="H3" s="1169"/>
      <c r="I3" s="1169"/>
      <c r="J3" s="1169"/>
      <c r="K3" s="1169"/>
      <c r="L3" s="1169"/>
      <c r="M3" s="1169"/>
      <c r="N3" s="1169"/>
    </row>
    <row r="4" spans="1:19" ht="15.75" customHeight="1" thickBot="1" x14ac:dyDescent="0.3">
      <c r="A4" s="874"/>
      <c r="E4" s="874"/>
      <c r="F4" s="874"/>
      <c r="G4" s="874"/>
      <c r="H4" s="874"/>
      <c r="I4" s="874"/>
      <c r="J4" s="874"/>
      <c r="K4" s="874"/>
      <c r="L4" s="874"/>
    </row>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x14ac:dyDescent="0.25">
      <c r="A8" s="436">
        <v>1</v>
      </c>
      <c r="B8" s="330"/>
      <c r="C8" s="330"/>
      <c r="D8" s="371" t="s">
        <v>381</v>
      </c>
      <c r="E8" s="281"/>
      <c r="F8" s="282"/>
      <c r="G8" s="282"/>
      <c r="H8" s="282"/>
      <c r="I8" s="282"/>
      <c r="J8" s="284"/>
      <c r="K8" s="285">
        <v>42983</v>
      </c>
      <c r="L8" s="285"/>
      <c r="M8" s="284"/>
      <c r="N8" s="284"/>
      <c r="O8" s="284"/>
      <c r="P8" s="306">
        <v>0.25</v>
      </c>
      <c r="Q8" s="306">
        <v>2</v>
      </c>
      <c r="R8" s="623"/>
      <c r="S8" s="983">
        <f t="shared" ref="S8:S13" si="0">P8*Q8*ROUND(R8,2)</f>
        <v>0</v>
      </c>
    </row>
    <row r="9" spans="1:19" x14ac:dyDescent="0.25">
      <c r="A9" s="303">
        <v>2</v>
      </c>
      <c r="B9" s="317"/>
      <c r="C9" s="315"/>
      <c r="D9" s="997" t="s">
        <v>1432</v>
      </c>
      <c r="E9" s="434"/>
      <c r="F9" s="305"/>
      <c r="G9" s="305"/>
      <c r="H9" s="305"/>
      <c r="I9" s="305"/>
      <c r="J9" s="306"/>
      <c r="K9" s="307">
        <v>44835</v>
      </c>
      <c r="L9" s="307"/>
      <c r="M9" s="306"/>
      <c r="N9" s="306" t="s">
        <v>7</v>
      </c>
      <c r="O9" s="306"/>
      <c r="P9" s="306">
        <v>0.5</v>
      </c>
      <c r="Q9" s="306">
        <v>2</v>
      </c>
      <c r="R9" s="623"/>
      <c r="S9" s="983">
        <f t="shared" si="0"/>
        <v>0</v>
      </c>
    </row>
    <row r="10" spans="1:19" x14ac:dyDescent="0.25">
      <c r="A10" s="303">
        <v>3</v>
      </c>
      <c r="B10" s="332"/>
      <c r="C10" s="315"/>
      <c r="D10" s="17" t="s">
        <v>3759</v>
      </c>
      <c r="E10" s="434"/>
      <c r="F10" s="305"/>
      <c r="G10" s="305"/>
      <c r="H10" s="305"/>
      <c r="I10" s="305"/>
      <c r="J10" s="306"/>
      <c r="K10" s="307"/>
      <c r="L10" s="307"/>
      <c r="M10" s="306" t="s">
        <v>7</v>
      </c>
      <c r="N10" s="306"/>
      <c r="O10" s="306"/>
      <c r="P10" s="306">
        <v>1</v>
      </c>
      <c r="Q10" s="306">
        <v>2</v>
      </c>
      <c r="R10" s="623"/>
      <c r="S10" s="983">
        <f t="shared" si="0"/>
        <v>0</v>
      </c>
    </row>
    <row r="11" spans="1:19" x14ac:dyDescent="0.25">
      <c r="A11" s="214">
        <v>4</v>
      </c>
      <c r="B11" s="998"/>
      <c r="C11" s="966"/>
      <c r="D11" s="17" t="s">
        <v>393</v>
      </c>
      <c r="E11" s="999"/>
      <c r="F11" s="986"/>
      <c r="G11" s="986"/>
      <c r="H11" s="986"/>
      <c r="I11" s="986"/>
      <c r="J11" s="986"/>
      <c r="K11" s="986"/>
      <c r="L11" s="986"/>
      <c r="M11" s="306" t="s">
        <v>7</v>
      </c>
      <c r="N11" s="986"/>
      <c r="O11" s="986"/>
      <c r="P11" s="987">
        <v>1</v>
      </c>
      <c r="Q11" s="987">
        <v>2</v>
      </c>
      <c r="R11" s="623"/>
      <c r="S11" s="983">
        <f t="shared" si="0"/>
        <v>0</v>
      </c>
    </row>
    <row r="12" spans="1:19" x14ac:dyDescent="0.25">
      <c r="A12" s="214">
        <v>5</v>
      </c>
      <c r="B12" s="1000"/>
      <c r="C12" s="905"/>
      <c r="D12" s="17" t="s">
        <v>3760</v>
      </c>
      <c r="E12" s="1001"/>
      <c r="F12" s="756"/>
      <c r="G12" s="756"/>
      <c r="H12" s="756"/>
      <c r="I12" s="756"/>
      <c r="J12" s="756"/>
      <c r="K12" s="756"/>
      <c r="L12" s="756"/>
      <c r="M12" s="306" t="s">
        <v>7</v>
      </c>
      <c r="N12" s="756"/>
      <c r="O12" s="756"/>
      <c r="P12" s="988">
        <v>1</v>
      </c>
      <c r="Q12" s="988">
        <v>2</v>
      </c>
      <c r="R12" s="618"/>
      <c r="S12" s="983">
        <f t="shared" si="0"/>
        <v>0</v>
      </c>
    </row>
    <row r="13" spans="1:19" ht="15.75" thickBot="1" x14ac:dyDescent="0.3">
      <c r="A13" s="259">
        <v>6</v>
      </c>
      <c r="B13" s="1002"/>
      <c r="C13" s="909"/>
      <c r="D13" s="1003" t="s">
        <v>3761</v>
      </c>
      <c r="E13" s="1004"/>
      <c r="F13" s="995"/>
      <c r="G13" s="995"/>
      <c r="H13" s="995"/>
      <c r="I13" s="995"/>
      <c r="J13" s="995"/>
      <c r="K13" s="995"/>
      <c r="L13" s="995"/>
      <c r="M13" s="435" t="s">
        <v>7</v>
      </c>
      <c r="N13" s="995"/>
      <c r="O13" s="995"/>
      <c r="P13" s="996">
        <v>1</v>
      </c>
      <c r="Q13" s="996">
        <v>2</v>
      </c>
      <c r="R13" s="619"/>
      <c r="S13" s="1005">
        <f t="shared" si="0"/>
        <v>0</v>
      </c>
    </row>
    <row r="14" spans="1:19" ht="16.5" thickTop="1" thickBot="1" x14ac:dyDescent="0.3">
      <c r="A14" s="874"/>
      <c r="E14" s="874"/>
      <c r="F14" s="874"/>
      <c r="G14" s="874"/>
      <c r="H14" s="874"/>
      <c r="I14" s="874"/>
      <c r="J14" s="874"/>
      <c r="K14" s="874"/>
      <c r="L14" s="874"/>
      <c r="R14" s="440" t="s">
        <v>9</v>
      </c>
      <c r="S14" s="450">
        <f>SUM(S8:S13)</f>
        <v>0</v>
      </c>
    </row>
    <row r="15" spans="1:19" ht="15.75" thickTop="1" x14ac:dyDescent="0.25">
      <c r="A15" s="18" t="s">
        <v>3531</v>
      </c>
    </row>
    <row r="16" spans="1:19" x14ac:dyDescent="0.25">
      <c r="A16" s="18" t="s">
        <v>3762</v>
      </c>
    </row>
  </sheetData>
  <sheetProtection algorithmName="SHA-512" hashValue="M1PNnBRkuMGjkHB1uRadV68XQY966/iYBeAgLZ5V4bBIH9PFLhxEAk8CxlbqHvzGmF+jvSHDvRtzRhKL4S7dbw==" saltValue="H4SgyR16WbwCkWd7kqcVYA==" spinCount="100000" sheet="1" objects="1" scenarios="1"/>
  <mergeCells count="13">
    <mergeCell ref="M5:Q6"/>
    <mergeCell ref="R5:R7"/>
    <mergeCell ref="S5:S7"/>
    <mergeCell ref="A1:E1"/>
    <mergeCell ref="F1:S1"/>
    <mergeCell ref="A3:N3"/>
    <mergeCell ref="A5:A7"/>
    <mergeCell ref="B5:B7"/>
    <mergeCell ref="C5:C7"/>
    <mergeCell ref="D5:D7"/>
    <mergeCell ref="E5:I6"/>
    <mergeCell ref="J5:L6"/>
    <mergeCell ref="A2:S2"/>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DFB52867-041F-4DB0-9B8C-EB96D0A04FFE}">
            <xm:f>NOT(ISERROR(SEARCH("2.",'Príloha č.1.5 - SO 420-05'!A9)))</xm:f>
            <x14:dxf>
              <numFmt numFmtId="0" formatCode="General"/>
            </x14:dxf>
          </x14:cfRule>
          <xm:sqref>A9:A10</xm:sqref>
        </x14:conditionalFormatting>
        <x14:conditionalFormatting xmlns:xm="http://schemas.microsoft.com/office/excel/2006/main">
          <x14:cfRule type="containsText" priority="1833" operator="containsText" text="2." id="{DFB52867-041F-4DB0-9B8C-EB96D0A04FFE}">
            <xm:f>NOT(ISERROR(SEARCH("2.",'Príloha č.1.5 - SO 420-05'!A11)))</xm:f>
            <x14:dxf>
              <numFmt numFmtId="0" formatCode="General"/>
            </x14:dxf>
          </x14:cfRule>
          <xm:sqref>A12:A13</xm:sqref>
        </x14:conditionalFormatting>
        <x14:conditionalFormatting xmlns:xm="http://schemas.microsoft.com/office/excel/2006/main">
          <x14:cfRule type="containsText" priority="1834" operator="containsText" text="2." id="{DFB52867-041F-4DB0-9B8C-EB96D0A04FFE}">
            <xm:f>NOT(ISERROR(SEARCH("2.",'Príloha č.1.5 - SO 420-05'!#REF!)))</xm:f>
            <x14:dxf>
              <numFmt numFmtId="0" formatCode="General"/>
            </x14:dxf>
          </x14:cfRule>
          <xm:sqref>A11</xm:sqref>
        </x14:conditionalFormatting>
      </x14:conditionalFormatting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9">
    <tabColor rgb="FF00B050"/>
    <pageSetUpPr fitToPage="1"/>
  </sheetPr>
  <dimension ref="A1:O51"/>
  <sheetViews>
    <sheetView topLeftCell="A25" zoomScale="90" zoomScaleNormal="90" workbookViewId="0">
      <selection activeCell="D69" sqref="D69"/>
    </sheetView>
  </sheetViews>
  <sheetFormatPr defaultColWidth="9.140625" defaultRowHeight="15" outlineLevelRow="1" x14ac:dyDescent="0.25"/>
  <cols>
    <col min="1" max="1" width="8.7109375" style="18" customWidth="1"/>
    <col min="2" max="2" width="63.7109375" style="18" customWidth="1"/>
    <col min="3" max="3" width="20.7109375" style="18" customWidth="1"/>
    <col min="4" max="4" width="9.140625" style="18"/>
    <col min="5" max="5" width="13.85546875" style="18" bestFit="1" customWidth="1"/>
    <col min="6" max="6" width="11.85546875" style="18" bestFit="1" customWidth="1"/>
    <col min="7" max="7" width="10.85546875" style="18" bestFit="1" customWidth="1"/>
    <col min="8" max="8" width="11.85546875" style="18" bestFit="1" customWidth="1"/>
    <col min="9" max="16384" width="9.140625" style="18"/>
  </cols>
  <sheetData>
    <row r="1" spans="1:15" ht="54" customHeight="1" x14ac:dyDescent="0.25"/>
    <row r="2" spans="1:15" ht="15.75" customHeight="1" x14ac:dyDescent="0.25">
      <c r="A2" s="1169" t="s">
        <v>1567</v>
      </c>
      <c r="B2" s="1169"/>
      <c r="C2" s="1169"/>
      <c r="D2" s="442"/>
      <c r="E2" s="442"/>
      <c r="F2" s="442"/>
      <c r="G2" s="442"/>
      <c r="H2" s="442"/>
      <c r="I2" s="442"/>
      <c r="J2" s="442"/>
      <c r="K2" s="442"/>
      <c r="L2" s="442"/>
      <c r="M2" s="442"/>
      <c r="N2" s="442"/>
      <c r="O2" s="442"/>
    </row>
    <row r="3" spans="1:15" ht="15.75" customHeight="1" x14ac:dyDescent="0.25"/>
    <row r="4" spans="1:15" ht="15.75" customHeight="1" x14ac:dyDescent="0.25">
      <c r="A4" s="1169" t="s">
        <v>4053</v>
      </c>
      <c r="B4" s="1169"/>
      <c r="C4" s="1169"/>
    </row>
    <row r="5" spans="1:15" ht="15.75" customHeight="1" thickBot="1" x14ac:dyDescent="0.3"/>
    <row r="6" spans="1:15" ht="15" customHeight="1" thickTop="1" thickBot="1" x14ac:dyDescent="0.3">
      <c r="A6" s="443"/>
      <c r="B6" s="443"/>
      <c r="C6" s="443"/>
    </row>
    <row r="7" spans="1:15" ht="30" customHeight="1" thickTop="1" thickBot="1" x14ac:dyDescent="0.3">
      <c r="C7" s="444" t="s">
        <v>140</v>
      </c>
    </row>
    <row r="8" spans="1:15" ht="39.950000000000003" customHeight="1" thickTop="1" thickBot="1" x14ac:dyDescent="0.3">
      <c r="A8" s="221" t="s">
        <v>198</v>
      </c>
      <c r="B8" s="220" t="s">
        <v>1937</v>
      </c>
      <c r="C8" s="188">
        <f>SUM(C9:C43)</f>
        <v>0</v>
      </c>
    </row>
    <row r="9" spans="1:15" ht="15" customHeight="1" outlineLevel="1" thickTop="1" x14ac:dyDescent="0.25">
      <c r="A9" s="613">
        <v>43101</v>
      </c>
      <c r="B9" s="616" t="s">
        <v>1290</v>
      </c>
      <c r="C9" s="614">
        <f>'Príloha č.1.1 - SO 420-01'!S43</f>
        <v>0</v>
      </c>
    </row>
    <row r="10" spans="1:15" ht="15" customHeight="1" outlineLevel="1" x14ac:dyDescent="0.25">
      <c r="A10" s="363">
        <v>43132</v>
      </c>
      <c r="B10" s="18" t="s">
        <v>1291</v>
      </c>
      <c r="C10" s="189">
        <f>'Príloha č.1.2 - SO 420-02'!S28</f>
        <v>0</v>
      </c>
    </row>
    <row r="11" spans="1:15" ht="15" customHeight="1" outlineLevel="1" x14ac:dyDescent="0.25">
      <c r="A11" s="363">
        <v>43160</v>
      </c>
      <c r="B11" s="451" t="s">
        <v>1904</v>
      </c>
      <c r="C11" s="189">
        <f>'Príloha č.1.3 - SO 420-03'!S32</f>
        <v>0</v>
      </c>
    </row>
    <row r="12" spans="1:15" ht="15" customHeight="1" outlineLevel="1" x14ac:dyDescent="0.25">
      <c r="A12" s="362">
        <v>43191</v>
      </c>
      <c r="B12" s="452" t="s">
        <v>1905</v>
      </c>
      <c r="C12" s="210">
        <f>'Príloha č.1.4 - SO 420-04 '!S67</f>
        <v>0</v>
      </c>
    </row>
    <row r="13" spans="1:15" ht="15" customHeight="1" outlineLevel="1" x14ac:dyDescent="0.25">
      <c r="A13" s="362">
        <v>43221</v>
      </c>
      <c r="B13" s="452" t="s">
        <v>1906</v>
      </c>
      <c r="C13" s="210">
        <f>'Príloha č.1.5 - SO 420-05'!S303</f>
        <v>0</v>
      </c>
    </row>
    <row r="14" spans="1:15" ht="15" customHeight="1" outlineLevel="1" x14ac:dyDescent="0.25">
      <c r="A14" s="362">
        <v>43252</v>
      </c>
      <c r="B14" s="452" t="s">
        <v>1907</v>
      </c>
      <c r="C14" s="210">
        <f>'Príloha č.1.6 - SO 420-06'!S60</f>
        <v>0</v>
      </c>
    </row>
    <row r="15" spans="1:15" ht="15" customHeight="1" outlineLevel="1" x14ac:dyDescent="0.25">
      <c r="A15" s="362">
        <v>43282</v>
      </c>
      <c r="B15" s="452" t="s">
        <v>1908</v>
      </c>
      <c r="C15" s="210">
        <f>'Príloha č.1.7 - SO 420-07'!S56</f>
        <v>0</v>
      </c>
    </row>
    <row r="16" spans="1:15" ht="15" customHeight="1" outlineLevel="1" x14ac:dyDescent="0.25">
      <c r="A16" s="362">
        <v>43313</v>
      </c>
      <c r="B16" s="452" t="s">
        <v>1909</v>
      </c>
      <c r="C16" s="210">
        <f>'Príloha č.1.8 - SO 420-08'!S159</f>
        <v>0</v>
      </c>
    </row>
    <row r="17" spans="1:3" ht="15" customHeight="1" outlineLevel="1" x14ac:dyDescent="0.25">
      <c r="A17" s="362">
        <v>43344</v>
      </c>
      <c r="B17" s="452" t="s">
        <v>1910</v>
      </c>
      <c r="C17" s="210">
        <f>'Príloha č.1.9 - SO 420-09'!S59</f>
        <v>0</v>
      </c>
    </row>
    <row r="18" spans="1:3" ht="15" customHeight="1" outlineLevel="1" x14ac:dyDescent="0.25">
      <c r="A18" s="362">
        <v>43374</v>
      </c>
      <c r="B18" s="18" t="s">
        <v>1911</v>
      </c>
      <c r="C18" s="210">
        <f>'Príloha č.1.10 - SO 420-10'!S39</f>
        <v>0</v>
      </c>
    </row>
    <row r="19" spans="1:3" ht="15" customHeight="1" outlineLevel="1" x14ac:dyDescent="0.25">
      <c r="A19" s="362">
        <v>43405</v>
      </c>
      <c r="B19" s="452" t="s">
        <v>1912</v>
      </c>
      <c r="C19" s="210">
        <f>'Príloha č.1.11 - SO 420-11'!S22</f>
        <v>0</v>
      </c>
    </row>
    <row r="20" spans="1:3" ht="15" customHeight="1" outlineLevel="1" x14ac:dyDescent="0.25">
      <c r="A20" s="362">
        <v>44896</v>
      </c>
      <c r="B20" s="1006" t="s">
        <v>1913</v>
      </c>
      <c r="C20" s="210">
        <f>'Príloha č.1.12 - SO 420-12'!W241</f>
        <v>0</v>
      </c>
    </row>
    <row r="21" spans="1:3" ht="15" customHeight="1" outlineLevel="1" x14ac:dyDescent="0.25">
      <c r="A21" s="453">
        <v>41275</v>
      </c>
      <c r="B21" s="1006" t="s">
        <v>1914</v>
      </c>
      <c r="C21" s="210">
        <f>'Príloha č.1.13 - SO 420-13'!S33</f>
        <v>0</v>
      </c>
    </row>
    <row r="22" spans="1:3" ht="15" customHeight="1" outlineLevel="1" x14ac:dyDescent="0.25">
      <c r="A22" s="453">
        <v>41640</v>
      </c>
      <c r="B22" s="1006" t="s">
        <v>1915</v>
      </c>
      <c r="C22" s="210">
        <f>'Príloha č.1.14 - SO 420-14'!S91</f>
        <v>0</v>
      </c>
    </row>
    <row r="23" spans="1:3" ht="15" customHeight="1" outlineLevel="1" x14ac:dyDescent="0.25">
      <c r="A23" s="453">
        <v>42005</v>
      </c>
      <c r="B23" s="1006" t="s">
        <v>1916</v>
      </c>
      <c r="C23" s="210">
        <f>'Príloha č.1.15 - SO 420-15'!S52</f>
        <v>0</v>
      </c>
    </row>
    <row r="24" spans="1:3" ht="15" customHeight="1" outlineLevel="1" x14ac:dyDescent="0.25">
      <c r="A24" s="453">
        <v>42370</v>
      </c>
      <c r="B24" s="1007" t="s">
        <v>1917</v>
      </c>
      <c r="C24" s="210">
        <f>'Príloha č.1.16 - 792-11.1'!S200</f>
        <v>0</v>
      </c>
    </row>
    <row r="25" spans="1:3" ht="15" customHeight="1" outlineLevel="1" x14ac:dyDescent="0.25">
      <c r="A25" s="453">
        <v>42736</v>
      </c>
      <c r="B25" s="1007" t="s">
        <v>1920</v>
      </c>
      <c r="C25" s="210">
        <f>'Príloha č.1.17 - SO 404-00.1'!S15</f>
        <v>0</v>
      </c>
    </row>
    <row r="26" spans="1:3" ht="15" customHeight="1" outlineLevel="1" x14ac:dyDescent="0.25">
      <c r="A26" s="453">
        <v>43101</v>
      </c>
      <c r="B26" s="398" t="s">
        <v>1921</v>
      </c>
      <c r="C26" s="210">
        <f>'Príloha č.1.18 - SO 404-00.4'!S68</f>
        <v>0</v>
      </c>
    </row>
    <row r="27" spans="1:3" ht="15" customHeight="1" outlineLevel="1" x14ac:dyDescent="0.25">
      <c r="A27" s="453">
        <v>43466</v>
      </c>
      <c r="B27" s="398" t="s">
        <v>1922</v>
      </c>
      <c r="C27" s="210">
        <f>'Príloha č.1.19 - SO 404-00.5'!S28</f>
        <v>0</v>
      </c>
    </row>
    <row r="28" spans="1:3" ht="15" customHeight="1" outlineLevel="1" x14ac:dyDescent="0.25">
      <c r="A28" s="453">
        <v>43831</v>
      </c>
      <c r="B28" s="1007" t="s">
        <v>1923</v>
      </c>
      <c r="C28" s="210">
        <f>'Príloha č.1.20 - SO 404-00.6'!T61</f>
        <v>0</v>
      </c>
    </row>
    <row r="29" spans="1:3" ht="15" customHeight="1" outlineLevel="1" x14ac:dyDescent="0.25">
      <c r="A29" s="453">
        <v>44197</v>
      </c>
      <c r="B29" s="398" t="s">
        <v>1924</v>
      </c>
      <c r="C29" s="210">
        <f>'Príloha č.1.21 - SO 404-00.7'!S19</f>
        <v>0</v>
      </c>
    </row>
    <row r="30" spans="1:3" ht="15" customHeight="1" outlineLevel="1" x14ac:dyDescent="0.25">
      <c r="A30" s="453">
        <v>44562</v>
      </c>
      <c r="B30" s="398" t="s">
        <v>1925</v>
      </c>
      <c r="C30" s="210">
        <f>'Príloha č.1.22 - SO 404-00.8'!S25</f>
        <v>0</v>
      </c>
    </row>
    <row r="31" spans="1:3" ht="15" customHeight="1" outlineLevel="1" x14ac:dyDescent="0.25">
      <c r="A31" s="453">
        <v>44927</v>
      </c>
      <c r="B31" s="398" t="s">
        <v>1926</v>
      </c>
      <c r="C31" s="210">
        <f>'Príloha č.1.23 - SO 405-00.1'!S15</f>
        <v>0</v>
      </c>
    </row>
    <row r="32" spans="1:3" ht="15" customHeight="1" outlineLevel="1" x14ac:dyDescent="0.25">
      <c r="A32" s="453">
        <v>45292</v>
      </c>
      <c r="B32" s="398" t="s">
        <v>1927</v>
      </c>
      <c r="C32" s="210">
        <f>'Príloha č.1.24 - SO 405-00.4'!S68</f>
        <v>0</v>
      </c>
    </row>
    <row r="33" spans="1:8" ht="15" customHeight="1" outlineLevel="1" x14ac:dyDescent="0.25">
      <c r="A33" s="453">
        <v>45658</v>
      </c>
      <c r="B33" s="398" t="s">
        <v>1928</v>
      </c>
      <c r="C33" s="210">
        <f>'Príloha č.1.25 - SO 405-00.5'!S28</f>
        <v>0</v>
      </c>
    </row>
    <row r="34" spans="1:8" ht="15" customHeight="1" outlineLevel="1" x14ac:dyDescent="0.25">
      <c r="A34" s="453">
        <v>46023</v>
      </c>
      <c r="B34" s="398" t="s">
        <v>1929</v>
      </c>
      <c r="C34" s="210">
        <f>'Príloha č.1.26 - SO 405-00.6'!T61</f>
        <v>0</v>
      </c>
    </row>
    <row r="35" spans="1:8" ht="15" customHeight="1" outlineLevel="1" x14ac:dyDescent="0.25">
      <c r="A35" s="453">
        <v>46388</v>
      </c>
      <c r="B35" s="398" t="s">
        <v>1930</v>
      </c>
      <c r="C35" s="446">
        <f>'Príloha č.1.27 - SO 405-00.7'!S19</f>
        <v>0</v>
      </c>
    </row>
    <row r="36" spans="1:8" ht="15" customHeight="1" outlineLevel="1" x14ac:dyDescent="0.25">
      <c r="A36" s="453">
        <v>46753</v>
      </c>
      <c r="B36" s="398" t="s">
        <v>1931</v>
      </c>
      <c r="C36" s="446">
        <f>'Príloha č.1.28 - SO 405-00.8'!S25</f>
        <v>0</v>
      </c>
      <c r="F36" s="206"/>
    </row>
    <row r="37" spans="1:8" ht="15" customHeight="1" outlineLevel="1" x14ac:dyDescent="0.25">
      <c r="A37" s="453">
        <v>47119</v>
      </c>
      <c r="B37" s="1006" t="s">
        <v>1932</v>
      </c>
      <c r="C37" s="446">
        <f>'Príloha č.1.29 - SO 413-00'!S38</f>
        <v>0</v>
      </c>
      <c r="F37" s="206"/>
    </row>
    <row r="38" spans="1:8" ht="15" customHeight="1" outlineLevel="1" x14ac:dyDescent="0.25">
      <c r="A38" s="453">
        <v>10959</v>
      </c>
      <c r="B38" s="1006" t="s">
        <v>1933</v>
      </c>
      <c r="C38" s="446">
        <f>'Príloha č.1.30 - SO 414-00'!S58</f>
        <v>0</v>
      </c>
      <c r="F38" s="206"/>
    </row>
    <row r="39" spans="1:8" ht="15" customHeight="1" outlineLevel="1" x14ac:dyDescent="0.25">
      <c r="A39" s="454">
        <v>11324</v>
      </c>
      <c r="B39" s="398" t="s">
        <v>1934</v>
      </c>
      <c r="C39" s="455">
        <f>'Príloha č.1.31 - SO 415-00'!U332</f>
        <v>0</v>
      </c>
      <c r="F39" s="206"/>
    </row>
    <row r="40" spans="1:8" ht="90" outlineLevel="1" x14ac:dyDescent="0.25">
      <c r="A40" s="360">
        <v>11689</v>
      </c>
      <c r="B40" s="1008" t="s">
        <v>1936</v>
      </c>
      <c r="C40" s="361">
        <f>'Príloha č.1.32 - SO 416-00'!T106</f>
        <v>0</v>
      </c>
      <c r="F40" s="206"/>
    </row>
    <row r="41" spans="1:8" outlineLevel="1" x14ac:dyDescent="0.25">
      <c r="A41" s="360">
        <v>12055</v>
      </c>
      <c r="B41" s="1008" t="s">
        <v>1935</v>
      </c>
      <c r="C41" s="361">
        <f>'Príloha č.1.33 - 792-00.1'!T84</f>
        <v>0</v>
      </c>
      <c r="F41" s="206"/>
    </row>
    <row r="42" spans="1:8" outlineLevel="1" x14ac:dyDescent="0.25">
      <c r="A42" s="360">
        <v>12420</v>
      </c>
      <c r="B42" s="1009" t="s">
        <v>4071</v>
      </c>
      <c r="C42" s="361">
        <f>'Príloha č.1.34 - 130-02'!S32</f>
        <v>0</v>
      </c>
      <c r="F42" s="206"/>
    </row>
    <row r="43" spans="1:8" ht="30.75" outlineLevel="1" thickBot="1" x14ac:dyDescent="0.3">
      <c r="A43" s="437">
        <v>12785</v>
      </c>
      <c r="B43" s="1010" t="s">
        <v>3763</v>
      </c>
      <c r="C43" s="190">
        <f>'Príloha č.1.35 - SO 692,694'!S14</f>
        <v>0</v>
      </c>
      <c r="F43" s="206"/>
    </row>
    <row r="44" spans="1:8" ht="15" customHeight="1" thickTop="1" thickBot="1" x14ac:dyDescent="0.3">
      <c r="B44" s="456"/>
      <c r="F44" s="206"/>
    </row>
    <row r="45" spans="1:8" ht="15" customHeight="1" thickTop="1" thickBot="1" x14ac:dyDescent="0.3">
      <c r="A45" s="227"/>
      <c r="B45" s="227"/>
      <c r="C45" s="227"/>
    </row>
    <row r="46" spans="1:8" ht="15" customHeight="1" thickTop="1" thickBot="1" x14ac:dyDescent="0.3">
      <c r="A46" s="1272" t="s">
        <v>1946</v>
      </c>
      <c r="B46" s="1273"/>
      <c r="C46" s="191">
        <f>C8</f>
        <v>0</v>
      </c>
      <c r="E46" s="206"/>
      <c r="F46" s="206"/>
      <c r="G46" s="206"/>
      <c r="H46" s="206"/>
    </row>
    <row r="47" spans="1:8" ht="15" customHeight="1" thickTop="1" thickBot="1" x14ac:dyDescent="0.3">
      <c r="E47" s="206"/>
      <c r="F47" s="206"/>
    </row>
    <row r="48" spans="1:8" ht="15" customHeight="1" thickTop="1" thickBot="1" x14ac:dyDescent="0.3">
      <c r="A48" s="1274" t="s">
        <v>3775</v>
      </c>
      <c r="B48" s="1275"/>
      <c r="C48" s="449">
        <f>C46*4</f>
        <v>0</v>
      </c>
      <c r="F48" s="206"/>
    </row>
    <row r="49" spans="1:3" ht="15" customHeight="1" thickTop="1" thickBot="1" x14ac:dyDescent="0.3">
      <c r="A49" s="1276" t="s">
        <v>4072</v>
      </c>
      <c r="B49" s="1277"/>
      <c r="C49" s="191">
        <f>ROUND(C48*0.23, 2)</f>
        <v>0</v>
      </c>
    </row>
    <row r="50" spans="1:3" ht="15" customHeight="1" thickTop="1" thickBot="1" x14ac:dyDescent="0.3">
      <c r="A50" s="1278" t="s">
        <v>3776</v>
      </c>
      <c r="B50" s="1279"/>
      <c r="C50" s="191">
        <f>SUM(C48,C49)</f>
        <v>0</v>
      </c>
    </row>
    <row r="51" spans="1:3" ht="15.75" thickTop="1" x14ac:dyDescent="0.25"/>
  </sheetData>
  <sheetProtection algorithmName="SHA-512" hashValue="WH/li4RE4uVdFKOJOnMp+3UMO2GqvyMQmZtTMr7eGG0L2yGv03+o8mMwfpkgUjEb3jnHJopg9dM0l5TV8ksBGA==" saltValue="fVq2/pR/hSjoryNF2WNe5Q==" spinCount="100000" sheet="1" objects="1" scenarios="1"/>
  <mergeCells count="6">
    <mergeCell ref="A2:C2"/>
    <mergeCell ref="A46:B46"/>
    <mergeCell ref="A48:B48"/>
    <mergeCell ref="A49:B49"/>
    <mergeCell ref="A50:B50"/>
    <mergeCell ref="A4:C4"/>
  </mergeCells>
  <printOptions horizontalCentered="1"/>
  <pageMargins left="0.39370078740157483" right="0.39370078740157483" top="0.39370078740157483" bottom="0.39370078740157483" header="0.19685039370078741" footer="0.19685039370078741"/>
  <pageSetup paperSize="9" scale="86" orientation="portrait" r:id="rId1"/>
  <headerFooter>
    <oddFooter>&amp;CStrana &amp;P z &amp;N</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2">
    <tabColor rgb="FFFF0000"/>
    <pageSetUpPr fitToPage="1"/>
  </sheetPr>
  <dimension ref="A1:S33"/>
  <sheetViews>
    <sheetView zoomScale="90" zoomScaleNormal="90" workbookViewId="0">
      <pane ySplit="7" topLeftCell="A8" activePane="bottomLeft" state="frozen"/>
      <selection pane="bottomLeft" activeCell="L24" sqref="L24"/>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9"/>
  </cols>
  <sheetData>
    <row r="1" spans="1:19" s="204" customFormat="1" ht="54" customHeight="1" x14ac:dyDescent="0.25">
      <c r="A1" s="1162"/>
      <c r="B1" s="1162"/>
      <c r="C1" s="1162"/>
      <c r="D1" s="1162"/>
      <c r="E1" s="1162"/>
      <c r="F1" s="1163" t="s">
        <v>3646</v>
      </c>
      <c r="G1" s="1163"/>
      <c r="H1" s="1163"/>
      <c r="I1" s="1163"/>
      <c r="J1" s="1163"/>
      <c r="K1" s="1163"/>
      <c r="L1" s="1163"/>
      <c r="M1" s="1163"/>
      <c r="N1" s="1163"/>
      <c r="O1" s="1163"/>
      <c r="P1" s="1163"/>
      <c r="Q1" s="1163"/>
      <c r="R1" s="1163"/>
      <c r="S1" s="1163"/>
    </row>
    <row r="2" spans="1:19" s="204" customFormat="1"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s="204" customFormat="1" ht="15.75" customHeight="1" x14ac:dyDescent="0.25">
      <c r="A3" s="1169" t="s">
        <v>3645</v>
      </c>
      <c r="B3" s="1169"/>
      <c r="C3" s="1169"/>
      <c r="D3" s="1169"/>
      <c r="E3" s="1169"/>
      <c r="F3" s="1169"/>
      <c r="G3" s="1169"/>
      <c r="H3" s="1169"/>
      <c r="I3" s="1169"/>
      <c r="J3" s="1169"/>
      <c r="K3" s="1169"/>
      <c r="L3" s="1169"/>
      <c r="M3" s="1169"/>
      <c r="N3" s="1169"/>
      <c r="O3" s="18"/>
      <c r="P3" s="18"/>
      <c r="Q3" s="18"/>
      <c r="R3" s="18"/>
      <c r="S3" s="18"/>
    </row>
    <row r="4" spans="1:19" s="204" customFormat="1" ht="15.75" customHeight="1" thickBot="1" x14ac:dyDescent="0.3">
      <c r="A4" s="874"/>
      <c r="B4" s="18"/>
      <c r="C4" s="18"/>
      <c r="D4" s="18"/>
      <c r="E4" s="874"/>
      <c r="F4" s="874"/>
      <c r="G4" s="874"/>
      <c r="H4" s="874"/>
      <c r="I4" s="874"/>
      <c r="J4" s="874"/>
      <c r="K4" s="874"/>
      <c r="L4" s="874"/>
      <c r="M4" s="18"/>
      <c r="N4" s="18"/>
      <c r="O4" s="18"/>
      <c r="P4" s="18"/>
      <c r="Q4" s="18"/>
      <c r="R4" s="18"/>
      <c r="S4" s="18"/>
    </row>
    <row r="5" spans="1:19" s="40" customFormat="1"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s="43" customFormat="1"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s="43" customFormat="1"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s="43" customFormat="1" ht="15" customHeight="1" x14ac:dyDescent="0.25">
      <c r="A8" s="214">
        <f>ROW(A1)</f>
        <v>1</v>
      </c>
      <c r="B8" s="879" t="s">
        <v>1421</v>
      </c>
      <c r="C8" s="765"/>
      <c r="D8" s="752" t="s">
        <v>1422</v>
      </c>
      <c r="E8" s="753"/>
      <c r="F8" s="753"/>
      <c r="G8" s="753"/>
      <c r="H8" s="753"/>
      <c r="I8" s="753"/>
      <c r="J8" s="753"/>
      <c r="K8" s="754"/>
      <c r="L8" s="754"/>
      <c r="M8" s="753"/>
      <c r="N8" s="753" t="s">
        <v>7</v>
      </c>
      <c r="O8" s="753"/>
      <c r="P8" s="753">
        <v>1</v>
      </c>
      <c r="Q8" s="753">
        <v>1</v>
      </c>
      <c r="R8" s="618"/>
      <c r="S8" s="755">
        <f>P8*Q8*ROUND(R8,2)</f>
        <v>0</v>
      </c>
    </row>
    <row r="9" spans="1:19" s="43" customFormat="1" ht="15" customHeight="1" x14ac:dyDescent="0.25">
      <c r="A9" s="214">
        <f>ROW(A2)</f>
        <v>2</v>
      </c>
      <c r="B9" s="759"/>
      <c r="C9" s="769"/>
      <c r="D9" s="756" t="s">
        <v>1423</v>
      </c>
      <c r="E9" s="753"/>
      <c r="F9" s="753"/>
      <c r="G9" s="753"/>
      <c r="H9" s="753"/>
      <c r="I9" s="753"/>
      <c r="J9" s="753" t="s">
        <v>7</v>
      </c>
      <c r="K9" s="757"/>
      <c r="L9" s="757"/>
      <c r="M9" s="753"/>
      <c r="N9" s="753"/>
      <c r="O9" s="753"/>
      <c r="P9" s="753">
        <v>1</v>
      </c>
      <c r="Q9" s="753">
        <v>1</v>
      </c>
      <c r="R9" s="618"/>
      <c r="S9" s="755">
        <f>P9*Q9*ROUND(R9,2)</f>
        <v>0</v>
      </c>
    </row>
    <row r="10" spans="1:19" s="43" customFormat="1" ht="15" customHeight="1" x14ac:dyDescent="0.25">
      <c r="A10" s="214">
        <f>ROW(A3)</f>
        <v>3</v>
      </c>
      <c r="B10" s="878"/>
      <c r="C10" s="1011" t="s">
        <v>1562</v>
      </c>
      <c r="D10" s="1012" t="s">
        <v>1564</v>
      </c>
      <c r="E10" s="892"/>
      <c r="F10" s="892"/>
      <c r="G10" s="892"/>
      <c r="H10" s="892"/>
      <c r="I10" s="892"/>
      <c r="J10" s="753" t="s">
        <v>7</v>
      </c>
      <c r="K10" s="1013"/>
      <c r="L10" s="1013"/>
      <c r="M10" s="892"/>
      <c r="N10" s="892" t="s">
        <v>7</v>
      </c>
      <c r="O10" s="892"/>
      <c r="P10" s="892">
        <v>0.25</v>
      </c>
      <c r="Q10" s="892">
        <v>1</v>
      </c>
      <c r="R10" s="618"/>
      <c r="S10" s="755">
        <f>P10*Q10*ROUND(R10,2)</f>
        <v>0</v>
      </c>
    </row>
    <row r="11" spans="1:19" s="43" customFormat="1" ht="15" customHeight="1" thickBot="1" x14ac:dyDescent="0.3">
      <c r="A11" s="259">
        <f>ROW(A4)</f>
        <v>4</v>
      </c>
      <c r="B11" s="761"/>
      <c r="C11" s="783" t="s">
        <v>1563</v>
      </c>
      <c r="D11" s="995" t="s">
        <v>1564</v>
      </c>
      <c r="E11" s="897"/>
      <c r="F11" s="897"/>
      <c r="G11" s="897"/>
      <c r="H11" s="897"/>
      <c r="I11" s="897"/>
      <c r="J11" s="897" t="s">
        <v>7</v>
      </c>
      <c r="K11" s="950"/>
      <c r="L11" s="950"/>
      <c r="M11" s="897"/>
      <c r="N11" s="897" t="s">
        <v>7</v>
      </c>
      <c r="O11" s="897"/>
      <c r="P11" s="897">
        <v>0.25</v>
      </c>
      <c r="Q11" s="897">
        <v>1</v>
      </c>
      <c r="R11" s="619"/>
      <c r="S11" s="899">
        <f>P11*Q11*ROUND(R11,2)</f>
        <v>0</v>
      </c>
    </row>
    <row r="12" spans="1:19" s="204" customFormat="1" ht="15" customHeight="1" thickTop="1" thickBot="1" x14ac:dyDescent="0.3">
      <c r="A12" s="874"/>
      <c r="B12" s="18"/>
      <c r="C12" s="18"/>
      <c r="D12" s="18"/>
      <c r="E12" s="874"/>
      <c r="F12" s="874"/>
      <c r="G12" s="874"/>
      <c r="H12" s="874"/>
      <c r="I12" s="874"/>
      <c r="J12" s="874"/>
      <c r="K12" s="874"/>
      <c r="L12" s="874"/>
      <c r="M12" s="18"/>
      <c r="N12" s="18"/>
      <c r="O12" s="18"/>
      <c r="P12" s="18"/>
      <c r="Q12" s="18"/>
      <c r="R12" s="440" t="s">
        <v>9</v>
      </c>
      <c r="S12" s="441">
        <f>SUM(S8:S11)</f>
        <v>0</v>
      </c>
    </row>
    <row r="13" spans="1:19" s="204" customFormat="1" ht="15" customHeight="1" thickTop="1" x14ac:dyDescent="0.25">
      <c r="A13" s="1200" t="s">
        <v>1565</v>
      </c>
      <c r="B13" s="1200"/>
      <c r="C13" s="1200"/>
      <c r="D13" s="1200"/>
      <c r="E13" s="1200"/>
      <c r="F13" s="1200"/>
      <c r="G13" s="1200"/>
      <c r="H13" s="874"/>
      <c r="I13" s="874"/>
      <c r="J13" s="874"/>
      <c r="K13" s="874"/>
      <c r="L13" s="874"/>
      <c r="M13" s="18"/>
      <c r="N13" s="18"/>
      <c r="O13" s="18"/>
      <c r="P13" s="18"/>
      <c r="Q13" s="18"/>
      <c r="R13" s="18"/>
      <c r="S13" s="18"/>
    </row>
    <row r="14" spans="1:19" s="204" customFormat="1" ht="15" customHeight="1" x14ac:dyDescent="0.25">
      <c r="A14" s="874"/>
      <c r="B14" s="18"/>
      <c r="C14" s="18"/>
      <c r="D14" s="18"/>
      <c r="E14" s="874"/>
      <c r="F14" s="874"/>
      <c r="G14" s="874"/>
      <c r="H14" s="874"/>
      <c r="I14" s="874"/>
      <c r="J14" s="874"/>
      <c r="K14" s="874"/>
      <c r="L14" s="874"/>
      <c r="M14" s="18"/>
      <c r="N14" s="18"/>
      <c r="O14" s="18"/>
      <c r="P14" s="18"/>
      <c r="Q14" s="18"/>
      <c r="R14" s="18"/>
      <c r="S14" s="18"/>
    </row>
    <row r="15" spans="1:19" s="204" customFormat="1" ht="15" customHeight="1" x14ac:dyDescent="0.25">
      <c r="A15" s="874"/>
      <c r="B15" s="18"/>
      <c r="C15" s="18"/>
      <c r="D15" s="18"/>
      <c r="E15" s="874"/>
      <c r="F15" s="874"/>
      <c r="G15" s="874"/>
      <c r="H15" s="874"/>
      <c r="I15" s="874"/>
      <c r="J15" s="874"/>
      <c r="K15" s="874"/>
      <c r="L15" s="874"/>
      <c r="M15" s="18"/>
      <c r="N15" s="18"/>
      <c r="O15" s="18"/>
      <c r="P15" s="18"/>
      <c r="Q15" s="18"/>
      <c r="R15" s="18"/>
      <c r="S15" s="18"/>
    </row>
    <row r="16" spans="1:19" s="204" customFormat="1" ht="15" customHeight="1" x14ac:dyDescent="0.25">
      <c r="A16" s="874"/>
      <c r="B16" s="18"/>
      <c r="C16" s="18"/>
      <c r="D16" s="18"/>
      <c r="E16" s="874"/>
      <c r="F16" s="874"/>
      <c r="G16" s="874"/>
      <c r="H16" s="874"/>
      <c r="I16" s="874"/>
      <c r="J16" s="874"/>
      <c r="K16" s="874"/>
      <c r="L16" s="874"/>
      <c r="M16" s="18"/>
      <c r="N16" s="18"/>
      <c r="O16" s="18"/>
      <c r="P16" s="18"/>
      <c r="Q16" s="18"/>
      <c r="R16" s="18"/>
      <c r="S16" s="18"/>
    </row>
    <row r="17" spans="1:19" s="204" customFormat="1" ht="15" customHeight="1" x14ac:dyDescent="0.25">
      <c r="A17" s="874"/>
      <c r="B17" s="18"/>
      <c r="C17" s="18"/>
      <c r="D17" s="18"/>
      <c r="E17" s="874"/>
      <c r="F17" s="874"/>
      <c r="G17" s="874"/>
      <c r="H17" s="874"/>
      <c r="I17" s="874"/>
      <c r="J17" s="874"/>
      <c r="K17" s="874"/>
      <c r="L17" s="874"/>
      <c r="M17" s="18"/>
      <c r="N17" s="18"/>
      <c r="O17" s="18"/>
      <c r="P17" s="18"/>
      <c r="Q17" s="18"/>
      <c r="R17" s="18"/>
      <c r="S17" s="18"/>
    </row>
    <row r="18" spans="1:19" s="204" customFormat="1" ht="15" customHeight="1" x14ac:dyDescent="0.25">
      <c r="A18" s="874"/>
      <c r="B18" s="18"/>
      <c r="C18" s="18"/>
      <c r="D18" s="18"/>
      <c r="E18" s="874"/>
      <c r="F18" s="874"/>
      <c r="G18" s="874"/>
      <c r="H18" s="874"/>
      <c r="I18" s="874"/>
      <c r="J18" s="874"/>
      <c r="K18" s="874"/>
      <c r="L18" s="874"/>
      <c r="M18" s="18"/>
      <c r="N18" s="18"/>
      <c r="O18" s="18"/>
      <c r="P18" s="18"/>
      <c r="Q18" s="18"/>
      <c r="R18" s="18"/>
      <c r="S18" s="18"/>
    </row>
    <row r="19" spans="1:19" s="204" customFormat="1" ht="15" customHeight="1" x14ac:dyDescent="0.25">
      <c r="A19" s="874"/>
      <c r="B19" s="18"/>
      <c r="C19" s="18"/>
      <c r="D19" s="18"/>
      <c r="E19" s="874"/>
      <c r="F19" s="874"/>
      <c r="G19" s="874"/>
      <c r="H19" s="874"/>
      <c r="I19" s="874"/>
      <c r="J19" s="874"/>
      <c r="K19" s="874"/>
      <c r="L19" s="874"/>
      <c r="M19" s="18"/>
      <c r="N19" s="18"/>
      <c r="O19" s="18"/>
      <c r="P19" s="18"/>
      <c r="Q19" s="18"/>
      <c r="R19" s="18"/>
      <c r="S19" s="18"/>
    </row>
    <row r="20" spans="1:19" s="204" customFormat="1" ht="15" customHeight="1" x14ac:dyDescent="0.25">
      <c r="A20" s="874"/>
      <c r="B20" s="18"/>
      <c r="C20" s="18"/>
      <c r="D20" s="18"/>
      <c r="E20" s="874"/>
      <c r="F20" s="874"/>
      <c r="G20" s="874"/>
      <c r="H20" s="874"/>
      <c r="I20" s="874"/>
      <c r="J20" s="874"/>
      <c r="K20" s="874"/>
      <c r="L20" s="874"/>
      <c r="M20" s="18"/>
      <c r="N20" s="18"/>
      <c r="O20" s="18"/>
      <c r="P20" s="18"/>
      <c r="Q20" s="18"/>
      <c r="R20" s="18"/>
      <c r="S20" s="18"/>
    </row>
    <row r="21" spans="1:19" s="204" customFormat="1" ht="15" customHeight="1" x14ac:dyDescent="0.25">
      <c r="A21" s="874"/>
      <c r="B21" s="18"/>
      <c r="C21" s="18"/>
      <c r="D21" s="18"/>
      <c r="E21" s="874"/>
      <c r="F21" s="874"/>
      <c r="G21" s="874"/>
      <c r="H21" s="874"/>
      <c r="I21" s="874"/>
      <c r="J21" s="874"/>
      <c r="K21" s="874"/>
      <c r="L21" s="874"/>
      <c r="M21" s="18"/>
      <c r="N21" s="18"/>
      <c r="O21" s="18"/>
      <c r="P21" s="18"/>
      <c r="Q21" s="18"/>
      <c r="R21" s="18"/>
      <c r="S21" s="18"/>
    </row>
    <row r="22" spans="1:19" s="204" customFormat="1" ht="15" customHeight="1" x14ac:dyDescent="0.25">
      <c r="A22" s="874"/>
      <c r="B22" s="18"/>
      <c r="C22" s="18"/>
      <c r="D22" s="18"/>
      <c r="E22" s="874"/>
      <c r="F22" s="874"/>
      <c r="G22" s="874"/>
      <c r="H22" s="874"/>
      <c r="I22" s="874"/>
      <c r="J22" s="874"/>
      <c r="K22" s="874"/>
      <c r="L22" s="874"/>
      <c r="M22" s="18"/>
      <c r="N22" s="18"/>
      <c r="O22" s="18"/>
      <c r="P22" s="18"/>
      <c r="Q22" s="18"/>
      <c r="R22" s="18"/>
      <c r="S22" s="18"/>
    </row>
    <row r="23" spans="1:19" s="204" customFormat="1" ht="15" customHeight="1" x14ac:dyDescent="0.25">
      <c r="A23" s="874"/>
      <c r="B23" s="18"/>
      <c r="C23" s="18"/>
      <c r="D23" s="18"/>
      <c r="E23" s="874"/>
      <c r="F23" s="874"/>
      <c r="G23" s="874"/>
      <c r="H23" s="874"/>
      <c r="I23" s="874"/>
      <c r="J23" s="874"/>
      <c r="K23" s="874"/>
      <c r="L23" s="874"/>
      <c r="M23" s="18"/>
      <c r="N23" s="18"/>
      <c r="O23" s="18"/>
      <c r="P23" s="18"/>
      <c r="Q23" s="18"/>
      <c r="R23" s="18"/>
      <c r="S23" s="18"/>
    </row>
    <row r="24" spans="1:19" s="204" customFormat="1" ht="15" customHeight="1" x14ac:dyDescent="0.25">
      <c r="A24" s="874"/>
      <c r="B24" s="18"/>
      <c r="C24" s="18"/>
      <c r="D24" s="18"/>
      <c r="E24" s="874"/>
      <c r="F24" s="874"/>
      <c r="G24" s="874"/>
      <c r="H24" s="874"/>
      <c r="I24" s="874"/>
      <c r="J24" s="874"/>
      <c r="K24" s="874"/>
      <c r="L24" s="874"/>
      <c r="M24" s="18"/>
      <c r="N24" s="18"/>
      <c r="O24" s="18"/>
      <c r="P24" s="18"/>
      <c r="Q24" s="18"/>
      <c r="R24" s="18"/>
      <c r="S24" s="18"/>
    </row>
    <row r="25" spans="1:19" s="204" customFormat="1" ht="15" customHeight="1" x14ac:dyDescent="0.25">
      <c r="A25" s="874"/>
      <c r="B25" s="18"/>
      <c r="C25" s="18"/>
      <c r="D25" s="18"/>
      <c r="E25" s="874"/>
      <c r="F25" s="874"/>
      <c r="G25" s="874"/>
      <c r="H25" s="874"/>
      <c r="I25" s="874"/>
      <c r="J25" s="874"/>
      <c r="K25" s="874"/>
      <c r="L25" s="874"/>
      <c r="M25" s="18"/>
      <c r="N25" s="18"/>
      <c r="O25" s="18"/>
      <c r="P25" s="18"/>
      <c r="Q25" s="18"/>
      <c r="R25" s="18"/>
      <c r="S25" s="18"/>
    </row>
    <row r="26" spans="1:19" s="204" customFormat="1" ht="15" customHeight="1" x14ac:dyDescent="0.25">
      <c r="A26" s="874"/>
      <c r="B26" s="18"/>
      <c r="C26" s="18"/>
      <c r="D26" s="18"/>
      <c r="E26" s="874"/>
      <c r="F26" s="874"/>
      <c r="G26" s="874"/>
      <c r="H26" s="874"/>
      <c r="I26" s="874"/>
      <c r="J26" s="874"/>
      <c r="K26" s="874"/>
      <c r="L26" s="874"/>
      <c r="M26" s="18"/>
      <c r="N26" s="18"/>
      <c r="O26" s="18"/>
      <c r="P26" s="18"/>
      <c r="Q26" s="18"/>
      <c r="R26" s="18"/>
      <c r="S26" s="18"/>
    </row>
    <row r="27" spans="1:19" s="204" customFormat="1" ht="15" customHeight="1" x14ac:dyDescent="0.25">
      <c r="A27" s="874"/>
      <c r="B27" s="18"/>
      <c r="C27" s="18"/>
      <c r="D27" s="18"/>
      <c r="E27" s="874"/>
      <c r="F27" s="874"/>
      <c r="G27" s="874"/>
      <c r="H27" s="874"/>
      <c r="I27" s="874"/>
      <c r="J27" s="874"/>
      <c r="K27" s="874"/>
      <c r="L27" s="874"/>
      <c r="M27" s="18"/>
      <c r="N27" s="18"/>
      <c r="O27" s="18"/>
      <c r="P27" s="18"/>
      <c r="Q27" s="18"/>
      <c r="R27" s="18"/>
      <c r="S27" s="18"/>
    </row>
    <row r="28" spans="1:19" s="204" customFormat="1" x14ac:dyDescent="0.25">
      <c r="A28" s="874"/>
      <c r="B28" s="18"/>
      <c r="C28" s="18"/>
      <c r="D28" s="18"/>
      <c r="E28" s="874"/>
      <c r="F28" s="874"/>
      <c r="G28" s="874"/>
      <c r="H28" s="874"/>
      <c r="I28" s="874"/>
      <c r="J28" s="874"/>
      <c r="K28" s="874"/>
      <c r="L28" s="874"/>
      <c r="M28" s="18"/>
      <c r="N28" s="18"/>
      <c r="O28" s="18"/>
      <c r="P28" s="18"/>
      <c r="Q28" s="18"/>
      <c r="R28" s="18"/>
      <c r="S28" s="18"/>
    </row>
    <row r="29" spans="1:19" s="204" customFormat="1" x14ac:dyDescent="0.25">
      <c r="A29" s="874"/>
      <c r="B29" s="18"/>
      <c r="C29" s="18"/>
      <c r="D29" s="18"/>
      <c r="E29" s="874"/>
      <c r="F29" s="874"/>
      <c r="G29" s="874"/>
      <c r="H29" s="874"/>
      <c r="I29" s="874"/>
      <c r="J29" s="874"/>
      <c r="K29" s="874"/>
      <c r="L29" s="874"/>
      <c r="M29" s="18"/>
      <c r="N29" s="18"/>
      <c r="O29" s="18"/>
      <c r="P29" s="18"/>
      <c r="Q29" s="18"/>
      <c r="R29" s="18"/>
      <c r="S29" s="18"/>
    </row>
    <row r="30" spans="1:19" s="204" customFormat="1" x14ac:dyDescent="0.25">
      <c r="A30" s="874"/>
      <c r="B30" s="18"/>
      <c r="C30" s="18"/>
      <c r="D30" s="18"/>
      <c r="E30" s="874"/>
      <c r="F30" s="874"/>
      <c r="G30" s="874"/>
      <c r="H30" s="874"/>
      <c r="I30" s="874"/>
      <c r="J30" s="874"/>
      <c r="K30" s="874"/>
      <c r="L30" s="874"/>
      <c r="M30" s="18"/>
      <c r="N30" s="18"/>
      <c r="O30" s="18"/>
      <c r="P30" s="18"/>
      <c r="Q30" s="18"/>
      <c r="R30" s="18"/>
      <c r="S30" s="18"/>
    </row>
    <row r="31" spans="1:19" s="204" customFormat="1" x14ac:dyDescent="0.25">
      <c r="A31" s="874"/>
      <c r="B31" s="18"/>
      <c r="C31" s="18"/>
      <c r="D31" s="18"/>
      <c r="E31" s="874"/>
      <c r="F31" s="874"/>
      <c r="G31" s="874"/>
      <c r="H31" s="874"/>
      <c r="I31" s="874"/>
      <c r="J31" s="874"/>
      <c r="K31" s="874"/>
      <c r="L31" s="874"/>
      <c r="M31" s="18"/>
      <c r="N31" s="18"/>
      <c r="O31" s="18"/>
      <c r="P31" s="18"/>
      <c r="Q31" s="18"/>
      <c r="R31" s="18"/>
      <c r="S31" s="18"/>
    </row>
    <row r="32" spans="1:19" s="204" customFormat="1" x14ac:dyDescent="0.25">
      <c r="A32" s="874"/>
      <c r="B32" s="18"/>
      <c r="C32" s="18"/>
      <c r="D32" s="18"/>
      <c r="E32" s="874"/>
      <c r="F32" s="874"/>
      <c r="G32" s="874"/>
      <c r="H32" s="874"/>
      <c r="I32" s="874"/>
      <c r="J32" s="874"/>
      <c r="K32" s="874"/>
      <c r="L32" s="874"/>
      <c r="M32" s="18"/>
      <c r="N32" s="18"/>
      <c r="O32" s="18"/>
      <c r="P32" s="18"/>
      <c r="Q32" s="18"/>
      <c r="R32" s="18"/>
      <c r="S32" s="18"/>
    </row>
    <row r="33" spans="1:19" s="204" customFormat="1" x14ac:dyDescent="0.25">
      <c r="A33" s="874"/>
      <c r="B33" s="18"/>
      <c r="C33" s="18"/>
      <c r="D33" s="18"/>
      <c r="E33" s="874"/>
      <c r="F33" s="874"/>
      <c r="G33" s="874"/>
      <c r="H33" s="874"/>
      <c r="I33" s="874"/>
      <c r="J33" s="874"/>
      <c r="K33" s="874"/>
      <c r="L33" s="874"/>
      <c r="M33" s="18"/>
      <c r="N33" s="18"/>
      <c r="O33" s="18"/>
      <c r="P33" s="18"/>
      <c r="Q33" s="18"/>
      <c r="R33" s="18"/>
      <c r="S33" s="18"/>
    </row>
  </sheetData>
  <sheetProtection algorithmName="SHA-512" hashValue="bDTDRN5ulOvO6BChKRNfQxD0dTA+rZRlzAgGgy5kfMHgvp8PIscjOvtEYqWJ8UNun3QuudJLbXO17riUpX1OhA==" saltValue="v8t8NmNRLQOOmiuxS2PMPA==" spinCount="100000" sheet="1" objects="1" scenarios="1"/>
  <mergeCells count="14">
    <mergeCell ref="A13:G13"/>
    <mergeCell ref="J5:L6"/>
    <mergeCell ref="M5:Q6"/>
    <mergeCell ref="R5:R7"/>
    <mergeCell ref="S5:S7"/>
    <mergeCell ref="A1:E1"/>
    <mergeCell ref="F1:S1"/>
    <mergeCell ref="A3:N3"/>
    <mergeCell ref="A5:A7"/>
    <mergeCell ref="B5:B7"/>
    <mergeCell ref="C5:C7"/>
    <mergeCell ref="D5:D7"/>
    <mergeCell ref="E5:I6"/>
    <mergeCell ref="A2:S2"/>
  </mergeCells>
  <printOptions horizontalCentered="1"/>
  <pageMargins left="0.39370078740157483" right="0.39370078740157483" top="0.39370078740157483" bottom="0.39370078740157483" header="0.19685039370078741" footer="0.19685039370078741"/>
  <pageSetup paperSize="9" scale="60" orientation="landscape" horizontalDpi="4294967295" verticalDpi="4294967295"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835B7FEE-3C69-49F4-A5CC-77D3D0B48621}">
            <xm:f>NOT(ISERROR(SEARCH("2.",'Príloha č.1.5 - SO 420-05'!A9)))</xm:f>
            <x14:dxf>
              <numFmt numFmtId="0" formatCode="General"/>
            </x14:dxf>
          </x14:cfRule>
          <xm:sqref>A10:A11 A8</xm:sqref>
        </x14:conditionalFormatting>
        <x14:conditionalFormatting xmlns:xm="http://schemas.microsoft.com/office/excel/2006/main">
          <x14:cfRule type="containsText" priority="1835" operator="containsText" text="2." id="{2DC84D37-3CF6-4D6F-9BD1-6F90386487C8}">
            <xm:f>NOT(ISERROR(SEARCH("2.",'Príloha č.1.5 - SO 420-05'!#REF!)))</xm:f>
            <x14:dxf>
              <numFmt numFmtId="0" formatCode="General"/>
            </x14:dxf>
          </x14:cfRule>
          <xm:sqref>A9</xm:sqref>
        </x14:conditionalFormatting>
      </x14:conditionalFormatting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3">
    <tabColor rgb="FFFF0000"/>
    <pageSetUpPr fitToPage="1"/>
  </sheetPr>
  <dimension ref="A1:S79"/>
  <sheetViews>
    <sheetView zoomScale="90" zoomScaleNormal="90" workbookViewId="0">
      <pane ySplit="7" topLeftCell="A8" activePane="bottomLeft" state="frozen"/>
      <selection pane="bottomLeft" activeCell="R16" activeCellId="2" sqref="R9 R9:R14 R16:R26"/>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874" customWidth="1"/>
    <col min="18" max="19" width="15.7109375" style="18" customWidth="1"/>
    <col min="20" max="16384" width="9.140625" style="19"/>
  </cols>
  <sheetData>
    <row r="1" spans="1:19" s="204" customFormat="1" ht="54" customHeight="1" x14ac:dyDescent="0.25">
      <c r="A1" s="1162"/>
      <c r="B1" s="1162"/>
      <c r="C1" s="1162"/>
      <c r="D1" s="1162"/>
      <c r="E1" s="1162"/>
      <c r="F1" s="1163" t="s">
        <v>3647</v>
      </c>
      <c r="G1" s="1163"/>
      <c r="H1" s="1163"/>
      <c r="I1" s="1163"/>
      <c r="J1" s="1163"/>
      <c r="K1" s="1163"/>
      <c r="L1" s="1163"/>
      <c r="M1" s="1163"/>
      <c r="N1" s="1163"/>
      <c r="O1" s="1163"/>
      <c r="P1" s="1163"/>
      <c r="Q1" s="1163"/>
      <c r="R1" s="1163"/>
      <c r="S1" s="1163"/>
    </row>
    <row r="2" spans="1:19" s="204" customFormat="1"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s="204" customFormat="1" ht="15.75" customHeight="1" x14ac:dyDescent="0.25">
      <c r="A3" s="1169" t="s">
        <v>3644</v>
      </c>
      <c r="B3" s="1169"/>
      <c r="C3" s="1169"/>
      <c r="D3" s="1169"/>
      <c r="E3" s="1169"/>
      <c r="F3" s="1169"/>
      <c r="G3" s="1169"/>
      <c r="H3" s="1169"/>
      <c r="I3" s="1169"/>
      <c r="J3" s="1169"/>
      <c r="K3" s="1169"/>
      <c r="L3" s="1169"/>
      <c r="M3" s="1169"/>
      <c r="N3" s="1169"/>
      <c r="O3" s="874"/>
      <c r="P3" s="874"/>
      <c r="Q3" s="874"/>
      <c r="R3" s="18"/>
      <c r="S3" s="18"/>
    </row>
    <row r="4" spans="1:19" s="204" customFormat="1" ht="15.75" customHeight="1" thickBot="1" x14ac:dyDescent="0.3">
      <c r="A4" s="874"/>
      <c r="B4" s="18"/>
      <c r="C4" s="18"/>
      <c r="D4" s="18"/>
      <c r="E4" s="874"/>
      <c r="F4" s="874"/>
      <c r="G4" s="874"/>
      <c r="H4" s="874"/>
      <c r="I4" s="874"/>
      <c r="J4" s="874"/>
      <c r="K4" s="874"/>
      <c r="L4" s="874"/>
      <c r="M4" s="874"/>
      <c r="N4" s="874"/>
      <c r="O4" s="874"/>
      <c r="P4" s="874"/>
      <c r="Q4" s="874"/>
      <c r="R4" s="18"/>
      <c r="S4" s="18"/>
    </row>
    <row r="5" spans="1:19" s="40" customFormat="1"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s="43" customFormat="1"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s="43" customFormat="1"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s="43" customFormat="1" ht="15" customHeight="1" x14ac:dyDescent="0.25">
      <c r="A8" s="214">
        <f t="shared" ref="A8:A26" si="0">ROW(A1)</f>
        <v>1</v>
      </c>
      <c r="B8" s="1283" t="s">
        <v>1424</v>
      </c>
      <c r="C8" s="1014" t="s">
        <v>1425</v>
      </c>
      <c r="D8" s="1014" t="s">
        <v>393</v>
      </c>
      <c r="E8" s="1014"/>
      <c r="F8" s="1015" t="s">
        <v>7</v>
      </c>
      <c r="G8" s="1015"/>
      <c r="H8" s="1015"/>
      <c r="I8" s="1015"/>
      <c r="J8" s="1015"/>
      <c r="K8" s="1015"/>
      <c r="L8" s="1015"/>
      <c r="M8" s="1015"/>
      <c r="N8" s="1015"/>
      <c r="O8" s="1015"/>
      <c r="P8" s="1015">
        <v>52</v>
      </c>
      <c r="Q8" s="1015">
        <v>4</v>
      </c>
      <c r="R8" s="1016" t="s">
        <v>4046</v>
      </c>
      <c r="S8" s="1017" t="s">
        <v>4046</v>
      </c>
    </row>
    <row r="9" spans="1:19" s="43" customFormat="1" ht="15" customHeight="1" x14ac:dyDescent="0.25">
      <c r="A9" s="214">
        <f t="shared" si="0"/>
        <v>2</v>
      </c>
      <c r="B9" s="1262"/>
      <c r="C9" s="1014" t="s">
        <v>1426</v>
      </c>
      <c r="D9" s="1014" t="s">
        <v>1427</v>
      </c>
      <c r="E9" s="1014"/>
      <c r="F9" s="1015"/>
      <c r="G9" s="1015"/>
      <c r="H9" s="1015"/>
      <c r="I9" s="1015"/>
      <c r="J9" s="1015"/>
      <c r="K9" s="1015"/>
      <c r="L9" s="1015"/>
      <c r="M9" s="1015" t="s">
        <v>7</v>
      </c>
      <c r="N9" s="1015" t="s">
        <v>7</v>
      </c>
      <c r="O9" s="1015"/>
      <c r="P9" s="1015">
        <v>2</v>
      </c>
      <c r="Q9" s="1015">
        <v>4</v>
      </c>
      <c r="R9" s="618"/>
      <c r="S9" s="755">
        <f>P9*Q9*ROUND(R9,2)</f>
        <v>0</v>
      </c>
    </row>
    <row r="10" spans="1:19" s="43" customFormat="1" ht="15" customHeight="1" x14ac:dyDescent="0.25">
      <c r="A10" s="214">
        <f t="shared" si="0"/>
        <v>3</v>
      </c>
      <c r="B10" s="1262"/>
      <c r="C10" s="1014"/>
      <c r="D10" s="1014" t="s">
        <v>1428</v>
      </c>
      <c r="E10" s="1014"/>
      <c r="F10" s="1015"/>
      <c r="G10" s="1015"/>
      <c r="H10" s="1015"/>
      <c r="I10" s="1015"/>
      <c r="J10" s="1015"/>
      <c r="K10" s="1015"/>
      <c r="L10" s="1015"/>
      <c r="M10" s="1015" t="s">
        <v>7</v>
      </c>
      <c r="N10" s="1015" t="s">
        <v>7</v>
      </c>
      <c r="O10" s="1015"/>
      <c r="P10" s="1015">
        <v>2</v>
      </c>
      <c r="Q10" s="1015">
        <v>4</v>
      </c>
      <c r="R10" s="618"/>
      <c r="S10" s="755">
        <f t="shared" ref="S10:S26" si="1">P10*Q10*ROUND(R10,2)</f>
        <v>0</v>
      </c>
    </row>
    <row r="11" spans="1:19" s="43" customFormat="1" ht="15" customHeight="1" x14ac:dyDescent="0.25">
      <c r="A11" s="214">
        <f t="shared" si="0"/>
        <v>4</v>
      </c>
      <c r="B11" s="1262"/>
      <c r="C11" s="1014"/>
      <c r="D11" s="1014" t="s">
        <v>1429</v>
      </c>
      <c r="E11" s="1014"/>
      <c r="F11" s="1015"/>
      <c r="G11" s="1015"/>
      <c r="H11" s="1015"/>
      <c r="I11" s="1015"/>
      <c r="J11" s="1015"/>
      <c r="K11" s="1015"/>
      <c r="L11" s="1015"/>
      <c r="M11" s="1015" t="s">
        <v>7</v>
      </c>
      <c r="N11" s="1015" t="s">
        <v>7</v>
      </c>
      <c r="O11" s="1015"/>
      <c r="P11" s="1015">
        <v>2</v>
      </c>
      <c r="Q11" s="1015">
        <v>4</v>
      </c>
      <c r="R11" s="618"/>
      <c r="S11" s="755">
        <f t="shared" si="1"/>
        <v>0</v>
      </c>
    </row>
    <row r="12" spans="1:19" s="43" customFormat="1" ht="15" customHeight="1" x14ac:dyDescent="0.25">
      <c r="A12" s="214">
        <f t="shared" si="0"/>
        <v>5</v>
      </c>
      <c r="B12" s="1262"/>
      <c r="C12" s="1014"/>
      <c r="D12" s="1014" t="s">
        <v>1430</v>
      </c>
      <c r="E12" s="1014"/>
      <c r="F12" s="1015"/>
      <c r="G12" s="1015"/>
      <c r="H12" s="1015"/>
      <c r="I12" s="1015"/>
      <c r="J12" s="1015"/>
      <c r="K12" s="1015"/>
      <c r="L12" s="1015"/>
      <c r="M12" s="1015" t="s">
        <v>7</v>
      </c>
      <c r="N12" s="1015" t="s">
        <v>7</v>
      </c>
      <c r="O12" s="1015"/>
      <c r="P12" s="1015">
        <v>2</v>
      </c>
      <c r="Q12" s="1015">
        <v>4</v>
      </c>
      <c r="R12" s="618"/>
      <c r="S12" s="755">
        <f t="shared" si="1"/>
        <v>0</v>
      </c>
    </row>
    <row r="13" spans="1:19" s="43" customFormat="1" ht="15" customHeight="1" x14ac:dyDescent="0.25">
      <c r="A13" s="214">
        <f t="shared" si="0"/>
        <v>6</v>
      </c>
      <c r="B13" s="1262"/>
      <c r="C13" s="1014"/>
      <c r="D13" s="1014" t="s">
        <v>1431</v>
      </c>
      <c r="E13" s="1014"/>
      <c r="F13" s="1015"/>
      <c r="G13" s="1015"/>
      <c r="H13" s="1015"/>
      <c r="I13" s="1015"/>
      <c r="J13" s="1015"/>
      <c r="K13" s="1015"/>
      <c r="L13" s="1015"/>
      <c r="M13" s="1015" t="s">
        <v>7</v>
      </c>
      <c r="N13" s="1015" t="s">
        <v>7</v>
      </c>
      <c r="O13" s="1015"/>
      <c r="P13" s="1015">
        <v>2</v>
      </c>
      <c r="Q13" s="1015">
        <v>4</v>
      </c>
      <c r="R13" s="618"/>
      <c r="S13" s="755">
        <f t="shared" si="1"/>
        <v>0</v>
      </c>
    </row>
    <row r="14" spans="1:19" s="43" customFormat="1" ht="15" customHeight="1" x14ac:dyDescent="0.25">
      <c r="A14" s="214">
        <f t="shared" si="0"/>
        <v>7</v>
      </c>
      <c r="B14" s="1263"/>
      <c r="C14" s="1014"/>
      <c r="D14" s="1014" t="s">
        <v>1547</v>
      </c>
      <c r="E14" s="1014"/>
      <c r="F14" s="1015"/>
      <c r="G14" s="1015"/>
      <c r="H14" s="1015"/>
      <c r="I14" s="1015"/>
      <c r="J14" s="1015" t="s">
        <v>7</v>
      </c>
      <c r="K14" s="1015"/>
      <c r="L14" s="1015"/>
      <c r="M14" s="1015"/>
      <c r="N14" s="1015"/>
      <c r="O14" s="1015"/>
      <c r="P14" s="1015">
        <v>0.25</v>
      </c>
      <c r="Q14" s="1015">
        <v>4</v>
      </c>
      <c r="R14" s="618"/>
      <c r="S14" s="755">
        <f t="shared" si="1"/>
        <v>0</v>
      </c>
    </row>
    <row r="15" spans="1:19" s="43" customFormat="1" ht="51" customHeight="1" x14ac:dyDescent="0.25">
      <c r="A15" s="214">
        <f t="shared" si="0"/>
        <v>8</v>
      </c>
      <c r="B15" s="1280" t="s">
        <v>4041</v>
      </c>
      <c r="C15" s="1014" t="s">
        <v>1433</v>
      </c>
      <c r="D15" s="1014" t="s">
        <v>393</v>
      </c>
      <c r="E15" s="1014"/>
      <c r="F15" s="1015" t="s">
        <v>7</v>
      </c>
      <c r="G15" s="1015"/>
      <c r="H15" s="1015"/>
      <c r="I15" s="1015"/>
      <c r="J15" s="1015"/>
      <c r="K15" s="1015"/>
      <c r="L15" s="1015"/>
      <c r="M15" s="1015"/>
      <c r="N15" s="1015"/>
      <c r="O15" s="1015"/>
      <c r="P15" s="1015">
        <v>52</v>
      </c>
      <c r="Q15" s="1015">
        <v>12</v>
      </c>
      <c r="R15" s="1018" t="s">
        <v>4046</v>
      </c>
      <c r="S15" s="1019" t="s">
        <v>4046</v>
      </c>
    </row>
    <row r="16" spans="1:19" s="43" customFormat="1" ht="15" customHeight="1" x14ac:dyDescent="0.25">
      <c r="A16" s="214">
        <f t="shared" si="0"/>
        <v>9</v>
      </c>
      <c r="B16" s="1281"/>
      <c r="C16" s="1014" t="s">
        <v>1434</v>
      </c>
      <c r="D16" s="1014" t="s">
        <v>1427</v>
      </c>
      <c r="E16" s="1014"/>
      <c r="F16" s="1015"/>
      <c r="G16" s="1015"/>
      <c r="H16" s="1015"/>
      <c r="I16" s="1015"/>
      <c r="J16" s="1015"/>
      <c r="K16" s="1015"/>
      <c r="L16" s="1015"/>
      <c r="M16" s="1015" t="s">
        <v>7</v>
      </c>
      <c r="N16" s="1015" t="s">
        <v>7</v>
      </c>
      <c r="O16" s="1015"/>
      <c r="P16" s="1015">
        <v>2</v>
      </c>
      <c r="Q16" s="1015">
        <v>12</v>
      </c>
      <c r="R16" s="618"/>
      <c r="S16" s="755">
        <f t="shared" si="1"/>
        <v>0</v>
      </c>
    </row>
    <row r="17" spans="1:19" s="43" customFormat="1" ht="15" customHeight="1" x14ac:dyDescent="0.25">
      <c r="A17" s="214">
        <f t="shared" si="0"/>
        <v>10</v>
      </c>
      <c r="B17" s="1281"/>
      <c r="C17" s="1014"/>
      <c r="D17" s="1014" t="s">
        <v>1428</v>
      </c>
      <c r="E17" s="1014"/>
      <c r="F17" s="1015"/>
      <c r="G17" s="1015"/>
      <c r="H17" s="1015"/>
      <c r="I17" s="1015"/>
      <c r="J17" s="1015"/>
      <c r="K17" s="1015"/>
      <c r="L17" s="1015"/>
      <c r="M17" s="1015" t="s">
        <v>7</v>
      </c>
      <c r="N17" s="1015" t="s">
        <v>7</v>
      </c>
      <c r="O17" s="1015"/>
      <c r="P17" s="1015">
        <v>2</v>
      </c>
      <c r="Q17" s="1015">
        <v>12</v>
      </c>
      <c r="R17" s="618"/>
      <c r="S17" s="755">
        <f t="shared" si="1"/>
        <v>0</v>
      </c>
    </row>
    <row r="18" spans="1:19" s="43" customFormat="1" ht="15" customHeight="1" x14ac:dyDescent="0.25">
      <c r="A18" s="214">
        <f t="shared" si="0"/>
        <v>11</v>
      </c>
      <c r="B18" s="1281"/>
      <c r="C18" s="1014"/>
      <c r="D18" s="1014" t="s">
        <v>1429</v>
      </c>
      <c r="E18" s="1014"/>
      <c r="F18" s="1015"/>
      <c r="G18" s="1015"/>
      <c r="H18" s="1015"/>
      <c r="I18" s="1015"/>
      <c r="J18" s="1015"/>
      <c r="K18" s="1015"/>
      <c r="L18" s="1015"/>
      <c r="M18" s="1015" t="s">
        <v>7</v>
      </c>
      <c r="N18" s="1015" t="s">
        <v>7</v>
      </c>
      <c r="O18" s="1015"/>
      <c r="P18" s="1015">
        <v>2</v>
      </c>
      <c r="Q18" s="1015">
        <v>12</v>
      </c>
      <c r="R18" s="618"/>
      <c r="S18" s="755">
        <f t="shared" si="1"/>
        <v>0</v>
      </c>
    </row>
    <row r="19" spans="1:19" s="43" customFormat="1" ht="15" customHeight="1" x14ac:dyDescent="0.25">
      <c r="A19" s="214">
        <f t="shared" si="0"/>
        <v>12</v>
      </c>
      <c r="B19" s="1281"/>
      <c r="C19" s="1014"/>
      <c r="D19" s="1014" t="s">
        <v>1430</v>
      </c>
      <c r="E19" s="1014"/>
      <c r="F19" s="1015"/>
      <c r="G19" s="1015"/>
      <c r="H19" s="1015"/>
      <c r="I19" s="1015"/>
      <c r="J19" s="1015"/>
      <c r="K19" s="1015"/>
      <c r="L19" s="1015"/>
      <c r="M19" s="1015" t="s">
        <v>7</v>
      </c>
      <c r="N19" s="1015" t="s">
        <v>7</v>
      </c>
      <c r="O19" s="1015"/>
      <c r="P19" s="1015">
        <v>2</v>
      </c>
      <c r="Q19" s="1015">
        <v>12</v>
      </c>
      <c r="R19" s="618"/>
      <c r="S19" s="755">
        <f t="shared" si="1"/>
        <v>0</v>
      </c>
    </row>
    <row r="20" spans="1:19" s="43" customFormat="1" ht="15" customHeight="1" x14ac:dyDescent="0.25">
      <c r="A20" s="214">
        <f t="shared" si="0"/>
        <v>13</v>
      </c>
      <c r="B20" s="1281"/>
      <c r="C20" s="1014"/>
      <c r="D20" s="1014" t="s">
        <v>1431</v>
      </c>
      <c r="E20" s="1014"/>
      <c r="F20" s="1015"/>
      <c r="G20" s="1015"/>
      <c r="H20" s="1015"/>
      <c r="I20" s="1015"/>
      <c r="J20" s="1015"/>
      <c r="K20" s="1015"/>
      <c r="L20" s="1015"/>
      <c r="M20" s="1015" t="s">
        <v>7</v>
      </c>
      <c r="N20" s="1015" t="s">
        <v>7</v>
      </c>
      <c r="O20" s="1015"/>
      <c r="P20" s="1015">
        <v>2</v>
      </c>
      <c r="Q20" s="1015">
        <v>12</v>
      </c>
      <c r="R20" s="618"/>
      <c r="S20" s="755">
        <f t="shared" si="1"/>
        <v>0</v>
      </c>
    </row>
    <row r="21" spans="1:19" s="43" customFormat="1" ht="15" customHeight="1" x14ac:dyDescent="0.25">
      <c r="A21" s="214">
        <f t="shared" si="0"/>
        <v>14</v>
      </c>
      <c r="B21" s="1282"/>
      <c r="C21" s="1014"/>
      <c r="D21" s="1014" t="s">
        <v>1547</v>
      </c>
      <c r="E21" s="1014"/>
      <c r="F21" s="1015"/>
      <c r="G21" s="1015"/>
      <c r="H21" s="1015"/>
      <c r="I21" s="1015"/>
      <c r="J21" s="1015" t="s">
        <v>7</v>
      </c>
      <c r="K21" s="1015"/>
      <c r="L21" s="1015"/>
      <c r="M21" s="1015"/>
      <c r="N21" s="1015"/>
      <c r="O21" s="1015"/>
      <c r="P21" s="1015">
        <v>0.25</v>
      </c>
      <c r="Q21" s="1015">
        <v>12</v>
      </c>
      <c r="R21" s="618"/>
      <c r="S21" s="755">
        <f t="shared" si="1"/>
        <v>0</v>
      </c>
    </row>
    <row r="22" spans="1:19" s="43" customFormat="1" ht="15" customHeight="1" x14ac:dyDescent="0.25">
      <c r="A22" s="214">
        <f t="shared" si="0"/>
        <v>15</v>
      </c>
      <c r="B22" s="1261" t="s">
        <v>1421</v>
      </c>
      <c r="C22" s="1014"/>
      <c r="D22" s="1014" t="s">
        <v>1422</v>
      </c>
      <c r="E22" s="1014"/>
      <c r="F22" s="1015"/>
      <c r="G22" s="1015"/>
      <c r="H22" s="1015"/>
      <c r="I22" s="1015"/>
      <c r="J22" s="1015"/>
      <c r="K22" s="1015"/>
      <c r="L22" s="1015"/>
      <c r="M22" s="1015"/>
      <c r="N22" s="1015" t="s">
        <v>7</v>
      </c>
      <c r="O22" s="1015"/>
      <c r="P22" s="1015">
        <v>1</v>
      </c>
      <c r="Q22" s="1015">
        <v>1</v>
      </c>
      <c r="R22" s="618"/>
      <c r="S22" s="755">
        <f t="shared" si="1"/>
        <v>0</v>
      </c>
    </row>
    <row r="23" spans="1:19" s="43" customFormat="1" ht="15" customHeight="1" x14ac:dyDescent="0.25">
      <c r="A23" s="214">
        <f t="shared" si="0"/>
        <v>16</v>
      </c>
      <c r="B23" s="1263"/>
      <c r="C23" s="1014"/>
      <c r="D23" s="1014" t="s">
        <v>1423</v>
      </c>
      <c r="E23" s="1014"/>
      <c r="F23" s="1015"/>
      <c r="G23" s="1015"/>
      <c r="H23" s="1015"/>
      <c r="I23" s="1015"/>
      <c r="J23" s="1015"/>
      <c r="K23" s="1015"/>
      <c r="L23" s="1015"/>
      <c r="M23" s="1015"/>
      <c r="N23" s="1015"/>
      <c r="O23" s="1015"/>
      <c r="P23" s="1015">
        <v>0.25</v>
      </c>
      <c r="Q23" s="1015">
        <v>1</v>
      </c>
      <c r="R23" s="618"/>
      <c r="S23" s="755">
        <f t="shared" si="1"/>
        <v>0</v>
      </c>
    </row>
    <row r="24" spans="1:19" s="43" customFormat="1" ht="15" customHeight="1" x14ac:dyDescent="0.25">
      <c r="A24" s="214">
        <f t="shared" si="0"/>
        <v>17</v>
      </c>
      <c r="B24" s="1261" t="s">
        <v>1435</v>
      </c>
      <c r="C24" s="1014" t="s">
        <v>1434</v>
      </c>
      <c r="D24" s="1014" t="s">
        <v>1436</v>
      </c>
      <c r="E24" s="1014"/>
      <c r="F24" s="1015"/>
      <c r="G24" s="1015"/>
      <c r="H24" s="1015"/>
      <c r="I24" s="1015"/>
      <c r="J24" s="1015"/>
      <c r="K24" s="1015"/>
      <c r="L24" s="1015"/>
      <c r="M24" s="1015"/>
      <c r="N24" s="1015" t="s">
        <v>7</v>
      </c>
      <c r="O24" s="1015"/>
      <c r="P24" s="1015">
        <v>1</v>
      </c>
      <c r="Q24" s="1015">
        <v>1</v>
      </c>
      <c r="R24" s="618"/>
      <c r="S24" s="755">
        <f t="shared" si="1"/>
        <v>0</v>
      </c>
    </row>
    <row r="25" spans="1:19" s="43" customFormat="1" ht="15" customHeight="1" x14ac:dyDescent="0.25">
      <c r="A25" s="214">
        <f t="shared" si="0"/>
        <v>18</v>
      </c>
      <c r="B25" s="1262"/>
      <c r="C25" s="1014"/>
      <c r="D25" s="1014" t="s">
        <v>1437</v>
      </c>
      <c r="E25" s="1014"/>
      <c r="F25" s="1015"/>
      <c r="G25" s="1015"/>
      <c r="H25" s="1015"/>
      <c r="I25" s="1015"/>
      <c r="J25" s="1015"/>
      <c r="K25" s="1015"/>
      <c r="L25" s="1015"/>
      <c r="M25" s="1015"/>
      <c r="N25" s="1015" t="s">
        <v>7</v>
      </c>
      <c r="O25" s="1015"/>
      <c r="P25" s="1015">
        <v>1</v>
      </c>
      <c r="Q25" s="1015">
        <v>1</v>
      </c>
      <c r="R25" s="618"/>
      <c r="S25" s="755">
        <f t="shared" si="1"/>
        <v>0</v>
      </c>
    </row>
    <row r="26" spans="1:19" s="43" customFormat="1" ht="15" customHeight="1" thickBot="1" x14ac:dyDescent="0.3">
      <c r="A26" s="259">
        <f t="shared" si="0"/>
        <v>19</v>
      </c>
      <c r="B26" s="1264"/>
      <c r="C26" s="1020"/>
      <c r="D26" s="1020" t="s">
        <v>1438</v>
      </c>
      <c r="E26" s="1020"/>
      <c r="F26" s="1021"/>
      <c r="G26" s="1021"/>
      <c r="H26" s="1021"/>
      <c r="I26" s="1021"/>
      <c r="J26" s="1021"/>
      <c r="K26" s="1021"/>
      <c r="L26" s="1021"/>
      <c r="M26" s="1021"/>
      <c r="N26" s="1021" t="s">
        <v>7</v>
      </c>
      <c r="O26" s="1021"/>
      <c r="P26" s="1021">
        <v>1</v>
      </c>
      <c r="Q26" s="1021">
        <v>1</v>
      </c>
      <c r="R26" s="619"/>
      <c r="S26" s="899">
        <f t="shared" si="1"/>
        <v>0</v>
      </c>
    </row>
    <row r="27" spans="1:19" s="43" customFormat="1" ht="15" customHeight="1" thickTop="1" thickBot="1" x14ac:dyDescent="0.3">
      <c r="A27" s="874"/>
      <c r="B27" s="18"/>
      <c r="C27" s="18"/>
      <c r="D27" s="18"/>
      <c r="E27" s="874"/>
      <c r="F27" s="874"/>
      <c r="G27" s="874"/>
      <c r="H27" s="874"/>
      <c r="I27" s="874"/>
      <c r="J27" s="874"/>
      <c r="K27" s="874"/>
      <c r="L27" s="874"/>
      <c r="M27" s="874"/>
      <c r="N27" s="874"/>
      <c r="O27" s="874"/>
      <c r="P27" s="874"/>
      <c r="Q27" s="874"/>
      <c r="R27" s="440" t="s">
        <v>9</v>
      </c>
      <c r="S27" s="441">
        <f>SUM(S9:S14,S16:S26)</f>
        <v>0</v>
      </c>
    </row>
    <row r="28" spans="1:19" s="43" customFormat="1" ht="15" customHeight="1" thickTop="1" x14ac:dyDescent="0.25">
      <c r="A28" s="1200"/>
      <c r="B28" s="1200"/>
      <c r="C28" s="1200"/>
      <c r="D28" s="1200"/>
      <c r="E28" s="1200"/>
      <c r="F28" s="1200"/>
      <c r="G28" s="1200"/>
      <c r="H28" s="874"/>
      <c r="I28" s="874"/>
      <c r="J28" s="874"/>
      <c r="K28" s="874"/>
      <c r="L28" s="874"/>
      <c r="M28" s="874"/>
      <c r="N28" s="874"/>
      <c r="O28" s="874"/>
      <c r="P28" s="874"/>
      <c r="Q28" s="874"/>
      <c r="R28" s="18"/>
      <c r="S28" s="18"/>
    </row>
    <row r="29" spans="1:19" s="43" customFormat="1" ht="15" customHeight="1" x14ac:dyDescent="0.25">
      <c r="A29" s="874"/>
      <c r="B29" s="18"/>
      <c r="C29" s="18"/>
      <c r="D29" s="18"/>
      <c r="E29" s="874"/>
      <c r="F29" s="874"/>
      <c r="G29" s="874"/>
      <c r="H29" s="874"/>
      <c r="I29" s="874"/>
      <c r="J29" s="874"/>
      <c r="K29" s="874"/>
      <c r="L29" s="874"/>
      <c r="M29" s="874"/>
      <c r="N29" s="874"/>
      <c r="O29" s="874"/>
      <c r="P29" s="874"/>
      <c r="Q29" s="874"/>
      <c r="R29" s="18"/>
      <c r="S29" s="18"/>
    </row>
    <row r="30" spans="1:19" s="43" customFormat="1" ht="15" customHeight="1" x14ac:dyDescent="0.25">
      <c r="A30" s="874"/>
      <c r="B30" s="18"/>
      <c r="C30" s="18"/>
      <c r="D30" s="18"/>
      <c r="E30" s="874"/>
      <c r="F30" s="874"/>
      <c r="G30" s="874"/>
      <c r="H30" s="874"/>
      <c r="I30" s="874"/>
      <c r="J30" s="874"/>
      <c r="K30" s="874"/>
      <c r="L30" s="874"/>
      <c r="M30" s="874"/>
      <c r="N30" s="874"/>
      <c r="O30" s="874"/>
      <c r="P30" s="874"/>
      <c r="Q30" s="874"/>
      <c r="R30" s="18"/>
      <c r="S30" s="18"/>
    </row>
    <row r="31" spans="1:19" s="43" customFormat="1" ht="15" customHeight="1" x14ac:dyDescent="0.25">
      <c r="A31" s="874"/>
      <c r="B31" s="18"/>
      <c r="C31" s="18"/>
      <c r="D31" s="18"/>
      <c r="E31" s="874"/>
      <c r="F31" s="874"/>
      <c r="G31" s="874"/>
      <c r="H31" s="874"/>
      <c r="I31" s="874"/>
      <c r="J31" s="874"/>
      <c r="K31" s="874"/>
      <c r="L31" s="874"/>
      <c r="M31" s="874"/>
      <c r="N31" s="874"/>
      <c r="O31" s="874"/>
      <c r="P31" s="874"/>
      <c r="Q31" s="874"/>
      <c r="R31" s="18"/>
      <c r="S31" s="18"/>
    </row>
    <row r="32" spans="1:19" s="43" customFormat="1" ht="15" customHeight="1" x14ac:dyDescent="0.25">
      <c r="A32" s="874"/>
      <c r="B32" s="18"/>
      <c r="C32" s="18"/>
      <c r="D32" s="18"/>
      <c r="E32" s="874"/>
      <c r="F32" s="874"/>
      <c r="G32" s="874"/>
      <c r="H32" s="874"/>
      <c r="I32" s="874"/>
      <c r="J32" s="874"/>
      <c r="K32" s="874"/>
      <c r="L32" s="874"/>
      <c r="M32" s="874"/>
      <c r="N32" s="874"/>
      <c r="O32" s="874"/>
      <c r="P32" s="874"/>
      <c r="Q32" s="874"/>
      <c r="R32" s="18"/>
      <c r="S32" s="18"/>
    </row>
    <row r="33" spans="1:19" s="43" customFormat="1" ht="15" customHeight="1" x14ac:dyDescent="0.25">
      <c r="A33" s="874"/>
      <c r="B33" s="18"/>
      <c r="C33" s="18"/>
      <c r="D33" s="18"/>
      <c r="E33" s="874"/>
      <c r="F33" s="874"/>
      <c r="G33" s="874"/>
      <c r="H33" s="874"/>
      <c r="I33" s="874"/>
      <c r="J33" s="874"/>
      <c r="K33" s="874"/>
      <c r="L33" s="874"/>
      <c r="M33" s="874"/>
      <c r="N33" s="874"/>
      <c r="O33" s="874"/>
      <c r="P33" s="874"/>
      <c r="Q33" s="874"/>
      <c r="R33" s="18"/>
      <c r="S33" s="18"/>
    </row>
    <row r="34" spans="1:19" s="43" customFormat="1" ht="15" customHeight="1" x14ac:dyDescent="0.25">
      <c r="A34" s="874"/>
      <c r="B34" s="18"/>
      <c r="C34" s="18"/>
      <c r="D34" s="18"/>
      <c r="E34" s="874"/>
      <c r="F34" s="874"/>
      <c r="G34" s="874"/>
      <c r="H34" s="874"/>
      <c r="I34" s="874"/>
      <c r="J34" s="874"/>
      <c r="K34" s="874"/>
      <c r="L34" s="874"/>
      <c r="M34" s="874"/>
      <c r="N34" s="874"/>
      <c r="O34" s="874"/>
      <c r="P34" s="874"/>
      <c r="Q34" s="874"/>
      <c r="R34" s="18"/>
      <c r="S34" s="18"/>
    </row>
    <row r="35" spans="1:19" s="43" customFormat="1" ht="15" customHeight="1" x14ac:dyDescent="0.25">
      <c r="A35" s="874"/>
      <c r="B35" s="18"/>
      <c r="C35" s="18"/>
      <c r="D35" s="18"/>
      <c r="E35" s="874"/>
      <c r="F35" s="874"/>
      <c r="G35" s="874"/>
      <c r="H35" s="874"/>
      <c r="I35" s="874"/>
      <c r="J35" s="874"/>
      <c r="K35" s="874"/>
      <c r="L35" s="874"/>
      <c r="M35" s="874"/>
      <c r="N35" s="874"/>
      <c r="O35" s="874"/>
      <c r="P35" s="874"/>
      <c r="Q35" s="874"/>
      <c r="R35" s="18"/>
      <c r="S35" s="18"/>
    </row>
    <row r="36" spans="1:19" s="43" customFormat="1" ht="15" customHeight="1" x14ac:dyDescent="0.25">
      <c r="A36" s="874"/>
      <c r="B36" s="18"/>
      <c r="C36" s="18"/>
      <c r="D36" s="18"/>
      <c r="E36" s="874"/>
      <c r="F36" s="874"/>
      <c r="G36" s="874"/>
      <c r="H36" s="874"/>
      <c r="I36" s="874"/>
      <c r="J36" s="874"/>
      <c r="K36" s="874"/>
      <c r="L36" s="874"/>
      <c r="M36" s="874"/>
      <c r="N36" s="874"/>
      <c r="O36" s="874"/>
      <c r="P36" s="874"/>
      <c r="Q36" s="874"/>
      <c r="R36" s="18"/>
      <c r="S36" s="18"/>
    </row>
    <row r="37" spans="1:19" s="43" customFormat="1" ht="15" customHeight="1" x14ac:dyDescent="0.25">
      <c r="A37" s="874"/>
      <c r="B37" s="18"/>
      <c r="C37" s="18"/>
      <c r="D37" s="18"/>
      <c r="E37" s="874"/>
      <c r="F37" s="874"/>
      <c r="G37" s="874"/>
      <c r="H37" s="874"/>
      <c r="I37" s="874"/>
      <c r="J37" s="874"/>
      <c r="K37" s="874"/>
      <c r="L37" s="874"/>
      <c r="M37" s="874"/>
      <c r="N37" s="874"/>
      <c r="O37" s="874"/>
      <c r="P37" s="874"/>
      <c r="Q37" s="874"/>
      <c r="R37" s="18"/>
      <c r="S37" s="18"/>
    </row>
    <row r="38" spans="1:19" s="43" customFormat="1" ht="15" customHeight="1" x14ac:dyDescent="0.25">
      <c r="A38" s="874"/>
      <c r="B38" s="18"/>
      <c r="C38" s="18"/>
      <c r="D38" s="18"/>
      <c r="E38" s="874"/>
      <c r="F38" s="874"/>
      <c r="G38" s="874"/>
      <c r="H38" s="874"/>
      <c r="I38" s="874"/>
      <c r="J38" s="874"/>
      <c r="K38" s="874"/>
      <c r="L38" s="874"/>
      <c r="M38" s="874"/>
      <c r="N38" s="874"/>
      <c r="O38" s="874"/>
      <c r="P38" s="874"/>
      <c r="Q38" s="874"/>
      <c r="R38" s="18"/>
      <c r="S38" s="18"/>
    </row>
    <row r="39" spans="1:19" s="43" customFormat="1" ht="15" customHeight="1" x14ac:dyDescent="0.25">
      <c r="A39" s="874"/>
      <c r="B39" s="18"/>
      <c r="C39" s="18"/>
      <c r="D39" s="18"/>
      <c r="E39" s="874"/>
      <c r="F39" s="874"/>
      <c r="G39" s="874"/>
      <c r="H39" s="874"/>
      <c r="I39" s="874"/>
      <c r="J39" s="874"/>
      <c r="K39" s="874"/>
      <c r="L39" s="874"/>
      <c r="M39" s="874"/>
      <c r="N39" s="874"/>
      <c r="O39" s="874"/>
      <c r="P39" s="874"/>
      <c r="Q39" s="874"/>
      <c r="R39" s="18"/>
      <c r="S39" s="18"/>
    </row>
    <row r="40" spans="1:19" s="43" customFormat="1" ht="15" customHeight="1" x14ac:dyDescent="0.25">
      <c r="A40" s="874"/>
      <c r="B40" s="18"/>
      <c r="C40" s="18"/>
      <c r="D40" s="18"/>
      <c r="E40" s="874"/>
      <c r="F40" s="874"/>
      <c r="G40" s="874"/>
      <c r="H40" s="874"/>
      <c r="I40" s="874"/>
      <c r="J40" s="874"/>
      <c r="K40" s="874"/>
      <c r="L40" s="874"/>
      <c r="M40" s="874"/>
      <c r="N40" s="874"/>
      <c r="O40" s="874"/>
      <c r="P40" s="874"/>
      <c r="Q40" s="874"/>
      <c r="R40" s="18"/>
      <c r="S40" s="18"/>
    </row>
    <row r="41" spans="1:19" s="43" customFormat="1" ht="15" customHeight="1" x14ac:dyDescent="0.25">
      <c r="A41" s="874"/>
      <c r="B41" s="18"/>
      <c r="C41" s="18"/>
      <c r="D41" s="18"/>
      <c r="E41" s="874"/>
      <c r="F41" s="874"/>
      <c r="G41" s="874"/>
      <c r="H41" s="874"/>
      <c r="I41" s="874"/>
      <c r="J41" s="874"/>
      <c r="K41" s="874"/>
      <c r="L41" s="874"/>
      <c r="M41" s="874"/>
      <c r="N41" s="874"/>
      <c r="O41" s="874"/>
      <c r="P41" s="874"/>
      <c r="Q41" s="874"/>
      <c r="R41" s="18"/>
      <c r="S41" s="18"/>
    </row>
    <row r="42" spans="1:19" s="43" customFormat="1" ht="15" customHeight="1" x14ac:dyDescent="0.25">
      <c r="A42" s="874"/>
      <c r="B42" s="18"/>
      <c r="C42" s="18"/>
      <c r="D42" s="18"/>
      <c r="E42" s="874"/>
      <c r="F42" s="874"/>
      <c r="G42" s="874"/>
      <c r="H42" s="874"/>
      <c r="I42" s="874"/>
      <c r="J42" s="874"/>
      <c r="K42" s="874"/>
      <c r="L42" s="874"/>
      <c r="M42" s="874"/>
      <c r="N42" s="874"/>
      <c r="O42" s="874"/>
      <c r="P42" s="874"/>
      <c r="Q42" s="874"/>
      <c r="R42" s="18"/>
      <c r="S42" s="18"/>
    </row>
    <row r="43" spans="1:19" s="43" customFormat="1" ht="15" customHeight="1" x14ac:dyDescent="0.25">
      <c r="A43" s="874"/>
      <c r="B43" s="18"/>
      <c r="C43" s="18"/>
      <c r="D43" s="18"/>
      <c r="E43" s="874"/>
      <c r="F43" s="874"/>
      <c r="G43" s="874"/>
      <c r="H43" s="874"/>
      <c r="I43" s="874"/>
      <c r="J43" s="874"/>
      <c r="K43" s="874"/>
      <c r="L43" s="874"/>
      <c r="M43" s="874"/>
      <c r="N43" s="874"/>
      <c r="O43" s="874"/>
      <c r="P43" s="874"/>
      <c r="Q43" s="874"/>
      <c r="R43" s="18"/>
      <c r="S43" s="18"/>
    </row>
    <row r="44" spans="1:19" s="43" customFormat="1" ht="15" customHeight="1" x14ac:dyDescent="0.25">
      <c r="A44" s="874"/>
      <c r="B44" s="18"/>
      <c r="C44" s="18"/>
      <c r="D44" s="18"/>
      <c r="E44" s="874"/>
      <c r="F44" s="874"/>
      <c r="G44" s="874"/>
      <c r="H44" s="874"/>
      <c r="I44" s="874"/>
      <c r="J44" s="874"/>
      <c r="K44" s="874"/>
      <c r="L44" s="874"/>
      <c r="M44" s="874"/>
      <c r="N44" s="874"/>
      <c r="O44" s="874"/>
      <c r="P44" s="874"/>
      <c r="Q44" s="874"/>
      <c r="R44" s="18"/>
      <c r="S44" s="18"/>
    </row>
    <row r="45" spans="1:19" s="43" customFormat="1" ht="15" customHeight="1" x14ac:dyDescent="0.25">
      <c r="A45" s="874"/>
      <c r="B45" s="18"/>
      <c r="C45" s="18"/>
      <c r="D45" s="18"/>
      <c r="E45" s="874"/>
      <c r="F45" s="874"/>
      <c r="G45" s="874"/>
      <c r="H45" s="874"/>
      <c r="I45" s="874"/>
      <c r="J45" s="874"/>
      <c r="K45" s="874"/>
      <c r="L45" s="874"/>
      <c r="M45" s="874"/>
      <c r="N45" s="874"/>
      <c r="O45" s="874"/>
      <c r="P45" s="874"/>
      <c r="Q45" s="874"/>
      <c r="R45" s="18"/>
      <c r="S45" s="18"/>
    </row>
    <row r="46" spans="1:19" s="43" customFormat="1" ht="15" customHeight="1" x14ac:dyDescent="0.25">
      <c r="A46" s="874"/>
      <c r="B46" s="18"/>
      <c r="C46" s="18"/>
      <c r="D46" s="18"/>
      <c r="E46" s="874"/>
      <c r="F46" s="874"/>
      <c r="G46" s="874"/>
      <c r="H46" s="874"/>
      <c r="I46" s="874"/>
      <c r="J46" s="874"/>
      <c r="K46" s="874"/>
      <c r="L46" s="874"/>
      <c r="M46" s="874"/>
      <c r="N46" s="874"/>
      <c r="O46" s="874"/>
      <c r="P46" s="874"/>
      <c r="Q46" s="874"/>
      <c r="R46" s="18"/>
      <c r="S46" s="18"/>
    </row>
    <row r="47" spans="1:19" s="43" customFormat="1" ht="15" customHeight="1" x14ac:dyDescent="0.25">
      <c r="A47" s="874"/>
      <c r="B47" s="18"/>
      <c r="C47" s="18"/>
      <c r="D47" s="18"/>
      <c r="E47" s="874"/>
      <c r="F47" s="874"/>
      <c r="G47" s="874"/>
      <c r="H47" s="874"/>
      <c r="I47" s="874"/>
      <c r="J47" s="874"/>
      <c r="K47" s="874"/>
      <c r="L47" s="874"/>
      <c r="M47" s="874"/>
      <c r="N47" s="874"/>
      <c r="O47" s="874"/>
      <c r="P47" s="874"/>
      <c r="Q47" s="874"/>
      <c r="R47" s="18"/>
      <c r="S47" s="18"/>
    </row>
    <row r="48" spans="1:19" s="43" customFormat="1" ht="15" customHeight="1" x14ac:dyDescent="0.25">
      <c r="A48" s="874"/>
      <c r="B48" s="18"/>
      <c r="C48" s="18"/>
      <c r="D48" s="18"/>
      <c r="E48" s="874"/>
      <c r="F48" s="874"/>
      <c r="G48" s="874"/>
      <c r="H48" s="874"/>
      <c r="I48" s="874"/>
      <c r="J48" s="874"/>
      <c r="K48" s="874"/>
      <c r="L48" s="874"/>
      <c r="M48" s="874"/>
      <c r="N48" s="874"/>
      <c r="O48" s="874"/>
      <c r="P48" s="874"/>
      <c r="Q48" s="874"/>
      <c r="R48" s="18"/>
      <c r="S48" s="18"/>
    </row>
    <row r="49" spans="1:19" s="43" customFormat="1" ht="15" customHeight="1" x14ac:dyDescent="0.25">
      <c r="A49" s="874"/>
      <c r="B49" s="18"/>
      <c r="C49" s="18"/>
      <c r="D49" s="18"/>
      <c r="E49" s="874"/>
      <c r="F49" s="874"/>
      <c r="G49" s="874"/>
      <c r="H49" s="874"/>
      <c r="I49" s="874"/>
      <c r="J49" s="874"/>
      <c r="K49" s="874"/>
      <c r="L49" s="874"/>
      <c r="M49" s="874"/>
      <c r="N49" s="874"/>
      <c r="O49" s="874"/>
      <c r="P49" s="874"/>
      <c r="Q49" s="874"/>
      <c r="R49" s="18"/>
      <c r="S49" s="18"/>
    </row>
    <row r="50" spans="1:19" s="43" customFormat="1" ht="15" customHeight="1" x14ac:dyDescent="0.25">
      <c r="A50" s="874"/>
      <c r="B50" s="18"/>
      <c r="C50" s="18"/>
      <c r="D50" s="18"/>
      <c r="E50" s="874"/>
      <c r="F50" s="874"/>
      <c r="G50" s="874"/>
      <c r="H50" s="874"/>
      <c r="I50" s="874"/>
      <c r="J50" s="874"/>
      <c r="K50" s="874"/>
      <c r="L50" s="874"/>
      <c r="M50" s="874"/>
      <c r="N50" s="874"/>
      <c r="O50" s="874"/>
      <c r="P50" s="874"/>
      <c r="Q50" s="874"/>
      <c r="R50" s="18"/>
      <c r="S50" s="18"/>
    </row>
    <row r="51" spans="1:19" s="43" customFormat="1" ht="15" customHeight="1" x14ac:dyDescent="0.25">
      <c r="A51" s="874"/>
      <c r="B51" s="18"/>
      <c r="C51" s="18"/>
      <c r="D51" s="18"/>
      <c r="E51" s="874"/>
      <c r="F51" s="874"/>
      <c r="G51" s="874"/>
      <c r="H51" s="874"/>
      <c r="I51" s="874"/>
      <c r="J51" s="874"/>
      <c r="K51" s="874"/>
      <c r="L51" s="874"/>
      <c r="M51" s="874"/>
      <c r="N51" s="874"/>
      <c r="O51" s="874"/>
      <c r="P51" s="874"/>
      <c r="Q51" s="874"/>
      <c r="R51" s="18"/>
      <c r="S51" s="18"/>
    </row>
    <row r="52" spans="1:19" s="43" customFormat="1" ht="15" customHeight="1" x14ac:dyDescent="0.25">
      <c r="A52" s="874"/>
      <c r="B52" s="18"/>
      <c r="C52" s="18"/>
      <c r="D52" s="18"/>
      <c r="E52" s="874"/>
      <c r="F52" s="874"/>
      <c r="G52" s="874"/>
      <c r="H52" s="874"/>
      <c r="I52" s="874"/>
      <c r="J52" s="874"/>
      <c r="K52" s="874"/>
      <c r="L52" s="874"/>
      <c r="M52" s="874"/>
      <c r="N52" s="874"/>
      <c r="O52" s="874"/>
      <c r="P52" s="874"/>
      <c r="Q52" s="874"/>
      <c r="R52" s="18"/>
      <c r="S52" s="18"/>
    </row>
    <row r="53" spans="1:19" s="43" customFormat="1" ht="15" customHeight="1" x14ac:dyDescent="0.25">
      <c r="A53" s="874"/>
      <c r="B53" s="18"/>
      <c r="C53" s="18"/>
      <c r="D53" s="18"/>
      <c r="E53" s="874"/>
      <c r="F53" s="874"/>
      <c r="G53" s="874"/>
      <c r="H53" s="874"/>
      <c r="I53" s="874"/>
      <c r="J53" s="874"/>
      <c r="K53" s="874"/>
      <c r="L53" s="874"/>
      <c r="M53" s="874"/>
      <c r="N53" s="874"/>
      <c r="O53" s="874"/>
      <c r="P53" s="874"/>
      <c r="Q53" s="874"/>
      <c r="R53" s="18"/>
      <c r="S53" s="18"/>
    </row>
    <row r="54" spans="1:19" s="43" customFormat="1" ht="30" customHeight="1" x14ac:dyDescent="0.25">
      <c r="A54" s="874"/>
      <c r="B54" s="18"/>
      <c r="C54" s="18"/>
      <c r="D54" s="18"/>
      <c r="E54" s="874"/>
      <c r="F54" s="874"/>
      <c r="G54" s="874"/>
      <c r="H54" s="874"/>
      <c r="I54" s="874"/>
      <c r="J54" s="874"/>
      <c r="K54" s="874"/>
      <c r="L54" s="874"/>
      <c r="M54" s="874"/>
      <c r="N54" s="874"/>
      <c r="O54" s="874"/>
      <c r="P54" s="874"/>
      <c r="Q54" s="874"/>
      <c r="R54" s="18"/>
      <c r="S54" s="18"/>
    </row>
    <row r="55" spans="1:19" s="43" customFormat="1" ht="15" customHeight="1" x14ac:dyDescent="0.25">
      <c r="A55" s="874"/>
      <c r="B55" s="18"/>
      <c r="C55" s="18"/>
      <c r="D55" s="18"/>
      <c r="E55" s="874"/>
      <c r="F55" s="874"/>
      <c r="G55" s="874"/>
      <c r="H55" s="874"/>
      <c r="I55" s="874"/>
      <c r="J55" s="874"/>
      <c r="K55" s="874"/>
      <c r="L55" s="874"/>
      <c r="M55" s="874"/>
      <c r="N55" s="874"/>
      <c r="O55" s="874"/>
      <c r="P55" s="874"/>
      <c r="Q55" s="874"/>
      <c r="R55" s="18"/>
      <c r="S55" s="18"/>
    </row>
    <row r="56" spans="1:19" s="43" customFormat="1" ht="15" customHeight="1" x14ac:dyDescent="0.25">
      <c r="A56" s="874"/>
      <c r="B56" s="18"/>
      <c r="C56" s="18"/>
      <c r="D56" s="18"/>
      <c r="E56" s="874"/>
      <c r="F56" s="874"/>
      <c r="G56" s="874"/>
      <c r="H56" s="874"/>
      <c r="I56" s="874"/>
      <c r="J56" s="874"/>
      <c r="K56" s="874"/>
      <c r="L56" s="874"/>
      <c r="M56" s="874"/>
      <c r="N56" s="874"/>
      <c r="O56" s="874"/>
      <c r="P56" s="874"/>
      <c r="Q56" s="874"/>
      <c r="R56" s="18"/>
      <c r="S56" s="18"/>
    </row>
    <row r="57" spans="1:19" s="204" customFormat="1" ht="15" customHeight="1" x14ac:dyDescent="0.25">
      <c r="A57" s="874"/>
      <c r="B57" s="18"/>
      <c r="C57" s="18"/>
      <c r="D57" s="18"/>
      <c r="E57" s="874"/>
      <c r="F57" s="874"/>
      <c r="G57" s="874"/>
      <c r="H57" s="874"/>
      <c r="I57" s="874"/>
      <c r="J57" s="874"/>
      <c r="K57" s="874"/>
      <c r="L57" s="874"/>
      <c r="M57" s="874"/>
      <c r="N57" s="874"/>
      <c r="O57" s="874"/>
      <c r="P57" s="874"/>
      <c r="Q57" s="874"/>
      <c r="R57" s="18"/>
      <c r="S57" s="18"/>
    </row>
    <row r="58" spans="1:19" s="204" customFormat="1" ht="15" customHeight="1" x14ac:dyDescent="0.25">
      <c r="A58" s="874"/>
      <c r="B58" s="18"/>
      <c r="C58" s="18"/>
      <c r="D58" s="18"/>
      <c r="E58" s="874"/>
      <c r="F58" s="874"/>
      <c r="G58" s="874"/>
      <c r="H58" s="874"/>
      <c r="I58" s="874"/>
      <c r="J58" s="874"/>
      <c r="K58" s="874"/>
      <c r="L58" s="874"/>
      <c r="M58" s="874"/>
      <c r="N58" s="874"/>
      <c r="O58" s="874"/>
      <c r="P58" s="874"/>
      <c r="Q58" s="874"/>
      <c r="R58" s="18"/>
      <c r="S58" s="18"/>
    </row>
    <row r="59" spans="1:19" s="204" customFormat="1" ht="15" customHeight="1" x14ac:dyDescent="0.25">
      <c r="A59" s="874"/>
      <c r="B59" s="18"/>
      <c r="C59" s="18"/>
      <c r="D59" s="18"/>
      <c r="E59" s="874"/>
      <c r="F59" s="874"/>
      <c r="G59" s="874"/>
      <c r="H59" s="874"/>
      <c r="I59" s="874"/>
      <c r="J59" s="874"/>
      <c r="K59" s="874"/>
      <c r="L59" s="874"/>
      <c r="M59" s="874"/>
      <c r="N59" s="874"/>
      <c r="O59" s="874"/>
      <c r="P59" s="874"/>
      <c r="Q59" s="874"/>
      <c r="R59" s="18"/>
      <c r="S59" s="18"/>
    </row>
    <row r="60" spans="1:19" s="204" customFormat="1" ht="15" customHeight="1" x14ac:dyDescent="0.25">
      <c r="A60" s="874"/>
      <c r="B60" s="18"/>
      <c r="C60" s="18"/>
      <c r="D60" s="18"/>
      <c r="E60" s="874"/>
      <c r="F60" s="874"/>
      <c r="G60" s="874"/>
      <c r="H60" s="874"/>
      <c r="I60" s="874"/>
      <c r="J60" s="874"/>
      <c r="K60" s="874"/>
      <c r="L60" s="874"/>
      <c r="M60" s="874"/>
      <c r="N60" s="874"/>
      <c r="O60" s="874"/>
      <c r="P60" s="874"/>
      <c r="Q60" s="874"/>
      <c r="R60" s="18"/>
      <c r="S60" s="18"/>
    </row>
    <row r="61" spans="1:19" s="204" customFormat="1" ht="15" customHeight="1" x14ac:dyDescent="0.25">
      <c r="A61" s="874"/>
      <c r="B61" s="18"/>
      <c r="C61" s="18"/>
      <c r="D61" s="18"/>
      <c r="E61" s="874"/>
      <c r="F61" s="874"/>
      <c r="G61" s="874"/>
      <c r="H61" s="874"/>
      <c r="I61" s="874"/>
      <c r="J61" s="874"/>
      <c r="K61" s="874"/>
      <c r="L61" s="874"/>
      <c r="M61" s="874"/>
      <c r="N61" s="874"/>
      <c r="O61" s="874"/>
      <c r="P61" s="874"/>
      <c r="Q61" s="874"/>
      <c r="R61" s="18"/>
      <c r="S61" s="18"/>
    </row>
    <row r="62" spans="1:19" s="204" customFormat="1" ht="15" customHeight="1" x14ac:dyDescent="0.25">
      <c r="A62" s="874"/>
      <c r="B62" s="18"/>
      <c r="C62" s="18"/>
      <c r="D62" s="18"/>
      <c r="E62" s="874"/>
      <c r="F62" s="874"/>
      <c r="G62" s="874"/>
      <c r="H62" s="874"/>
      <c r="I62" s="874"/>
      <c r="J62" s="874"/>
      <c r="K62" s="874"/>
      <c r="L62" s="874"/>
      <c r="M62" s="874"/>
      <c r="N62" s="874"/>
      <c r="O62" s="874"/>
      <c r="P62" s="874"/>
      <c r="Q62" s="874"/>
      <c r="R62" s="18"/>
      <c r="S62" s="18"/>
    </row>
    <row r="63" spans="1:19" s="204" customFormat="1" ht="15" customHeight="1" x14ac:dyDescent="0.25">
      <c r="A63" s="874"/>
      <c r="B63" s="18"/>
      <c r="C63" s="18"/>
      <c r="D63" s="18"/>
      <c r="E63" s="874"/>
      <c r="F63" s="874"/>
      <c r="G63" s="874"/>
      <c r="H63" s="874"/>
      <c r="I63" s="874"/>
      <c r="J63" s="874"/>
      <c r="K63" s="874"/>
      <c r="L63" s="874"/>
      <c r="M63" s="874"/>
      <c r="N63" s="874"/>
      <c r="O63" s="874"/>
      <c r="P63" s="874"/>
      <c r="Q63" s="874"/>
      <c r="R63" s="18"/>
      <c r="S63" s="18"/>
    </row>
    <row r="64" spans="1:19" s="204" customFormat="1" ht="15" customHeight="1" x14ac:dyDescent="0.25">
      <c r="A64" s="874"/>
      <c r="B64" s="18"/>
      <c r="C64" s="18"/>
      <c r="D64" s="18"/>
      <c r="E64" s="874"/>
      <c r="F64" s="874"/>
      <c r="G64" s="874"/>
      <c r="H64" s="874"/>
      <c r="I64" s="874"/>
      <c r="J64" s="874"/>
      <c r="K64" s="874"/>
      <c r="L64" s="874"/>
      <c r="M64" s="874"/>
      <c r="N64" s="874"/>
      <c r="O64" s="874"/>
      <c r="P64" s="874"/>
      <c r="Q64" s="874"/>
      <c r="R64" s="18"/>
      <c r="S64" s="18"/>
    </row>
    <row r="65" spans="1:19" s="204" customFormat="1" ht="15" customHeight="1" x14ac:dyDescent="0.25">
      <c r="A65" s="874"/>
      <c r="B65" s="18"/>
      <c r="C65" s="18"/>
      <c r="D65" s="18"/>
      <c r="E65" s="874"/>
      <c r="F65" s="874"/>
      <c r="G65" s="874"/>
      <c r="H65" s="874"/>
      <c r="I65" s="874"/>
      <c r="J65" s="874"/>
      <c r="K65" s="874"/>
      <c r="L65" s="874"/>
      <c r="M65" s="874"/>
      <c r="N65" s="874"/>
      <c r="O65" s="874"/>
      <c r="P65" s="874"/>
      <c r="Q65" s="874"/>
      <c r="R65" s="18"/>
      <c r="S65" s="18"/>
    </row>
    <row r="66" spans="1:19" s="204" customFormat="1" ht="15" customHeight="1" x14ac:dyDescent="0.25">
      <c r="A66" s="874"/>
      <c r="B66" s="18"/>
      <c r="C66" s="18"/>
      <c r="D66" s="18"/>
      <c r="E66" s="874"/>
      <c r="F66" s="874"/>
      <c r="G66" s="874"/>
      <c r="H66" s="874"/>
      <c r="I66" s="874"/>
      <c r="J66" s="874"/>
      <c r="K66" s="874"/>
      <c r="L66" s="874"/>
      <c r="M66" s="874"/>
      <c r="N66" s="874"/>
      <c r="O66" s="874"/>
      <c r="P66" s="874"/>
      <c r="Q66" s="874"/>
      <c r="R66" s="18"/>
      <c r="S66" s="18"/>
    </row>
    <row r="67" spans="1:19" s="204" customFormat="1" ht="15" customHeight="1" x14ac:dyDescent="0.25">
      <c r="A67" s="874"/>
      <c r="B67" s="18"/>
      <c r="C67" s="18"/>
      <c r="D67" s="18"/>
      <c r="E67" s="874"/>
      <c r="F67" s="874"/>
      <c r="G67" s="874"/>
      <c r="H67" s="874"/>
      <c r="I67" s="874"/>
      <c r="J67" s="874"/>
      <c r="K67" s="874"/>
      <c r="L67" s="874"/>
      <c r="M67" s="874"/>
      <c r="N67" s="874"/>
      <c r="O67" s="874"/>
      <c r="P67" s="874"/>
      <c r="Q67" s="874"/>
      <c r="R67" s="18"/>
      <c r="S67" s="18"/>
    </row>
    <row r="68" spans="1:19" s="204" customFormat="1" ht="15" customHeight="1" x14ac:dyDescent="0.25">
      <c r="A68" s="874"/>
      <c r="B68" s="18"/>
      <c r="C68" s="18"/>
      <c r="D68" s="18"/>
      <c r="E68" s="874"/>
      <c r="F68" s="874"/>
      <c r="G68" s="874"/>
      <c r="H68" s="874"/>
      <c r="I68" s="874"/>
      <c r="J68" s="874"/>
      <c r="K68" s="874"/>
      <c r="L68" s="874"/>
      <c r="M68" s="874"/>
      <c r="N68" s="874"/>
      <c r="O68" s="874"/>
      <c r="P68" s="874"/>
      <c r="Q68" s="874"/>
      <c r="R68" s="18"/>
      <c r="S68" s="18"/>
    </row>
    <row r="69" spans="1:19" s="204" customFormat="1" ht="15" customHeight="1" x14ac:dyDescent="0.25">
      <c r="A69" s="874"/>
      <c r="B69" s="18"/>
      <c r="C69" s="18"/>
      <c r="D69" s="18"/>
      <c r="E69" s="874"/>
      <c r="F69" s="874"/>
      <c r="G69" s="874"/>
      <c r="H69" s="874"/>
      <c r="I69" s="874"/>
      <c r="J69" s="874"/>
      <c r="K69" s="874"/>
      <c r="L69" s="874"/>
      <c r="M69" s="874"/>
      <c r="N69" s="874"/>
      <c r="O69" s="874"/>
      <c r="P69" s="874"/>
      <c r="Q69" s="874"/>
      <c r="R69" s="18"/>
      <c r="S69" s="18"/>
    </row>
    <row r="70" spans="1:19" s="204" customFormat="1" ht="15" customHeight="1" x14ac:dyDescent="0.25">
      <c r="A70" s="874"/>
      <c r="B70" s="18"/>
      <c r="C70" s="18"/>
      <c r="D70" s="18"/>
      <c r="E70" s="874"/>
      <c r="F70" s="874"/>
      <c r="G70" s="874"/>
      <c r="H70" s="874"/>
      <c r="I70" s="874"/>
      <c r="J70" s="874"/>
      <c r="K70" s="874"/>
      <c r="L70" s="874"/>
      <c r="M70" s="874"/>
      <c r="N70" s="874"/>
      <c r="O70" s="874"/>
      <c r="P70" s="874"/>
      <c r="Q70" s="874"/>
      <c r="R70" s="18"/>
      <c r="S70" s="18"/>
    </row>
    <row r="71" spans="1:19" s="204" customFormat="1" ht="15" customHeight="1" x14ac:dyDescent="0.25">
      <c r="A71" s="874"/>
      <c r="B71" s="18"/>
      <c r="C71" s="18"/>
      <c r="D71" s="18"/>
      <c r="E71" s="874"/>
      <c r="F71" s="874"/>
      <c r="G71" s="874"/>
      <c r="H71" s="874"/>
      <c r="I71" s="874"/>
      <c r="J71" s="874"/>
      <c r="K71" s="874"/>
      <c r="L71" s="874"/>
      <c r="M71" s="874"/>
      <c r="N71" s="874"/>
      <c r="O71" s="874"/>
      <c r="P71" s="874"/>
      <c r="Q71" s="874"/>
      <c r="R71" s="18"/>
      <c r="S71" s="18"/>
    </row>
    <row r="72" spans="1:19" s="204" customFormat="1" ht="15" customHeight="1" x14ac:dyDescent="0.25">
      <c r="A72" s="874"/>
      <c r="B72" s="18"/>
      <c r="C72" s="18"/>
      <c r="D72" s="18"/>
      <c r="E72" s="874"/>
      <c r="F72" s="874"/>
      <c r="G72" s="874"/>
      <c r="H72" s="874"/>
      <c r="I72" s="874"/>
      <c r="J72" s="874"/>
      <c r="K72" s="874"/>
      <c r="L72" s="874"/>
      <c r="M72" s="874"/>
      <c r="N72" s="874"/>
      <c r="O72" s="874"/>
      <c r="P72" s="874"/>
      <c r="Q72" s="874"/>
      <c r="R72" s="18"/>
      <c r="S72" s="18"/>
    </row>
    <row r="73" spans="1:19" s="204" customFormat="1" ht="15" customHeight="1" x14ac:dyDescent="0.25">
      <c r="A73" s="874"/>
      <c r="B73" s="18"/>
      <c r="C73" s="18"/>
      <c r="D73" s="18"/>
      <c r="E73" s="874"/>
      <c r="F73" s="874"/>
      <c r="G73" s="874"/>
      <c r="H73" s="874"/>
      <c r="I73" s="874"/>
      <c r="J73" s="874"/>
      <c r="K73" s="874"/>
      <c r="L73" s="874"/>
      <c r="M73" s="874"/>
      <c r="N73" s="874"/>
      <c r="O73" s="874"/>
      <c r="P73" s="874"/>
      <c r="Q73" s="874"/>
      <c r="R73" s="18"/>
      <c r="S73" s="18"/>
    </row>
    <row r="74" spans="1:19" s="204" customFormat="1" x14ac:dyDescent="0.25">
      <c r="A74" s="874"/>
      <c r="B74" s="18"/>
      <c r="C74" s="18"/>
      <c r="D74" s="18"/>
      <c r="E74" s="874"/>
      <c r="F74" s="874"/>
      <c r="G74" s="874"/>
      <c r="H74" s="874"/>
      <c r="I74" s="874"/>
      <c r="J74" s="874"/>
      <c r="K74" s="874"/>
      <c r="L74" s="874"/>
      <c r="M74" s="874"/>
      <c r="N74" s="874"/>
      <c r="O74" s="874"/>
      <c r="P74" s="874"/>
      <c r="Q74" s="874"/>
      <c r="R74" s="18"/>
      <c r="S74" s="18"/>
    </row>
    <row r="75" spans="1:19" s="204" customFormat="1" x14ac:dyDescent="0.25">
      <c r="A75" s="874"/>
      <c r="B75" s="18"/>
      <c r="C75" s="18"/>
      <c r="D75" s="18"/>
      <c r="E75" s="874"/>
      <c r="F75" s="874"/>
      <c r="G75" s="874"/>
      <c r="H75" s="874"/>
      <c r="I75" s="874"/>
      <c r="J75" s="874"/>
      <c r="K75" s="874"/>
      <c r="L75" s="874"/>
      <c r="M75" s="874"/>
      <c r="N75" s="874"/>
      <c r="O75" s="874"/>
      <c r="P75" s="874"/>
      <c r="Q75" s="874"/>
      <c r="R75" s="18"/>
      <c r="S75" s="18"/>
    </row>
    <row r="76" spans="1:19" s="204" customFormat="1" x14ac:dyDescent="0.25">
      <c r="A76" s="874"/>
      <c r="B76" s="18"/>
      <c r="C76" s="18"/>
      <c r="D76" s="18"/>
      <c r="E76" s="874"/>
      <c r="F76" s="874"/>
      <c r="G76" s="874"/>
      <c r="H76" s="874"/>
      <c r="I76" s="874"/>
      <c r="J76" s="874"/>
      <c r="K76" s="874"/>
      <c r="L76" s="874"/>
      <c r="M76" s="874"/>
      <c r="N76" s="874"/>
      <c r="O76" s="874"/>
      <c r="P76" s="874"/>
      <c r="Q76" s="874"/>
      <c r="R76" s="18"/>
      <c r="S76" s="18"/>
    </row>
    <row r="77" spans="1:19" s="204" customFormat="1" x14ac:dyDescent="0.25">
      <c r="A77" s="874"/>
      <c r="B77" s="18"/>
      <c r="C77" s="18"/>
      <c r="D77" s="18"/>
      <c r="E77" s="874"/>
      <c r="F77" s="874"/>
      <c r="G77" s="874"/>
      <c r="H77" s="874"/>
      <c r="I77" s="874"/>
      <c r="J77" s="874"/>
      <c r="K77" s="874"/>
      <c r="L77" s="874"/>
      <c r="M77" s="874"/>
      <c r="N77" s="874"/>
      <c r="O77" s="874"/>
      <c r="P77" s="874"/>
      <c r="Q77" s="874"/>
      <c r="R77" s="18"/>
      <c r="S77" s="18"/>
    </row>
    <row r="78" spans="1:19" s="204" customFormat="1" x14ac:dyDescent="0.25">
      <c r="A78" s="874"/>
      <c r="B78" s="18"/>
      <c r="C78" s="18"/>
      <c r="D78" s="18"/>
      <c r="E78" s="874"/>
      <c r="F78" s="874"/>
      <c r="G78" s="874"/>
      <c r="H78" s="874"/>
      <c r="I78" s="874"/>
      <c r="J78" s="874"/>
      <c r="K78" s="874"/>
      <c r="L78" s="874"/>
      <c r="M78" s="874"/>
      <c r="N78" s="874"/>
      <c r="O78" s="874"/>
      <c r="P78" s="874"/>
      <c r="Q78" s="874"/>
      <c r="R78" s="18"/>
      <c r="S78" s="18"/>
    </row>
    <row r="79" spans="1:19" s="204" customFormat="1" x14ac:dyDescent="0.25">
      <c r="A79" s="874"/>
      <c r="B79" s="18"/>
      <c r="C79" s="18"/>
      <c r="D79" s="18"/>
      <c r="E79" s="874"/>
      <c r="F79" s="874"/>
      <c r="G79" s="874"/>
      <c r="H79" s="874"/>
      <c r="I79" s="874"/>
      <c r="J79" s="874"/>
      <c r="K79" s="874"/>
      <c r="L79" s="874"/>
      <c r="M79" s="874"/>
      <c r="N79" s="874"/>
      <c r="O79" s="874"/>
      <c r="P79" s="874"/>
      <c r="Q79" s="874"/>
      <c r="R79" s="18"/>
      <c r="S79" s="18"/>
    </row>
  </sheetData>
  <sheetProtection algorithmName="SHA-512" hashValue="mwuaPNYgDpui7YnUUsv/Vg7Mre2zpiBflSvuNx6YeojvvcLcPd/qTi+zs8qQlBmSPQLAkqGJQ0gBUI9PwDWT5g==" saltValue="dvpb03fbuNLubH0Oa64m4w==" spinCount="100000" sheet="1" objects="1" scenarios="1"/>
  <mergeCells count="18">
    <mergeCell ref="B15:B21"/>
    <mergeCell ref="B22:B23"/>
    <mergeCell ref="B24:B26"/>
    <mergeCell ref="A2:S2"/>
    <mergeCell ref="A28:G28"/>
    <mergeCell ref="B8:B14"/>
    <mergeCell ref="A1:E1"/>
    <mergeCell ref="F1:S1"/>
    <mergeCell ref="A3:N3"/>
    <mergeCell ref="A5:A7"/>
    <mergeCell ref="B5:B7"/>
    <mergeCell ref="C5:C7"/>
    <mergeCell ref="D5:D7"/>
    <mergeCell ref="E5:I6"/>
    <mergeCell ref="J5:L6"/>
    <mergeCell ref="M5:Q6"/>
    <mergeCell ref="R5:R7"/>
    <mergeCell ref="S5:S7"/>
  </mergeCells>
  <printOptions horizontalCentered="1"/>
  <pageMargins left="0.39370078740157483" right="0.39370078740157483" top="0.39370078740157483" bottom="0.39370078740157483" header="0.19685039370078741" footer="0.19685039370078741"/>
  <pageSetup paperSize="9" scale="60" orientation="landscape" horizontalDpi="4294967295" verticalDpi="4294967295"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98C23492-AE35-41C7-A6EE-8A8D18E38B07}">
            <xm:f>NOT(ISERROR(SEARCH("2.",'Príloha č.1.5 - SO 420-05'!A9)))</xm:f>
            <x14:dxf>
              <numFmt numFmtId="0" formatCode="General"/>
            </x14:dxf>
          </x14:cfRule>
          <xm:sqref>A8:A9</xm:sqref>
        </x14:conditionalFormatting>
        <x14:conditionalFormatting xmlns:xm="http://schemas.microsoft.com/office/excel/2006/main">
          <x14:cfRule type="containsText" priority="1839" operator="containsText" text="2." id="{98C23492-AE35-41C7-A6EE-8A8D18E38B07}">
            <xm:f>NOT(ISERROR(SEARCH("2.",'Príloha č.1.5 - SO 420-05'!A11)))</xm:f>
            <x14:dxf>
              <numFmt numFmtId="0" formatCode="General"/>
            </x14:dxf>
          </x14:cfRule>
          <xm:sqref>A11:A20</xm:sqref>
        </x14:conditionalFormatting>
        <x14:conditionalFormatting xmlns:xm="http://schemas.microsoft.com/office/excel/2006/main">
          <x14:cfRule type="containsText" priority="1840" operator="containsText" text="2." id="{98C23492-AE35-41C7-A6EE-8A8D18E38B07}">
            <xm:f>NOT(ISERROR(SEARCH("2.",'Príloha č.1.5 - SO 420-05'!#REF!)))</xm:f>
            <x14:dxf>
              <numFmt numFmtId="0" formatCode="General"/>
            </x14:dxf>
          </x14:cfRule>
          <xm:sqref>A10</xm:sqref>
        </x14:conditionalFormatting>
        <x14:conditionalFormatting xmlns:xm="http://schemas.microsoft.com/office/excel/2006/main">
          <x14:cfRule type="containsText" priority="2073" operator="containsText" text="2." id="{98C23492-AE35-41C7-A6EE-8A8D18E38B07}">
            <xm:f>NOT(ISERROR(SEARCH("2.",'Príloha č.1.5 - SO 420-05'!A21)))</xm:f>
            <x14:dxf>
              <numFmt numFmtId="0" formatCode="General"/>
            </x14:dxf>
          </x14:cfRule>
          <xm:sqref>A22:A26</xm:sqref>
        </x14:conditionalFormatting>
        <x14:conditionalFormatting xmlns:xm="http://schemas.microsoft.com/office/excel/2006/main">
          <x14:cfRule type="containsText" priority="2074" operator="containsText" text="2." id="{98C23492-AE35-41C7-A6EE-8A8D18E38B07}">
            <xm:f>NOT(ISERROR(SEARCH("2.",'Príloha č.1.5 - SO 420-05'!#REF!)))</xm:f>
            <x14:dxf>
              <numFmt numFmtId="0" formatCode="General"/>
            </x14:dxf>
          </x14:cfRule>
          <xm:sqref>A21</xm:sqref>
        </x14:conditionalFormatting>
      </x14:conditionalFormattings>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4">
    <tabColor rgb="FFFF0000"/>
    <pageSetUpPr fitToPage="1"/>
  </sheetPr>
  <dimension ref="A1:S49"/>
  <sheetViews>
    <sheetView zoomScale="90" zoomScaleNormal="90" workbookViewId="0">
      <pane ySplit="7" topLeftCell="A8" activePane="bottomLeft" state="frozen"/>
      <selection pane="bottomLeft" activeCell="R16" activeCellId="2" sqref="R9 R9:R14 R16:R26"/>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874" customWidth="1"/>
    <col min="18" max="19" width="15.7109375" style="18" customWidth="1"/>
    <col min="20" max="16384" width="9.140625" style="19"/>
  </cols>
  <sheetData>
    <row r="1" spans="1:19" s="204" customFormat="1" ht="54" customHeight="1" x14ac:dyDescent="0.25">
      <c r="A1" s="1162"/>
      <c r="B1" s="1162"/>
      <c r="C1" s="1162"/>
      <c r="D1" s="1162"/>
      <c r="E1" s="1162"/>
      <c r="F1" s="1163" t="s">
        <v>3804</v>
      </c>
      <c r="G1" s="1163"/>
      <c r="H1" s="1163"/>
      <c r="I1" s="1163"/>
      <c r="J1" s="1163"/>
      <c r="K1" s="1163"/>
      <c r="L1" s="1163"/>
      <c r="M1" s="1163"/>
      <c r="N1" s="1163"/>
      <c r="O1" s="1163"/>
      <c r="P1" s="1163"/>
      <c r="Q1" s="1163"/>
      <c r="R1" s="1163"/>
      <c r="S1" s="1163"/>
    </row>
    <row r="2" spans="1:19" s="204" customFormat="1"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s="204" customFormat="1" ht="15.75" customHeight="1" x14ac:dyDescent="0.25">
      <c r="A3" s="1169" t="s">
        <v>3643</v>
      </c>
      <c r="B3" s="1169"/>
      <c r="C3" s="1169"/>
      <c r="D3" s="1169"/>
      <c r="E3" s="1169"/>
      <c r="F3" s="1169"/>
      <c r="G3" s="1169"/>
      <c r="H3" s="1169"/>
      <c r="I3" s="1169"/>
      <c r="J3" s="1169"/>
      <c r="K3" s="1169"/>
      <c r="L3" s="1169"/>
      <c r="M3" s="1169"/>
      <c r="N3" s="1169"/>
      <c r="O3" s="874"/>
      <c r="P3" s="874"/>
      <c r="Q3" s="874"/>
      <c r="R3" s="18"/>
      <c r="S3" s="18"/>
    </row>
    <row r="4" spans="1:19" s="204" customFormat="1" ht="15.75" customHeight="1" thickBot="1" x14ac:dyDescent="0.3">
      <c r="A4" s="874"/>
      <c r="B4" s="18"/>
      <c r="C4" s="18"/>
      <c r="D4" s="18"/>
      <c r="E4" s="874"/>
      <c r="F4" s="874"/>
      <c r="G4" s="874"/>
      <c r="H4" s="874"/>
      <c r="I4" s="874"/>
      <c r="J4" s="874"/>
      <c r="K4" s="874"/>
      <c r="L4" s="874"/>
      <c r="M4" s="874"/>
      <c r="N4" s="874"/>
      <c r="O4" s="874"/>
      <c r="P4" s="874"/>
      <c r="Q4" s="874"/>
      <c r="R4" s="18"/>
      <c r="S4" s="18"/>
    </row>
    <row r="5" spans="1:19" s="40" customFormat="1"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s="43" customFormat="1"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s="43" customFormat="1"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s="43" customFormat="1" ht="15" customHeight="1" x14ac:dyDescent="0.25">
      <c r="A8" s="214">
        <f t="shared" ref="A8:A26" si="0">ROW(A1)</f>
        <v>1</v>
      </c>
      <c r="B8" s="1283" t="s">
        <v>1439</v>
      </c>
      <c r="C8" s="1014" t="s">
        <v>1425</v>
      </c>
      <c r="D8" s="1014" t="s">
        <v>393</v>
      </c>
      <c r="E8" s="1015"/>
      <c r="F8" s="1015" t="s">
        <v>7</v>
      </c>
      <c r="G8" s="1015"/>
      <c r="H8" s="1015"/>
      <c r="I8" s="1015"/>
      <c r="J8" s="1015"/>
      <c r="K8" s="1014"/>
      <c r="L8" s="1014"/>
      <c r="M8" s="1015"/>
      <c r="N8" s="1015"/>
      <c r="O8" s="1015"/>
      <c r="P8" s="1015">
        <v>52</v>
      </c>
      <c r="Q8" s="1015">
        <v>1</v>
      </c>
      <c r="R8" s="1016" t="s">
        <v>4046</v>
      </c>
      <c r="S8" s="1017" t="s">
        <v>4046</v>
      </c>
    </row>
    <row r="9" spans="1:19" s="43" customFormat="1" ht="15" customHeight="1" x14ac:dyDescent="0.25">
      <c r="A9" s="214">
        <f t="shared" si="0"/>
        <v>2</v>
      </c>
      <c r="B9" s="1262"/>
      <c r="C9" s="1014" t="s">
        <v>1426</v>
      </c>
      <c r="D9" s="1014" t="s">
        <v>1427</v>
      </c>
      <c r="E9" s="1015"/>
      <c r="F9" s="1015"/>
      <c r="G9" s="1015"/>
      <c r="H9" s="1015"/>
      <c r="I9" s="1015"/>
      <c r="J9" s="1015"/>
      <c r="K9" s="1014"/>
      <c r="L9" s="1014"/>
      <c r="M9" s="1015" t="s">
        <v>355</v>
      </c>
      <c r="N9" s="1015" t="s">
        <v>355</v>
      </c>
      <c r="O9" s="1015"/>
      <c r="P9" s="1015">
        <v>2</v>
      </c>
      <c r="Q9" s="1015">
        <v>1</v>
      </c>
      <c r="R9" s="618"/>
      <c r="S9" s="755">
        <f>Q9*P9*ROUND(R9,2)</f>
        <v>0</v>
      </c>
    </row>
    <row r="10" spans="1:19" s="43" customFormat="1" ht="15" customHeight="1" x14ac:dyDescent="0.25">
      <c r="A10" s="214">
        <f t="shared" si="0"/>
        <v>3</v>
      </c>
      <c r="B10" s="1262"/>
      <c r="C10" s="1014"/>
      <c r="D10" s="1014" t="s">
        <v>1428</v>
      </c>
      <c r="E10" s="1015"/>
      <c r="F10" s="1015"/>
      <c r="G10" s="1015"/>
      <c r="H10" s="1015"/>
      <c r="I10" s="1015"/>
      <c r="J10" s="1015"/>
      <c r="K10" s="1014"/>
      <c r="L10" s="1014"/>
      <c r="M10" s="1015" t="s">
        <v>355</v>
      </c>
      <c r="N10" s="1015" t="s">
        <v>355</v>
      </c>
      <c r="O10" s="1015"/>
      <c r="P10" s="1015">
        <v>2</v>
      </c>
      <c r="Q10" s="1015">
        <v>1</v>
      </c>
      <c r="R10" s="618"/>
      <c r="S10" s="755">
        <f t="shared" ref="S10:S26" si="1">Q10*P10*ROUND(R10,2)</f>
        <v>0</v>
      </c>
    </row>
    <row r="11" spans="1:19" s="43" customFormat="1" ht="15" customHeight="1" x14ac:dyDescent="0.25">
      <c r="A11" s="214">
        <f t="shared" si="0"/>
        <v>4</v>
      </c>
      <c r="B11" s="1262"/>
      <c r="C11" s="1014"/>
      <c r="D11" s="1014" t="s">
        <v>1429</v>
      </c>
      <c r="E11" s="1015"/>
      <c r="F11" s="1015"/>
      <c r="G11" s="1015"/>
      <c r="H11" s="1015"/>
      <c r="I11" s="1015"/>
      <c r="J11" s="1015"/>
      <c r="K11" s="1014"/>
      <c r="L11" s="1014"/>
      <c r="M11" s="1015" t="s">
        <v>355</v>
      </c>
      <c r="N11" s="1015" t="s">
        <v>355</v>
      </c>
      <c r="O11" s="1015"/>
      <c r="P11" s="1015">
        <v>2</v>
      </c>
      <c r="Q11" s="1015">
        <v>1</v>
      </c>
      <c r="R11" s="618"/>
      <c r="S11" s="755">
        <f t="shared" si="1"/>
        <v>0</v>
      </c>
    </row>
    <row r="12" spans="1:19" s="43" customFormat="1" ht="15" customHeight="1" x14ac:dyDescent="0.25">
      <c r="A12" s="214">
        <f t="shared" si="0"/>
        <v>5</v>
      </c>
      <c r="B12" s="1262"/>
      <c r="C12" s="1014"/>
      <c r="D12" s="1014" t="s">
        <v>1430</v>
      </c>
      <c r="E12" s="1015"/>
      <c r="F12" s="1015"/>
      <c r="G12" s="1015"/>
      <c r="H12" s="1015"/>
      <c r="I12" s="1015"/>
      <c r="J12" s="1015"/>
      <c r="K12" s="1014"/>
      <c r="L12" s="1014"/>
      <c r="M12" s="1015" t="s">
        <v>355</v>
      </c>
      <c r="N12" s="1015" t="s">
        <v>355</v>
      </c>
      <c r="O12" s="1015"/>
      <c r="P12" s="1015">
        <v>2</v>
      </c>
      <c r="Q12" s="1015">
        <v>1</v>
      </c>
      <c r="R12" s="618"/>
      <c r="S12" s="755">
        <f t="shared" si="1"/>
        <v>0</v>
      </c>
    </row>
    <row r="13" spans="1:19" s="43" customFormat="1" ht="15" customHeight="1" x14ac:dyDescent="0.25">
      <c r="A13" s="214">
        <f t="shared" si="0"/>
        <v>6</v>
      </c>
      <c r="B13" s="1262"/>
      <c r="C13" s="1014"/>
      <c r="D13" s="1014" t="s">
        <v>1431</v>
      </c>
      <c r="E13" s="1015"/>
      <c r="F13" s="1015"/>
      <c r="G13" s="1015"/>
      <c r="H13" s="1015"/>
      <c r="I13" s="1015"/>
      <c r="J13" s="1015"/>
      <c r="K13" s="1014"/>
      <c r="L13" s="1014"/>
      <c r="M13" s="1015" t="s">
        <v>355</v>
      </c>
      <c r="N13" s="1015" t="s">
        <v>355</v>
      </c>
      <c r="O13" s="1015"/>
      <c r="P13" s="1015">
        <v>2</v>
      </c>
      <c r="Q13" s="1015">
        <v>1</v>
      </c>
      <c r="R13" s="618"/>
      <c r="S13" s="755">
        <f t="shared" si="1"/>
        <v>0</v>
      </c>
    </row>
    <row r="14" spans="1:19" s="43" customFormat="1" ht="15" customHeight="1" x14ac:dyDescent="0.25">
      <c r="A14" s="214">
        <f t="shared" si="0"/>
        <v>7</v>
      </c>
      <c r="B14" s="1263"/>
      <c r="C14" s="1014"/>
      <c r="D14" s="1014" t="s">
        <v>1547</v>
      </c>
      <c r="E14" s="1015"/>
      <c r="F14" s="1015"/>
      <c r="G14" s="1015"/>
      <c r="H14" s="1015"/>
      <c r="I14" s="1015"/>
      <c r="J14" s="1015" t="s">
        <v>7</v>
      </c>
      <c r="K14" s="1014"/>
      <c r="L14" s="1014"/>
      <c r="M14" s="1015"/>
      <c r="N14" s="1015"/>
      <c r="O14" s="1015"/>
      <c r="P14" s="1015">
        <v>0.25</v>
      </c>
      <c r="Q14" s="1015">
        <v>1</v>
      </c>
      <c r="R14" s="618"/>
      <c r="S14" s="755">
        <f t="shared" si="1"/>
        <v>0</v>
      </c>
    </row>
    <row r="15" spans="1:19" s="43" customFormat="1" x14ac:dyDescent="0.25">
      <c r="A15" s="214">
        <f t="shared" si="0"/>
        <v>8</v>
      </c>
      <c r="B15" s="1280" t="s">
        <v>4042</v>
      </c>
      <c r="C15" s="1014" t="s">
        <v>1433</v>
      </c>
      <c r="D15" s="1014" t="s">
        <v>393</v>
      </c>
      <c r="E15" s="1015"/>
      <c r="F15" s="1015" t="s">
        <v>7</v>
      </c>
      <c r="G15" s="1015"/>
      <c r="H15" s="1015"/>
      <c r="I15" s="1015"/>
      <c r="J15" s="1015"/>
      <c r="K15" s="1014"/>
      <c r="L15" s="1014"/>
      <c r="M15" s="1015"/>
      <c r="N15" s="1015"/>
      <c r="O15" s="1015"/>
      <c r="P15" s="1015">
        <v>52</v>
      </c>
      <c r="Q15" s="1015">
        <v>6</v>
      </c>
      <c r="R15" s="1022" t="s">
        <v>4046</v>
      </c>
      <c r="S15" s="1023" t="s">
        <v>4046</v>
      </c>
    </row>
    <row r="16" spans="1:19" s="43" customFormat="1" ht="15" customHeight="1" x14ac:dyDescent="0.25">
      <c r="A16" s="214">
        <f t="shared" si="0"/>
        <v>9</v>
      </c>
      <c r="B16" s="1281"/>
      <c r="C16" s="1014" t="s">
        <v>1434</v>
      </c>
      <c r="D16" s="1014" t="s">
        <v>1427</v>
      </c>
      <c r="E16" s="1015"/>
      <c r="F16" s="1015"/>
      <c r="G16" s="1015"/>
      <c r="H16" s="1015"/>
      <c r="I16" s="1015"/>
      <c r="J16" s="1015"/>
      <c r="K16" s="1014"/>
      <c r="L16" s="1014"/>
      <c r="M16" s="1015" t="s">
        <v>355</v>
      </c>
      <c r="N16" s="1015" t="s">
        <v>355</v>
      </c>
      <c r="O16" s="1015"/>
      <c r="P16" s="1015">
        <v>2</v>
      </c>
      <c r="Q16" s="1015">
        <v>6</v>
      </c>
      <c r="R16" s="618"/>
      <c r="S16" s="755">
        <f t="shared" si="1"/>
        <v>0</v>
      </c>
    </row>
    <row r="17" spans="1:19" s="43" customFormat="1" ht="15" customHeight="1" x14ac:dyDescent="0.25">
      <c r="A17" s="214">
        <f t="shared" si="0"/>
        <v>10</v>
      </c>
      <c r="B17" s="1281"/>
      <c r="C17" s="1014"/>
      <c r="D17" s="1014" t="s">
        <v>1428</v>
      </c>
      <c r="E17" s="1015"/>
      <c r="F17" s="1015"/>
      <c r="G17" s="1015"/>
      <c r="H17" s="1015"/>
      <c r="I17" s="1015"/>
      <c r="J17" s="1015"/>
      <c r="K17" s="1014"/>
      <c r="L17" s="1014"/>
      <c r="M17" s="1015" t="s">
        <v>355</v>
      </c>
      <c r="N17" s="1015" t="s">
        <v>355</v>
      </c>
      <c r="O17" s="1015"/>
      <c r="P17" s="1015">
        <v>2</v>
      </c>
      <c r="Q17" s="1015">
        <v>6</v>
      </c>
      <c r="R17" s="618"/>
      <c r="S17" s="755">
        <f t="shared" si="1"/>
        <v>0</v>
      </c>
    </row>
    <row r="18" spans="1:19" s="43" customFormat="1" ht="15" customHeight="1" x14ac:dyDescent="0.25">
      <c r="A18" s="214">
        <f t="shared" si="0"/>
        <v>11</v>
      </c>
      <c r="B18" s="1281"/>
      <c r="C18" s="1014"/>
      <c r="D18" s="1014" t="s">
        <v>1429</v>
      </c>
      <c r="E18" s="1015"/>
      <c r="F18" s="1015"/>
      <c r="G18" s="1015"/>
      <c r="H18" s="1015"/>
      <c r="I18" s="1015"/>
      <c r="J18" s="1015"/>
      <c r="K18" s="1014"/>
      <c r="L18" s="1014"/>
      <c r="M18" s="1015" t="s">
        <v>355</v>
      </c>
      <c r="N18" s="1015" t="s">
        <v>355</v>
      </c>
      <c r="O18" s="1015"/>
      <c r="P18" s="1015">
        <v>2</v>
      </c>
      <c r="Q18" s="1015">
        <v>6</v>
      </c>
      <c r="R18" s="618"/>
      <c r="S18" s="755">
        <f t="shared" si="1"/>
        <v>0</v>
      </c>
    </row>
    <row r="19" spans="1:19" s="43" customFormat="1" ht="15" customHeight="1" x14ac:dyDescent="0.25">
      <c r="A19" s="214">
        <f t="shared" si="0"/>
        <v>12</v>
      </c>
      <c r="B19" s="1281"/>
      <c r="C19" s="1014"/>
      <c r="D19" s="1014" t="s">
        <v>1430</v>
      </c>
      <c r="E19" s="1015"/>
      <c r="F19" s="1015"/>
      <c r="G19" s="1015"/>
      <c r="H19" s="1015"/>
      <c r="I19" s="1015"/>
      <c r="J19" s="1015"/>
      <c r="K19" s="1014"/>
      <c r="L19" s="1014"/>
      <c r="M19" s="1015" t="s">
        <v>355</v>
      </c>
      <c r="N19" s="1015" t="s">
        <v>355</v>
      </c>
      <c r="O19" s="1015"/>
      <c r="P19" s="1015">
        <v>2</v>
      </c>
      <c r="Q19" s="1015">
        <v>6</v>
      </c>
      <c r="R19" s="618"/>
      <c r="S19" s="755">
        <f t="shared" si="1"/>
        <v>0</v>
      </c>
    </row>
    <row r="20" spans="1:19" s="43" customFormat="1" ht="15" customHeight="1" x14ac:dyDescent="0.25">
      <c r="A20" s="214">
        <f t="shared" si="0"/>
        <v>13</v>
      </c>
      <c r="B20" s="1281"/>
      <c r="C20" s="1014"/>
      <c r="D20" s="1014" t="s">
        <v>1431</v>
      </c>
      <c r="E20" s="1015"/>
      <c r="F20" s="1015"/>
      <c r="G20" s="1015"/>
      <c r="H20" s="1015"/>
      <c r="I20" s="1015"/>
      <c r="J20" s="1015"/>
      <c r="K20" s="1014"/>
      <c r="L20" s="1014"/>
      <c r="M20" s="1015" t="s">
        <v>355</v>
      </c>
      <c r="N20" s="1015" t="s">
        <v>355</v>
      </c>
      <c r="O20" s="1015"/>
      <c r="P20" s="1015">
        <v>2</v>
      </c>
      <c r="Q20" s="1015">
        <v>6</v>
      </c>
      <c r="R20" s="618"/>
      <c r="S20" s="755">
        <f t="shared" si="1"/>
        <v>0</v>
      </c>
    </row>
    <row r="21" spans="1:19" s="43" customFormat="1" ht="15" customHeight="1" x14ac:dyDescent="0.25">
      <c r="A21" s="214">
        <f t="shared" si="0"/>
        <v>14</v>
      </c>
      <c r="B21" s="1282"/>
      <c r="C21" s="1014"/>
      <c r="D21" s="1014" t="s">
        <v>1547</v>
      </c>
      <c r="E21" s="1015"/>
      <c r="F21" s="1015"/>
      <c r="G21" s="1015"/>
      <c r="H21" s="1015"/>
      <c r="I21" s="1015"/>
      <c r="J21" s="1015" t="s">
        <v>7</v>
      </c>
      <c r="K21" s="1014"/>
      <c r="L21" s="1014"/>
      <c r="M21" s="1015"/>
      <c r="N21" s="1015"/>
      <c r="O21" s="1015"/>
      <c r="P21" s="1015">
        <v>0.25</v>
      </c>
      <c r="Q21" s="1015">
        <v>6</v>
      </c>
      <c r="R21" s="618"/>
      <c r="S21" s="755">
        <f t="shared" si="1"/>
        <v>0</v>
      </c>
    </row>
    <row r="22" spans="1:19" s="43" customFormat="1" ht="15" customHeight="1" x14ac:dyDescent="0.25">
      <c r="A22" s="214">
        <f t="shared" si="0"/>
        <v>15</v>
      </c>
      <c r="B22" s="1261" t="s">
        <v>1421</v>
      </c>
      <c r="C22" s="1014"/>
      <c r="D22" s="1014" t="s">
        <v>861</v>
      </c>
      <c r="E22" s="1015"/>
      <c r="F22" s="1015"/>
      <c r="G22" s="1015"/>
      <c r="H22" s="1015"/>
      <c r="I22" s="1015"/>
      <c r="J22" s="1015"/>
      <c r="K22" s="1014"/>
      <c r="L22" s="1014"/>
      <c r="M22" s="1015" t="s">
        <v>355</v>
      </c>
      <c r="N22" s="1015" t="s">
        <v>355</v>
      </c>
      <c r="O22" s="1015"/>
      <c r="P22" s="1015">
        <v>2</v>
      </c>
      <c r="Q22" s="1015">
        <v>1</v>
      </c>
      <c r="R22" s="618"/>
      <c r="S22" s="755">
        <f t="shared" si="1"/>
        <v>0</v>
      </c>
    </row>
    <row r="23" spans="1:19" s="43" customFormat="1" ht="15" customHeight="1" x14ac:dyDescent="0.25">
      <c r="A23" s="214">
        <f t="shared" si="0"/>
        <v>16</v>
      </c>
      <c r="B23" s="1263"/>
      <c r="C23" s="1014"/>
      <c r="D23" s="1014" t="s">
        <v>1423</v>
      </c>
      <c r="E23" s="1015"/>
      <c r="F23" s="1015"/>
      <c r="G23" s="1015"/>
      <c r="H23" s="1015"/>
      <c r="I23" s="1015"/>
      <c r="J23" s="1015" t="s">
        <v>7</v>
      </c>
      <c r="K23" s="1014"/>
      <c r="L23" s="1014"/>
      <c r="M23" s="1015"/>
      <c r="N23" s="1015"/>
      <c r="O23" s="1015"/>
      <c r="P23" s="1015">
        <v>0.25</v>
      </c>
      <c r="Q23" s="1015">
        <v>1</v>
      </c>
      <c r="R23" s="618"/>
      <c r="S23" s="755">
        <f t="shared" si="1"/>
        <v>0</v>
      </c>
    </row>
    <row r="24" spans="1:19" s="43" customFormat="1" ht="15" customHeight="1" x14ac:dyDescent="0.25">
      <c r="A24" s="214">
        <f t="shared" si="0"/>
        <v>17</v>
      </c>
      <c r="B24" s="1261" t="s">
        <v>1435</v>
      </c>
      <c r="C24" s="1014" t="s">
        <v>1434</v>
      </c>
      <c r="D24" s="1014" t="s">
        <v>1436</v>
      </c>
      <c r="E24" s="1015"/>
      <c r="F24" s="1015"/>
      <c r="G24" s="1015"/>
      <c r="H24" s="1015"/>
      <c r="I24" s="1015"/>
      <c r="J24" s="1015"/>
      <c r="K24" s="1014"/>
      <c r="L24" s="1014"/>
      <c r="M24" s="1015"/>
      <c r="N24" s="1015" t="s">
        <v>355</v>
      </c>
      <c r="O24" s="1015"/>
      <c r="P24" s="1015">
        <v>1</v>
      </c>
      <c r="Q24" s="1015">
        <v>1</v>
      </c>
      <c r="R24" s="618"/>
      <c r="S24" s="755">
        <f t="shared" si="1"/>
        <v>0</v>
      </c>
    </row>
    <row r="25" spans="1:19" s="43" customFormat="1" ht="15" customHeight="1" x14ac:dyDescent="0.25">
      <c r="A25" s="214">
        <f t="shared" si="0"/>
        <v>18</v>
      </c>
      <c r="B25" s="1262"/>
      <c r="C25" s="1014"/>
      <c r="D25" s="1014" t="s">
        <v>1437</v>
      </c>
      <c r="E25" s="1015"/>
      <c r="F25" s="1015"/>
      <c r="G25" s="1015"/>
      <c r="H25" s="1015"/>
      <c r="I25" s="1015"/>
      <c r="J25" s="1015"/>
      <c r="K25" s="1014"/>
      <c r="L25" s="1014"/>
      <c r="M25" s="1015"/>
      <c r="N25" s="1015" t="s">
        <v>355</v>
      </c>
      <c r="O25" s="1015"/>
      <c r="P25" s="1015">
        <v>1</v>
      </c>
      <c r="Q25" s="1015">
        <v>1</v>
      </c>
      <c r="R25" s="618"/>
      <c r="S25" s="755">
        <f t="shared" si="1"/>
        <v>0</v>
      </c>
    </row>
    <row r="26" spans="1:19" s="43" customFormat="1" ht="15" customHeight="1" thickBot="1" x14ac:dyDescent="0.3">
      <c r="A26" s="259">
        <f t="shared" si="0"/>
        <v>19</v>
      </c>
      <c r="B26" s="1264"/>
      <c r="C26" s="1020"/>
      <c r="D26" s="1020" t="s">
        <v>1438</v>
      </c>
      <c r="E26" s="1021"/>
      <c r="F26" s="1021"/>
      <c r="G26" s="1021"/>
      <c r="H26" s="1021"/>
      <c r="I26" s="1021"/>
      <c r="J26" s="1021"/>
      <c r="K26" s="1020"/>
      <c r="L26" s="1020"/>
      <c r="M26" s="1021"/>
      <c r="N26" s="1021" t="s">
        <v>355</v>
      </c>
      <c r="O26" s="1021"/>
      <c r="P26" s="1021">
        <v>1</v>
      </c>
      <c r="Q26" s="1021">
        <v>1</v>
      </c>
      <c r="R26" s="619"/>
      <c r="S26" s="755">
        <f t="shared" si="1"/>
        <v>0</v>
      </c>
    </row>
    <row r="27" spans="1:19" s="204" customFormat="1" ht="15" customHeight="1" thickTop="1" thickBot="1" x14ac:dyDescent="0.3">
      <c r="A27" s="874"/>
      <c r="B27" s="18"/>
      <c r="C27" s="18"/>
      <c r="D27" s="18"/>
      <c r="E27" s="874"/>
      <c r="F27" s="874"/>
      <c r="G27" s="874"/>
      <c r="H27" s="874"/>
      <c r="I27" s="874"/>
      <c r="J27" s="874"/>
      <c r="K27" s="874"/>
      <c r="L27" s="874"/>
      <c r="M27" s="874"/>
      <c r="N27" s="874"/>
      <c r="O27" s="874"/>
      <c r="P27" s="874"/>
      <c r="Q27" s="874"/>
      <c r="R27" s="440" t="s">
        <v>9</v>
      </c>
      <c r="S27" s="450">
        <f>SUM(S9:S14,S16:S26)</f>
        <v>0</v>
      </c>
    </row>
    <row r="28" spans="1:19" s="204" customFormat="1" ht="15" customHeight="1" thickTop="1" x14ac:dyDescent="0.25">
      <c r="A28" s="1200"/>
      <c r="B28" s="1200"/>
      <c r="C28" s="1200"/>
      <c r="D28" s="1200"/>
      <c r="E28" s="1200"/>
      <c r="F28" s="1200"/>
      <c r="G28" s="1200"/>
      <c r="H28" s="874"/>
      <c r="I28" s="874"/>
      <c r="J28" s="874"/>
      <c r="K28" s="874"/>
      <c r="L28" s="874"/>
      <c r="M28" s="874"/>
      <c r="N28" s="874"/>
      <c r="O28" s="874"/>
      <c r="P28" s="874"/>
      <c r="Q28" s="874"/>
      <c r="R28" s="18"/>
      <c r="S28" s="18"/>
    </row>
    <row r="29" spans="1:19" s="204" customFormat="1" ht="15" customHeight="1" x14ac:dyDescent="0.25">
      <c r="A29" s="874"/>
      <c r="B29" s="18"/>
      <c r="C29" s="18"/>
      <c r="D29" s="18"/>
      <c r="E29" s="874"/>
      <c r="F29" s="874"/>
      <c r="G29" s="874"/>
      <c r="H29" s="874"/>
      <c r="I29" s="874"/>
      <c r="J29" s="874"/>
      <c r="K29" s="874"/>
      <c r="L29" s="874"/>
      <c r="M29" s="874"/>
      <c r="N29" s="874"/>
      <c r="O29" s="874"/>
      <c r="P29" s="874"/>
      <c r="Q29" s="874"/>
      <c r="R29" s="18"/>
      <c r="S29" s="18"/>
    </row>
    <row r="30" spans="1:19" s="204" customFormat="1" ht="15" customHeight="1" x14ac:dyDescent="0.25">
      <c r="A30" s="874"/>
      <c r="B30" s="18"/>
      <c r="C30" s="18"/>
      <c r="D30" s="18"/>
      <c r="E30" s="874"/>
      <c r="F30" s="874"/>
      <c r="G30" s="874"/>
      <c r="H30" s="874"/>
      <c r="I30" s="874"/>
      <c r="J30" s="874"/>
      <c r="K30" s="874"/>
      <c r="L30" s="874"/>
      <c r="M30" s="874"/>
      <c r="N30" s="874"/>
      <c r="O30" s="874"/>
      <c r="P30" s="874"/>
      <c r="Q30" s="874"/>
      <c r="R30" s="18"/>
      <c r="S30" s="18"/>
    </row>
    <row r="31" spans="1:19" s="204" customFormat="1" ht="15" customHeight="1" x14ac:dyDescent="0.25">
      <c r="A31" s="874"/>
      <c r="B31" s="18"/>
      <c r="C31" s="18"/>
      <c r="D31" s="18"/>
      <c r="E31" s="874"/>
      <c r="F31" s="874"/>
      <c r="G31" s="874"/>
      <c r="H31" s="874"/>
      <c r="I31" s="874"/>
      <c r="J31" s="874"/>
      <c r="K31" s="874"/>
      <c r="L31" s="874"/>
      <c r="M31" s="874"/>
      <c r="N31" s="874"/>
      <c r="O31" s="874"/>
      <c r="P31" s="874"/>
      <c r="Q31" s="874"/>
      <c r="R31" s="18"/>
      <c r="S31" s="18"/>
    </row>
    <row r="32" spans="1:19" s="204" customFormat="1" ht="15" customHeight="1" x14ac:dyDescent="0.25">
      <c r="A32" s="874"/>
      <c r="B32" s="18"/>
      <c r="C32" s="18"/>
      <c r="D32" s="18"/>
      <c r="E32" s="874"/>
      <c r="F32" s="874"/>
      <c r="G32" s="874"/>
      <c r="H32" s="874"/>
      <c r="I32" s="874"/>
      <c r="J32" s="874"/>
      <c r="K32" s="874"/>
      <c r="L32" s="874"/>
      <c r="M32" s="874"/>
      <c r="N32" s="874"/>
      <c r="O32" s="874"/>
      <c r="P32" s="874"/>
      <c r="Q32" s="874"/>
      <c r="R32" s="18"/>
      <c r="S32" s="18"/>
    </row>
    <row r="33" spans="1:19" s="204" customFormat="1" ht="15" customHeight="1" x14ac:dyDescent="0.25">
      <c r="A33" s="874"/>
      <c r="B33" s="18"/>
      <c r="C33" s="18"/>
      <c r="D33" s="18"/>
      <c r="E33" s="874"/>
      <c r="F33" s="874"/>
      <c r="G33" s="874"/>
      <c r="H33" s="874"/>
      <c r="I33" s="874"/>
      <c r="J33" s="874"/>
      <c r="K33" s="874"/>
      <c r="L33" s="874"/>
      <c r="M33" s="874"/>
      <c r="N33" s="874"/>
      <c r="O33" s="874"/>
      <c r="P33" s="874"/>
      <c r="Q33" s="874"/>
      <c r="R33" s="18"/>
      <c r="S33" s="18"/>
    </row>
    <row r="34" spans="1:19" s="204" customFormat="1" ht="15" customHeight="1" x14ac:dyDescent="0.25">
      <c r="A34" s="874"/>
      <c r="B34" s="18"/>
      <c r="C34" s="18"/>
      <c r="D34" s="18"/>
      <c r="E34" s="874"/>
      <c r="F34" s="874"/>
      <c r="G34" s="874"/>
      <c r="H34" s="874"/>
      <c r="I34" s="874"/>
      <c r="J34" s="874"/>
      <c r="K34" s="874"/>
      <c r="L34" s="874"/>
      <c r="M34" s="874"/>
      <c r="N34" s="874"/>
      <c r="O34" s="874"/>
      <c r="P34" s="874"/>
      <c r="Q34" s="874"/>
      <c r="R34" s="18"/>
      <c r="S34" s="18"/>
    </row>
    <row r="35" spans="1:19" s="204" customFormat="1" ht="15" customHeight="1" x14ac:dyDescent="0.25">
      <c r="A35" s="874"/>
      <c r="B35" s="18"/>
      <c r="C35" s="18"/>
      <c r="D35" s="18"/>
      <c r="E35" s="874"/>
      <c r="F35" s="874"/>
      <c r="G35" s="874"/>
      <c r="H35" s="874"/>
      <c r="I35" s="874"/>
      <c r="J35" s="874"/>
      <c r="K35" s="874"/>
      <c r="L35" s="874"/>
      <c r="M35" s="874"/>
      <c r="N35" s="874"/>
      <c r="O35" s="874"/>
      <c r="P35" s="874"/>
      <c r="Q35" s="874"/>
      <c r="R35" s="18"/>
      <c r="S35" s="18"/>
    </row>
    <row r="36" spans="1:19" s="204" customFormat="1" ht="15" customHeight="1" x14ac:dyDescent="0.25">
      <c r="A36" s="874"/>
      <c r="B36" s="18"/>
      <c r="C36" s="18"/>
      <c r="D36" s="18"/>
      <c r="E36" s="874"/>
      <c r="F36" s="874"/>
      <c r="G36" s="874"/>
      <c r="H36" s="874"/>
      <c r="I36" s="874"/>
      <c r="J36" s="874"/>
      <c r="K36" s="874"/>
      <c r="L36" s="874"/>
      <c r="M36" s="874"/>
      <c r="N36" s="874"/>
      <c r="O36" s="874"/>
      <c r="P36" s="874"/>
      <c r="Q36" s="874"/>
      <c r="R36" s="18"/>
      <c r="S36" s="18"/>
    </row>
    <row r="37" spans="1:19" s="204" customFormat="1" ht="15" customHeight="1" x14ac:dyDescent="0.25">
      <c r="A37" s="874"/>
      <c r="B37" s="18"/>
      <c r="C37" s="18"/>
      <c r="D37" s="18"/>
      <c r="E37" s="874"/>
      <c r="F37" s="874"/>
      <c r="G37" s="874"/>
      <c r="H37" s="874"/>
      <c r="I37" s="874"/>
      <c r="J37" s="874"/>
      <c r="K37" s="874"/>
      <c r="L37" s="874"/>
      <c r="M37" s="874"/>
      <c r="N37" s="874"/>
      <c r="O37" s="874"/>
      <c r="P37" s="874"/>
      <c r="Q37" s="874"/>
      <c r="R37" s="18"/>
      <c r="S37" s="18"/>
    </row>
    <row r="38" spans="1:19" s="204" customFormat="1" ht="15" customHeight="1" x14ac:dyDescent="0.25">
      <c r="A38" s="874"/>
      <c r="B38" s="18"/>
      <c r="C38" s="18"/>
      <c r="D38" s="18"/>
      <c r="E38" s="874"/>
      <c r="F38" s="874"/>
      <c r="G38" s="874"/>
      <c r="H38" s="874"/>
      <c r="I38" s="874"/>
      <c r="J38" s="874"/>
      <c r="K38" s="874"/>
      <c r="L38" s="874"/>
      <c r="M38" s="874"/>
      <c r="N38" s="874"/>
      <c r="O38" s="874"/>
      <c r="P38" s="874"/>
      <c r="Q38" s="874"/>
      <c r="R38" s="18"/>
      <c r="S38" s="18"/>
    </row>
    <row r="39" spans="1:19" s="204" customFormat="1" ht="15" customHeight="1" x14ac:dyDescent="0.25">
      <c r="A39" s="874"/>
      <c r="B39" s="18"/>
      <c r="C39" s="18"/>
      <c r="D39" s="18"/>
      <c r="E39" s="874"/>
      <c r="F39" s="874"/>
      <c r="G39" s="874"/>
      <c r="H39" s="874"/>
      <c r="I39" s="874"/>
      <c r="J39" s="874"/>
      <c r="K39" s="874"/>
      <c r="L39" s="874"/>
      <c r="M39" s="874"/>
      <c r="N39" s="874"/>
      <c r="O39" s="874"/>
      <c r="P39" s="874"/>
      <c r="Q39" s="874"/>
      <c r="R39" s="18"/>
      <c r="S39" s="18"/>
    </row>
    <row r="40" spans="1:19" s="204" customFormat="1" ht="15" customHeight="1" x14ac:dyDescent="0.25">
      <c r="A40" s="874"/>
      <c r="B40" s="18"/>
      <c r="C40" s="18"/>
      <c r="D40" s="18"/>
      <c r="E40" s="874"/>
      <c r="F40" s="874"/>
      <c r="G40" s="874"/>
      <c r="H40" s="874"/>
      <c r="I40" s="874"/>
      <c r="J40" s="874"/>
      <c r="K40" s="874"/>
      <c r="L40" s="874"/>
      <c r="M40" s="874"/>
      <c r="N40" s="874"/>
      <c r="O40" s="874"/>
      <c r="P40" s="874"/>
      <c r="Q40" s="874"/>
      <c r="R40" s="18"/>
      <c r="S40" s="18"/>
    </row>
    <row r="41" spans="1:19" s="204" customFormat="1" ht="15" customHeight="1" x14ac:dyDescent="0.25">
      <c r="A41" s="874"/>
      <c r="B41" s="18"/>
      <c r="C41" s="18"/>
      <c r="D41" s="18"/>
      <c r="E41" s="874"/>
      <c r="F41" s="874"/>
      <c r="G41" s="874"/>
      <c r="H41" s="874"/>
      <c r="I41" s="874"/>
      <c r="J41" s="874"/>
      <c r="K41" s="874"/>
      <c r="L41" s="874"/>
      <c r="M41" s="874"/>
      <c r="N41" s="874"/>
      <c r="O41" s="874"/>
      <c r="P41" s="874"/>
      <c r="Q41" s="874"/>
      <c r="R41" s="18"/>
      <c r="S41" s="18"/>
    </row>
    <row r="42" spans="1:19" s="204" customFormat="1" ht="15" customHeight="1" x14ac:dyDescent="0.25">
      <c r="A42" s="874"/>
      <c r="B42" s="18"/>
      <c r="C42" s="18"/>
      <c r="D42" s="18"/>
      <c r="E42" s="874"/>
      <c r="F42" s="874"/>
      <c r="G42" s="874"/>
      <c r="H42" s="874"/>
      <c r="I42" s="874"/>
      <c r="J42" s="874"/>
      <c r="K42" s="874"/>
      <c r="L42" s="874"/>
      <c r="M42" s="874"/>
      <c r="N42" s="874"/>
      <c r="O42" s="874"/>
      <c r="P42" s="874"/>
      <c r="Q42" s="874"/>
      <c r="R42" s="18"/>
      <c r="S42" s="18"/>
    </row>
    <row r="43" spans="1:19" s="204" customFormat="1" ht="15" customHeight="1" x14ac:dyDescent="0.25">
      <c r="A43" s="874"/>
      <c r="B43" s="18"/>
      <c r="C43" s="18"/>
      <c r="D43" s="18"/>
      <c r="E43" s="874"/>
      <c r="F43" s="874"/>
      <c r="G43" s="874"/>
      <c r="H43" s="874"/>
      <c r="I43" s="874"/>
      <c r="J43" s="874"/>
      <c r="K43" s="874"/>
      <c r="L43" s="874"/>
      <c r="M43" s="874"/>
      <c r="N43" s="874"/>
      <c r="O43" s="874"/>
      <c r="P43" s="874"/>
      <c r="Q43" s="874"/>
      <c r="R43" s="18"/>
      <c r="S43" s="18"/>
    </row>
    <row r="44" spans="1:19" s="204" customFormat="1" x14ac:dyDescent="0.25">
      <c r="A44" s="874"/>
      <c r="B44" s="18"/>
      <c r="C44" s="18"/>
      <c r="D44" s="18"/>
      <c r="E44" s="874"/>
      <c r="F44" s="874"/>
      <c r="G44" s="874"/>
      <c r="H44" s="874"/>
      <c r="I44" s="874"/>
      <c r="J44" s="874"/>
      <c r="K44" s="874"/>
      <c r="L44" s="874"/>
      <c r="M44" s="874"/>
      <c r="N44" s="874"/>
      <c r="O44" s="874"/>
      <c r="P44" s="874"/>
      <c r="Q44" s="874"/>
      <c r="R44" s="18"/>
      <c r="S44" s="18"/>
    </row>
    <row r="45" spans="1:19" s="204" customFormat="1" x14ac:dyDescent="0.25">
      <c r="A45" s="874"/>
      <c r="B45" s="18"/>
      <c r="C45" s="18"/>
      <c r="D45" s="18"/>
      <c r="E45" s="874"/>
      <c r="F45" s="874"/>
      <c r="G45" s="874"/>
      <c r="H45" s="874"/>
      <c r="I45" s="874"/>
      <c r="J45" s="874"/>
      <c r="K45" s="874"/>
      <c r="L45" s="874"/>
      <c r="M45" s="874"/>
      <c r="N45" s="874"/>
      <c r="O45" s="874"/>
      <c r="P45" s="874"/>
      <c r="Q45" s="874"/>
      <c r="R45" s="18"/>
      <c r="S45" s="18"/>
    </row>
    <row r="46" spans="1:19" s="204" customFormat="1" x14ac:dyDescent="0.25">
      <c r="A46" s="874"/>
      <c r="B46" s="18"/>
      <c r="C46" s="18"/>
      <c r="D46" s="18"/>
      <c r="E46" s="874"/>
      <c r="F46" s="874"/>
      <c r="G46" s="874"/>
      <c r="H46" s="874"/>
      <c r="I46" s="874"/>
      <c r="J46" s="874"/>
      <c r="K46" s="874"/>
      <c r="L46" s="874"/>
      <c r="M46" s="874"/>
      <c r="N46" s="874"/>
      <c r="O46" s="874"/>
      <c r="P46" s="874"/>
      <c r="Q46" s="874"/>
      <c r="R46" s="18"/>
      <c r="S46" s="18"/>
    </row>
    <row r="47" spans="1:19" s="204" customFormat="1" x14ac:dyDescent="0.25">
      <c r="A47" s="874"/>
      <c r="B47" s="18"/>
      <c r="C47" s="18"/>
      <c r="D47" s="18"/>
      <c r="E47" s="874"/>
      <c r="F47" s="874"/>
      <c r="G47" s="874"/>
      <c r="H47" s="874"/>
      <c r="I47" s="874"/>
      <c r="J47" s="874"/>
      <c r="K47" s="874"/>
      <c r="L47" s="874"/>
      <c r="M47" s="874"/>
      <c r="N47" s="874"/>
      <c r="O47" s="874"/>
      <c r="P47" s="874"/>
      <c r="Q47" s="874"/>
      <c r="R47" s="18"/>
      <c r="S47" s="18"/>
    </row>
    <row r="48" spans="1:19" s="204" customFormat="1" x14ac:dyDescent="0.25">
      <c r="A48" s="874"/>
      <c r="B48" s="18"/>
      <c r="C48" s="18"/>
      <c r="D48" s="18"/>
      <c r="E48" s="874"/>
      <c r="F48" s="874"/>
      <c r="G48" s="874"/>
      <c r="H48" s="874"/>
      <c r="I48" s="874"/>
      <c r="J48" s="874"/>
      <c r="K48" s="874"/>
      <c r="L48" s="874"/>
      <c r="M48" s="874"/>
      <c r="N48" s="874"/>
      <c r="O48" s="874"/>
      <c r="P48" s="874"/>
      <c r="Q48" s="874"/>
      <c r="R48" s="18"/>
      <c r="S48" s="18"/>
    </row>
    <row r="49" spans="1:19" s="204" customFormat="1" x14ac:dyDescent="0.25">
      <c r="A49" s="874"/>
      <c r="B49" s="18"/>
      <c r="C49" s="18"/>
      <c r="D49" s="18"/>
      <c r="E49" s="874"/>
      <c r="F49" s="874"/>
      <c r="G49" s="874"/>
      <c r="H49" s="874"/>
      <c r="I49" s="874"/>
      <c r="J49" s="874"/>
      <c r="K49" s="874"/>
      <c r="L49" s="874"/>
      <c r="M49" s="874"/>
      <c r="N49" s="874"/>
      <c r="O49" s="874"/>
      <c r="P49" s="874"/>
      <c r="Q49" s="874"/>
      <c r="R49" s="18"/>
      <c r="S49" s="18"/>
    </row>
  </sheetData>
  <sheetProtection algorithmName="SHA-512" hashValue="NNcI182AwOSlwT8V/w0wG7vM806d7dowUm6+bBQNRebh0yDtYq+zTSTHZBaHAaDU17Uz4Ef12JxSDWVIpTbEMA==" saltValue="Ndn7Kq6EE8ks963LmIIEiQ==" spinCount="100000" sheet="1" objects="1" scenarios="1"/>
  <mergeCells count="18">
    <mergeCell ref="A28:G28"/>
    <mergeCell ref="M5:Q6"/>
    <mergeCell ref="R5:R7"/>
    <mergeCell ref="S5:S7"/>
    <mergeCell ref="B8:B14"/>
    <mergeCell ref="B15:B21"/>
    <mergeCell ref="B22:B23"/>
    <mergeCell ref="B24:B26"/>
    <mergeCell ref="A1:E1"/>
    <mergeCell ref="F1:S1"/>
    <mergeCell ref="A3:N3"/>
    <mergeCell ref="A5:A7"/>
    <mergeCell ref="B5:B7"/>
    <mergeCell ref="C5:C7"/>
    <mergeCell ref="D5:D7"/>
    <mergeCell ref="E5:I6"/>
    <mergeCell ref="J5:L6"/>
    <mergeCell ref="A2:S2"/>
  </mergeCells>
  <printOptions horizontalCentered="1"/>
  <pageMargins left="0.39370078740157483" right="0.39370078740157483" top="0.39370078740157483" bottom="0.39370078740157483" header="0.19685039370078741" footer="0.19685039370078741"/>
  <pageSetup paperSize="9" scale="60" orientation="landscape" horizontalDpi="4294967295" verticalDpi="4294967295"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FE22553A-A59A-40A8-8F45-80FBE116A475}">
            <xm:f>NOT(ISERROR(SEARCH("2.",'Príloha č.1.5 - SO 420-05'!A9)))</xm:f>
            <x14:dxf>
              <numFmt numFmtId="0" formatCode="General"/>
            </x14:dxf>
          </x14:cfRule>
          <xm:sqref>A8:A9</xm:sqref>
        </x14:conditionalFormatting>
        <x14:conditionalFormatting xmlns:xm="http://schemas.microsoft.com/office/excel/2006/main">
          <x14:cfRule type="containsText" priority="1842" operator="containsText" text="2." id="{FE22553A-A59A-40A8-8F45-80FBE116A475}">
            <xm:f>NOT(ISERROR(SEARCH("2.",'Príloha č.1.5 - SO 420-05'!A11)))</xm:f>
            <x14:dxf>
              <numFmt numFmtId="0" formatCode="General"/>
            </x14:dxf>
          </x14:cfRule>
          <xm:sqref>A11:A20</xm:sqref>
        </x14:conditionalFormatting>
        <x14:conditionalFormatting xmlns:xm="http://schemas.microsoft.com/office/excel/2006/main">
          <x14:cfRule type="containsText" priority="1843" operator="containsText" text="2." id="{FE22553A-A59A-40A8-8F45-80FBE116A475}">
            <xm:f>NOT(ISERROR(SEARCH("2.",'Príloha č.1.5 - SO 420-05'!#REF!)))</xm:f>
            <x14:dxf>
              <numFmt numFmtId="0" formatCode="General"/>
            </x14:dxf>
          </x14:cfRule>
          <xm:sqref>A10</xm:sqref>
        </x14:conditionalFormatting>
        <x14:conditionalFormatting xmlns:xm="http://schemas.microsoft.com/office/excel/2006/main">
          <x14:cfRule type="containsText" priority="2077" operator="containsText" text="2." id="{FE22553A-A59A-40A8-8F45-80FBE116A475}">
            <xm:f>NOT(ISERROR(SEARCH("2.",'Príloha č.1.5 - SO 420-05'!A21)))</xm:f>
            <x14:dxf>
              <numFmt numFmtId="0" formatCode="General"/>
            </x14:dxf>
          </x14:cfRule>
          <xm:sqref>A22:A26</xm:sqref>
        </x14:conditionalFormatting>
        <x14:conditionalFormatting xmlns:xm="http://schemas.microsoft.com/office/excel/2006/main">
          <x14:cfRule type="containsText" priority="2078" operator="containsText" text="2." id="{FE22553A-A59A-40A8-8F45-80FBE116A475}">
            <xm:f>NOT(ISERROR(SEARCH("2.",'Príloha č.1.5 - SO 420-05'!#REF!)))</xm:f>
            <x14:dxf>
              <numFmt numFmtId="0" formatCode="General"/>
            </x14:dxf>
          </x14:cfRule>
          <xm:sqref>A21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
    <tabColor rgb="FF92D050"/>
    <pageSetUpPr fitToPage="1"/>
  </sheetPr>
  <dimension ref="A1:S68"/>
  <sheetViews>
    <sheetView zoomScale="40" zoomScaleNormal="40" workbookViewId="0">
      <pane ySplit="7" topLeftCell="A22" activePane="bottomLeft" state="frozen"/>
      <selection pane="bottomLeft" activeCell="AA63" sqref="AA63"/>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4" width="7.7109375" style="874" customWidth="1"/>
    <col min="15" max="17" width="7.7109375" style="18" customWidth="1"/>
    <col min="18" max="19" width="15.7109375" style="18" customWidth="1"/>
    <col min="20" max="16384" width="9.140625" style="18"/>
  </cols>
  <sheetData>
    <row r="1" spans="1:19" ht="54" customHeight="1" x14ac:dyDescent="0.25">
      <c r="A1" s="1162"/>
      <c r="B1" s="1162"/>
      <c r="C1" s="1162"/>
      <c r="D1" s="1162"/>
      <c r="E1" s="1162"/>
      <c r="F1" s="1163" t="s">
        <v>378</v>
      </c>
      <c r="G1" s="1163"/>
      <c r="H1" s="1163"/>
      <c r="I1" s="1163"/>
      <c r="J1" s="1163"/>
      <c r="K1" s="1163"/>
      <c r="L1" s="1163"/>
      <c r="M1" s="1163"/>
      <c r="N1" s="1163"/>
      <c r="O1" s="1163"/>
      <c r="P1" s="1163"/>
      <c r="Q1" s="1163"/>
      <c r="R1" s="1163"/>
      <c r="S1" s="1163"/>
    </row>
    <row r="2" spans="1:19" ht="15.75"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x14ac:dyDescent="0.25">
      <c r="A3" s="1169" t="s">
        <v>377</v>
      </c>
      <c r="B3" s="1169"/>
      <c r="C3" s="1169"/>
      <c r="D3" s="1169"/>
      <c r="E3" s="1169"/>
      <c r="F3" s="1169"/>
      <c r="G3" s="1169"/>
      <c r="H3" s="1169"/>
      <c r="I3" s="1169"/>
      <c r="J3" s="1169"/>
      <c r="K3" s="1169"/>
      <c r="L3" s="1169"/>
      <c r="M3" s="1169"/>
      <c r="N3" s="1169"/>
    </row>
    <row r="4" spans="1:19" ht="15.75" thickBot="1" x14ac:dyDescent="0.3">
      <c r="A4" s="1172"/>
      <c r="B4" s="1172"/>
      <c r="C4" s="1172"/>
      <c r="D4" s="1172"/>
      <c r="E4" s="1172"/>
      <c r="F4" s="1172"/>
      <c r="G4" s="1172"/>
      <c r="H4" s="1172"/>
      <c r="I4" s="1172"/>
      <c r="J4" s="1172"/>
      <c r="K4" s="1172"/>
      <c r="L4" s="1172"/>
      <c r="M4" s="1172"/>
      <c r="N4" s="1172"/>
    </row>
    <row r="5" spans="1:19" ht="24.95" customHeight="1" thickTop="1" x14ac:dyDescent="0.25">
      <c r="A5" s="1173" t="s">
        <v>234</v>
      </c>
      <c r="B5" s="1170" t="s">
        <v>235</v>
      </c>
      <c r="C5" s="1170"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71"/>
      <c r="D6" s="1171"/>
      <c r="E6" s="1157"/>
      <c r="F6" s="1157"/>
      <c r="G6" s="1157"/>
      <c r="H6" s="1157"/>
      <c r="I6" s="1157"/>
      <c r="J6" s="1159"/>
      <c r="K6" s="1159"/>
      <c r="L6" s="1159"/>
      <c r="M6" s="1161"/>
      <c r="N6" s="1161"/>
      <c r="O6" s="1161"/>
      <c r="P6" s="1161"/>
      <c r="Q6" s="1161"/>
      <c r="R6" s="1166"/>
      <c r="S6" s="1168"/>
    </row>
    <row r="7" spans="1:19" ht="60" customHeight="1" thickBot="1" x14ac:dyDescent="0.3">
      <c r="A7" s="1174"/>
      <c r="B7" s="1186"/>
      <c r="C7" s="1186"/>
      <c r="D7" s="1186"/>
      <c r="E7" s="271" t="s">
        <v>227</v>
      </c>
      <c r="F7" s="272" t="s">
        <v>228</v>
      </c>
      <c r="G7" s="272" t="s">
        <v>229</v>
      </c>
      <c r="H7" s="272" t="s">
        <v>217</v>
      </c>
      <c r="I7" s="273" t="s">
        <v>230</v>
      </c>
      <c r="J7" s="274" t="s">
        <v>231</v>
      </c>
      <c r="K7" s="274" t="s">
        <v>232</v>
      </c>
      <c r="L7" s="274" t="s">
        <v>233</v>
      </c>
      <c r="M7" s="276" t="s">
        <v>239</v>
      </c>
      <c r="N7" s="274" t="s">
        <v>238</v>
      </c>
      <c r="O7" s="274" t="s">
        <v>240</v>
      </c>
      <c r="P7" s="274" t="s">
        <v>3</v>
      </c>
      <c r="Q7" s="275" t="s">
        <v>64</v>
      </c>
      <c r="R7" s="1187"/>
      <c r="S7" s="1188"/>
    </row>
    <row r="8" spans="1:19" s="38" customFormat="1" ht="16.5" customHeight="1" thickTop="1" x14ac:dyDescent="0.25">
      <c r="A8" s="695">
        <v>1</v>
      </c>
      <c r="B8" s="266"/>
      <c r="C8" s="266"/>
      <c r="D8" s="267" t="s">
        <v>381</v>
      </c>
      <c r="E8" s="268"/>
      <c r="F8" s="268"/>
      <c r="G8" s="268"/>
      <c r="H8" s="268"/>
      <c r="I8" s="268"/>
      <c r="J8" s="269"/>
      <c r="K8" s="699">
        <v>43033</v>
      </c>
      <c r="L8" s="699">
        <v>46684</v>
      </c>
      <c r="M8" s="700"/>
      <c r="N8" s="700"/>
      <c r="O8" s="700"/>
      <c r="P8" s="700">
        <v>0.25</v>
      </c>
      <c r="Q8" s="700">
        <v>1</v>
      </c>
      <c r="R8" s="701"/>
      <c r="S8" s="918">
        <f>P8*Q8*ROUND(R8,2)</f>
        <v>0</v>
      </c>
    </row>
    <row r="9" spans="1:19" x14ac:dyDescent="0.25">
      <c r="A9" s="12">
        <v>2</v>
      </c>
      <c r="B9" s="1175" t="s">
        <v>356</v>
      </c>
      <c r="C9" s="1179" t="s">
        <v>357</v>
      </c>
      <c r="D9" s="758" t="s">
        <v>358</v>
      </c>
      <c r="E9" s="767"/>
      <c r="F9" s="767" t="s">
        <v>7</v>
      </c>
      <c r="G9" s="767"/>
      <c r="H9" s="767"/>
      <c r="I9" s="767"/>
      <c r="J9" s="768"/>
      <c r="K9" s="770"/>
      <c r="L9" s="770"/>
      <c r="M9" s="767"/>
      <c r="N9" s="767"/>
      <c r="O9" s="767"/>
      <c r="P9" s="767">
        <v>52</v>
      </c>
      <c r="Q9" s="767">
        <v>1</v>
      </c>
      <c r="R9" s="901" t="s">
        <v>4046</v>
      </c>
      <c r="S9" s="902" t="s">
        <v>4046</v>
      </c>
    </row>
    <row r="10" spans="1:19" x14ac:dyDescent="0.25">
      <c r="A10" s="12">
        <v>3</v>
      </c>
      <c r="B10" s="1176"/>
      <c r="C10" s="1180"/>
      <c r="D10" s="758" t="s">
        <v>359</v>
      </c>
      <c r="E10" s="767"/>
      <c r="F10" s="767" t="s">
        <v>7</v>
      </c>
      <c r="G10" s="767"/>
      <c r="H10" s="767"/>
      <c r="I10" s="767"/>
      <c r="J10" s="768"/>
      <c r="K10" s="770"/>
      <c r="L10" s="770"/>
      <c r="M10" s="767"/>
      <c r="N10" s="767"/>
      <c r="O10" s="767"/>
      <c r="P10" s="767">
        <v>52</v>
      </c>
      <c r="Q10" s="767">
        <v>1</v>
      </c>
      <c r="R10" s="901" t="s">
        <v>4046</v>
      </c>
      <c r="S10" s="902" t="s">
        <v>4046</v>
      </c>
    </row>
    <row r="11" spans="1:19" ht="25.5" x14ac:dyDescent="0.25">
      <c r="A11" s="12">
        <v>4</v>
      </c>
      <c r="B11" s="1176"/>
      <c r="C11" s="1180"/>
      <c r="D11" s="758" t="s">
        <v>360</v>
      </c>
      <c r="E11" s="767"/>
      <c r="F11" s="767" t="s">
        <v>7</v>
      </c>
      <c r="G11" s="767"/>
      <c r="H11" s="767"/>
      <c r="I11" s="767"/>
      <c r="J11" s="768"/>
      <c r="K11" s="770"/>
      <c r="L11" s="770"/>
      <c r="M11" s="767"/>
      <c r="N11" s="767"/>
      <c r="O11" s="767"/>
      <c r="P11" s="767">
        <v>52</v>
      </c>
      <c r="Q11" s="767">
        <v>1</v>
      </c>
      <c r="R11" s="901" t="s">
        <v>4046</v>
      </c>
      <c r="S11" s="902" t="s">
        <v>4046</v>
      </c>
    </row>
    <row r="12" spans="1:19" x14ac:dyDescent="0.25">
      <c r="A12" s="12">
        <v>5</v>
      </c>
      <c r="B12" s="1176"/>
      <c r="C12" s="1180"/>
      <c r="D12" s="758" t="s">
        <v>361</v>
      </c>
      <c r="E12" s="767"/>
      <c r="F12" s="767" t="s">
        <v>7</v>
      </c>
      <c r="G12" s="767"/>
      <c r="H12" s="767"/>
      <c r="I12" s="767"/>
      <c r="J12" s="768"/>
      <c r="K12" s="770"/>
      <c r="L12" s="770"/>
      <c r="M12" s="767" t="s">
        <v>7</v>
      </c>
      <c r="N12" s="767" t="s">
        <v>7</v>
      </c>
      <c r="O12" s="767"/>
      <c r="P12" s="767">
        <v>2</v>
      </c>
      <c r="Q12" s="767">
        <v>1</v>
      </c>
      <c r="R12" s="698"/>
      <c r="S12" s="904">
        <f>P12*Q12*ROUND(R12,2)</f>
        <v>0</v>
      </c>
    </row>
    <row r="13" spans="1:19" x14ac:dyDescent="0.25">
      <c r="A13" s="12">
        <v>6</v>
      </c>
      <c r="B13" s="1176"/>
      <c r="C13" s="1180"/>
      <c r="D13" s="758" t="s">
        <v>362</v>
      </c>
      <c r="E13" s="767"/>
      <c r="F13" s="767"/>
      <c r="G13" s="767" t="s">
        <v>7</v>
      </c>
      <c r="H13" s="767"/>
      <c r="I13" s="767"/>
      <c r="J13" s="768"/>
      <c r="K13" s="770"/>
      <c r="L13" s="770"/>
      <c r="M13" s="767" t="s">
        <v>7</v>
      </c>
      <c r="N13" s="767" t="s">
        <v>7</v>
      </c>
      <c r="O13" s="767"/>
      <c r="P13" s="767">
        <v>2</v>
      </c>
      <c r="Q13" s="767">
        <v>1</v>
      </c>
      <c r="R13" s="698"/>
      <c r="S13" s="904">
        <f t="shared" ref="S13:S22" si="0">P13*Q13*ROUND(R13,2)</f>
        <v>0</v>
      </c>
    </row>
    <row r="14" spans="1:19" x14ac:dyDescent="0.25">
      <c r="A14" s="12">
        <v>7</v>
      </c>
      <c r="B14" s="1176"/>
      <c r="C14" s="1180"/>
      <c r="D14" s="758" t="s">
        <v>363</v>
      </c>
      <c r="E14" s="767"/>
      <c r="F14" s="767"/>
      <c r="G14" s="767"/>
      <c r="H14" s="767"/>
      <c r="I14" s="767"/>
      <c r="J14" s="768"/>
      <c r="K14" s="770"/>
      <c r="L14" s="770"/>
      <c r="M14" s="767" t="s">
        <v>7</v>
      </c>
      <c r="N14" s="767" t="s">
        <v>7</v>
      </c>
      <c r="O14" s="767"/>
      <c r="P14" s="767">
        <v>2</v>
      </c>
      <c r="Q14" s="767">
        <v>1</v>
      </c>
      <c r="R14" s="698"/>
      <c r="S14" s="904">
        <f t="shared" si="0"/>
        <v>0</v>
      </c>
    </row>
    <row r="15" spans="1:19" x14ac:dyDescent="0.25">
      <c r="A15" s="12">
        <v>8</v>
      </c>
      <c r="B15" s="1176"/>
      <c r="C15" s="1180"/>
      <c r="D15" s="758" t="s">
        <v>12</v>
      </c>
      <c r="E15" s="767"/>
      <c r="F15" s="767"/>
      <c r="G15" s="767"/>
      <c r="H15" s="767"/>
      <c r="I15" s="767"/>
      <c r="J15" s="768"/>
      <c r="K15" s="770"/>
      <c r="L15" s="770"/>
      <c r="M15" s="767" t="s">
        <v>7</v>
      </c>
      <c r="N15" s="767" t="s">
        <v>7</v>
      </c>
      <c r="O15" s="767"/>
      <c r="P15" s="767">
        <v>2</v>
      </c>
      <c r="Q15" s="767">
        <v>1</v>
      </c>
      <c r="R15" s="698"/>
      <c r="S15" s="904">
        <f t="shared" si="0"/>
        <v>0</v>
      </c>
    </row>
    <row r="16" spans="1:19" x14ac:dyDescent="0.25">
      <c r="A16" s="12">
        <v>9</v>
      </c>
      <c r="B16" s="1176"/>
      <c r="C16" s="1180"/>
      <c r="D16" s="905" t="s">
        <v>364</v>
      </c>
      <c r="E16" s="906"/>
      <c r="F16" s="906"/>
      <c r="G16" s="906"/>
      <c r="H16" s="906"/>
      <c r="I16" s="906"/>
      <c r="J16" s="907"/>
      <c r="K16" s="907"/>
      <c r="L16" s="907"/>
      <c r="M16" s="767" t="s">
        <v>7</v>
      </c>
      <c r="N16" s="767" t="s">
        <v>7</v>
      </c>
      <c r="O16" s="767"/>
      <c r="P16" s="767">
        <v>2</v>
      </c>
      <c r="Q16" s="906">
        <v>1</v>
      </c>
      <c r="R16" s="698"/>
      <c r="S16" s="904">
        <f t="shared" si="0"/>
        <v>0</v>
      </c>
    </row>
    <row r="17" spans="1:19" ht="25.5" x14ac:dyDescent="0.25">
      <c r="A17" s="12">
        <v>10</v>
      </c>
      <c r="B17" s="1176"/>
      <c r="C17" s="1180"/>
      <c r="D17" s="905" t="s">
        <v>365</v>
      </c>
      <c r="E17" s="906"/>
      <c r="F17" s="906"/>
      <c r="G17" s="906"/>
      <c r="H17" s="906"/>
      <c r="I17" s="906"/>
      <c r="J17" s="907"/>
      <c r="K17" s="907"/>
      <c r="L17" s="907"/>
      <c r="M17" s="767" t="s">
        <v>7</v>
      </c>
      <c r="N17" s="767" t="s">
        <v>7</v>
      </c>
      <c r="O17" s="767"/>
      <c r="P17" s="767">
        <v>2</v>
      </c>
      <c r="Q17" s="906">
        <v>1</v>
      </c>
      <c r="R17" s="698"/>
      <c r="S17" s="904">
        <f t="shared" si="0"/>
        <v>0</v>
      </c>
    </row>
    <row r="18" spans="1:19" x14ac:dyDescent="0.25">
      <c r="A18" s="12">
        <v>11</v>
      </c>
      <c r="B18" s="1176"/>
      <c r="C18" s="1180"/>
      <c r="D18" s="905" t="s">
        <v>366</v>
      </c>
      <c r="E18" s="906"/>
      <c r="F18" s="767"/>
      <c r="G18" s="906"/>
      <c r="H18" s="906"/>
      <c r="I18" s="906"/>
      <c r="J18" s="907"/>
      <c r="K18" s="907"/>
      <c r="L18" s="907"/>
      <c r="M18" s="767" t="s">
        <v>7</v>
      </c>
      <c r="N18" s="767" t="s">
        <v>7</v>
      </c>
      <c r="O18" s="767"/>
      <c r="P18" s="767">
        <v>2</v>
      </c>
      <c r="Q18" s="906">
        <v>1</v>
      </c>
      <c r="R18" s="698"/>
      <c r="S18" s="904">
        <f t="shared" si="0"/>
        <v>0</v>
      </c>
    </row>
    <row r="19" spans="1:19" x14ac:dyDescent="0.25">
      <c r="A19" s="12">
        <v>12</v>
      </c>
      <c r="B19" s="1176"/>
      <c r="C19" s="1180"/>
      <c r="D19" s="905" t="s">
        <v>367</v>
      </c>
      <c r="E19" s="906"/>
      <c r="F19" s="767"/>
      <c r="G19" s="906"/>
      <c r="H19" s="906"/>
      <c r="I19" s="906"/>
      <c r="J19" s="907"/>
      <c r="K19" s="907"/>
      <c r="L19" s="907"/>
      <c r="M19" s="767" t="s">
        <v>7</v>
      </c>
      <c r="N19" s="767" t="s">
        <v>7</v>
      </c>
      <c r="O19" s="767"/>
      <c r="P19" s="767">
        <v>2</v>
      </c>
      <c r="Q19" s="906">
        <v>1</v>
      </c>
      <c r="R19" s="698"/>
      <c r="S19" s="904">
        <f t="shared" si="0"/>
        <v>0</v>
      </c>
    </row>
    <row r="20" spans="1:19" x14ac:dyDescent="0.25">
      <c r="A20" s="12">
        <v>13</v>
      </c>
      <c r="B20" s="1176"/>
      <c r="C20" s="1180"/>
      <c r="D20" s="905" t="s">
        <v>368</v>
      </c>
      <c r="E20" s="906"/>
      <c r="F20" s="767"/>
      <c r="G20" s="906"/>
      <c r="H20" s="906"/>
      <c r="I20" s="906"/>
      <c r="J20" s="907"/>
      <c r="K20" s="907"/>
      <c r="L20" s="907"/>
      <c r="M20" s="767" t="s">
        <v>7</v>
      </c>
      <c r="N20" s="767" t="s">
        <v>7</v>
      </c>
      <c r="O20" s="767"/>
      <c r="P20" s="767">
        <v>2</v>
      </c>
      <c r="Q20" s="906">
        <v>1</v>
      </c>
      <c r="R20" s="698"/>
      <c r="S20" s="904">
        <f t="shared" si="0"/>
        <v>0</v>
      </c>
    </row>
    <row r="21" spans="1:19" ht="25.5" x14ac:dyDescent="0.25">
      <c r="A21" s="12">
        <v>14</v>
      </c>
      <c r="B21" s="1176"/>
      <c r="C21" s="1180"/>
      <c r="D21" s="905" t="s">
        <v>369</v>
      </c>
      <c r="E21" s="906"/>
      <c r="F21" s="767"/>
      <c r="G21" s="906"/>
      <c r="H21" s="906"/>
      <c r="I21" s="906"/>
      <c r="J21" s="907"/>
      <c r="K21" s="907"/>
      <c r="L21" s="907"/>
      <c r="M21" s="767" t="s">
        <v>7</v>
      </c>
      <c r="N21" s="767" t="s">
        <v>7</v>
      </c>
      <c r="O21" s="767"/>
      <c r="P21" s="767">
        <v>2</v>
      </c>
      <c r="Q21" s="906">
        <v>1</v>
      </c>
      <c r="R21" s="698"/>
      <c r="S21" s="904">
        <f t="shared" si="0"/>
        <v>0</v>
      </c>
    </row>
    <row r="22" spans="1:19" ht="25.5" x14ac:dyDescent="0.25">
      <c r="A22" s="12">
        <v>15</v>
      </c>
      <c r="B22" s="1177"/>
      <c r="C22" s="1182"/>
      <c r="D22" s="905" t="s">
        <v>370</v>
      </c>
      <c r="E22" s="906"/>
      <c r="F22" s="767"/>
      <c r="G22" s="906"/>
      <c r="H22" s="906"/>
      <c r="I22" s="906"/>
      <c r="J22" s="907"/>
      <c r="K22" s="907"/>
      <c r="L22" s="907"/>
      <c r="M22" s="767" t="s">
        <v>7</v>
      </c>
      <c r="N22" s="767" t="s">
        <v>7</v>
      </c>
      <c r="O22" s="767"/>
      <c r="P22" s="767">
        <v>2</v>
      </c>
      <c r="Q22" s="906">
        <v>1</v>
      </c>
      <c r="R22" s="698"/>
      <c r="S22" s="904">
        <f t="shared" si="0"/>
        <v>0</v>
      </c>
    </row>
    <row r="23" spans="1:19" x14ac:dyDescent="0.25">
      <c r="A23" s="12">
        <v>16</v>
      </c>
      <c r="B23" s="1175" t="s">
        <v>371</v>
      </c>
      <c r="C23" s="1183" t="s">
        <v>372</v>
      </c>
      <c r="D23" s="905" t="s">
        <v>358</v>
      </c>
      <c r="E23" s="906"/>
      <c r="F23" s="767" t="s">
        <v>7</v>
      </c>
      <c r="G23" s="906"/>
      <c r="H23" s="906"/>
      <c r="I23" s="906"/>
      <c r="J23" s="907"/>
      <c r="K23" s="907"/>
      <c r="L23" s="907"/>
      <c r="M23" s="767"/>
      <c r="N23" s="767"/>
      <c r="O23" s="767"/>
      <c r="P23" s="767">
        <v>52</v>
      </c>
      <c r="Q23" s="906">
        <v>1</v>
      </c>
      <c r="R23" s="901" t="s">
        <v>4046</v>
      </c>
      <c r="S23" s="902" t="s">
        <v>4046</v>
      </c>
    </row>
    <row r="24" spans="1:19" x14ac:dyDescent="0.25">
      <c r="A24" s="12">
        <v>17</v>
      </c>
      <c r="B24" s="1176"/>
      <c r="C24" s="1184"/>
      <c r="D24" s="905" t="s">
        <v>359</v>
      </c>
      <c r="E24" s="906"/>
      <c r="F24" s="767" t="s">
        <v>7</v>
      </c>
      <c r="G24" s="906"/>
      <c r="H24" s="906"/>
      <c r="I24" s="906"/>
      <c r="J24" s="907"/>
      <c r="K24" s="907"/>
      <c r="L24" s="907"/>
      <c r="M24" s="767"/>
      <c r="N24" s="767"/>
      <c r="O24" s="767"/>
      <c r="P24" s="767">
        <v>52</v>
      </c>
      <c r="Q24" s="906">
        <v>1</v>
      </c>
      <c r="R24" s="901" t="s">
        <v>4046</v>
      </c>
      <c r="S24" s="902" t="s">
        <v>4046</v>
      </c>
    </row>
    <row r="25" spans="1:19" ht="25.5" x14ac:dyDescent="0.25">
      <c r="A25" s="12">
        <v>18</v>
      </c>
      <c r="B25" s="1176"/>
      <c r="C25" s="1184"/>
      <c r="D25" s="905" t="s">
        <v>360</v>
      </c>
      <c r="E25" s="906"/>
      <c r="F25" s="767" t="s">
        <v>7</v>
      </c>
      <c r="G25" s="906"/>
      <c r="H25" s="906"/>
      <c r="I25" s="906"/>
      <c r="J25" s="907"/>
      <c r="K25" s="907"/>
      <c r="L25" s="907"/>
      <c r="M25" s="767"/>
      <c r="N25" s="767"/>
      <c r="O25" s="767"/>
      <c r="P25" s="767">
        <v>52</v>
      </c>
      <c r="Q25" s="906">
        <v>1</v>
      </c>
      <c r="R25" s="901" t="s">
        <v>4046</v>
      </c>
      <c r="S25" s="902" t="s">
        <v>4046</v>
      </c>
    </row>
    <row r="26" spans="1:19" x14ac:dyDescent="0.25">
      <c r="A26" s="12">
        <v>19</v>
      </c>
      <c r="B26" s="1176"/>
      <c r="C26" s="1184"/>
      <c r="D26" s="905" t="s">
        <v>361</v>
      </c>
      <c r="E26" s="906"/>
      <c r="F26" s="767" t="s">
        <v>7</v>
      </c>
      <c r="G26" s="906"/>
      <c r="H26" s="906"/>
      <c r="I26" s="906"/>
      <c r="J26" s="907"/>
      <c r="K26" s="907"/>
      <c r="L26" s="907"/>
      <c r="M26" s="767" t="s">
        <v>7</v>
      </c>
      <c r="N26" s="767" t="s">
        <v>7</v>
      </c>
      <c r="O26" s="767"/>
      <c r="P26" s="767">
        <v>2</v>
      </c>
      <c r="Q26" s="906">
        <v>1</v>
      </c>
      <c r="R26" s="698"/>
      <c r="S26" s="904">
        <f>P26*Q26*ROUND(R26,2)</f>
        <v>0</v>
      </c>
    </row>
    <row r="27" spans="1:19" x14ac:dyDescent="0.25">
      <c r="A27" s="12">
        <v>20</v>
      </c>
      <c r="B27" s="1176"/>
      <c r="C27" s="1184"/>
      <c r="D27" s="905" t="s">
        <v>362</v>
      </c>
      <c r="E27" s="906"/>
      <c r="F27" s="767"/>
      <c r="G27" s="906" t="s">
        <v>7</v>
      </c>
      <c r="H27" s="906"/>
      <c r="I27" s="906"/>
      <c r="J27" s="907"/>
      <c r="K27" s="907"/>
      <c r="L27" s="907"/>
      <c r="M27" s="767" t="s">
        <v>7</v>
      </c>
      <c r="N27" s="767" t="s">
        <v>7</v>
      </c>
      <c r="O27" s="767"/>
      <c r="P27" s="767">
        <v>2</v>
      </c>
      <c r="Q27" s="906">
        <v>1</v>
      </c>
      <c r="R27" s="698"/>
      <c r="S27" s="904">
        <f t="shared" ref="S27:S36" si="1">P27*Q27*ROUND(R27,2)</f>
        <v>0</v>
      </c>
    </row>
    <row r="28" spans="1:19" x14ac:dyDescent="0.25">
      <c r="A28" s="12">
        <v>21</v>
      </c>
      <c r="B28" s="1176"/>
      <c r="C28" s="1184"/>
      <c r="D28" s="905" t="s">
        <v>363</v>
      </c>
      <c r="E28" s="906"/>
      <c r="F28" s="906"/>
      <c r="G28" s="906"/>
      <c r="H28" s="906"/>
      <c r="I28" s="906"/>
      <c r="J28" s="907"/>
      <c r="K28" s="907"/>
      <c r="L28" s="907"/>
      <c r="M28" s="767" t="s">
        <v>7</v>
      </c>
      <c r="N28" s="767" t="s">
        <v>7</v>
      </c>
      <c r="O28" s="767"/>
      <c r="P28" s="767">
        <v>2</v>
      </c>
      <c r="Q28" s="906">
        <v>1</v>
      </c>
      <c r="R28" s="698"/>
      <c r="S28" s="904">
        <f t="shared" si="1"/>
        <v>0</v>
      </c>
    </row>
    <row r="29" spans="1:19" x14ac:dyDescent="0.25">
      <c r="A29" s="12">
        <v>22</v>
      </c>
      <c r="B29" s="1176"/>
      <c r="C29" s="1184"/>
      <c r="D29" s="905" t="s">
        <v>12</v>
      </c>
      <c r="E29" s="906"/>
      <c r="F29" s="906"/>
      <c r="G29" s="906"/>
      <c r="H29" s="906"/>
      <c r="I29" s="906"/>
      <c r="J29" s="907"/>
      <c r="K29" s="907"/>
      <c r="L29" s="907"/>
      <c r="M29" s="767" t="s">
        <v>7</v>
      </c>
      <c r="N29" s="767" t="s">
        <v>7</v>
      </c>
      <c r="O29" s="767"/>
      <c r="P29" s="767">
        <v>2</v>
      </c>
      <c r="Q29" s="906">
        <v>1</v>
      </c>
      <c r="R29" s="698"/>
      <c r="S29" s="904">
        <f t="shared" si="1"/>
        <v>0</v>
      </c>
    </row>
    <row r="30" spans="1:19" x14ac:dyDescent="0.25">
      <c r="A30" s="12">
        <v>23</v>
      </c>
      <c r="B30" s="1176"/>
      <c r="C30" s="1184"/>
      <c r="D30" s="905" t="s">
        <v>364</v>
      </c>
      <c r="E30" s="906"/>
      <c r="F30" s="906"/>
      <c r="G30" s="906"/>
      <c r="H30" s="906"/>
      <c r="I30" s="906"/>
      <c r="J30" s="907"/>
      <c r="K30" s="907"/>
      <c r="L30" s="907"/>
      <c r="M30" s="767" t="s">
        <v>7</v>
      </c>
      <c r="N30" s="767" t="s">
        <v>7</v>
      </c>
      <c r="O30" s="767"/>
      <c r="P30" s="767">
        <v>2</v>
      </c>
      <c r="Q30" s="906">
        <v>1</v>
      </c>
      <c r="R30" s="698"/>
      <c r="S30" s="904">
        <f t="shared" si="1"/>
        <v>0</v>
      </c>
    </row>
    <row r="31" spans="1:19" ht="25.5" x14ac:dyDescent="0.25">
      <c r="A31" s="12">
        <v>24</v>
      </c>
      <c r="B31" s="1176"/>
      <c r="C31" s="1184"/>
      <c r="D31" s="905" t="s">
        <v>365</v>
      </c>
      <c r="E31" s="906"/>
      <c r="F31" s="906"/>
      <c r="G31" s="906"/>
      <c r="H31" s="906"/>
      <c r="I31" s="906"/>
      <c r="J31" s="907"/>
      <c r="K31" s="907"/>
      <c r="L31" s="907"/>
      <c r="M31" s="767" t="s">
        <v>7</v>
      </c>
      <c r="N31" s="767" t="s">
        <v>7</v>
      </c>
      <c r="O31" s="767"/>
      <c r="P31" s="767">
        <v>2</v>
      </c>
      <c r="Q31" s="906">
        <v>1</v>
      </c>
      <c r="R31" s="698"/>
      <c r="S31" s="904">
        <f t="shared" si="1"/>
        <v>0</v>
      </c>
    </row>
    <row r="32" spans="1:19" x14ac:dyDescent="0.25">
      <c r="A32" s="12">
        <v>25</v>
      </c>
      <c r="B32" s="1176"/>
      <c r="C32" s="1184"/>
      <c r="D32" s="905" t="s">
        <v>366</v>
      </c>
      <c r="E32" s="906"/>
      <c r="F32" s="906"/>
      <c r="G32" s="906"/>
      <c r="H32" s="906"/>
      <c r="I32" s="906"/>
      <c r="J32" s="907"/>
      <c r="K32" s="907"/>
      <c r="L32" s="907"/>
      <c r="M32" s="767" t="s">
        <v>7</v>
      </c>
      <c r="N32" s="767" t="s">
        <v>7</v>
      </c>
      <c r="O32" s="767"/>
      <c r="P32" s="767">
        <v>2</v>
      </c>
      <c r="Q32" s="906">
        <v>1</v>
      </c>
      <c r="R32" s="698"/>
      <c r="S32" s="904">
        <f t="shared" si="1"/>
        <v>0</v>
      </c>
    </row>
    <row r="33" spans="1:19" x14ac:dyDescent="0.25">
      <c r="A33" s="12">
        <v>26</v>
      </c>
      <c r="B33" s="1176"/>
      <c r="C33" s="1184"/>
      <c r="D33" s="905" t="s">
        <v>367</v>
      </c>
      <c r="E33" s="906"/>
      <c r="F33" s="906"/>
      <c r="G33" s="906"/>
      <c r="H33" s="906"/>
      <c r="I33" s="906"/>
      <c r="J33" s="907"/>
      <c r="K33" s="907"/>
      <c r="L33" s="907"/>
      <c r="M33" s="767" t="s">
        <v>7</v>
      </c>
      <c r="N33" s="767" t="s">
        <v>7</v>
      </c>
      <c r="O33" s="767"/>
      <c r="P33" s="767">
        <v>2</v>
      </c>
      <c r="Q33" s="906">
        <v>1</v>
      </c>
      <c r="R33" s="698"/>
      <c r="S33" s="904">
        <f t="shared" si="1"/>
        <v>0</v>
      </c>
    </row>
    <row r="34" spans="1:19" x14ac:dyDescent="0.25">
      <c r="A34" s="12">
        <v>27</v>
      </c>
      <c r="B34" s="1176"/>
      <c r="C34" s="1184"/>
      <c r="D34" s="905" t="s">
        <v>368</v>
      </c>
      <c r="E34" s="906"/>
      <c r="F34" s="906"/>
      <c r="G34" s="906"/>
      <c r="H34" s="906"/>
      <c r="I34" s="906"/>
      <c r="J34" s="907"/>
      <c r="K34" s="907"/>
      <c r="L34" s="907"/>
      <c r="M34" s="767" t="s">
        <v>7</v>
      </c>
      <c r="N34" s="767" t="s">
        <v>7</v>
      </c>
      <c r="O34" s="767"/>
      <c r="P34" s="767">
        <v>2</v>
      </c>
      <c r="Q34" s="906">
        <v>1</v>
      </c>
      <c r="R34" s="698"/>
      <c r="S34" s="904">
        <f t="shared" si="1"/>
        <v>0</v>
      </c>
    </row>
    <row r="35" spans="1:19" ht="25.5" x14ac:dyDescent="0.25">
      <c r="A35" s="12">
        <v>28</v>
      </c>
      <c r="B35" s="1176"/>
      <c r="C35" s="1184"/>
      <c r="D35" s="905" t="s">
        <v>369</v>
      </c>
      <c r="E35" s="906"/>
      <c r="F35" s="906"/>
      <c r="G35" s="906"/>
      <c r="H35" s="906"/>
      <c r="I35" s="906"/>
      <c r="J35" s="907"/>
      <c r="K35" s="907"/>
      <c r="L35" s="907"/>
      <c r="M35" s="767" t="s">
        <v>7</v>
      </c>
      <c r="N35" s="767" t="s">
        <v>7</v>
      </c>
      <c r="O35" s="767"/>
      <c r="P35" s="767">
        <v>2</v>
      </c>
      <c r="Q35" s="906">
        <v>1</v>
      </c>
      <c r="R35" s="698"/>
      <c r="S35" s="904">
        <f t="shared" si="1"/>
        <v>0</v>
      </c>
    </row>
    <row r="36" spans="1:19" ht="25.5" x14ac:dyDescent="0.25">
      <c r="A36" s="12">
        <v>29</v>
      </c>
      <c r="B36" s="1177"/>
      <c r="C36" s="1185"/>
      <c r="D36" s="905" t="s">
        <v>370</v>
      </c>
      <c r="E36" s="906"/>
      <c r="F36" s="906"/>
      <c r="G36" s="906"/>
      <c r="H36" s="906"/>
      <c r="I36" s="906"/>
      <c r="J36" s="907"/>
      <c r="K36" s="907"/>
      <c r="L36" s="907"/>
      <c r="M36" s="767" t="s">
        <v>7</v>
      </c>
      <c r="N36" s="767" t="s">
        <v>7</v>
      </c>
      <c r="O36" s="767"/>
      <c r="P36" s="767">
        <v>2</v>
      </c>
      <c r="Q36" s="906">
        <v>1</v>
      </c>
      <c r="R36" s="698"/>
      <c r="S36" s="904">
        <f t="shared" si="1"/>
        <v>0</v>
      </c>
    </row>
    <row r="37" spans="1:19" x14ac:dyDescent="0.25">
      <c r="A37" s="12">
        <v>30</v>
      </c>
      <c r="B37" s="1175" t="s">
        <v>373</v>
      </c>
      <c r="C37" s="1183" t="s">
        <v>374</v>
      </c>
      <c r="D37" s="905" t="s">
        <v>358</v>
      </c>
      <c r="E37" s="906"/>
      <c r="F37" s="906" t="s">
        <v>7</v>
      </c>
      <c r="G37" s="906"/>
      <c r="H37" s="906"/>
      <c r="I37" s="906"/>
      <c r="J37" s="907"/>
      <c r="K37" s="907"/>
      <c r="L37" s="907"/>
      <c r="M37" s="767"/>
      <c r="N37" s="767"/>
      <c r="O37" s="767"/>
      <c r="P37" s="767">
        <v>52</v>
      </c>
      <c r="Q37" s="906">
        <v>1</v>
      </c>
      <c r="R37" s="901" t="s">
        <v>4046</v>
      </c>
      <c r="S37" s="902" t="s">
        <v>4046</v>
      </c>
    </row>
    <row r="38" spans="1:19" x14ac:dyDescent="0.25">
      <c r="A38" s="12">
        <v>31</v>
      </c>
      <c r="B38" s="1176"/>
      <c r="C38" s="1184"/>
      <c r="D38" s="905" t="s">
        <v>359</v>
      </c>
      <c r="E38" s="906"/>
      <c r="F38" s="906" t="s">
        <v>7</v>
      </c>
      <c r="G38" s="906"/>
      <c r="H38" s="906"/>
      <c r="I38" s="906"/>
      <c r="J38" s="907"/>
      <c r="K38" s="907"/>
      <c r="L38" s="907"/>
      <c r="M38" s="767"/>
      <c r="N38" s="767"/>
      <c r="O38" s="767"/>
      <c r="P38" s="767">
        <v>52</v>
      </c>
      <c r="Q38" s="906">
        <v>1</v>
      </c>
      <c r="R38" s="901" t="s">
        <v>4046</v>
      </c>
      <c r="S38" s="902" t="s">
        <v>4046</v>
      </c>
    </row>
    <row r="39" spans="1:19" ht="25.5" x14ac:dyDescent="0.25">
      <c r="A39" s="12">
        <v>32</v>
      </c>
      <c r="B39" s="1176"/>
      <c r="C39" s="1184"/>
      <c r="D39" s="905" t="s">
        <v>360</v>
      </c>
      <c r="E39" s="906"/>
      <c r="F39" s="906" t="s">
        <v>7</v>
      </c>
      <c r="G39" s="906"/>
      <c r="H39" s="906"/>
      <c r="I39" s="906"/>
      <c r="J39" s="907"/>
      <c r="K39" s="907"/>
      <c r="L39" s="907"/>
      <c r="M39" s="767"/>
      <c r="N39" s="767"/>
      <c r="O39" s="767"/>
      <c r="P39" s="767">
        <v>52</v>
      </c>
      <c r="Q39" s="906">
        <v>1</v>
      </c>
      <c r="R39" s="901" t="s">
        <v>4046</v>
      </c>
      <c r="S39" s="902" t="s">
        <v>4046</v>
      </c>
    </row>
    <row r="40" spans="1:19" x14ac:dyDescent="0.25">
      <c r="A40" s="12">
        <v>33</v>
      </c>
      <c r="B40" s="1176"/>
      <c r="C40" s="1184"/>
      <c r="D40" s="905" t="s">
        <v>361</v>
      </c>
      <c r="E40" s="906"/>
      <c r="F40" s="906" t="s">
        <v>7</v>
      </c>
      <c r="G40" s="906"/>
      <c r="H40" s="906"/>
      <c r="I40" s="906"/>
      <c r="J40" s="907"/>
      <c r="K40" s="907"/>
      <c r="L40" s="907"/>
      <c r="M40" s="767" t="s">
        <v>7</v>
      </c>
      <c r="N40" s="767" t="s">
        <v>7</v>
      </c>
      <c r="O40" s="767"/>
      <c r="P40" s="767">
        <v>2</v>
      </c>
      <c r="Q40" s="906">
        <v>1</v>
      </c>
      <c r="R40" s="698"/>
      <c r="S40" s="904">
        <f>P40*Q40*ROUND(R40,2)</f>
        <v>0</v>
      </c>
    </row>
    <row r="41" spans="1:19" x14ac:dyDescent="0.25">
      <c r="A41" s="12">
        <v>34</v>
      </c>
      <c r="B41" s="1176"/>
      <c r="C41" s="1184"/>
      <c r="D41" s="905" t="s">
        <v>362</v>
      </c>
      <c r="E41" s="906"/>
      <c r="F41" s="906"/>
      <c r="G41" s="906" t="s">
        <v>7</v>
      </c>
      <c r="H41" s="906"/>
      <c r="I41" s="906"/>
      <c r="J41" s="907"/>
      <c r="K41" s="907"/>
      <c r="L41" s="907"/>
      <c r="M41" s="767" t="s">
        <v>7</v>
      </c>
      <c r="N41" s="767" t="s">
        <v>7</v>
      </c>
      <c r="O41" s="767"/>
      <c r="P41" s="767">
        <v>2</v>
      </c>
      <c r="Q41" s="906">
        <v>1</v>
      </c>
      <c r="R41" s="698"/>
      <c r="S41" s="904">
        <f t="shared" ref="S41:S50" si="2">P41*Q41*ROUND(R41,2)</f>
        <v>0</v>
      </c>
    </row>
    <row r="42" spans="1:19" ht="15" customHeight="1" x14ac:dyDescent="0.25">
      <c r="A42" s="12">
        <v>35</v>
      </c>
      <c r="B42" s="1176"/>
      <c r="C42" s="1184"/>
      <c r="D42" s="905" t="s">
        <v>363</v>
      </c>
      <c r="E42" s="906"/>
      <c r="F42" s="906"/>
      <c r="G42" s="906"/>
      <c r="H42" s="906"/>
      <c r="I42" s="906"/>
      <c r="J42" s="907"/>
      <c r="K42" s="907"/>
      <c r="L42" s="907"/>
      <c r="M42" s="767" t="s">
        <v>7</v>
      </c>
      <c r="N42" s="767" t="s">
        <v>7</v>
      </c>
      <c r="O42" s="767"/>
      <c r="P42" s="767">
        <v>2</v>
      </c>
      <c r="Q42" s="906">
        <v>1</v>
      </c>
      <c r="R42" s="698"/>
      <c r="S42" s="904">
        <f t="shared" si="2"/>
        <v>0</v>
      </c>
    </row>
    <row r="43" spans="1:19" x14ac:dyDescent="0.25">
      <c r="A43" s="12">
        <v>36</v>
      </c>
      <c r="B43" s="1176"/>
      <c r="C43" s="1184"/>
      <c r="D43" s="905" t="s">
        <v>12</v>
      </c>
      <c r="E43" s="906"/>
      <c r="F43" s="906"/>
      <c r="G43" s="906"/>
      <c r="H43" s="906"/>
      <c r="I43" s="906"/>
      <c r="J43" s="907"/>
      <c r="K43" s="907"/>
      <c r="L43" s="907"/>
      <c r="M43" s="767" t="s">
        <v>7</v>
      </c>
      <c r="N43" s="767" t="s">
        <v>7</v>
      </c>
      <c r="O43" s="767"/>
      <c r="P43" s="767">
        <v>2</v>
      </c>
      <c r="Q43" s="906">
        <v>1</v>
      </c>
      <c r="R43" s="698"/>
      <c r="S43" s="904">
        <f t="shared" si="2"/>
        <v>0</v>
      </c>
    </row>
    <row r="44" spans="1:19" x14ac:dyDescent="0.25">
      <c r="A44" s="12">
        <v>37</v>
      </c>
      <c r="B44" s="1176"/>
      <c r="C44" s="1184"/>
      <c r="D44" s="905" t="s">
        <v>364</v>
      </c>
      <c r="E44" s="906"/>
      <c r="F44" s="906"/>
      <c r="G44" s="906"/>
      <c r="H44" s="906"/>
      <c r="I44" s="906"/>
      <c r="J44" s="907"/>
      <c r="K44" s="907"/>
      <c r="L44" s="907"/>
      <c r="M44" s="767" t="s">
        <v>7</v>
      </c>
      <c r="N44" s="767" t="s">
        <v>7</v>
      </c>
      <c r="O44" s="767"/>
      <c r="P44" s="767">
        <v>2</v>
      </c>
      <c r="Q44" s="906">
        <v>1</v>
      </c>
      <c r="R44" s="698"/>
      <c r="S44" s="904">
        <f t="shared" si="2"/>
        <v>0</v>
      </c>
    </row>
    <row r="45" spans="1:19" ht="25.5" x14ac:dyDescent="0.25">
      <c r="A45" s="12">
        <v>38</v>
      </c>
      <c r="B45" s="1176"/>
      <c r="C45" s="1184"/>
      <c r="D45" s="905" t="s">
        <v>365</v>
      </c>
      <c r="E45" s="906"/>
      <c r="F45" s="906"/>
      <c r="G45" s="906"/>
      <c r="H45" s="906"/>
      <c r="I45" s="906"/>
      <c r="J45" s="907"/>
      <c r="K45" s="907"/>
      <c r="L45" s="907"/>
      <c r="M45" s="767" t="s">
        <v>7</v>
      </c>
      <c r="N45" s="767" t="s">
        <v>7</v>
      </c>
      <c r="O45" s="767"/>
      <c r="P45" s="767">
        <v>2</v>
      </c>
      <c r="Q45" s="906">
        <v>1</v>
      </c>
      <c r="R45" s="698"/>
      <c r="S45" s="904">
        <f t="shared" si="2"/>
        <v>0</v>
      </c>
    </row>
    <row r="46" spans="1:19" x14ac:dyDescent="0.25">
      <c r="A46" s="12">
        <v>39</v>
      </c>
      <c r="B46" s="1176"/>
      <c r="C46" s="1184"/>
      <c r="D46" s="905" t="s">
        <v>366</v>
      </c>
      <c r="E46" s="906"/>
      <c r="F46" s="906"/>
      <c r="G46" s="906"/>
      <c r="H46" s="906"/>
      <c r="I46" s="906"/>
      <c r="J46" s="907"/>
      <c r="K46" s="907"/>
      <c r="L46" s="907"/>
      <c r="M46" s="767" t="s">
        <v>7</v>
      </c>
      <c r="N46" s="767" t="s">
        <v>7</v>
      </c>
      <c r="O46" s="767"/>
      <c r="P46" s="767">
        <v>2</v>
      </c>
      <c r="Q46" s="906">
        <v>1</v>
      </c>
      <c r="R46" s="698"/>
      <c r="S46" s="904">
        <f t="shared" si="2"/>
        <v>0</v>
      </c>
    </row>
    <row r="47" spans="1:19" x14ac:dyDescent="0.25">
      <c r="A47" s="12">
        <v>40</v>
      </c>
      <c r="B47" s="1176"/>
      <c r="C47" s="1184"/>
      <c r="D47" s="905" t="s">
        <v>367</v>
      </c>
      <c r="E47" s="906"/>
      <c r="F47" s="906"/>
      <c r="G47" s="906"/>
      <c r="H47" s="906"/>
      <c r="I47" s="906"/>
      <c r="J47" s="907"/>
      <c r="K47" s="907"/>
      <c r="L47" s="907"/>
      <c r="M47" s="767" t="s">
        <v>7</v>
      </c>
      <c r="N47" s="767" t="s">
        <v>7</v>
      </c>
      <c r="O47" s="767"/>
      <c r="P47" s="767">
        <v>2</v>
      </c>
      <c r="Q47" s="906">
        <v>1</v>
      </c>
      <c r="R47" s="698"/>
      <c r="S47" s="904">
        <f t="shared" si="2"/>
        <v>0</v>
      </c>
    </row>
    <row r="48" spans="1:19" x14ac:dyDescent="0.25">
      <c r="A48" s="12">
        <v>41</v>
      </c>
      <c r="B48" s="1176"/>
      <c r="C48" s="1184"/>
      <c r="D48" s="905" t="s">
        <v>368</v>
      </c>
      <c r="E48" s="906"/>
      <c r="F48" s="906"/>
      <c r="G48" s="906"/>
      <c r="H48" s="906"/>
      <c r="I48" s="906"/>
      <c r="J48" s="907"/>
      <c r="K48" s="907"/>
      <c r="L48" s="907"/>
      <c r="M48" s="767" t="s">
        <v>7</v>
      </c>
      <c r="N48" s="767" t="s">
        <v>7</v>
      </c>
      <c r="O48" s="767"/>
      <c r="P48" s="767">
        <v>2</v>
      </c>
      <c r="Q48" s="906">
        <v>1</v>
      </c>
      <c r="R48" s="698"/>
      <c r="S48" s="904">
        <f t="shared" si="2"/>
        <v>0</v>
      </c>
    </row>
    <row r="49" spans="1:19" ht="25.5" x14ac:dyDescent="0.25">
      <c r="A49" s="12">
        <v>42</v>
      </c>
      <c r="B49" s="1176"/>
      <c r="C49" s="1184"/>
      <c r="D49" s="905" t="s">
        <v>369</v>
      </c>
      <c r="E49" s="906"/>
      <c r="F49" s="906"/>
      <c r="G49" s="906"/>
      <c r="H49" s="906"/>
      <c r="I49" s="906"/>
      <c r="J49" s="907"/>
      <c r="K49" s="907"/>
      <c r="L49" s="907"/>
      <c r="M49" s="767" t="s">
        <v>7</v>
      </c>
      <c r="N49" s="767" t="s">
        <v>7</v>
      </c>
      <c r="O49" s="767"/>
      <c r="P49" s="767">
        <v>2</v>
      </c>
      <c r="Q49" s="906">
        <v>1</v>
      </c>
      <c r="R49" s="698"/>
      <c r="S49" s="904">
        <f t="shared" si="2"/>
        <v>0</v>
      </c>
    </row>
    <row r="50" spans="1:19" ht="25.5" x14ac:dyDescent="0.25">
      <c r="A50" s="12">
        <v>43</v>
      </c>
      <c r="B50" s="1177"/>
      <c r="C50" s="1185"/>
      <c r="D50" s="905" t="s">
        <v>370</v>
      </c>
      <c r="E50" s="906"/>
      <c r="F50" s="906"/>
      <c r="G50" s="906"/>
      <c r="H50" s="906"/>
      <c r="I50" s="906"/>
      <c r="J50" s="907"/>
      <c r="K50" s="907"/>
      <c r="L50" s="907"/>
      <c r="M50" s="767" t="s">
        <v>7</v>
      </c>
      <c r="N50" s="767" t="s">
        <v>7</v>
      </c>
      <c r="O50" s="767"/>
      <c r="P50" s="767">
        <v>2</v>
      </c>
      <c r="Q50" s="906">
        <v>1</v>
      </c>
      <c r="R50" s="698"/>
      <c r="S50" s="904">
        <f t="shared" si="2"/>
        <v>0</v>
      </c>
    </row>
    <row r="51" spans="1:19" x14ac:dyDescent="0.25">
      <c r="A51" s="12">
        <v>44</v>
      </c>
      <c r="B51" s="1175" t="s">
        <v>375</v>
      </c>
      <c r="C51" s="1183" t="s">
        <v>376</v>
      </c>
      <c r="D51" s="905" t="s">
        <v>358</v>
      </c>
      <c r="E51" s="906"/>
      <c r="F51" s="906" t="s">
        <v>7</v>
      </c>
      <c r="G51" s="906"/>
      <c r="H51" s="906"/>
      <c r="I51" s="906"/>
      <c r="J51" s="907"/>
      <c r="K51" s="907"/>
      <c r="L51" s="907"/>
      <c r="M51" s="767"/>
      <c r="N51" s="767"/>
      <c r="O51" s="767"/>
      <c r="P51" s="767">
        <v>52</v>
      </c>
      <c r="Q51" s="906">
        <v>1</v>
      </c>
      <c r="R51" s="901" t="s">
        <v>4046</v>
      </c>
      <c r="S51" s="902" t="s">
        <v>4046</v>
      </c>
    </row>
    <row r="52" spans="1:19" x14ac:dyDescent="0.25">
      <c r="A52" s="12">
        <v>45</v>
      </c>
      <c r="B52" s="1176"/>
      <c r="C52" s="1184"/>
      <c r="D52" s="905" t="s">
        <v>359</v>
      </c>
      <c r="E52" s="906"/>
      <c r="F52" s="906" t="s">
        <v>7</v>
      </c>
      <c r="G52" s="906"/>
      <c r="H52" s="906"/>
      <c r="I52" s="906"/>
      <c r="J52" s="907"/>
      <c r="K52" s="907"/>
      <c r="L52" s="907"/>
      <c r="M52" s="767"/>
      <c r="N52" s="767"/>
      <c r="O52" s="767"/>
      <c r="P52" s="767">
        <v>52</v>
      </c>
      <c r="Q52" s="906">
        <v>1</v>
      </c>
      <c r="R52" s="901" t="s">
        <v>4046</v>
      </c>
      <c r="S52" s="902" t="s">
        <v>4046</v>
      </c>
    </row>
    <row r="53" spans="1:19" ht="25.5" x14ac:dyDescent="0.25">
      <c r="A53" s="12">
        <v>46</v>
      </c>
      <c r="B53" s="1176"/>
      <c r="C53" s="1184"/>
      <c r="D53" s="905" t="s">
        <v>360</v>
      </c>
      <c r="E53" s="906"/>
      <c r="F53" s="906" t="s">
        <v>7</v>
      </c>
      <c r="G53" s="906"/>
      <c r="H53" s="906"/>
      <c r="I53" s="906"/>
      <c r="J53" s="907"/>
      <c r="K53" s="907"/>
      <c r="L53" s="907"/>
      <c r="M53" s="767"/>
      <c r="N53" s="767"/>
      <c r="O53" s="767"/>
      <c r="P53" s="767">
        <v>52</v>
      </c>
      <c r="Q53" s="906">
        <v>1</v>
      </c>
      <c r="R53" s="901" t="s">
        <v>4046</v>
      </c>
      <c r="S53" s="902" t="s">
        <v>4046</v>
      </c>
    </row>
    <row r="54" spans="1:19" x14ac:dyDescent="0.25">
      <c r="A54" s="12">
        <v>47</v>
      </c>
      <c r="B54" s="1176"/>
      <c r="C54" s="1184"/>
      <c r="D54" s="905" t="s">
        <v>361</v>
      </c>
      <c r="E54" s="906"/>
      <c r="F54" s="906" t="s">
        <v>7</v>
      </c>
      <c r="G54" s="906"/>
      <c r="H54" s="906"/>
      <c r="I54" s="906"/>
      <c r="J54" s="907"/>
      <c r="K54" s="907"/>
      <c r="L54" s="907"/>
      <c r="M54" s="767" t="s">
        <v>7</v>
      </c>
      <c r="N54" s="767" t="s">
        <v>7</v>
      </c>
      <c r="O54" s="767"/>
      <c r="P54" s="767">
        <v>2</v>
      </c>
      <c r="Q54" s="906">
        <v>1</v>
      </c>
      <c r="R54" s="698"/>
      <c r="S54" s="724">
        <f>P54*Q54*ROUND(R54,2)</f>
        <v>0</v>
      </c>
    </row>
    <row r="55" spans="1:19" x14ac:dyDescent="0.25">
      <c r="A55" s="12">
        <v>48</v>
      </c>
      <c r="B55" s="1176"/>
      <c r="C55" s="1184"/>
      <c r="D55" s="905" t="s">
        <v>362</v>
      </c>
      <c r="E55" s="906"/>
      <c r="F55" s="906"/>
      <c r="G55" s="906" t="s">
        <v>7</v>
      </c>
      <c r="H55" s="906"/>
      <c r="I55" s="906"/>
      <c r="J55" s="907"/>
      <c r="K55" s="907"/>
      <c r="L55" s="907"/>
      <c r="M55" s="767" t="s">
        <v>7</v>
      </c>
      <c r="N55" s="767" t="s">
        <v>7</v>
      </c>
      <c r="O55" s="767"/>
      <c r="P55" s="767">
        <v>2</v>
      </c>
      <c r="Q55" s="906">
        <v>1</v>
      </c>
      <c r="R55" s="698"/>
      <c r="S55" s="724">
        <f t="shared" ref="S55:S66" si="3">P55*Q55*ROUND(R55,2)</f>
        <v>0</v>
      </c>
    </row>
    <row r="56" spans="1:19" x14ac:dyDescent="0.25">
      <c r="A56" s="12">
        <v>49</v>
      </c>
      <c r="B56" s="1176"/>
      <c r="C56" s="1184"/>
      <c r="D56" s="905" t="s">
        <v>363</v>
      </c>
      <c r="E56" s="906"/>
      <c r="F56" s="906"/>
      <c r="G56" s="906"/>
      <c r="H56" s="906"/>
      <c r="I56" s="906"/>
      <c r="J56" s="907"/>
      <c r="K56" s="907"/>
      <c r="L56" s="907"/>
      <c r="M56" s="767" t="s">
        <v>7</v>
      </c>
      <c r="N56" s="767" t="s">
        <v>7</v>
      </c>
      <c r="O56" s="767"/>
      <c r="P56" s="767">
        <v>2</v>
      </c>
      <c r="Q56" s="906">
        <v>1</v>
      </c>
      <c r="R56" s="698"/>
      <c r="S56" s="724">
        <f t="shared" si="3"/>
        <v>0</v>
      </c>
    </row>
    <row r="57" spans="1:19" x14ac:dyDescent="0.25">
      <c r="A57" s="12">
        <v>50</v>
      </c>
      <c r="B57" s="1176"/>
      <c r="C57" s="1184"/>
      <c r="D57" s="905" t="s">
        <v>12</v>
      </c>
      <c r="E57" s="906"/>
      <c r="F57" s="906"/>
      <c r="G57" s="906"/>
      <c r="H57" s="906"/>
      <c r="I57" s="906"/>
      <c r="J57" s="907"/>
      <c r="K57" s="907"/>
      <c r="L57" s="907"/>
      <c r="M57" s="767" t="s">
        <v>7</v>
      </c>
      <c r="N57" s="767" t="s">
        <v>7</v>
      </c>
      <c r="O57" s="767"/>
      <c r="P57" s="767">
        <v>2</v>
      </c>
      <c r="Q57" s="906">
        <v>1</v>
      </c>
      <c r="R57" s="698"/>
      <c r="S57" s="724">
        <f t="shared" si="3"/>
        <v>0</v>
      </c>
    </row>
    <row r="58" spans="1:19" x14ac:dyDescent="0.25">
      <c r="A58" s="12">
        <v>51</v>
      </c>
      <c r="B58" s="1176"/>
      <c r="C58" s="1184"/>
      <c r="D58" s="905" t="s">
        <v>364</v>
      </c>
      <c r="E58" s="906"/>
      <c r="F58" s="906"/>
      <c r="G58" s="906"/>
      <c r="H58" s="906"/>
      <c r="I58" s="906"/>
      <c r="J58" s="907"/>
      <c r="K58" s="907"/>
      <c r="L58" s="907"/>
      <c r="M58" s="767" t="s">
        <v>7</v>
      </c>
      <c r="N58" s="767" t="s">
        <v>7</v>
      </c>
      <c r="O58" s="767"/>
      <c r="P58" s="767">
        <v>2</v>
      </c>
      <c r="Q58" s="906">
        <v>1</v>
      </c>
      <c r="R58" s="698"/>
      <c r="S58" s="724">
        <f t="shared" si="3"/>
        <v>0</v>
      </c>
    </row>
    <row r="59" spans="1:19" ht="25.5" x14ac:dyDescent="0.25">
      <c r="A59" s="12">
        <v>52</v>
      </c>
      <c r="B59" s="1176"/>
      <c r="C59" s="1184"/>
      <c r="D59" s="905" t="s">
        <v>365</v>
      </c>
      <c r="E59" s="906"/>
      <c r="F59" s="906"/>
      <c r="G59" s="906"/>
      <c r="H59" s="906"/>
      <c r="I59" s="906"/>
      <c r="J59" s="907"/>
      <c r="K59" s="907"/>
      <c r="L59" s="907"/>
      <c r="M59" s="767" t="s">
        <v>7</v>
      </c>
      <c r="N59" s="767" t="s">
        <v>7</v>
      </c>
      <c r="O59" s="767"/>
      <c r="P59" s="767">
        <v>2</v>
      </c>
      <c r="Q59" s="906">
        <v>1</v>
      </c>
      <c r="R59" s="698"/>
      <c r="S59" s="724">
        <f t="shared" si="3"/>
        <v>0</v>
      </c>
    </row>
    <row r="60" spans="1:19" x14ac:dyDescent="0.25">
      <c r="A60" s="12">
        <v>53</v>
      </c>
      <c r="B60" s="1176"/>
      <c r="C60" s="1184"/>
      <c r="D60" s="905" t="s">
        <v>366</v>
      </c>
      <c r="E60" s="906"/>
      <c r="F60" s="906"/>
      <c r="G60" s="906"/>
      <c r="H60" s="906"/>
      <c r="I60" s="906"/>
      <c r="J60" s="907"/>
      <c r="K60" s="907"/>
      <c r="L60" s="907"/>
      <c r="M60" s="767" t="s">
        <v>7</v>
      </c>
      <c r="N60" s="767" t="s">
        <v>7</v>
      </c>
      <c r="O60" s="767"/>
      <c r="P60" s="767">
        <v>2</v>
      </c>
      <c r="Q60" s="906">
        <v>1</v>
      </c>
      <c r="R60" s="698"/>
      <c r="S60" s="724">
        <f t="shared" si="3"/>
        <v>0</v>
      </c>
    </row>
    <row r="61" spans="1:19" x14ac:dyDescent="0.25">
      <c r="A61" s="12">
        <v>54</v>
      </c>
      <c r="B61" s="1176"/>
      <c r="C61" s="1184"/>
      <c r="D61" s="905" t="s">
        <v>367</v>
      </c>
      <c r="E61" s="906"/>
      <c r="F61" s="906"/>
      <c r="G61" s="906"/>
      <c r="H61" s="906"/>
      <c r="I61" s="906"/>
      <c r="J61" s="907"/>
      <c r="K61" s="907"/>
      <c r="L61" s="907"/>
      <c r="M61" s="767" t="s">
        <v>7</v>
      </c>
      <c r="N61" s="767" t="s">
        <v>7</v>
      </c>
      <c r="O61" s="767"/>
      <c r="P61" s="767">
        <v>2</v>
      </c>
      <c r="Q61" s="906">
        <v>1</v>
      </c>
      <c r="R61" s="698"/>
      <c r="S61" s="724">
        <f t="shared" si="3"/>
        <v>0</v>
      </c>
    </row>
    <row r="62" spans="1:19" ht="15" customHeight="1" x14ac:dyDescent="0.25">
      <c r="A62" s="12">
        <v>55</v>
      </c>
      <c r="B62" s="1176"/>
      <c r="C62" s="1184"/>
      <c r="D62" s="905" t="s">
        <v>368</v>
      </c>
      <c r="E62" s="906"/>
      <c r="F62" s="906"/>
      <c r="G62" s="906"/>
      <c r="H62" s="906"/>
      <c r="I62" s="906"/>
      <c r="J62" s="907"/>
      <c r="K62" s="907"/>
      <c r="L62" s="907"/>
      <c r="M62" s="767" t="s">
        <v>7</v>
      </c>
      <c r="N62" s="767" t="s">
        <v>7</v>
      </c>
      <c r="O62" s="767"/>
      <c r="P62" s="767">
        <v>2</v>
      </c>
      <c r="Q62" s="906">
        <v>1</v>
      </c>
      <c r="R62" s="698"/>
      <c r="S62" s="724">
        <f t="shared" si="3"/>
        <v>0</v>
      </c>
    </row>
    <row r="63" spans="1:19" ht="25.5" x14ac:dyDescent="0.25">
      <c r="A63" s="12">
        <v>56</v>
      </c>
      <c r="B63" s="1176"/>
      <c r="C63" s="1184"/>
      <c r="D63" s="905" t="s">
        <v>369</v>
      </c>
      <c r="E63" s="906"/>
      <c r="F63" s="906"/>
      <c r="G63" s="906"/>
      <c r="H63" s="906"/>
      <c r="I63" s="906"/>
      <c r="J63" s="907"/>
      <c r="K63" s="907"/>
      <c r="L63" s="907"/>
      <c r="M63" s="767" t="s">
        <v>7</v>
      </c>
      <c r="N63" s="767" t="s">
        <v>7</v>
      </c>
      <c r="O63" s="767"/>
      <c r="P63" s="767">
        <v>2</v>
      </c>
      <c r="Q63" s="906">
        <v>1</v>
      </c>
      <c r="R63" s="698"/>
      <c r="S63" s="724">
        <f t="shared" si="3"/>
        <v>0</v>
      </c>
    </row>
    <row r="64" spans="1:19" ht="25.5" x14ac:dyDescent="0.25">
      <c r="A64" s="12">
        <v>57</v>
      </c>
      <c r="B64" s="1177"/>
      <c r="C64" s="1185"/>
      <c r="D64" s="905" t="s">
        <v>370</v>
      </c>
      <c r="E64" s="906"/>
      <c r="F64" s="906"/>
      <c r="G64" s="906"/>
      <c r="H64" s="906"/>
      <c r="I64" s="906"/>
      <c r="J64" s="907"/>
      <c r="K64" s="907"/>
      <c r="L64" s="907"/>
      <c r="M64" s="767" t="s">
        <v>7</v>
      </c>
      <c r="N64" s="767" t="s">
        <v>7</v>
      </c>
      <c r="O64" s="767"/>
      <c r="P64" s="767">
        <v>2</v>
      </c>
      <c r="Q64" s="906">
        <v>1</v>
      </c>
      <c r="R64" s="698"/>
      <c r="S64" s="724">
        <f t="shared" si="3"/>
        <v>0</v>
      </c>
    </row>
    <row r="65" spans="1:19" x14ac:dyDescent="0.25">
      <c r="A65" s="396"/>
      <c r="B65" s="919" t="s">
        <v>3779</v>
      </c>
      <c r="C65" s="920"/>
      <c r="D65" s="920"/>
      <c r="E65" s="920"/>
      <c r="F65" s="920"/>
      <c r="G65" s="920"/>
      <c r="H65" s="920"/>
      <c r="I65" s="920"/>
      <c r="J65" s="920"/>
      <c r="K65" s="920"/>
      <c r="L65" s="920"/>
      <c r="M65" s="920"/>
      <c r="N65" s="920"/>
      <c r="O65" s="920"/>
      <c r="P65" s="920"/>
      <c r="Q65" s="920"/>
      <c r="R65" s="920"/>
      <c r="S65" s="921"/>
    </row>
    <row r="66" spans="1:19" ht="51" customHeight="1" thickBot="1" x14ac:dyDescent="0.3">
      <c r="A66" s="259">
        <v>58</v>
      </c>
      <c r="B66" s="922"/>
      <c r="C66" s="908" t="s">
        <v>3780</v>
      </c>
      <c r="D66" s="909" t="s">
        <v>3781</v>
      </c>
      <c r="E66" s="910"/>
      <c r="F66" s="910"/>
      <c r="G66" s="776"/>
      <c r="H66" s="910"/>
      <c r="I66" s="910"/>
      <c r="J66" s="911"/>
      <c r="K66" s="911"/>
      <c r="L66" s="911"/>
      <c r="M66" s="776" t="s">
        <v>7</v>
      </c>
      <c r="N66" s="776" t="s">
        <v>7</v>
      </c>
      <c r="O66" s="776"/>
      <c r="P66" s="776">
        <v>2</v>
      </c>
      <c r="Q66" s="910">
        <v>1</v>
      </c>
      <c r="R66" s="725"/>
      <c r="S66" s="726">
        <f t="shared" si="3"/>
        <v>0</v>
      </c>
    </row>
    <row r="67" spans="1:19" ht="16.5" thickTop="1" thickBot="1" x14ac:dyDescent="0.3">
      <c r="A67" s="192"/>
      <c r="B67" s="38"/>
      <c r="C67" s="38"/>
      <c r="D67" s="38"/>
      <c r="E67" s="192"/>
      <c r="F67" s="192"/>
      <c r="G67" s="192"/>
      <c r="H67" s="192"/>
      <c r="I67" s="192"/>
      <c r="J67" s="192"/>
      <c r="K67" s="192"/>
      <c r="L67" s="192"/>
      <c r="M67" s="192"/>
      <c r="N67" s="192"/>
      <c r="O67" s="192"/>
      <c r="P67" s="192"/>
      <c r="Q67" s="192"/>
      <c r="R67" s="125" t="s">
        <v>9</v>
      </c>
      <c r="S67" s="213">
        <f>SUM(S8,S12:S22,S26:S36,S40:S50,S54:S64,S66)</f>
        <v>0</v>
      </c>
    </row>
    <row r="68" spans="1:19" ht="15.75" thickTop="1" x14ac:dyDescent="0.25"/>
  </sheetData>
  <sheetProtection algorithmName="SHA-512" hashValue="zxvCmGH5BV9i9gJ6/4w/D1CkTCEbanz6mFApRHYIZikd2rHBUev+M8jfbzeMbFzTTfpkIvbs8ticqjVQttCfmg==" saltValue="j1c7rNjrQNLx3pjeKKbL5Q==" spinCount="100000" sheet="1" objects="1" scenarios="1"/>
  <mergeCells count="22">
    <mergeCell ref="B51:B64"/>
    <mergeCell ref="C51:C64"/>
    <mergeCell ref="A1:E1"/>
    <mergeCell ref="A3:N3"/>
    <mergeCell ref="A4:N4"/>
    <mergeCell ref="C5:C7"/>
    <mergeCell ref="D5:D7"/>
    <mergeCell ref="J5:L6"/>
    <mergeCell ref="M5:Q6"/>
    <mergeCell ref="A2:S2"/>
    <mergeCell ref="F1:S1"/>
    <mergeCell ref="E5:I6"/>
    <mergeCell ref="R5:R7"/>
    <mergeCell ref="S5:S7"/>
    <mergeCell ref="A5:A7"/>
    <mergeCell ref="B5:B7"/>
    <mergeCell ref="B9:B22"/>
    <mergeCell ref="C9:C22"/>
    <mergeCell ref="B23:B36"/>
    <mergeCell ref="C23:C36"/>
    <mergeCell ref="B37:B50"/>
    <mergeCell ref="C37:C50"/>
  </mergeCells>
  <printOptions horizontalCentered="1"/>
  <pageMargins left="0.39370078740157483" right="0.39370078740157483" top="0.39370078740157483" bottom="0.39370078740157483" header="0.19685039370078741" footer="0.19685039370078741"/>
  <pageSetup paperSize="9" scale="60" fitToHeight="2" orientation="landscape" r:id="rId1"/>
  <headerFooter>
    <oddFooter>Strana &amp;P z &amp;N</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5">
    <tabColor rgb="FFFF0000"/>
    <pageSetUpPr fitToPage="1"/>
  </sheetPr>
  <dimension ref="A1:S13"/>
  <sheetViews>
    <sheetView zoomScale="90" zoomScaleNormal="90" workbookViewId="0">
      <pane ySplit="7" topLeftCell="A8" activePane="bottomLeft" state="frozen"/>
      <selection pane="bottomLeft" activeCell="S16" sqref="S16"/>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3648</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3642</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x14ac:dyDescent="0.25">
      <c r="A8" s="214">
        <f>ROW(A1)</f>
        <v>1</v>
      </c>
      <c r="B8" s="888"/>
      <c r="C8" s="765" t="s">
        <v>1548</v>
      </c>
      <c r="D8" s="752" t="s">
        <v>1547</v>
      </c>
      <c r="E8" s="753"/>
      <c r="F8" s="753"/>
      <c r="G8" s="753"/>
      <c r="H8" s="753"/>
      <c r="I8" s="753"/>
      <c r="J8" s="753" t="s">
        <v>7</v>
      </c>
      <c r="K8" s="754"/>
      <c r="L8" s="754"/>
      <c r="M8" s="753"/>
      <c r="N8" s="753"/>
      <c r="O8" s="753"/>
      <c r="P8" s="753">
        <v>0.25</v>
      </c>
      <c r="Q8" s="753">
        <v>1</v>
      </c>
      <c r="R8" s="618"/>
      <c r="S8" s="755">
        <f>P8*Q8*ROUND(R8,2)</f>
        <v>0</v>
      </c>
    </row>
    <row r="9" spans="1:19" x14ac:dyDescent="0.25">
      <c r="A9" s="214">
        <f>ROW(A2)</f>
        <v>2</v>
      </c>
      <c r="B9" s="1024"/>
      <c r="C9" s="769"/>
      <c r="D9" s="756" t="s">
        <v>1549</v>
      </c>
      <c r="E9" s="753"/>
      <c r="F9" s="753"/>
      <c r="G9" s="753"/>
      <c r="H9" s="753"/>
      <c r="I9" s="753"/>
      <c r="J9" s="753" t="s">
        <v>7</v>
      </c>
      <c r="K9" s="757"/>
      <c r="L9" s="757"/>
      <c r="M9" s="753"/>
      <c r="N9" s="753"/>
      <c r="O9" s="753"/>
      <c r="P9" s="753">
        <v>0.25</v>
      </c>
      <c r="Q9" s="753">
        <v>1</v>
      </c>
      <c r="R9" s="618"/>
      <c r="S9" s="755">
        <f>P9*Q9*ROUND(R9,2)</f>
        <v>0</v>
      </c>
    </row>
    <row r="10" spans="1:19" x14ac:dyDescent="0.25">
      <c r="A10" s="214">
        <f>ROW(A3)</f>
        <v>3</v>
      </c>
      <c r="B10" s="1024"/>
      <c r="C10" s="758" t="s">
        <v>1560</v>
      </c>
      <c r="D10" s="756" t="s">
        <v>1547</v>
      </c>
      <c r="E10" s="753"/>
      <c r="F10" s="753"/>
      <c r="G10" s="753"/>
      <c r="H10" s="753"/>
      <c r="I10" s="753"/>
      <c r="J10" s="753" t="s">
        <v>7</v>
      </c>
      <c r="K10" s="757"/>
      <c r="L10" s="757"/>
      <c r="M10" s="753" t="s">
        <v>7</v>
      </c>
      <c r="N10" s="753"/>
      <c r="O10" s="753"/>
      <c r="P10" s="753">
        <v>0.25</v>
      </c>
      <c r="Q10" s="753">
        <v>1</v>
      </c>
      <c r="R10" s="618"/>
      <c r="S10" s="755">
        <f>P10*Q10*ROUND(R10,2)</f>
        <v>0</v>
      </c>
    </row>
    <row r="11" spans="1:19" ht="35.25" customHeight="1" thickBot="1" x14ac:dyDescent="0.3">
      <c r="A11" s="259">
        <f>ROW(A4)</f>
        <v>4</v>
      </c>
      <c r="B11" s="894"/>
      <c r="C11" s="783" t="s">
        <v>1549</v>
      </c>
      <c r="D11" s="995" t="s">
        <v>1547</v>
      </c>
      <c r="E11" s="897"/>
      <c r="F11" s="897"/>
      <c r="G11" s="897"/>
      <c r="H11" s="897"/>
      <c r="I11" s="897"/>
      <c r="J11" s="897" t="s">
        <v>7</v>
      </c>
      <c r="K11" s="950"/>
      <c r="L11" s="950"/>
      <c r="M11" s="897" t="s">
        <v>7</v>
      </c>
      <c r="N11" s="897"/>
      <c r="O11" s="897"/>
      <c r="P11" s="897">
        <v>0.25</v>
      </c>
      <c r="Q11" s="897">
        <v>1</v>
      </c>
      <c r="R11" s="619"/>
      <c r="S11" s="899">
        <f>P11*Q11*ROUND(R11,2)</f>
        <v>0</v>
      </c>
    </row>
    <row r="12" spans="1:19" ht="16.5" thickTop="1" thickBot="1" x14ac:dyDescent="0.3">
      <c r="R12" s="440" t="s">
        <v>9</v>
      </c>
      <c r="S12" s="441">
        <f>SUM(S8:S11)</f>
        <v>0</v>
      </c>
    </row>
    <row r="13" spans="1:19" ht="15.75" thickTop="1" x14ac:dyDescent="0.25"/>
  </sheetData>
  <sheetProtection algorithmName="SHA-512" hashValue="u6k1duwh1QDN1MCZwSf3EC+cGxcUfKlmi75di3GrK5JKMrqhLEjRrSLfKK/C2F7rFdzfJTG24OTdd5W/TGvaNg==" saltValue="wmhtu88vMDQhezncOPGzsQ==" spinCount="100000" sheet="1" objects="1" scenarios="1"/>
  <mergeCells count="13">
    <mergeCell ref="M5:Q6"/>
    <mergeCell ref="R5:R7"/>
    <mergeCell ref="S5:S7"/>
    <mergeCell ref="A1:E1"/>
    <mergeCell ref="F1:S1"/>
    <mergeCell ref="A3:N3"/>
    <mergeCell ref="A5:A7"/>
    <mergeCell ref="B5:B7"/>
    <mergeCell ref="C5:C7"/>
    <mergeCell ref="D5:D7"/>
    <mergeCell ref="E5:I6"/>
    <mergeCell ref="J5:L6"/>
    <mergeCell ref="A2:S2"/>
  </mergeCells>
  <printOptions horizontalCentered="1"/>
  <pageMargins left="0.39370078740157483" right="0.39370078740157483" top="0.39370078740157483" bottom="0.39370078740157483" header="0.19685039370078741" footer="0.19685039370078741"/>
  <pageSetup scale="56"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1CFFE8B3-23BD-4AE5-A3F4-B8901A73CCE1}">
            <xm:f>NOT(ISERROR(SEARCH("2.",'Príloha č.1.5 - SO 420-05'!A9)))</xm:f>
            <x14:dxf>
              <numFmt numFmtId="0" formatCode="General"/>
            </x14:dxf>
          </x14:cfRule>
          <xm:sqref>A10:A11 A8</xm:sqref>
        </x14:conditionalFormatting>
        <x14:conditionalFormatting xmlns:xm="http://schemas.microsoft.com/office/excel/2006/main">
          <x14:cfRule type="containsText" priority="1844" operator="containsText" text="2." id="{0586E53B-531C-43F0-B891-96777D6E10C7}">
            <xm:f>NOT(ISERROR(SEARCH("2.",'Príloha č.1.5 - SO 420-05'!#REF!)))</xm:f>
            <x14:dxf>
              <numFmt numFmtId="0" formatCode="General"/>
            </x14:dxf>
          </x14:cfRule>
          <xm:sqref>A9</xm:sqref>
        </x14:conditionalFormatting>
      </x14:conditionalFormattings>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6">
    <tabColor rgb="FFFF0000"/>
    <pageSetUpPr fitToPage="1"/>
  </sheetPr>
  <dimension ref="A1:S15"/>
  <sheetViews>
    <sheetView zoomScale="90" zoomScaleNormal="90" workbookViewId="0">
      <pane ySplit="7" topLeftCell="A8" activePane="bottomLeft" state="frozen"/>
      <selection pane="bottomLeft" activeCell="V16" sqref="V16"/>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3649</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3641</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x14ac:dyDescent="0.25">
      <c r="A8" s="214">
        <v>1</v>
      </c>
      <c r="B8" s="888"/>
      <c r="C8" s="765"/>
      <c r="D8" s="752" t="s">
        <v>1549</v>
      </c>
      <c r="E8" s="753"/>
      <c r="F8" s="753"/>
      <c r="G8" s="753"/>
      <c r="H8" s="753"/>
      <c r="I8" s="753"/>
      <c r="J8" s="753"/>
      <c r="K8" s="754"/>
      <c r="L8" s="754"/>
      <c r="M8" s="753"/>
      <c r="N8" s="753"/>
      <c r="O8" s="753"/>
      <c r="P8" s="753">
        <v>0.25</v>
      </c>
      <c r="Q8" s="753">
        <v>1</v>
      </c>
      <c r="R8" s="618"/>
      <c r="S8" s="755">
        <f>P8*Q8*ROUND(R8,2)</f>
        <v>0</v>
      </c>
    </row>
    <row r="9" spans="1:19" x14ac:dyDescent="0.25">
      <c r="A9" s="432">
        <v>2</v>
      </c>
      <c r="B9" s="889"/>
      <c r="C9" s="890" t="s">
        <v>1548</v>
      </c>
      <c r="D9" s="891" t="s">
        <v>1547</v>
      </c>
      <c r="E9" s="892"/>
      <c r="F9" s="892"/>
      <c r="G9" s="892"/>
      <c r="H9" s="892"/>
      <c r="I9" s="892"/>
      <c r="J9" s="892" t="s">
        <v>7</v>
      </c>
      <c r="K9" s="893"/>
      <c r="L9" s="893"/>
      <c r="M9" s="892"/>
      <c r="N9" s="892"/>
      <c r="O9" s="892"/>
      <c r="P9" s="892">
        <v>0.25</v>
      </c>
      <c r="Q9" s="892">
        <v>1</v>
      </c>
      <c r="R9" s="625"/>
      <c r="S9" s="755">
        <f>P9*Q9*ROUND(R9,2)</f>
        <v>0</v>
      </c>
    </row>
    <row r="10" spans="1:19" ht="15.75" thickBot="1" x14ac:dyDescent="0.3">
      <c r="A10" s="259">
        <v>3</v>
      </c>
      <c r="B10" s="894"/>
      <c r="C10" s="895" t="s">
        <v>1560</v>
      </c>
      <c r="D10" s="896" t="s">
        <v>1547</v>
      </c>
      <c r="E10" s="897"/>
      <c r="F10" s="897"/>
      <c r="G10" s="897"/>
      <c r="H10" s="897"/>
      <c r="I10" s="897"/>
      <c r="J10" s="897" t="s">
        <v>7</v>
      </c>
      <c r="K10" s="898"/>
      <c r="L10" s="898"/>
      <c r="M10" s="897"/>
      <c r="N10" s="897" t="s">
        <v>7</v>
      </c>
      <c r="O10" s="897"/>
      <c r="P10" s="897">
        <v>0.25</v>
      </c>
      <c r="Q10" s="897">
        <v>1</v>
      </c>
      <c r="R10" s="626"/>
      <c r="S10" s="899">
        <f>P10*Q10*ROUND(R10,2)</f>
        <v>0</v>
      </c>
    </row>
    <row r="11" spans="1:19" ht="16.5" thickTop="1" thickBot="1" x14ac:dyDescent="0.3">
      <c r="R11" s="440" t="s">
        <v>9</v>
      </c>
      <c r="S11" s="441">
        <f>SUM(S8:S10)</f>
        <v>0</v>
      </c>
    </row>
    <row r="12" spans="1:19" ht="15.75" thickTop="1" x14ac:dyDescent="0.25">
      <c r="A12" s="1200" t="s">
        <v>1561</v>
      </c>
      <c r="B12" s="1200"/>
      <c r="C12" s="1200"/>
      <c r="D12" s="1200"/>
      <c r="E12" s="1200"/>
      <c r="F12" s="1200"/>
      <c r="G12" s="1200"/>
    </row>
    <row r="15" spans="1:19" x14ac:dyDescent="0.25">
      <c r="S15" s="18" t="s">
        <v>172</v>
      </c>
    </row>
  </sheetData>
  <sheetProtection algorithmName="SHA-512" hashValue="NrR+82LFCohv8JYEX0Ic2ngKNsUnPaAVHQcScLXZHn/tM407Yxqz9Q+JXT7FuDoBSt8xTMFtvI7FXcYnDYeuoA==" saltValue="nanoX/OExYH9wUVUCfC3jg==" spinCount="100000" sheet="1" objects="1" scenarios="1"/>
  <mergeCells count="14">
    <mergeCell ref="A12:G12"/>
    <mergeCell ref="A1:E1"/>
    <mergeCell ref="F1:S1"/>
    <mergeCell ref="A3:N3"/>
    <mergeCell ref="A5:A7"/>
    <mergeCell ref="B5:B7"/>
    <mergeCell ref="C5:C7"/>
    <mergeCell ref="D5:D7"/>
    <mergeCell ref="E5:I6"/>
    <mergeCell ref="J5:L6"/>
    <mergeCell ref="M5:Q6"/>
    <mergeCell ref="R5:R7"/>
    <mergeCell ref="S5:S7"/>
    <mergeCell ref="A2:S2"/>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814553E4-68CC-4EDB-AF0D-19E217CBF0DA}">
            <xm:f>NOT(ISERROR(SEARCH("2.",'Príloha č.1.5 - SO 420-05'!A9)))</xm:f>
            <x14:dxf>
              <numFmt numFmtId="0" formatCode="General"/>
            </x14:dxf>
          </x14:cfRule>
          <xm:sqref>A8:A9</xm:sqref>
        </x14:conditionalFormatting>
        <x14:conditionalFormatting xmlns:xm="http://schemas.microsoft.com/office/excel/2006/main">
          <x14:cfRule type="containsText" priority="1361" operator="containsText" text="2." id="{814553E4-68CC-4EDB-AF0D-19E217CBF0DA}">
            <xm:f>NOT(ISERROR(SEARCH("2.",'Príloha č.1.5 - SO 420-05'!A10)))</xm:f>
            <x14:dxf>
              <numFmt numFmtId="0" formatCode="General"/>
            </x14:dxf>
          </x14:cfRule>
          <xm:sqref>A10</xm:sqref>
        </x14:conditionalFormatting>
      </x14:conditionalFormatting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7">
    <tabColor rgb="FFFF0000"/>
    <pageSetUpPr fitToPage="1"/>
  </sheetPr>
  <dimension ref="A1:S25"/>
  <sheetViews>
    <sheetView zoomScale="90" zoomScaleNormal="90" workbookViewId="0">
      <pane ySplit="7" topLeftCell="A8" activePane="bottomLeft" state="frozen"/>
      <selection pane="bottomLeft" activeCell="R22" activeCellId="4" sqref="R8 R8:R10 R12:R14 R16:R20 R22:R23"/>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874" customWidth="1"/>
    <col min="18" max="19" width="15.7109375" style="18" customWidth="1"/>
    <col min="20" max="16384" width="9.140625" style="18"/>
  </cols>
  <sheetData>
    <row r="1" spans="1:19" ht="54" customHeight="1" x14ac:dyDescent="0.25">
      <c r="A1" s="1162"/>
      <c r="B1" s="1162"/>
      <c r="C1" s="1162"/>
      <c r="D1" s="1162"/>
      <c r="E1" s="1162"/>
      <c r="F1" s="1163" t="s">
        <v>3650</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256" t="s">
        <v>3778</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x14ac:dyDescent="0.25">
      <c r="A8" s="214">
        <f>ROW(A1)</f>
        <v>1</v>
      </c>
      <c r="B8" s="1025"/>
      <c r="C8" s="1014" t="s">
        <v>1550</v>
      </c>
      <c r="D8" s="1014" t="s">
        <v>1432</v>
      </c>
      <c r="E8" s="1015"/>
      <c r="F8" s="1015"/>
      <c r="G8" s="1015"/>
      <c r="H8" s="1015"/>
      <c r="I8" s="1015"/>
      <c r="J8" s="1015" t="s">
        <v>7</v>
      </c>
      <c r="K8" s="1014"/>
      <c r="L8" s="1014"/>
      <c r="M8" s="1015"/>
      <c r="N8" s="1015"/>
      <c r="O8" s="1015"/>
      <c r="P8" s="1015">
        <v>0.25</v>
      </c>
      <c r="Q8" s="1015">
        <v>1</v>
      </c>
      <c r="R8" s="618"/>
      <c r="S8" s="755">
        <f>P8*Q8*ROUND(R8,2)</f>
        <v>0</v>
      </c>
    </row>
    <row r="9" spans="1:19" x14ac:dyDescent="0.25">
      <c r="A9" s="214">
        <f>ROW(A2)</f>
        <v>2</v>
      </c>
      <c r="B9" s="1025"/>
      <c r="C9" s="1014" t="s">
        <v>1551</v>
      </c>
      <c r="D9" s="1014" t="s">
        <v>1432</v>
      </c>
      <c r="E9" s="1015"/>
      <c r="F9" s="1015"/>
      <c r="G9" s="1015"/>
      <c r="H9" s="1015"/>
      <c r="I9" s="1015"/>
      <c r="J9" s="1015" t="s">
        <v>7</v>
      </c>
      <c r="K9" s="1014"/>
      <c r="L9" s="1014"/>
      <c r="M9" s="1015"/>
      <c r="N9" s="1015"/>
      <c r="O9" s="1015"/>
      <c r="P9" s="1015">
        <v>0.25</v>
      </c>
      <c r="Q9" s="1015">
        <v>1</v>
      </c>
      <c r="R9" s="618"/>
      <c r="S9" s="755">
        <f t="shared" ref="S9:S23" si="0">P9*Q9*ROUND(R9,2)</f>
        <v>0</v>
      </c>
    </row>
    <row r="10" spans="1:19" x14ac:dyDescent="0.25">
      <c r="A10" s="214">
        <f t="shared" ref="A10:A21" si="1">ROW(A3)</f>
        <v>3</v>
      </c>
      <c r="B10" s="1025"/>
      <c r="C10" s="1014" t="s">
        <v>1566</v>
      </c>
      <c r="D10" s="1014" t="s">
        <v>1432</v>
      </c>
      <c r="E10" s="1015"/>
      <c r="F10" s="1015"/>
      <c r="G10" s="1015"/>
      <c r="H10" s="1015"/>
      <c r="I10" s="1015"/>
      <c r="J10" s="1015" t="s">
        <v>7</v>
      </c>
      <c r="K10" s="1014"/>
      <c r="L10" s="1014"/>
      <c r="M10" s="1015"/>
      <c r="N10" s="1015" t="s">
        <v>7</v>
      </c>
      <c r="O10" s="1015"/>
      <c r="P10" s="1015">
        <v>0.25</v>
      </c>
      <c r="Q10" s="1015">
        <v>1</v>
      </c>
      <c r="R10" s="627"/>
      <c r="S10" s="755">
        <f t="shared" si="0"/>
        <v>0</v>
      </c>
    </row>
    <row r="11" spans="1:19" x14ac:dyDescent="0.25">
      <c r="A11" s="214">
        <f t="shared" si="1"/>
        <v>4</v>
      </c>
      <c r="B11" s="1025"/>
      <c r="C11" s="1284" t="s">
        <v>1552</v>
      </c>
      <c r="D11" s="1026" t="s">
        <v>1553</v>
      </c>
      <c r="E11" s="1015"/>
      <c r="F11" s="1015"/>
      <c r="G11" s="1015" t="s">
        <v>7</v>
      </c>
      <c r="H11" s="1015"/>
      <c r="I11" s="1015"/>
      <c r="J11" s="1015"/>
      <c r="K11" s="1014"/>
      <c r="L11" s="1014"/>
      <c r="M11" s="1015"/>
      <c r="N11" s="1015"/>
      <c r="O11" s="1015"/>
      <c r="P11" s="1015">
        <v>12</v>
      </c>
      <c r="Q11" s="1015">
        <v>96</v>
      </c>
      <c r="R11" s="941" t="s">
        <v>4046</v>
      </c>
      <c r="S11" s="942" t="s">
        <v>4046</v>
      </c>
    </row>
    <row r="12" spans="1:19" x14ac:dyDescent="0.25">
      <c r="A12" s="214">
        <f t="shared" si="1"/>
        <v>5</v>
      </c>
      <c r="B12" s="1025"/>
      <c r="C12" s="1285"/>
      <c r="D12" s="1014" t="s">
        <v>1554</v>
      </c>
      <c r="E12" s="1015"/>
      <c r="F12" s="1015"/>
      <c r="G12" s="1015"/>
      <c r="H12" s="1015"/>
      <c r="I12" s="1015"/>
      <c r="J12" s="1015"/>
      <c r="K12" s="1014"/>
      <c r="L12" s="1014"/>
      <c r="M12" s="1015" t="s">
        <v>7</v>
      </c>
      <c r="N12" s="1015" t="s">
        <v>7</v>
      </c>
      <c r="O12" s="1015"/>
      <c r="P12" s="1015">
        <v>2</v>
      </c>
      <c r="Q12" s="1015">
        <v>96</v>
      </c>
      <c r="R12" s="618"/>
      <c r="S12" s="755">
        <f t="shared" si="0"/>
        <v>0</v>
      </c>
    </row>
    <row r="13" spans="1:19" x14ac:dyDescent="0.25">
      <c r="A13" s="214">
        <f t="shared" si="1"/>
        <v>6</v>
      </c>
      <c r="B13" s="1025"/>
      <c r="C13" s="1285"/>
      <c r="D13" s="6" t="s">
        <v>1555</v>
      </c>
      <c r="E13" s="1015"/>
      <c r="F13" s="1015"/>
      <c r="G13" s="1015"/>
      <c r="H13" s="1015"/>
      <c r="I13" s="1015"/>
      <c r="J13" s="1015"/>
      <c r="K13" s="1014"/>
      <c r="L13" s="1014"/>
      <c r="M13" s="1015" t="s">
        <v>7</v>
      </c>
      <c r="N13" s="1015" t="s">
        <v>7</v>
      </c>
      <c r="O13" s="1015"/>
      <c r="P13" s="1015">
        <v>2</v>
      </c>
      <c r="Q13" s="1015">
        <v>96</v>
      </c>
      <c r="R13" s="618"/>
      <c r="S13" s="755">
        <f t="shared" si="0"/>
        <v>0</v>
      </c>
    </row>
    <row r="14" spans="1:19" x14ac:dyDescent="0.25">
      <c r="A14" s="214">
        <f t="shared" si="1"/>
        <v>7</v>
      </c>
      <c r="B14" s="1025"/>
      <c r="C14" s="1286"/>
      <c r="D14" s="1014" t="s">
        <v>1556</v>
      </c>
      <c r="E14" s="1015"/>
      <c r="F14" s="1015"/>
      <c r="G14" s="1015"/>
      <c r="H14" s="1015"/>
      <c r="I14" s="1015"/>
      <c r="J14" s="1015"/>
      <c r="K14" s="1014"/>
      <c r="L14" s="1014"/>
      <c r="M14" s="1015" t="s">
        <v>7</v>
      </c>
      <c r="N14" s="1015" t="s">
        <v>7</v>
      </c>
      <c r="O14" s="1015"/>
      <c r="P14" s="1015">
        <v>2</v>
      </c>
      <c r="Q14" s="1015">
        <v>96</v>
      </c>
      <c r="R14" s="618"/>
      <c r="S14" s="755">
        <f t="shared" si="0"/>
        <v>0</v>
      </c>
    </row>
    <row r="15" spans="1:19" x14ac:dyDescent="0.25">
      <c r="A15" s="214">
        <f t="shared" si="1"/>
        <v>8</v>
      </c>
      <c r="B15" s="1025"/>
      <c r="C15" s="1284" t="s">
        <v>1557</v>
      </c>
      <c r="D15" s="1014" t="s">
        <v>358</v>
      </c>
      <c r="E15" s="1015"/>
      <c r="F15" s="1015"/>
      <c r="G15" s="1015" t="s">
        <v>7</v>
      </c>
      <c r="H15" s="1015"/>
      <c r="I15" s="1015"/>
      <c r="J15" s="1015"/>
      <c r="K15" s="1014"/>
      <c r="L15" s="1014"/>
      <c r="M15" s="1015"/>
      <c r="N15" s="1015"/>
      <c r="O15" s="1015"/>
      <c r="P15" s="1015">
        <v>12</v>
      </c>
      <c r="Q15" s="1015">
        <v>96</v>
      </c>
      <c r="R15" s="941" t="s">
        <v>4046</v>
      </c>
      <c r="S15" s="942" t="s">
        <v>4046</v>
      </c>
    </row>
    <row r="16" spans="1:19" x14ac:dyDescent="0.25">
      <c r="A16" s="214">
        <f t="shared" si="1"/>
        <v>9</v>
      </c>
      <c r="B16" s="1025"/>
      <c r="C16" s="1285"/>
      <c r="D16" s="1014" t="s">
        <v>1427</v>
      </c>
      <c r="E16" s="1015"/>
      <c r="F16" s="1015"/>
      <c r="G16" s="1015"/>
      <c r="H16" s="1015"/>
      <c r="I16" s="1015"/>
      <c r="J16" s="1015"/>
      <c r="K16" s="1014"/>
      <c r="L16" s="1014"/>
      <c r="M16" s="1015" t="s">
        <v>7</v>
      </c>
      <c r="N16" s="1015" t="s">
        <v>7</v>
      </c>
      <c r="O16" s="1015"/>
      <c r="P16" s="1015">
        <v>2</v>
      </c>
      <c r="Q16" s="1015">
        <v>96</v>
      </c>
      <c r="R16" s="618"/>
      <c r="S16" s="755">
        <f t="shared" si="0"/>
        <v>0</v>
      </c>
    </row>
    <row r="17" spans="1:19" x14ac:dyDescent="0.25">
      <c r="A17" s="214">
        <f t="shared" si="1"/>
        <v>10</v>
      </c>
      <c r="B17" s="1025"/>
      <c r="C17" s="1285"/>
      <c r="D17" s="1014" t="s">
        <v>1428</v>
      </c>
      <c r="E17" s="1015"/>
      <c r="F17" s="1015"/>
      <c r="G17" s="1015"/>
      <c r="H17" s="1015"/>
      <c r="I17" s="1015"/>
      <c r="J17" s="1015"/>
      <c r="K17" s="1014"/>
      <c r="L17" s="1014"/>
      <c r="M17" s="1015" t="s">
        <v>7</v>
      </c>
      <c r="N17" s="1015" t="s">
        <v>7</v>
      </c>
      <c r="O17" s="1015"/>
      <c r="P17" s="1015">
        <v>2</v>
      </c>
      <c r="Q17" s="1015">
        <v>96</v>
      </c>
      <c r="R17" s="618"/>
      <c r="S17" s="755">
        <f t="shared" si="0"/>
        <v>0</v>
      </c>
    </row>
    <row r="18" spans="1:19" x14ac:dyDescent="0.25">
      <c r="A18" s="214">
        <f t="shared" si="1"/>
        <v>11</v>
      </c>
      <c r="B18" s="1025"/>
      <c r="C18" s="1285"/>
      <c r="D18" s="1014" t="s">
        <v>39</v>
      </c>
      <c r="E18" s="1015"/>
      <c r="F18" s="1015"/>
      <c r="G18" s="1015"/>
      <c r="H18" s="1015"/>
      <c r="I18" s="1015"/>
      <c r="J18" s="1015"/>
      <c r="K18" s="1014"/>
      <c r="L18" s="1014"/>
      <c r="M18" s="1015" t="s">
        <v>7</v>
      </c>
      <c r="N18" s="1015" t="s">
        <v>7</v>
      </c>
      <c r="O18" s="1015"/>
      <c r="P18" s="1015">
        <v>2</v>
      </c>
      <c r="Q18" s="1015">
        <v>96</v>
      </c>
      <c r="R18" s="618"/>
      <c r="S18" s="755">
        <f t="shared" si="0"/>
        <v>0</v>
      </c>
    </row>
    <row r="19" spans="1:19" x14ac:dyDescent="0.25">
      <c r="A19" s="214">
        <f t="shared" si="1"/>
        <v>12</v>
      </c>
      <c r="B19" s="1025"/>
      <c r="C19" s="1285"/>
      <c r="D19" s="6" t="s">
        <v>1430</v>
      </c>
      <c r="E19" s="1015"/>
      <c r="F19" s="1015"/>
      <c r="G19" s="1015"/>
      <c r="H19" s="1015"/>
      <c r="I19" s="1015"/>
      <c r="J19" s="1015"/>
      <c r="K19" s="1014"/>
      <c r="L19" s="1014"/>
      <c r="M19" s="1015" t="s">
        <v>7</v>
      </c>
      <c r="N19" s="1015" t="s">
        <v>7</v>
      </c>
      <c r="O19" s="1015"/>
      <c r="P19" s="1015">
        <v>2</v>
      </c>
      <c r="Q19" s="1015">
        <v>96</v>
      </c>
      <c r="R19" s="618"/>
      <c r="S19" s="755">
        <f t="shared" si="0"/>
        <v>0</v>
      </c>
    </row>
    <row r="20" spans="1:19" x14ac:dyDescent="0.25">
      <c r="A20" s="214">
        <f t="shared" si="1"/>
        <v>13</v>
      </c>
      <c r="B20" s="1025"/>
      <c r="C20" s="1286"/>
      <c r="D20" s="1014" t="s">
        <v>1431</v>
      </c>
      <c r="E20" s="1015"/>
      <c r="F20" s="1015"/>
      <c r="G20" s="1015"/>
      <c r="H20" s="1015"/>
      <c r="I20" s="1015"/>
      <c r="J20" s="1015"/>
      <c r="K20" s="1014"/>
      <c r="L20" s="1014"/>
      <c r="M20" s="1015" t="s">
        <v>7</v>
      </c>
      <c r="N20" s="1015" t="s">
        <v>7</v>
      </c>
      <c r="O20" s="1015"/>
      <c r="P20" s="1015">
        <v>2</v>
      </c>
      <c r="Q20" s="1015">
        <v>96</v>
      </c>
      <c r="R20" s="618"/>
      <c r="S20" s="755">
        <f t="shared" si="0"/>
        <v>0</v>
      </c>
    </row>
    <row r="21" spans="1:19" x14ac:dyDescent="0.25">
      <c r="A21" s="214">
        <f t="shared" si="1"/>
        <v>14</v>
      </c>
      <c r="B21" s="1025"/>
      <c r="C21" s="1284" t="s">
        <v>278</v>
      </c>
      <c r="D21" s="6" t="s">
        <v>1558</v>
      </c>
      <c r="E21" s="1015"/>
      <c r="F21" s="1015"/>
      <c r="G21" s="1015" t="s">
        <v>7</v>
      </c>
      <c r="H21" s="1015"/>
      <c r="I21" s="1015"/>
      <c r="J21" s="1015"/>
      <c r="K21" s="1014"/>
      <c r="L21" s="1014"/>
      <c r="M21" s="1015"/>
      <c r="N21" s="1015"/>
      <c r="O21" s="1015"/>
      <c r="P21" s="1015">
        <v>12</v>
      </c>
      <c r="Q21" s="1015">
        <v>1</v>
      </c>
      <c r="R21" s="941" t="s">
        <v>4046</v>
      </c>
      <c r="S21" s="942" t="s">
        <v>4046</v>
      </c>
    </row>
    <row r="22" spans="1:19" x14ac:dyDescent="0.25">
      <c r="A22" s="214">
        <f>ROW(A15)</f>
        <v>15</v>
      </c>
      <c r="B22" s="1025"/>
      <c r="C22" s="1285"/>
      <c r="D22" s="1014" t="s">
        <v>279</v>
      </c>
      <c r="E22" s="1015"/>
      <c r="F22" s="1015"/>
      <c r="G22" s="1015"/>
      <c r="H22" s="1015"/>
      <c r="I22" s="1015"/>
      <c r="J22" s="1015"/>
      <c r="K22" s="1014"/>
      <c r="L22" s="1014"/>
      <c r="M22" s="1015" t="s">
        <v>7</v>
      </c>
      <c r="N22" s="1015" t="s">
        <v>7</v>
      </c>
      <c r="O22" s="1015"/>
      <c r="P22" s="1015">
        <v>2</v>
      </c>
      <c r="Q22" s="1015">
        <v>1</v>
      </c>
      <c r="R22" s="618"/>
      <c r="S22" s="755">
        <f t="shared" si="0"/>
        <v>0</v>
      </c>
    </row>
    <row r="23" spans="1:19" ht="15.75" thickBot="1" x14ac:dyDescent="0.3">
      <c r="A23" s="259">
        <f>ROW(A16)</f>
        <v>16</v>
      </c>
      <c r="B23" s="1027"/>
      <c r="C23" s="1287"/>
      <c r="D23" s="1020" t="s">
        <v>1559</v>
      </c>
      <c r="E23" s="1021"/>
      <c r="F23" s="1021"/>
      <c r="G23" s="1021"/>
      <c r="H23" s="1021"/>
      <c r="I23" s="1021"/>
      <c r="J23" s="1021"/>
      <c r="K23" s="1020"/>
      <c r="L23" s="1020"/>
      <c r="M23" s="1021" t="s">
        <v>7</v>
      </c>
      <c r="N23" s="1021" t="s">
        <v>7</v>
      </c>
      <c r="O23" s="1021"/>
      <c r="P23" s="1021">
        <v>2</v>
      </c>
      <c r="Q23" s="1021">
        <v>1</v>
      </c>
      <c r="R23" s="619"/>
      <c r="S23" s="899">
        <f t="shared" si="0"/>
        <v>0</v>
      </c>
    </row>
    <row r="24" spans="1:19" ht="16.5" thickTop="1" thickBot="1" x14ac:dyDescent="0.3">
      <c r="R24" s="440" t="s">
        <v>9</v>
      </c>
      <c r="S24" s="441">
        <f>SUM(S8:S10,S12:S14,S16:S20,S22:S23)</f>
        <v>0</v>
      </c>
    </row>
    <row r="25" spans="1:19" ht="15.75" thickTop="1" x14ac:dyDescent="0.25">
      <c r="A25" s="1200"/>
      <c r="B25" s="1200"/>
      <c r="C25" s="1200"/>
      <c r="D25" s="1200"/>
      <c r="E25" s="1200"/>
      <c r="F25" s="1200"/>
      <c r="G25" s="1200"/>
    </row>
  </sheetData>
  <sheetProtection algorithmName="SHA-512" hashValue="tEP8Z+dQA4R0BMD7FA2oxa+vDK9wliAYd71ry8TzHfoSL6IkqfEHZ5fkXz0KrS4VZgGZNDsbvPdnZ8kYRnGmtg==" saltValue="+K0jZCmwD7FdQKiIly+EpQ==" spinCount="100000" sheet="1" objects="1" scenarios="1"/>
  <mergeCells count="17">
    <mergeCell ref="A2:S2"/>
    <mergeCell ref="C11:C14"/>
    <mergeCell ref="C15:C20"/>
    <mergeCell ref="C21:C23"/>
    <mergeCell ref="A25:G25"/>
    <mergeCell ref="A1:E1"/>
    <mergeCell ref="F1:S1"/>
    <mergeCell ref="A3:N3"/>
    <mergeCell ref="A5:A7"/>
    <mergeCell ref="B5:B7"/>
    <mergeCell ref="C5:C7"/>
    <mergeCell ref="D5:D7"/>
    <mergeCell ref="E5:I6"/>
    <mergeCell ref="J5:L6"/>
    <mergeCell ref="M5:Q6"/>
    <mergeCell ref="R5:R7"/>
    <mergeCell ref="S5:S7"/>
  </mergeCells>
  <printOptions horizontalCentered="1"/>
  <pageMargins left="0.39370078740157483" right="0.39370078740157483" top="0.39370078740157483" bottom="0.39370078740157483" header="0.19685039370078741" footer="0.19685039370078741"/>
  <pageSetup scale="56"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6B36D93A-155C-41D6-9BD5-76544ABB5F0C}">
            <xm:f>NOT(ISERROR(SEARCH("2.",'Príloha č.1.5 - SO 420-05'!A9)))</xm:f>
            <x14:dxf>
              <numFmt numFmtId="0" formatCode="General"/>
            </x14:dxf>
          </x14:cfRule>
          <xm:sqref>A8:A9</xm:sqref>
        </x14:conditionalFormatting>
        <x14:conditionalFormatting xmlns:xm="http://schemas.microsoft.com/office/excel/2006/main">
          <x14:cfRule type="containsText" priority="1850" operator="containsText" text="2." id="{6B36D93A-155C-41D6-9BD5-76544ABB5F0C}">
            <xm:f>NOT(ISERROR(SEARCH("2.",'Príloha č.1.5 - SO 420-05'!A11)))</xm:f>
            <x14:dxf>
              <numFmt numFmtId="0" formatCode="General"/>
            </x14:dxf>
          </x14:cfRule>
          <xm:sqref>A11:A20</xm:sqref>
        </x14:conditionalFormatting>
        <x14:conditionalFormatting xmlns:xm="http://schemas.microsoft.com/office/excel/2006/main">
          <x14:cfRule type="containsText" priority="1851" operator="containsText" text="2." id="{6B36D93A-155C-41D6-9BD5-76544ABB5F0C}">
            <xm:f>NOT(ISERROR(SEARCH("2.",'Príloha č.1.5 - SO 420-05'!#REF!)))</xm:f>
            <x14:dxf>
              <numFmt numFmtId="0" formatCode="General"/>
            </x14:dxf>
          </x14:cfRule>
          <xm:sqref>A10</xm:sqref>
        </x14:conditionalFormatting>
        <x14:conditionalFormatting xmlns:xm="http://schemas.microsoft.com/office/excel/2006/main">
          <x14:cfRule type="containsText" priority="2084" operator="containsText" text="2." id="{6B36D93A-155C-41D6-9BD5-76544ABB5F0C}">
            <xm:f>NOT(ISERROR(SEARCH("2.",'Príloha č.1.5 - SO 420-05'!#REF!)))</xm:f>
            <x14:dxf>
              <numFmt numFmtId="0" formatCode="General"/>
            </x14:dxf>
          </x14:cfRule>
          <xm:sqref>A22</xm:sqref>
        </x14:conditionalFormatting>
        <x14:conditionalFormatting xmlns:xm="http://schemas.microsoft.com/office/excel/2006/main">
          <x14:cfRule type="containsText" priority="2085" operator="containsText" text="2." id="{6B36D93A-155C-41D6-9BD5-76544ABB5F0C}">
            <xm:f>NOT(ISERROR(SEARCH("2.",'Príloha č.1.5 - SO 420-05'!A21)))</xm:f>
            <x14:dxf>
              <numFmt numFmtId="0" formatCode="General"/>
            </x14:dxf>
          </x14:cfRule>
          <xm:sqref>A23</xm:sqref>
        </x14:conditionalFormatting>
        <x14:conditionalFormatting xmlns:xm="http://schemas.microsoft.com/office/excel/2006/main">
          <x14:cfRule type="containsText" priority="2087" operator="containsText" text="2." id="{6B36D93A-155C-41D6-9BD5-76544ABB5F0C}">
            <xm:f>NOT(ISERROR(SEARCH("2.",'Príloha č.1.5 - SO 420-05'!#REF!)))</xm:f>
            <x14:dxf>
              <numFmt numFmtId="0" formatCode="General"/>
            </x14:dxf>
          </x14:cfRule>
          <xm:sqref>A21</xm:sqref>
        </x14:conditionalFormatting>
      </x14:conditionalFormatting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5">
    <tabColor rgb="FFFF0000"/>
    <pageSetUpPr fitToPage="1"/>
  </sheetPr>
  <dimension ref="A1:S71"/>
  <sheetViews>
    <sheetView zoomScale="90" zoomScaleNormal="90" workbookViewId="0">
      <pane ySplit="7" topLeftCell="A8" activePane="bottomLeft" state="frozen"/>
      <selection pane="bottomLeft" activeCell="R9" activeCellId="1" sqref="R9 R9:R16"/>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874" customWidth="1"/>
    <col min="18" max="19" width="15.7109375" style="18" customWidth="1"/>
    <col min="20" max="16384" width="9.140625" style="19"/>
  </cols>
  <sheetData>
    <row r="1" spans="1:19" s="204" customFormat="1" ht="54" customHeight="1" x14ac:dyDescent="0.25">
      <c r="A1" s="1162"/>
      <c r="B1" s="1162"/>
      <c r="C1" s="1162"/>
      <c r="D1" s="1162"/>
      <c r="E1" s="1162"/>
      <c r="F1" s="1163" t="s">
        <v>3651</v>
      </c>
      <c r="G1" s="1163"/>
      <c r="H1" s="1163"/>
      <c r="I1" s="1163"/>
      <c r="J1" s="1163"/>
      <c r="K1" s="1163"/>
      <c r="L1" s="1163"/>
      <c r="M1" s="1163"/>
      <c r="N1" s="1163"/>
      <c r="O1" s="1163"/>
      <c r="P1" s="1163"/>
      <c r="Q1" s="1163"/>
      <c r="R1" s="1163"/>
      <c r="S1" s="1163"/>
    </row>
    <row r="2" spans="1:19" s="204" customFormat="1"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s="204" customFormat="1" ht="15.75" customHeight="1" x14ac:dyDescent="0.25">
      <c r="A3" s="1169" t="s">
        <v>3640</v>
      </c>
      <c r="B3" s="1169"/>
      <c r="C3" s="1169"/>
      <c r="D3" s="1169"/>
      <c r="E3" s="1169"/>
      <c r="F3" s="1169"/>
      <c r="G3" s="1169"/>
      <c r="H3" s="1169"/>
      <c r="I3" s="1169"/>
      <c r="J3" s="1169"/>
      <c r="K3" s="1169"/>
      <c r="L3" s="1169"/>
      <c r="M3" s="1169"/>
      <c r="N3" s="1169"/>
      <c r="O3" s="874"/>
      <c r="P3" s="874"/>
      <c r="Q3" s="874"/>
      <c r="R3" s="18"/>
      <c r="S3" s="18"/>
    </row>
    <row r="4" spans="1:19" s="204" customFormat="1" ht="15.75" customHeight="1" thickBot="1" x14ac:dyDescent="0.3">
      <c r="A4" s="874"/>
      <c r="B4" s="18"/>
      <c r="C4" s="18"/>
      <c r="D4" s="18"/>
      <c r="E4" s="874"/>
      <c r="F4" s="874"/>
      <c r="G4" s="874"/>
      <c r="H4" s="874"/>
      <c r="I4" s="874"/>
      <c r="J4" s="874"/>
      <c r="K4" s="874"/>
      <c r="L4" s="874"/>
      <c r="M4" s="874"/>
      <c r="N4" s="874"/>
      <c r="O4" s="874"/>
      <c r="P4" s="874"/>
      <c r="Q4" s="874"/>
      <c r="R4" s="18"/>
      <c r="S4" s="18"/>
    </row>
    <row r="5" spans="1:19" s="40" customFormat="1"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s="43" customFormat="1"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s="43" customFormat="1"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s="43" customFormat="1" ht="15" customHeight="1" x14ac:dyDescent="0.25">
      <c r="A8" s="214">
        <f t="shared" ref="A8:A16" si="0">ROW(A1)</f>
        <v>1</v>
      </c>
      <c r="B8" s="1283" t="s">
        <v>1440</v>
      </c>
      <c r="C8" s="1014" t="s">
        <v>1433</v>
      </c>
      <c r="D8" s="1014" t="s">
        <v>393</v>
      </c>
      <c r="E8" s="1015"/>
      <c r="F8" s="1015" t="s">
        <v>7</v>
      </c>
      <c r="G8" s="1015"/>
      <c r="H8" s="1015"/>
      <c r="I8" s="1015"/>
      <c r="J8" s="1015"/>
      <c r="K8" s="1014"/>
      <c r="L8" s="1014"/>
      <c r="M8" s="1015"/>
      <c r="N8" s="1015"/>
      <c r="O8" s="1015"/>
      <c r="P8" s="1015">
        <v>52</v>
      </c>
      <c r="Q8" s="1015">
        <v>2</v>
      </c>
      <c r="R8" s="1028" t="s">
        <v>4046</v>
      </c>
      <c r="S8" s="1029" t="s">
        <v>4046</v>
      </c>
    </row>
    <row r="9" spans="1:19" s="43" customFormat="1" ht="15" customHeight="1" x14ac:dyDescent="0.25">
      <c r="A9" s="214">
        <f t="shared" si="0"/>
        <v>2</v>
      </c>
      <c r="B9" s="1262"/>
      <c r="C9" s="1014" t="s">
        <v>1434</v>
      </c>
      <c r="D9" s="1014" t="s">
        <v>1427</v>
      </c>
      <c r="E9" s="1015"/>
      <c r="F9" s="1015"/>
      <c r="G9" s="1015"/>
      <c r="H9" s="1015"/>
      <c r="I9" s="1015"/>
      <c r="J9" s="1015"/>
      <c r="K9" s="1014"/>
      <c r="L9" s="1014"/>
      <c r="M9" s="1015" t="s">
        <v>7</v>
      </c>
      <c r="N9" s="1015" t="s">
        <v>7</v>
      </c>
      <c r="O9" s="1015"/>
      <c r="P9" s="1015">
        <v>2</v>
      </c>
      <c r="Q9" s="1015">
        <v>2</v>
      </c>
      <c r="R9" s="618"/>
      <c r="S9" s="755">
        <f t="shared" ref="S9:S16" si="1">P9*Q9*ROUND(R9,2)</f>
        <v>0</v>
      </c>
    </row>
    <row r="10" spans="1:19" s="43" customFormat="1" ht="15" customHeight="1" x14ac:dyDescent="0.25">
      <c r="A10" s="214">
        <f t="shared" si="0"/>
        <v>3</v>
      </c>
      <c r="B10" s="1262"/>
      <c r="C10" s="1014"/>
      <c r="D10" s="1014" t="s">
        <v>1428</v>
      </c>
      <c r="E10" s="1015"/>
      <c r="F10" s="1015"/>
      <c r="G10" s="1015"/>
      <c r="H10" s="1015"/>
      <c r="I10" s="1015"/>
      <c r="J10" s="1015"/>
      <c r="K10" s="1014"/>
      <c r="L10" s="1014"/>
      <c r="M10" s="1015" t="s">
        <v>7</v>
      </c>
      <c r="N10" s="1015" t="s">
        <v>7</v>
      </c>
      <c r="O10" s="1015"/>
      <c r="P10" s="1015">
        <v>2</v>
      </c>
      <c r="Q10" s="1015">
        <v>2</v>
      </c>
      <c r="R10" s="618"/>
      <c r="S10" s="755">
        <f t="shared" si="1"/>
        <v>0</v>
      </c>
    </row>
    <row r="11" spans="1:19" s="43" customFormat="1" ht="15" customHeight="1" x14ac:dyDescent="0.25">
      <c r="A11" s="214">
        <f t="shared" si="0"/>
        <v>4</v>
      </c>
      <c r="B11" s="1262"/>
      <c r="C11" s="1014"/>
      <c r="D11" s="1014" t="s">
        <v>1429</v>
      </c>
      <c r="E11" s="1015"/>
      <c r="F11" s="1015"/>
      <c r="G11" s="1015"/>
      <c r="H11" s="1015"/>
      <c r="I11" s="1015"/>
      <c r="J11" s="1015"/>
      <c r="K11" s="1014"/>
      <c r="L11" s="1014"/>
      <c r="M11" s="1015" t="s">
        <v>7</v>
      </c>
      <c r="N11" s="1015" t="s">
        <v>7</v>
      </c>
      <c r="O11" s="1015"/>
      <c r="P11" s="1015">
        <v>2</v>
      </c>
      <c r="Q11" s="1015">
        <v>2</v>
      </c>
      <c r="R11" s="618"/>
      <c r="S11" s="755">
        <f t="shared" si="1"/>
        <v>0</v>
      </c>
    </row>
    <row r="12" spans="1:19" s="43" customFormat="1" ht="15" customHeight="1" x14ac:dyDescent="0.25">
      <c r="A12" s="214">
        <f t="shared" si="0"/>
        <v>5</v>
      </c>
      <c r="B12" s="1262"/>
      <c r="C12" s="1014"/>
      <c r="D12" s="1014" t="s">
        <v>1430</v>
      </c>
      <c r="E12" s="1015"/>
      <c r="F12" s="1015"/>
      <c r="G12" s="1015"/>
      <c r="H12" s="1015"/>
      <c r="I12" s="1015"/>
      <c r="J12" s="1015"/>
      <c r="K12" s="1014"/>
      <c r="L12" s="1014"/>
      <c r="M12" s="1015" t="s">
        <v>7</v>
      </c>
      <c r="N12" s="1015" t="s">
        <v>7</v>
      </c>
      <c r="O12" s="1015"/>
      <c r="P12" s="1015">
        <v>2</v>
      </c>
      <c r="Q12" s="1015">
        <v>2</v>
      </c>
      <c r="R12" s="618"/>
      <c r="S12" s="755">
        <f t="shared" si="1"/>
        <v>0</v>
      </c>
    </row>
    <row r="13" spans="1:19" s="43" customFormat="1" ht="15" customHeight="1" x14ac:dyDescent="0.25">
      <c r="A13" s="214">
        <f t="shared" si="0"/>
        <v>6</v>
      </c>
      <c r="B13" s="1262"/>
      <c r="C13" s="1014"/>
      <c r="D13" s="1014" t="s">
        <v>1431</v>
      </c>
      <c r="E13" s="1015"/>
      <c r="F13" s="1015"/>
      <c r="G13" s="1015"/>
      <c r="H13" s="1015"/>
      <c r="I13" s="1015"/>
      <c r="J13" s="1015"/>
      <c r="K13" s="1014"/>
      <c r="L13" s="1014"/>
      <c r="M13" s="1015" t="s">
        <v>7</v>
      </c>
      <c r="N13" s="1015" t="s">
        <v>7</v>
      </c>
      <c r="O13" s="1015"/>
      <c r="P13" s="1015">
        <v>2</v>
      </c>
      <c r="Q13" s="1015">
        <v>2</v>
      </c>
      <c r="R13" s="618"/>
      <c r="S13" s="755">
        <f t="shared" si="1"/>
        <v>0</v>
      </c>
    </row>
    <row r="14" spans="1:19" s="43" customFormat="1" ht="15" customHeight="1" x14ac:dyDescent="0.25">
      <c r="A14" s="214">
        <f t="shared" si="0"/>
        <v>7</v>
      </c>
      <c r="B14" s="1262"/>
      <c r="C14" s="1014"/>
      <c r="D14" s="1014" t="s">
        <v>1547</v>
      </c>
      <c r="E14" s="1015"/>
      <c r="F14" s="1015"/>
      <c r="G14" s="1015"/>
      <c r="H14" s="1015"/>
      <c r="I14" s="1015"/>
      <c r="J14" s="1015" t="s">
        <v>7</v>
      </c>
      <c r="K14" s="1014"/>
      <c r="L14" s="1014"/>
      <c r="M14" s="1015"/>
      <c r="N14" s="1015"/>
      <c r="O14" s="1015"/>
      <c r="P14" s="1015">
        <v>0.25</v>
      </c>
      <c r="Q14" s="1015">
        <v>2</v>
      </c>
      <c r="R14" s="618"/>
      <c r="S14" s="755">
        <f t="shared" si="1"/>
        <v>0</v>
      </c>
    </row>
    <row r="15" spans="1:19" s="43" customFormat="1" ht="15" customHeight="1" x14ac:dyDescent="0.25">
      <c r="A15" s="12">
        <f t="shared" si="0"/>
        <v>8</v>
      </c>
      <c r="B15" s="1262"/>
      <c r="C15" s="17" t="s">
        <v>1562</v>
      </c>
      <c r="D15" s="17" t="s">
        <v>1564</v>
      </c>
      <c r="E15" s="4"/>
      <c r="F15" s="4"/>
      <c r="G15" s="4"/>
      <c r="H15" s="4"/>
      <c r="I15" s="4"/>
      <c r="J15" s="4" t="s">
        <v>7</v>
      </c>
      <c r="K15" s="17"/>
      <c r="L15" s="17"/>
      <c r="M15" s="4"/>
      <c r="N15" s="4" t="s">
        <v>7</v>
      </c>
      <c r="O15" s="4"/>
      <c r="P15" s="4">
        <v>0.25</v>
      </c>
      <c r="Q15" s="4">
        <v>1</v>
      </c>
      <c r="R15" s="618"/>
      <c r="S15" s="963">
        <f t="shared" si="1"/>
        <v>0</v>
      </c>
    </row>
    <row r="16" spans="1:19" s="43" customFormat="1" ht="15" customHeight="1" thickBot="1" x14ac:dyDescent="0.3">
      <c r="A16" s="259">
        <f t="shared" si="0"/>
        <v>9</v>
      </c>
      <c r="B16" s="1264"/>
      <c r="C16" s="1003" t="s">
        <v>1563</v>
      </c>
      <c r="D16" s="1003" t="s">
        <v>1564</v>
      </c>
      <c r="E16" s="32"/>
      <c r="F16" s="32"/>
      <c r="G16" s="32"/>
      <c r="H16" s="32"/>
      <c r="I16" s="32"/>
      <c r="J16" s="32" t="s">
        <v>7</v>
      </c>
      <c r="K16" s="1003"/>
      <c r="L16" s="1003"/>
      <c r="M16" s="32"/>
      <c r="N16" s="32" t="s">
        <v>7</v>
      </c>
      <c r="O16" s="32"/>
      <c r="P16" s="32">
        <v>0.25</v>
      </c>
      <c r="Q16" s="32">
        <v>1</v>
      </c>
      <c r="R16" s="619"/>
      <c r="S16" s="1030">
        <f t="shared" si="1"/>
        <v>0</v>
      </c>
    </row>
    <row r="17" spans="1:19" s="43" customFormat="1" ht="15" customHeight="1" thickTop="1" thickBot="1" x14ac:dyDescent="0.3">
      <c r="A17" s="874"/>
      <c r="B17" s="18"/>
      <c r="C17" s="18"/>
      <c r="D17" s="18"/>
      <c r="E17" s="874"/>
      <c r="F17" s="874"/>
      <c r="G17" s="874"/>
      <c r="H17" s="874"/>
      <c r="I17" s="874"/>
      <c r="J17" s="874"/>
      <c r="K17" s="874"/>
      <c r="L17" s="874"/>
      <c r="M17" s="874"/>
      <c r="N17" s="874"/>
      <c r="O17" s="874"/>
      <c r="P17" s="874"/>
      <c r="Q17" s="874"/>
      <c r="R17" s="440" t="s">
        <v>9</v>
      </c>
      <c r="S17" s="441">
        <f>SUM(S9:S16)</f>
        <v>0</v>
      </c>
    </row>
    <row r="18" spans="1:19" s="43" customFormat="1" ht="15" customHeight="1" thickTop="1" x14ac:dyDescent="0.25">
      <c r="A18" s="1200" t="s">
        <v>1565</v>
      </c>
      <c r="B18" s="1200"/>
      <c r="C18" s="1200"/>
      <c r="D18" s="1200"/>
      <c r="E18" s="1200"/>
      <c r="F18" s="1200"/>
      <c r="G18" s="1200"/>
      <c r="H18" s="874"/>
      <c r="I18" s="874"/>
      <c r="J18" s="874"/>
      <c r="K18" s="874"/>
      <c r="L18" s="874"/>
      <c r="M18" s="874"/>
      <c r="N18" s="874"/>
      <c r="O18" s="874"/>
      <c r="P18" s="874"/>
      <c r="Q18" s="874"/>
      <c r="R18" s="18"/>
      <c r="S18" s="18"/>
    </row>
    <row r="19" spans="1:19" s="43" customFormat="1" ht="15" customHeight="1" x14ac:dyDescent="0.25">
      <c r="A19" s="874"/>
      <c r="B19" s="18"/>
      <c r="C19" s="18"/>
      <c r="D19" s="18"/>
      <c r="E19" s="874"/>
      <c r="F19" s="874"/>
      <c r="G19" s="874"/>
      <c r="H19" s="874"/>
      <c r="I19" s="874"/>
      <c r="J19" s="874"/>
      <c r="K19" s="874"/>
      <c r="L19" s="874"/>
      <c r="M19" s="874"/>
      <c r="N19" s="874"/>
      <c r="O19" s="874"/>
      <c r="P19" s="874"/>
      <c r="Q19" s="874"/>
      <c r="R19" s="18"/>
      <c r="S19" s="18"/>
    </row>
    <row r="20" spans="1:19" s="43" customFormat="1" ht="15" customHeight="1" x14ac:dyDescent="0.25">
      <c r="A20" s="874"/>
      <c r="B20" s="18"/>
      <c r="C20" s="18"/>
      <c r="D20" s="18"/>
      <c r="E20" s="874"/>
      <c r="F20" s="874"/>
      <c r="G20" s="874"/>
      <c r="H20" s="874"/>
      <c r="I20" s="874"/>
      <c r="J20" s="874"/>
      <c r="K20" s="874"/>
      <c r="L20" s="874"/>
      <c r="M20" s="874"/>
      <c r="N20" s="874"/>
      <c r="O20" s="874"/>
      <c r="P20" s="874"/>
      <c r="Q20" s="874"/>
      <c r="R20" s="18"/>
      <c r="S20" s="18"/>
    </row>
    <row r="21" spans="1:19" s="43" customFormat="1" ht="15" customHeight="1" x14ac:dyDescent="0.25">
      <c r="A21" s="874"/>
      <c r="B21" s="18"/>
      <c r="C21" s="18"/>
      <c r="D21" s="18"/>
      <c r="E21" s="874"/>
      <c r="F21" s="874"/>
      <c r="G21" s="874"/>
      <c r="H21" s="874"/>
      <c r="I21" s="874"/>
      <c r="J21" s="874"/>
      <c r="K21" s="874"/>
      <c r="L21" s="874"/>
      <c r="M21" s="874"/>
      <c r="N21" s="874"/>
      <c r="O21" s="874"/>
      <c r="P21" s="874"/>
      <c r="Q21" s="874"/>
      <c r="R21" s="18"/>
      <c r="S21" s="18"/>
    </row>
    <row r="22" spans="1:19" s="43" customFormat="1" ht="15" customHeight="1" x14ac:dyDescent="0.25">
      <c r="A22" s="874"/>
      <c r="B22" s="18"/>
      <c r="C22" s="18"/>
      <c r="D22" s="18"/>
      <c r="E22" s="874"/>
      <c r="F22" s="874"/>
      <c r="G22" s="874"/>
      <c r="H22" s="874"/>
      <c r="I22" s="874"/>
      <c r="J22" s="874"/>
      <c r="K22" s="874"/>
      <c r="L22" s="874"/>
      <c r="M22" s="874"/>
      <c r="N22" s="874"/>
      <c r="O22" s="874"/>
      <c r="P22" s="874"/>
      <c r="Q22" s="874"/>
      <c r="R22" s="18"/>
      <c r="S22" s="18"/>
    </row>
    <row r="23" spans="1:19" s="43" customFormat="1" ht="15" customHeight="1" x14ac:dyDescent="0.25">
      <c r="A23" s="874"/>
      <c r="B23" s="18"/>
      <c r="C23" s="18"/>
      <c r="D23" s="18"/>
      <c r="E23" s="874"/>
      <c r="F23" s="874"/>
      <c r="G23" s="874"/>
      <c r="H23" s="874"/>
      <c r="I23" s="874"/>
      <c r="J23" s="874"/>
      <c r="K23" s="874"/>
      <c r="L23" s="874"/>
      <c r="M23" s="874"/>
      <c r="N23" s="874"/>
      <c r="O23" s="874"/>
      <c r="P23" s="874"/>
      <c r="Q23" s="874"/>
      <c r="R23" s="18"/>
      <c r="S23" s="18"/>
    </row>
    <row r="24" spans="1:19" s="43" customFormat="1" ht="15" customHeight="1" x14ac:dyDescent="0.25">
      <c r="A24" s="874"/>
      <c r="B24" s="18"/>
      <c r="C24" s="18"/>
      <c r="D24" s="18"/>
      <c r="E24" s="874"/>
      <c r="F24" s="874"/>
      <c r="G24" s="874"/>
      <c r="H24" s="874"/>
      <c r="I24" s="874"/>
      <c r="J24" s="874"/>
      <c r="K24" s="874"/>
      <c r="L24" s="874"/>
      <c r="M24" s="874"/>
      <c r="N24" s="874"/>
      <c r="O24" s="874"/>
      <c r="P24" s="874"/>
      <c r="Q24" s="874"/>
      <c r="R24" s="18"/>
      <c r="S24" s="18"/>
    </row>
    <row r="25" spans="1:19" s="43" customFormat="1" ht="15" customHeight="1" x14ac:dyDescent="0.25">
      <c r="A25" s="874"/>
      <c r="B25" s="18"/>
      <c r="C25" s="18"/>
      <c r="D25" s="18"/>
      <c r="E25" s="874"/>
      <c r="F25" s="874"/>
      <c r="G25" s="874"/>
      <c r="H25" s="874"/>
      <c r="I25" s="874"/>
      <c r="J25" s="874"/>
      <c r="K25" s="874"/>
      <c r="L25" s="874"/>
      <c r="M25" s="874"/>
      <c r="N25" s="874"/>
      <c r="O25" s="874"/>
      <c r="P25" s="874"/>
      <c r="Q25" s="874"/>
      <c r="R25" s="18"/>
      <c r="S25" s="18"/>
    </row>
    <row r="26" spans="1:19" s="43" customFormat="1" ht="15" customHeight="1" x14ac:dyDescent="0.25">
      <c r="A26" s="874"/>
      <c r="B26" s="18"/>
      <c r="C26" s="18"/>
      <c r="D26" s="18"/>
      <c r="E26" s="874"/>
      <c r="F26" s="874"/>
      <c r="G26" s="874"/>
      <c r="H26" s="874"/>
      <c r="I26" s="874"/>
      <c r="J26" s="874"/>
      <c r="K26" s="874"/>
      <c r="L26" s="874"/>
      <c r="M26" s="874"/>
      <c r="N26" s="874"/>
      <c r="O26" s="874"/>
      <c r="P26" s="874"/>
      <c r="Q26" s="874"/>
      <c r="R26" s="18"/>
      <c r="S26" s="18"/>
    </row>
    <row r="27" spans="1:19" s="43" customFormat="1" ht="15" customHeight="1" x14ac:dyDescent="0.25">
      <c r="A27" s="874"/>
      <c r="B27" s="18"/>
      <c r="C27" s="18"/>
      <c r="D27" s="18"/>
      <c r="E27" s="874"/>
      <c r="F27" s="874"/>
      <c r="G27" s="874"/>
      <c r="H27" s="874"/>
      <c r="I27" s="874"/>
      <c r="J27" s="874"/>
      <c r="K27" s="874"/>
      <c r="L27" s="874"/>
      <c r="M27" s="874"/>
      <c r="N27" s="874"/>
      <c r="O27" s="874"/>
      <c r="P27" s="874"/>
      <c r="Q27" s="874"/>
      <c r="R27" s="18"/>
      <c r="S27" s="18"/>
    </row>
    <row r="28" spans="1:19" s="43" customFormat="1" ht="15" customHeight="1" x14ac:dyDescent="0.25">
      <c r="A28" s="874"/>
      <c r="B28" s="18"/>
      <c r="C28" s="18"/>
      <c r="D28" s="18"/>
      <c r="E28" s="874"/>
      <c r="F28" s="874"/>
      <c r="G28" s="874"/>
      <c r="H28" s="874"/>
      <c r="I28" s="874"/>
      <c r="J28" s="874"/>
      <c r="K28" s="874"/>
      <c r="L28" s="874"/>
      <c r="M28" s="874"/>
      <c r="N28" s="874"/>
      <c r="O28" s="874"/>
      <c r="P28" s="874"/>
      <c r="Q28" s="874"/>
      <c r="R28" s="18"/>
      <c r="S28" s="18"/>
    </row>
    <row r="29" spans="1:19" s="43" customFormat="1" ht="15" customHeight="1" x14ac:dyDescent="0.25">
      <c r="A29" s="874"/>
      <c r="B29" s="18"/>
      <c r="C29" s="18"/>
      <c r="D29" s="18"/>
      <c r="E29" s="874"/>
      <c r="F29" s="874"/>
      <c r="G29" s="874"/>
      <c r="H29" s="874"/>
      <c r="I29" s="874"/>
      <c r="J29" s="874"/>
      <c r="K29" s="874"/>
      <c r="L29" s="874"/>
      <c r="M29" s="874"/>
      <c r="N29" s="874"/>
      <c r="O29" s="874"/>
      <c r="P29" s="874"/>
      <c r="Q29" s="874"/>
      <c r="R29" s="18"/>
      <c r="S29" s="18"/>
    </row>
    <row r="30" spans="1:19" s="43" customFormat="1" ht="15" customHeight="1" x14ac:dyDescent="0.25">
      <c r="A30" s="874"/>
      <c r="B30" s="18"/>
      <c r="C30" s="18"/>
      <c r="D30" s="18"/>
      <c r="E30" s="874"/>
      <c r="F30" s="874"/>
      <c r="G30" s="874"/>
      <c r="H30" s="874"/>
      <c r="I30" s="874"/>
      <c r="J30" s="874"/>
      <c r="K30" s="874"/>
      <c r="L30" s="874"/>
      <c r="M30" s="874"/>
      <c r="N30" s="874"/>
      <c r="O30" s="874"/>
      <c r="P30" s="874"/>
      <c r="Q30" s="874"/>
      <c r="R30" s="18"/>
      <c r="S30" s="18"/>
    </row>
    <row r="31" spans="1:19" s="43" customFormat="1" ht="15" customHeight="1" x14ac:dyDescent="0.25">
      <c r="A31" s="874"/>
      <c r="B31" s="18"/>
      <c r="C31" s="18"/>
      <c r="D31" s="18"/>
      <c r="E31" s="874"/>
      <c r="F31" s="874"/>
      <c r="G31" s="874"/>
      <c r="H31" s="874"/>
      <c r="I31" s="874"/>
      <c r="J31" s="874"/>
      <c r="K31" s="874"/>
      <c r="L31" s="874"/>
      <c r="M31" s="874"/>
      <c r="N31" s="874"/>
      <c r="O31" s="874"/>
      <c r="P31" s="874"/>
      <c r="Q31" s="874"/>
      <c r="R31" s="18"/>
      <c r="S31" s="18"/>
    </row>
    <row r="32" spans="1:19" s="43" customFormat="1" ht="15" customHeight="1" x14ac:dyDescent="0.25">
      <c r="A32" s="874"/>
      <c r="B32" s="18"/>
      <c r="C32" s="18"/>
      <c r="D32" s="18"/>
      <c r="E32" s="874"/>
      <c r="F32" s="874"/>
      <c r="G32" s="874"/>
      <c r="H32" s="874"/>
      <c r="I32" s="874"/>
      <c r="J32" s="874"/>
      <c r="K32" s="874"/>
      <c r="L32" s="874"/>
      <c r="M32" s="874"/>
      <c r="N32" s="874"/>
      <c r="O32" s="874"/>
      <c r="P32" s="874"/>
      <c r="Q32" s="874"/>
      <c r="R32" s="18"/>
      <c r="S32" s="18"/>
    </row>
    <row r="33" spans="1:19" s="43" customFormat="1" ht="15" customHeight="1" x14ac:dyDescent="0.25">
      <c r="A33" s="874"/>
      <c r="B33" s="18"/>
      <c r="C33" s="18"/>
      <c r="D33" s="18"/>
      <c r="E33" s="874"/>
      <c r="F33" s="874"/>
      <c r="G33" s="874"/>
      <c r="H33" s="874"/>
      <c r="I33" s="874"/>
      <c r="J33" s="874"/>
      <c r="K33" s="874"/>
      <c r="L33" s="874"/>
      <c r="M33" s="874"/>
      <c r="N33" s="874"/>
      <c r="O33" s="874"/>
      <c r="P33" s="874"/>
      <c r="Q33" s="874"/>
      <c r="R33" s="18"/>
      <c r="S33" s="18"/>
    </row>
    <row r="34" spans="1:19" s="43" customFormat="1" ht="15" customHeight="1" x14ac:dyDescent="0.25">
      <c r="A34" s="874"/>
      <c r="B34" s="18"/>
      <c r="C34" s="18"/>
      <c r="D34" s="18"/>
      <c r="E34" s="874"/>
      <c r="F34" s="874"/>
      <c r="G34" s="874"/>
      <c r="H34" s="874"/>
      <c r="I34" s="874"/>
      <c r="J34" s="874"/>
      <c r="K34" s="874"/>
      <c r="L34" s="874"/>
      <c r="M34" s="874"/>
      <c r="N34" s="874"/>
      <c r="O34" s="874"/>
      <c r="P34" s="874"/>
      <c r="Q34" s="874"/>
      <c r="R34" s="18"/>
      <c r="S34" s="18"/>
    </row>
    <row r="35" spans="1:19" s="43" customFormat="1" ht="15" customHeight="1" x14ac:dyDescent="0.25">
      <c r="A35" s="874"/>
      <c r="B35" s="18"/>
      <c r="C35" s="18"/>
      <c r="D35" s="18"/>
      <c r="E35" s="874"/>
      <c r="F35" s="874"/>
      <c r="G35" s="874"/>
      <c r="H35" s="874"/>
      <c r="I35" s="874"/>
      <c r="J35" s="874"/>
      <c r="K35" s="874"/>
      <c r="L35" s="874"/>
      <c r="M35" s="874"/>
      <c r="N35" s="874"/>
      <c r="O35" s="874"/>
      <c r="P35" s="874"/>
      <c r="Q35" s="874"/>
      <c r="R35" s="18"/>
      <c r="S35" s="18"/>
    </row>
    <row r="36" spans="1:19" s="43" customFormat="1" ht="15" customHeight="1" x14ac:dyDescent="0.25">
      <c r="A36" s="874"/>
      <c r="B36" s="18"/>
      <c r="C36" s="18"/>
      <c r="D36" s="18"/>
      <c r="E36" s="874"/>
      <c r="F36" s="874"/>
      <c r="G36" s="874"/>
      <c r="H36" s="874"/>
      <c r="I36" s="874"/>
      <c r="J36" s="874"/>
      <c r="K36" s="874"/>
      <c r="L36" s="874"/>
      <c r="M36" s="874"/>
      <c r="N36" s="874"/>
      <c r="O36" s="874"/>
      <c r="P36" s="874"/>
      <c r="Q36" s="874"/>
      <c r="R36" s="18"/>
      <c r="S36" s="18"/>
    </row>
    <row r="37" spans="1:19" s="43" customFormat="1" ht="15" customHeight="1" x14ac:dyDescent="0.25">
      <c r="A37" s="874"/>
      <c r="B37" s="18"/>
      <c r="C37" s="18"/>
      <c r="D37" s="18"/>
      <c r="E37" s="874"/>
      <c r="F37" s="874"/>
      <c r="G37" s="874"/>
      <c r="H37" s="874"/>
      <c r="I37" s="874"/>
      <c r="J37" s="874"/>
      <c r="K37" s="874"/>
      <c r="L37" s="874"/>
      <c r="M37" s="874"/>
      <c r="N37" s="874"/>
      <c r="O37" s="874"/>
      <c r="P37" s="874"/>
      <c r="Q37" s="874"/>
      <c r="R37" s="18"/>
      <c r="S37" s="18"/>
    </row>
    <row r="38" spans="1:19" s="43" customFormat="1" ht="15" customHeight="1" x14ac:dyDescent="0.25">
      <c r="A38" s="874"/>
      <c r="B38" s="18"/>
      <c r="C38" s="18"/>
      <c r="D38" s="18"/>
      <c r="E38" s="874"/>
      <c r="F38" s="874"/>
      <c r="G38" s="874"/>
      <c r="H38" s="874"/>
      <c r="I38" s="874"/>
      <c r="J38" s="874"/>
      <c r="K38" s="874"/>
      <c r="L38" s="874"/>
      <c r="M38" s="874"/>
      <c r="N38" s="874"/>
      <c r="O38" s="874"/>
      <c r="P38" s="874"/>
      <c r="Q38" s="874"/>
      <c r="R38" s="18"/>
      <c r="S38" s="18"/>
    </row>
    <row r="39" spans="1:19" s="43" customFormat="1" ht="15" customHeight="1" x14ac:dyDescent="0.25">
      <c r="A39" s="874"/>
      <c r="B39" s="18"/>
      <c r="C39" s="18"/>
      <c r="D39" s="18"/>
      <c r="E39" s="874"/>
      <c r="F39" s="874"/>
      <c r="G39" s="874"/>
      <c r="H39" s="874"/>
      <c r="I39" s="874"/>
      <c r="J39" s="874"/>
      <c r="K39" s="874"/>
      <c r="L39" s="874"/>
      <c r="M39" s="874"/>
      <c r="N39" s="874"/>
      <c r="O39" s="874"/>
      <c r="P39" s="874"/>
      <c r="Q39" s="874"/>
      <c r="R39" s="18"/>
      <c r="S39" s="18"/>
    </row>
    <row r="40" spans="1:19" s="43" customFormat="1" ht="15" customHeight="1" x14ac:dyDescent="0.25">
      <c r="A40" s="874"/>
      <c r="B40" s="18"/>
      <c r="C40" s="18"/>
      <c r="D40" s="18"/>
      <c r="E40" s="874"/>
      <c r="F40" s="874"/>
      <c r="G40" s="874"/>
      <c r="H40" s="874"/>
      <c r="I40" s="874"/>
      <c r="J40" s="874"/>
      <c r="K40" s="874"/>
      <c r="L40" s="874"/>
      <c r="M40" s="874"/>
      <c r="N40" s="874"/>
      <c r="O40" s="874"/>
      <c r="P40" s="874"/>
      <c r="Q40" s="874"/>
      <c r="R40" s="18"/>
      <c r="S40" s="18"/>
    </row>
    <row r="41" spans="1:19" s="43" customFormat="1" ht="15" customHeight="1" x14ac:dyDescent="0.25">
      <c r="A41" s="874"/>
      <c r="B41" s="18"/>
      <c r="C41" s="18"/>
      <c r="D41" s="18"/>
      <c r="E41" s="874"/>
      <c r="F41" s="874"/>
      <c r="G41" s="874"/>
      <c r="H41" s="874"/>
      <c r="I41" s="874"/>
      <c r="J41" s="874"/>
      <c r="K41" s="874"/>
      <c r="L41" s="874"/>
      <c r="M41" s="874"/>
      <c r="N41" s="874"/>
      <c r="O41" s="874"/>
      <c r="P41" s="874"/>
      <c r="Q41" s="874"/>
      <c r="R41" s="18"/>
      <c r="S41" s="18"/>
    </row>
    <row r="42" spans="1:19" s="43" customFormat="1" ht="15" customHeight="1" x14ac:dyDescent="0.25">
      <c r="A42" s="874"/>
      <c r="B42" s="18"/>
      <c r="C42" s="18"/>
      <c r="D42" s="18"/>
      <c r="E42" s="874"/>
      <c r="F42" s="874"/>
      <c r="G42" s="874"/>
      <c r="H42" s="874"/>
      <c r="I42" s="874"/>
      <c r="J42" s="874"/>
      <c r="K42" s="874"/>
      <c r="L42" s="874"/>
      <c r="M42" s="874"/>
      <c r="N42" s="874"/>
      <c r="O42" s="874"/>
      <c r="P42" s="874"/>
      <c r="Q42" s="874"/>
      <c r="R42" s="18"/>
      <c r="S42" s="18"/>
    </row>
    <row r="43" spans="1:19" s="43" customFormat="1" ht="15" customHeight="1" x14ac:dyDescent="0.25">
      <c r="A43" s="874"/>
      <c r="B43" s="18"/>
      <c r="C43" s="18"/>
      <c r="D43" s="18"/>
      <c r="E43" s="874"/>
      <c r="F43" s="874"/>
      <c r="G43" s="874"/>
      <c r="H43" s="874"/>
      <c r="I43" s="874"/>
      <c r="J43" s="874"/>
      <c r="K43" s="874"/>
      <c r="L43" s="874"/>
      <c r="M43" s="874"/>
      <c r="N43" s="874"/>
      <c r="O43" s="874"/>
      <c r="P43" s="874"/>
      <c r="Q43" s="874"/>
      <c r="R43" s="18"/>
      <c r="S43" s="18"/>
    </row>
    <row r="44" spans="1:19" s="43" customFormat="1" ht="15" customHeight="1" x14ac:dyDescent="0.25">
      <c r="A44" s="874"/>
      <c r="B44" s="18"/>
      <c r="C44" s="18"/>
      <c r="D44" s="18"/>
      <c r="E44" s="874"/>
      <c r="F44" s="874"/>
      <c r="G44" s="874"/>
      <c r="H44" s="874"/>
      <c r="I44" s="874"/>
      <c r="J44" s="874"/>
      <c r="K44" s="874"/>
      <c r="L44" s="874"/>
      <c r="M44" s="874"/>
      <c r="N44" s="874"/>
      <c r="O44" s="874"/>
      <c r="P44" s="874"/>
      <c r="Q44" s="874"/>
      <c r="R44" s="18"/>
      <c r="S44" s="18"/>
    </row>
    <row r="45" spans="1:19" s="43" customFormat="1" ht="15" customHeight="1" x14ac:dyDescent="0.25">
      <c r="A45" s="874"/>
      <c r="B45" s="18"/>
      <c r="C45" s="18"/>
      <c r="D45" s="18"/>
      <c r="E45" s="874"/>
      <c r="F45" s="874"/>
      <c r="G45" s="874"/>
      <c r="H45" s="874"/>
      <c r="I45" s="874"/>
      <c r="J45" s="874"/>
      <c r="K45" s="874"/>
      <c r="L45" s="874"/>
      <c r="M45" s="874"/>
      <c r="N45" s="874"/>
      <c r="O45" s="874"/>
      <c r="P45" s="874"/>
      <c r="Q45" s="874"/>
      <c r="R45" s="18"/>
      <c r="S45" s="18"/>
    </row>
    <row r="46" spans="1:19" s="43" customFormat="1" ht="15" customHeight="1" x14ac:dyDescent="0.25">
      <c r="A46" s="874"/>
      <c r="B46" s="18"/>
      <c r="C46" s="18"/>
      <c r="D46" s="18"/>
      <c r="E46" s="874"/>
      <c r="F46" s="874"/>
      <c r="G46" s="874"/>
      <c r="H46" s="874"/>
      <c r="I46" s="874"/>
      <c r="J46" s="874"/>
      <c r="K46" s="874"/>
      <c r="L46" s="874"/>
      <c r="M46" s="874"/>
      <c r="N46" s="874"/>
      <c r="O46" s="874"/>
      <c r="P46" s="874"/>
      <c r="Q46" s="874"/>
      <c r="R46" s="18"/>
      <c r="S46" s="18"/>
    </row>
    <row r="47" spans="1:19" s="43" customFormat="1" ht="15" customHeight="1" x14ac:dyDescent="0.25">
      <c r="A47" s="874"/>
      <c r="B47" s="18"/>
      <c r="C47" s="18"/>
      <c r="D47" s="18"/>
      <c r="E47" s="874"/>
      <c r="F47" s="874"/>
      <c r="G47" s="874"/>
      <c r="H47" s="874"/>
      <c r="I47" s="874"/>
      <c r="J47" s="874"/>
      <c r="K47" s="874"/>
      <c r="L47" s="874"/>
      <c r="M47" s="874"/>
      <c r="N47" s="874"/>
      <c r="O47" s="874"/>
      <c r="P47" s="874"/>
      <c r="Q47" s="874"/>
      <c r="R47" s="18"/>
      <c r="S47" s="18"/>
    </row>
    <row r="48" spans="1:19" s="43" customFormat="1" ht="15" customHeight="1" x14ac:dyDescent="0.25">
      <c r="A48" s="874"/>
      <c r="B48" s="18"/>
      <c r="C48" s="18"/>
      <c r="D48" s="18"/>
      <c r="E48" s="874"/>
      <c r="F48" s="874"/>
      <c r="G48" s="874"/>
      <c r="H48" s="874"/>
      <c r="I48" s="874"/>
      <c r="J48" s="874"/>
      <c r="K48" s="874"/>
      <c r="L48" s="874"/>
      <c r="M48" s="874"/>
      <c r="N48" s="874"/>
      <c r="O48" s="874"/>
      <c r="P48" s="874"/>
      <c r="Q48" s="874"/>
      <c r="R48" s="18"/>
      <c r="S48" s="18"/>
    </row>
    <row r="49" spans="1:19" s="204" customFormat="1" ht="15" customHeight="1" x14ac:dyDescent="0.25">
      <c r="A49" s="874"/>
      <c r="B49" s="18"/>
      <c r="C49" s="18"/>
      <c r="D49" s="18"/>
      <c r="E49" s="874"/>
      <c r="F49" s="874"/>
      <c r="G49" s="874"/>
      <c r="H49" s="874"/>
      <c r="I49" s="874"/>
      <c r="J49" s="874"/>
      <c r="K49" s="874"/>
      <c r="L49" s="874"/>
      <c r="M49" s="874"/>
      <c r="N49" s="874"/>
      <c r="O49" s="874"/>
      <c r="P49" s="874"/>
      <c r="Q49" s="874"/>
      <c r="R49" s="18"/>
      <c r="S49" s="18"/>
    </row>
    <row r="50" spans="1:19" s="204" customFormat="1" ht="15" customHeight="1" x14ac:dyDescent="0.25">
      <c r="A50" s="874"/>
      <c r="B50" s="18"/>
      <c r="C50" s="18"/>
      <c r="D50" s="18"/>
      <c r="E50" s="874"/>
      <c r="F50" s="874"/>
      <c r="G50" s="874"/>
      <c r="H50" s="874"/>
      <c r="I50" s="874"/>
      <c r="J50" s="874"/>
      <c r="K50" s="874"/>
      <c r="L50" s="874"/>
      <c r="M50" s="874"/>
      <c r="N50" s="874"/>
      <c r="O50" s="874"/>
      <c r="P50" s="874"/>
      <c r="Q50" s="874"/>
      <c r="R50" s="18"/>
      <c r="S50" s="18"/>
    </row>
    <row r="51" spans="1:19" s="204" customFormat="1" ht="15" customHeight="1" x14ac:dyDescent="0.25">
      <c r="A51" s="874"/>
      <c r="B51" s="18"/>
      <c r="C51" s="18"/>
      <c r="D51" s="18"/>
      <c r="E51" s="874"/>
      <c r="F51" s="874"/>
      <c r="G51" s="874"/>
      <c r="H51" s="874"/>
      <c r="I51" s="874"/>
      <c r="J51" s="874"/>
      <c r="K51" s="874"/>
      <c r="L51" s="874"/>
      <c r="M51" s="874"/>
      <c r="N51" s="874"/>
      <c r="O51" s="874"/>
      <c r="P51" s="874"/>
      <c r="Q51" s="874"/>
      <c r="R51" s="18"/>
      <c r="S51" s="18"/>
    </row>
    <row r="52" spans="1:19" s="204" customFormat="1" ht="15" customHeight="1" x14ac:dyDescent="0.25">
      <c r="A52" s="874"/>
      <c r="B52" s="18"/>
      <c r="C52" s="18"/>
      <c r="D52" s="18"/>
      <c r="E52" s="874"/>
      <c r="F52" s="874"/>
      <c r="G52" s="874"/>
      <c r="H52" s="874"/>
      <c r="I52" s="874"/>
      <c r="J52" s="874"/>
      <c r="K52" s="874"/>
      <c r="L52" s="874"/>
      <c r="M52" s="874"/>
      <c r="N52" s="874"/>
      <c r="O52" s="874"/>
      <c r="P52" s="874"/>
      <c r="Q52" s="874"/>
      <c r="R52" s="18"/>
      <c r="S52" s="18"/>
    </row>
    <row r="53" spans="1:19" s="204" customFormat="1" ht="15" customHeight="1" x14ac:dyDescent="0.25">
      <c r="A53" s="874"/>
      <c r="B53" s="18"/>
      <c r="C53" s="18"/>
      <c r="D53" s="18"/>
      <c r="E53" s="874"/>
      <c r="F53" s="874"/>
      <c r="G53" s="874"/>
      <c r="H53" s="874"/>
      <c r="I53" s="874"/>
      <c r="J53" s="874"/>
      <c r="K53" s="874"/>
      <c r="L53" s="874"/>
      <c r="M53" s="874"/>
      <c r="N53" s="874"/>
      <c r="O53" s="874"/>
      <c r="P53" s="874"/>
      <c r="Q53" s="874"/>
      <c r="R53" s="18"/>
      <c r="S53" s="18"/>
    </row>
    <row r="54" spans="1:19" s="204" customFormat="1" ht="15" customHeight="1" x14ac:dyDescent="0.25">
      <c r="A54" s="874"/>
      <c r="B54" s="18"/>
      <c r="C54" s="18"/>
      <c r="D54" s="18"/>
      <c r="E54" s="874"/>
      <c r="F54" s="874"/>
      <c r="G54" s="874"/>
      <c r="H54" s="874"/>
      <c r="I54" s="874"/>
      <c r="J54" s="874"/>
      <c r="K54" s="874"/>
      <c r="L54" s="874"/>
      <c r="M54" s="874"/>
      <c r="N54" s="874"/>
      <c r="O54" s="874"/>
      <c r="P54" s="874"/>
      <c r="Q54" s="874"/>
      <c r="R54" s="18"/>
      <c r="S54" s="18"/>
    </row>
    <row r="55" spans="1:19" s="204" customFormat="1" ht="15" customHeight="1" x14ac:dyDescent="0.25">
      <c r="A55" s="874"/>
      <c r="B55" s="18"/>
      <c r="C55" s="18"/>
      <c r="D55" s="18"/>
      <c r="E55" s="874"/>
      <c r="F55" s="874"/>
      <c r="G55" s="874"/>
      <c r="H55" s="874"/>
      <c r="I55" s="874"/>
      <c r="J55" s="874"/>
      <c r="K55" s="874"/>
      <c r="L55" s="874"/>
      <c r="M55" s="874"/>
      <c r="N55" s="874"/>
      <c r="O55" s="874"/>
      <c r="P55" s="874"/>
      <c r="Q55" s="874"/>
      <c r="R55" s="18"/>
      <c r="S55" s="18"/>
    </row>
    <row r="56" spans="1:19" s="204" customFormat="1" ht="15" customHeight="1" x14ac:dyDescent="0.25">
      <c r="A56" s="874"/>
      <c r="B56" s="18"/>
      <c r="C56" s="18"/>
      <c r="D56" s="18"/>
      <c r="E56" s="874"/>
      <c r="F56" s="874"/>
      <c r="G56" s="874"/>
      <c r="H56" s="874"/>
      <c r="I56" s="874"/>
      <c r="J56" s="874"/>
      <c r="K56" s="874"/>
      <c r="L56" s="874"/>
      <c r="M56" s="874"/>
      <c r="N56" s="874"/>
      <c r="O56" s="874"/>
      <c r="P56" s="874"/>
      <c r="Q56" s="874"/>
      <c r="R56" s="18"/>
      <c r="S56" s="18"/>
    </row>
    <row r="57" spans="1:19" s="204" customFormat="1" ht="15" customHeight="1" x14ac:dyDescent="0.25">
      <c r="A57" s="874"/>
      <c r="B57" s="18"/>
      <c r="C57" s="18"/>
      <c r="D57" s="18"/>
      <c r="E57" s="874"/>
      <c r="F57" s="874"/>
      <c r="G57" s="874"/>
      <c r="H57" s="874"/>
      <c r="I57" s="874"/>
      <c r="J57" s="874"/>
      <c r="K57" s="874"/>
      <c r="L57" s="874"/>
      <c r="M57" s="874"/>
      <c r="N57" s="874"/>
      <c r="O57" s="874"/>
      <c r="P57" s="874"/>
      <c r="Q57" s="874"/>
      <c r="R57" s="18"/>
      <c r="S57" s="18"/>
    </row>
    <row r="58" spans="1:19" s="204" customFormat="1" ht="15" customHeight="1" x14ac:dyDescent="0.25">
      <c r="A58" s="874"/>
      <c r="B58" s="18"/>
      <c r="C58" s="18"/>
      <c r="D58" s="18"/>
      <c r="E58" s="874"/>
      <c r="F58" s="874"/>
      <c r="G58" s="874"/>
      <c r="H58" s="874"/>
      <c r="I58" s="874"/>
      <c r="J58" s="874"/>
      <c r="K58" s="874"/>
      <c r="L58" s="874"/>
      <c r="M58" s="874"/>
      <c r="N58" s="874"/>
      <c r="O58" s="874"/>
      <c r="P58" s="874"/>
      <c r="Q58" s="874"/>
      <c r="R58" s="18"/>
      <c r="S58" s="18"/>
    </row>
    <row r="59" spans="1:19" s="204" customFormat="1" ht="15" customHeight="1" x14ac:dyDescent="0.25">
      <c r="A59" s="874"/>
      <c r="B59" s="18"/>
      <c r="C59" s="18"/>
      <c r="D59" s="18"/>
      <c r="E59" s="874"/>
      <c r="F59" s="874"/>
      <c r="G59" s="874"/>
      <c r="H59" s="874"/>
      <c r="I59" s="874"/>
      <c r="J59" s="874"/>
      <c r="K59" s="874"/>
      <c r="L59" s="874"/>
      <c r="M59" s="874"/>
      <c r="N59" s="874"/>
      <c r="O59" s="874"/>
      <c r="P59" s="874"/>
      <c r="Q59" s="874"/>
      <c r="R59" s="18"/>
      <c r="S59" s="18"/>
    </row>
    <row r="60" spans="1:19" s="204" customFormat="1" ht="15" customHeight="1" x14ac:dyDescent="0.25">
      <c r="A60" s="874"/>
      <c r="B60" s="18"/>
      <c r="C60" s="18"/>
      <c r="D60" s="18"/>
      <c r="E60" s="874"/>
      <c r="F60" s="874"/>
      <c r="G60" s="874"/>
      <c r="H60" s="874"/>
      <c r="I60" s="874"/>
      <c r="J60" s="874"/>
      <c r="K60" s="874"/>
      <c r="L60" s="874"/>
      <c r="M60" s="874"/>
      <c r="N60" s="874"/>
      <c r="O60" s="874"/>
      <c r="P60" s="874"/>
      <c r="Q60" s="874"/>
      <c r="R60" s="18"/>
      <c r="S60" s="18"/>
    </row>
    <row r="61" spans="1:19" s="204" customFormat="1" ht="15" customHeight="1" x14ac:dyDescent="0.25">
      <c r="A61" s="874"/>
      <c r="B61" s="18"/>
      <c r="C61" s="18"/>
      <c r="D61" s="18"/>
      <c r="E61" s="874"/>
      <c r="F61" s="874"/>
      <c r="G61" s="874"/>
      <c r="H61" s="874"/>
      <c r="I61" s="874"/>
      <c r="J61" s="874"/>
      <c r="K61" s="874"/>
      <c r="L61" s="874"/>
      <c r="M61" s="874"/>
      <c r="N61" s="874"/>
      <c r="O61" s="874"/>
      <c r="P61" s="874"/>
      <c r="Q61" s="874"/>
      <c r="R61" s="18"/>
      <c r="S61" s="18"/>
    </row>
    <row r="62" spans="1:19" s="204" customFormat="1" ht="15" customHeight="1" x14ac:dyDescent="0.25">
      <c r="A62" s="874"/>
      <c r="B62" s="18"/>
      <c r="C62" s="18"/>
      <c r="D62" s="18"/>
      <c r="E62" s="874"/>
      <c r="F62" s="874"/>
      <c r="G62" s="874"/>
      <c r="H62" s="874"/>
      <c r="I62" s="874"/>
      <c r="J62" s="874"/>
      <c r="K62" s="874"/>
      <c r="L62" s="874"/>
      <c r="M62" s="874"/>
      <c r="N62" s="874"/>
      <c r="O62" s="874"/>
      <c r="P62" s="874"/>
      <c r="Q62" s="874"/>
      <c r="R62" s="18"/>
      <c r="S62" s="18"/>
    </row>
    <row r="63" spans="1:19" s="204" customFormat="1" ht="15" customHeight="1" x14ac:dyDescent="0.25">
      <c r="A63" s="874"/>
      <c r="B63" s="18"/>
      <c r="C63" s="18"/>
      <c r="D63" s="18"/>
      <c r="E63" s="874"/>
      <c r="F63" s="874"/>
      <c r="G63" s="874"/>
      <c r="H63" s="874"/>
      <c r="I63" s="874"/>
      <c r="J63" s="874"/>
      <c r="K63" s="874"/>
      <c r="L63" s="874"/>
      <c r="M63" s="874"/>
      <c r="N63" s="874"/>
      <c r="O63" s="874"/>
      <c r="P63" s="874"/>
      <c r="Q63" s="874"/>
      <c r="R63" s="18"/>
      <c r="S63" s="18"/>
    </row>
    <row r="64" spans="1:19" s="204" customFormat="1" ht="15" customHeight="1" x14ac:dyDescent="0.25">
      <c r="A64" s="874"/>
      <c r="B64" s="18"/>
      <c r="C64" s="18"/>
      <c r="D64" s="18"/>
      <c r="E64" s="874"/>
      <c r="F64" s="874"/>
      <c r="G64" s="874"/>
      <c r="H64" s="874"/>
      <c r="I64" s="874"/>
      <c r="J64" s="874"/>
      <c r="K64" s="874"/>
      <c r="L64" s="874"/>
      <c r="M64" s="874"/>
      <c r="N64" s="874"/>
      <c r="O64" s="874"/>
      <c r="P64" s="874"/>
      <c r="Q64" s="874"/>
      <c r="R64" s="18"/>
      <c r="S64" s="18"/>
    </row>
    <row r="65" spans="1:19" s="204" customFormat="1" ht="15" customHeight="1" x14ac:dyDescent="0.25">
      <c r="A65" s="874"/>
      <c r="B65" s="18"/>
      <c r="C65" s="18"/>
      <c r="D65" s="18"/>
      <c r="E65" s="874"/>
      <c r="F65" s="874"/>
      <c r="G65" s="874"/>
      <c r="H65" s="874"/>
      <c r="I65" s="874"/>
      <c r="J65" s="874"/>
      <c r="K65" s="874"/>
      <c r="L65" s="874"/>
      <c r="M65" s="874"/>
      <c r="N65" s="874"/>
      <c r="O65" s="874"/>
      <c r="P65" s="874"/>
      <c r="Q65" s="874"/>
      <c r="R65" s="18"/>
      <c r="S65" s="18"/>
    </row>
    <row r="66" spans="1:19" s="204" customFormat="1" x14ac:dyDescent="0.25">
      <c r="A66" s="874"/>
      <c r="B66" s="18"/>
      <c r="C66" s="18"/>
      <c r="D66" s="18"/>
      <c r="E66" s="874"/>
      <c r="F66" s="874"/>
      <c r="G66" s="874"/>
      <c r="H66" s="874"/>
      <c r="I66" s="874"/>
      <c r="J66" s="874"/>
      <c r="K66" s="874"/>
      <c r="L66" s="874"/>
      <c r="M66" s="874"/>
      <c r="N66" s="874"/>
      <c r="O66" s="874"/>
      <c r="P66" s="874"/>
      <c r="Q66" s="874"/>
      <c r="R66" s="18"/>
      <c r="S66" s="18"/>
    </row>
    <row r="67" spans="1:19" s="204" customFormat="1" x14ac:dyDescent="0.25">
      <c r="A67" s="874"/>
      <c r="B67" s="18"/>
      <c r="C67" s="18"/>
      <c r="D67" s="18"/>
      <c r="E67" s="874"/>
      <c r="F67" s="874"/>
      <c r="G67" s="874"/>
      <c r="H67" s="874"/>
      <c r="I67" s="874"/>
      <c r="J67" s="874"/>
      <c r="K67" s="874"/>
      <c r="L67" s="874"/>
      <c r="M67" s="874"/>
      <c r="N67" s="874"/>
      <c r="O67" s="874"/>
      <c r="P67" s="874"/>
      <c r="Q67" s="874"/>
      <c r="R67" s="18"/>
      <c r="S67" s="18"/>
    </row>
    <row r="68" spans="1:19" s="204" customFormat="1" x14ac:dyDescent="0.25">
      <c r="A68" s="874"/>
      <c r="B68" s="18"/>
      <c r="C68" s="18"/>
      <c r="D68" s="18"/>
      <c r="E68" s="874"/>
      <c r="F68" s="874"/>
      <c r="G68" s="874"/>
      <c r="H68" s="874"/>
      <c r="I68" s="874"/>
      <c r="J68" s="874"/>
      <c r="K68" s="874"/>
      <c r="L68" s="874"/>
      <c r="M68" s="874"/>
      <c r="N68" s="874"/>
      <c r="O68" s="874"/>
      <c r="P68" s="874"/>
      <c r="Q68" s="874"/>
      <c r="R68" s="18"/>
      <c r="S68" s="18"/>
    </row>
    <row r="69" spans="1:19" s="204" customFormat="1" x14ac:dyDescent="0.25">
      <c r="A69" s="874"/>
      <c r="B69" s="18"/>
      <c r="C69" s="18"/>
      <c r="D69" s="18"/>
      <c r="E69" s="874"/>
      <c r="F69" s="874"/>
      <c r="G69" s="874"/>
      <c r="H69" s="874"/>
      <c r="I69" s="874"/>
      <c r="J69" s="874"/>
      <c r="K69" s="874"/>
      <c r="L69" s="874"/>
      <c r="M69" s="874"/>
      <c r="N69" s="874"/>
      <c r="O69" s="874"/>
      <c r="P69" s="874"/>
      <c r="Q69" s="874"/>
      <c r="R69" s="18"/>
      <c r="S69" s="18"/>
    </row>
    <row r="70" spans="1:19" s="204" customFormat="1" x14ac:dyDescent="0.25">
      <c r="A70" s="874"/>
      <c r="B70" s="18"/>
      <c r="C70" s="18"/>
      <c r="D70" s="18"/>
      <c r="E70" s="874"/>
      <c r="F70" s="874"/>
      <c r="G70" s="874"/>
      <c r="H70" s="874"/>
      <c r="I70" s="874"/>
      <c r="J70" s="874"/>
      <c r="K70" s="874"/>
      <c r="L70" s="874"/>
      <c r="M70" s="874"/>
      <c r="N70" s="874"/>
      <c r="O70" s="874"/>
      <c r="P70" s="874"/>
      <c r="Q70" s="874"/>
      <c r="R70" s="18"/>
      <c r="S70" s="18"/>
    </row>
    <row r="71" spans="1:19" s="204" customFormat="1" x14ac:dyDescent="0.25">
      <c r="A71" s="874"/>
      <c r="B71" s="18"/>
      <c r="C71" s="18"/>
      <c r="D71" s="18"/>
      <c r="E71" s="874"/>
      <c r="F71" s="874"/>
      <c r="G71" s="874"/>
      <c r="H71" s="874"/>
      <c r="I71" s="874"/>
      <c r="J71" s="874"/>
      <c r="K71" s="874"/>
      <c r="L71" s="874"/>
      <c r="M71" s="874"/>
      <c r="N71" s="874"/>
      <c r="O71" s="874"/>
      <c r="P71" s="874"/>
      <c r="Q71" s="874"/>
      <c r="R71" s="18"/>
      <c r="S71" s="18"/>
    </row>
  </sheetData>
  <sheetProtection algorithmName="SHA-512" hashValue="xtVfyuchRG+7sjjGF4iviE6TVm6FZCYfitLlSZq329J9rgytDRGy3L6XacmmGvjzmmxDJCyCcqydGIKptCPULw==" saltValue="P+RPQBpYF6neKQqiZJewGQ==" spinCount="100000" sheet="1" objects="1" scenarios="1"/>
  <mergeCells count="15">
    <mergeCell ref="A18:G18"/>
    <mergeCell ref="E5:I6"/>
    <mergeCell ref="J5:L6"/>
    <mergeCell ref="M5:Q6"/>
    <mergeCell ref="R5:R7"/>
    <mergeCell ref="B8:B16"/>
    <mergeCell ref="A1:E1"/>
    <mergeCell ref="F1:S1"/>
    <mergeCell ref="A3:N3"/>
    <mergeCell ref="A5:A7"/>
    <mergeCell ref="B5:B7"/>
    <mergeCell ref="C5:C7"/>
    <mergeCell ref="D5:D7"/>
    <mergeCell ref="A2:S2"/>
    <mergeCell ref="S5:S7"/>
  </mergeCells>
  <printOptions horizontalCentered="1"/>
  <pageMargins left="0.39370078740157483" right="0.39370078740157483" top="0.39370078740157483" bottom="0.39370078740157483" header="0.19685039370078741" footer="0.19685039370078741"/>
  <pageSetup paperSize="9" scale="60" orientation="landscape" horizontalDpi="4294967295" verticalDpi="4294967295"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6B5549BD-C959-4E6A-A435-0968099915EC}">
            <xm:f>NOT(ISERROR(SEARCH("2.",'Príloha č.1.5 - SO 420-05'!A9)))</xm:f>
            <x14:dxf>
              <numFmt numFmtId="0" formatCode="General"/>
            </x14:dxf>
          </x14:cfRule>
          <xm:sqref>A8:A9</xm:sqref>
        </x14:conditionalFormatting>
        <x14:conditionalFormatting xmlns:xm="http://schemas.microsoft.com/office/excel/2006/main">
          <x14:cfRule type="containsText" priority="1853" operator="containsText" text="2." id="{6B5549BD-C959-4E6A-A435-0968099915EC}">
            <xm:f>NOT(ISERROR(SEARCH("2.",'Príloha č.1.5 - SO 420-05'!A11)))</xm:f>
            <x14:dxf>
              <numFmt numFmtId="0" formatCode="General"/>
            </x14:dxf>
          </x14:cfRule>
          <xm:sqref>A11:A16</xm:sqref>
        </x14:conditionalFormatting>
        <x14:conditionalFormatting xmlns:xm="http://schemas.microsoft.com/office/excel/2006/main">
          <x14:cfRule type="containsText" priority="1854" operator="containsText" text="2." id="{6B5549BD-C959-4E6A-A435-0968099915EC}">
            <xm:f>NOT(ISERROR(SEARCH("2.",'Príloha č.1.5 - SO 420-05'!#REF!)))</xm:f>
            <x14:dxf>
              <numFmt numFmtId="0" formatCode="General"/>
            </x14:dxf>
          </x14:cfRule>
          <xm:sqref>A10</xm:sqref>
        </x14:conditionalFormatting>
      </x14:conditionalFormatting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6">
    <tabColor rgb="FFFF0000"/>
    <pageSetUpPr fitToPage="1"/>
  </sheetPr>
  <dimension ref="A1:S205"/>
  <sheetViews>
    <sheetView topLeftCell="E1" zoomScale="55" zoomScaleNormal="55" workbookViewId="0">
      <pane ySplit="7" topLeftCell="A177" activePane="bottomLeft" state="frozen"/>
      <selection pane="bottomLeft" activeCell="R181" activeCellId="5" sqref="R9 R9:R36 R37 R39:R178 R179 R181"/>
    </sheetView>
  </sheetViews>
  <sheetFormatPr defaultColWidth="9.140625" defaultRowHeight="15" x14ac:dyDescent="0.25"/>
  <cols>
    <col min="1" max="1" width="5.7109375" style="1122" customWidth="1"/>
    <col min="2" max="2" width="18.7109375" style="18" customWidth="1"/>
    <col min="3" max="3" width="32.7109375" style="18" customWidth="1"/>
    <col min="4" max="4" width="60.7109375" style="18" customWidth="1"/>
    <col min="5" max="10" width="3.7109375" style="1122" customWidth="1"/>
    <col min="11" max="12" width="9.7109375" style="1122" customWidth="1"/>
    <col min="13" max="17" width="7.7109375" style="18" customWidth="1"/>
    <col min="18" max="19" width="15.7109375" style="18" customWidth="1"/>
    <col min="20" max="16384" width="9.140625" style="19"/>
  </cols>
  <sheetData>
    <row r="1" spans="1:19" s="204" customFormat="1" ht="54" customHeight="1" x14ac:dyDescent="0.25">
      <c r="A1" s="1162"/>
      <c r="B1" s="1162"/>
      <c r="C1" s="1162"/>
      <c r="D1" s="1162"/>
      <c r="E1" s="1162"/>
      <c r="F1" s="1163" t="s">
        <v>3652</v>
      </c>
      <c r="G1" s="1163"/>
      <c r="H1" s="1163"/>
      <c r="I1" s="1163"/>
      <c r="J1" s="1163"/>
      <c r="K1" s="1163"/>
      <c r="L1" s="1163"/>
      <c r="M1" s="1163"/>
      <c r="N1" s="1163"/>
      <c r="O1" s="1163"/>
      <c r="P1" s="1163"/>
      <c r="Q1" s="1163"/>
      <c r="R1" s="1163"/>
      <c r="S1" s="1163"/>
    </row>
    <row r="2" spans="1:19" s="204" customFormat="1"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s="204" customFormat="1" ht="15.75" customHeight="1" x14ac:dyDescent="0.25">
      <c r="A3" s="1169" t="s">
        <v>3639</v>
      </c>
      <c r="B3" s="1169"/>
      <c r="C3" s="1169"/>
      <c r="D3" s="1169"/>
      <c r="E3" s="1169"/>
      <c r="F3" s="1169"/>
      <c r="G3" s="1169"/>
      <c r="H3" s="1169"/>
      <c r="I3" s="1169"/>
      <c r="J3" s="1169"/>
      <c r="K3" s="1169"/>
      <c r="L3" s="1169"/>
      <c r="M3" s="1169"/>
      <c r="N3" s="1169"/>
      <c r="O3" s="18"/>
      <c r="P3" s="18"/>
      <c r="Q3" s="18"/>
      <c r="R3" s="18"/>
      <c r="S3" s="18"/>
    </row>
    <row r="4" spans="1:19" s="204" customFormat="1" ht="15.75" customHeight="1" thickBot="1" x14ac:dyDescent="0.3">
      <c r="A4" s="1122"/>
      <c r="B4" s="18"/>
      <c r="C4" s="18"/>
      <c r="D4" s="18"/>
      <c r="E4" s="1122"/>
      <c r="F4" s="1122"/>
      <c r="G4" s="1122"/>
      <c r="H4" s="1122"/>
      <c r="I4" s="1122"/>
      <c r="J4" s="1122"/>
      <c r="K4" s="1122"/>
      <c r="L4" s="1122"/>
      <c r="M4" s="18"/>
      <c r="N4" s="18"/>
      <c r="O4" s="18"/>
      <c r="P4" s="18"/>
      <c r="Q4" s="18"/>
      <c r="R4" s="18"/>
      <c r="S4" s="18"/>
    </row>
    <row r="5" spans="1:19" s="40" customFormat="1"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s="43" customFormat="1"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s="43" customFormat="1"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s="43" customFormat="1" x14ac:dyDescent="0.25">
      <c r="A8" s="214">
        <f t="shared" ref="A8:A71" si="0">ROW(A1)</f>
        <v>1</v>
      </c>
      <c r="B8" s="1288" t="s">
        <v>1441</v>
      </c>
      <c r="C8" s="1289" t="s">
        <v>1442</v>
      </c>
      <c r="D8" s="1014" t="s">
        <v>393</v>
      </c>
      <c r="E8" s="1015"/>
      <c r="F8" s="1015" t="s">
        <v>7</v>
      </c>
      <c r="G8" s="1015"/>
      <c r="H8" s="1015"/>
      <c r="I8" s="1015"/>
      <c r="J8" s="1015"/>
      <c r="K8" s="1015"/>
      <c r="L8" s="1015"/>
      <c r="M8" s="1015"/>
      <c r="N8" s="1015"/>
      <c r="O8" s="1015"/>
      <c r="P8" s="1015">
        <v>52</v>
      </c>
      <c r="Q8" s="1015">
        <v>6</v>
      </c>
      <c r="R8" s="1016" t="s">
        <v>4046</v>
      </c>
      <c r="S8" s="1017" t="s">
        <v>4046</v>
      </c>
    </row>
    <row r="9" spans="1:19" s="43" customFormat="1" ht="15" customHeight="1" x14ac:dyDescent="0.25">
      <c r="A9" s="214">
        <f t="shared" si="0"/>
        <v>2</v>
      </c>
      <c r="B9" s="1281"/>
      <c r="C9" s="1290"/>
      <c r="D9" s="1014" t="s">
        <v>529</v>
      </c>
      <c r="E9" s="1015"/>
      <c r="F9" s="1015"/>
      <c r="G9" s="1015"/>
      <c r="H9" s="1015"/>
      <c r="I9" s="1015"/>
      <c r="J9" s="1015"/>
      <c r="K9" s="1015"/>
      <c r="L9" s="1015"/>
      <c r="M9" s="1015" t="s">
        <v>7</v>
      </c>
      <c r="N9" s="1015" t="s">
        <v>7</v>
      </c>
      <c r="O9" s="1015"/>
      <c r="P9" s="1015">
        <v>2</v>
      </c>
      <c r="Q9" s="1015">
        <v>6</v>
      </c>
      <c r="R9" s="618"/>
      <c r="S9" s="755">
        <f>P9*Q9*ROUND(R9,2)</f>
        <v>0</v>
      </c>
    </row>
    <row r="10" spans="1:19" s="43" customFormat="1" ht="25.5" customHeight="1" x14ac:dyDescent="0.25">
      <c r="A10" s="214">
        <f t="shared" si="0"/>
        <v>3</v>
      </c>
      <c r="B10" s="1281"/>
      <c r="C10" s="1290"/>
      <c r="D10" s="6" t="s">
        <v>1443</v>
      </c>
      <c r="E10" s="1015"/>
      <c r="F10" s="1015"/>
      <c r="G10" s="1015"/>
      <c r="H10" s="1015"/>
      <c r="I10" s="1015"/>
      <c r="J10" s="1015"/>
      <c r="K10" s="1015"/>
      <c r="L10" s="1015"/>
      <c r="M10" s="1015" t="s">
        <v>7</v>
      </c>
      <c r="N10" s="1015" t="s">
        <v>7</v>
      </c>
      <c r="O10" s="1015"/>
      <c r="P10" s="1015">
        <v>2</v>
      </c>
      <c r="Q10" s="1015">
        <v>6</v>
      </c>
      <c r="R10" s="618"/>
      <c r="S10" s="755">
        <f t="shared" ref="S10:S37" si="1">P10*Q10*ROUND(R10,2)</f>
        <v>0</v>
      </c>
    </row>
    <row r="11" spans="1:19" s="43" customFormat="1" ht="15" customHeight="1" x14ac:dyDescent="0.25">
      <c r="A11" s="214">
        <f t="shared" si="0"/>
        <v>4</v>
      </c>
      <c r="B11" s="1281"/>
      <c r="C11" s="1290"/>
      <c r="D11" s="1014" t="s">
        <v>1444</v>
      </c>
      <c r="E11" s="1015"/>
      <c r="F11" s="1015"/>
      <c r="G11" s="1015"/>
      <c r="H11" s="1015"/>
      <c r="I11" s="1015"/>
      <c r="J11" s="1015"/>
      <c r="K11" s="1015"/>
      <c r="L11" s="1015"/>
      <c r="M11" s="1015" t="s">
        <v>7</v>
      </c>
      <c r="N11" s="1015" t="s">
        <v>7</v>
      </c>
      <c r="O11" s="1015"/>
      <c r="P11" s="1015">
        <v>2</v>
      </c>
      <c r="Q11" s="1015">
        <v>6</v>
      </c>
      <c r="R11" s="618"/>
      <c r="S11" s="755">
        <f t="shared" si="1"/>
        <v>0</v>
      </c>
    </row>
    <row r="12" spans="1:19" s="43" customFormat="1" ht="24.75" customHeight="1" x14ac:dyDescent="0.25">
      <c r="A12" s="214">
        <f t="shared" si="0"/>
        <v>5</v>
      </c>
      <c r="B12" s="1281"/>
      <c r="C12" s="1290"/>
      <c r="D12" s="6" t="s">
        <v>1445</v>
      </c>
      <c r="E12" s="1015"/>
      <c r="F12" s="1015"/>
      <c r="G12" s="1015"/>
      <c r="H12" s="1015"/>
      <c r="I12" s="1015"/>
      <c r="J12" s="1015"/>
      <c r="K12" s="1015"/>
      <c r="L12" s="1015"/>
      <c r="M12" s="1015" t="s">
        <v>7</v>
      </c>
      <c r="N12" s="1015" t="s">
        <v>7</v>
      </c>
      <c r="O12" s="1015"/>
      <c r="P12" s="1015">
        <v>2</v>
      </c>
      <c r="Q12" s="1015">
        <v>6</v>
      </c>
      <c r="R12" s="618"/>
      <c r="S12" s="755">
        <f t="shared" si="1"/>
        <v>0</v>
      </c>
    </row>
    <row r="13" spans="1:19" s="43" customFormat="1" ht="15" customHeight="1" x14ac:dyDescent="0.25">
      <c r="A13" s="214">
        <f t="shared" si="0"/>
        <v>6</v>
      </c>
      <c r="B13" s="1281"/>
      <c r="C13" s="1290"/>
      <c r="D13" s="1014" t="s">
        <v>1446</v>
      </c>
      <c r="E13" s="1015"/>
      <c r="F13" s="1015"/>
      <c r="G13" s="1015"/>
      <c r="H13" s="1015"/>
      <c r="I13" s="1015"/>
      <c r="J13" s="1015"/>
      <c r="K13" s="1015"/>
      <c r="L13" s="1015"/>
      <c r="M13" s="1015" t="s">
        <v>7</v>
      </c>
      <c r="N13" s="1015" t="s">
        <v>7</v>
      </c>
      <c r="O13" s="1015"/>
      <c r="P13" s="1015">
        <v>2</v>
      </c>
      <c r="Q13" s="1015">
        <v>6</v>
      </c>
      <c r="R13" s="618"/>
      <c r="S13" s="755">
        <f t="shared" si="1"/>
        <v>0</v>
      </c>
    </row>
    <row r="14" spans="1:19" s="43" customFormat="1" ht="15" customHeight="1" x14ac:dyDescent="0.25">
      <c r="A14" s="214">
        <f t="shared" si="0"/>
        <v>7</v>
      </c>
      <c r="B14" s="1281"/>
      <c r="C14" s="1290"/>
      <c r="D14" s="1014" t="s">
        <v>533</v>
      </c>
      <c r="E14" s="1015"/>
      <c r="F14" s="1015"/>
      <c r="G14" s="1015"/>
      <c r="H14" s="1015"/>
      <c r="I14" s="1015"/>
      <c r="J14" s="1015"/>
      <c r="K14" s="1015"/>
      <c r="L14" s="1015"/>
      <c r="M14" s="1015" t="s">
        <v>7</v>
      </c>
      <c r="N14" s="1015" t="s">
        <v>7</v>
      </c>
      <c r="O14" s="1015"/>
      <c r="P14" s="1015">
        <v>2</v>
      </c>
      <c r="Q14" s="1015">
        <v>6</v>
      </c>
      <c r="R14" s="618"/>
      <c r="S14" s="755">
        <f t="shared" si="1"/>
        <v>0</v>
      </c>
    </row>
    <row r="15" spans="1:19" s="43" customFormat="1" ht="15" customHeight="1" x14ac:dyDescent="0.25">
      <c r="A15" s="214">
        <f t="shared" si="0"/>
        <v>8</v>
      </c>
      <c r="B15" s="1281"/>
      <c r="C15" s="1290"/>
      <c r="D15" s="1014" t="s">
        <v>1447</v>
      </c>
      <c r="E15" s="1015"/>
      <c r="F15" s="1015"/>
      <c r="G15" s="1015"/>
      <c r="H15" s="1015"/>
      <c r="I15" s="1015"/>
      <c r="J15" s="1015"/>
      <c r="K15" s="1015"/>
      <c r="L15" s="1015"/>
      <c r="M15" s="1015" t="s">
        <v>7</v>
      </c>
      <c r="N15" s="1015" t="s">
        <v>7</v>
      </c>
      <c r="O15" s="1015"/>
      <c r="P15" s="1015">
        <v>2</v>
      </c>
      <c r="Q15" s="1015">
        <v>6</v>
      </c>
      <c r="R15" s="618"/>
      <c r="S15" s="755">
        <f t="shared" si="1"/>
        <v>0</v>
      </c>
    </row>
    <row r="16" spans="1:19" s="43" customFormat="1" ht="15" customHeight="1" x14ac:dyDescent="0.25">
      <c r="A16" s="214">
        <f t="shared" si="0"/>
        <v>9</v>
      </c>
      <c r="B16" s="1281"/>
      <c r="C16" s="1290"/>
      <c r="D16" s="1014" t="s">
        <v>210</v>
      </c>
      <c r="E16" s="1015"/>
      <c r="F16" s="1015"/>
      <c r="G16" s="1015"/>
      <c r="H16" s="1015"/>
      <c r="I16" s="1015"/>
      <c r="J16" s="1015"/>
      <c r="K16" s="1015"/>
      <c r="L16" s="1015"/>
      <c r="M16" s="1015" t="s">
        <v>7</v>
      </c>
      <c r="N16" s="1015" t="s">
        <v>7</v>
      </c>
      <c r="O16" s="1015"/>
      <c r="P16" s="1015">
        <v>2</v>
      </c>
      <c r="Q16" s="1015">
        <v>6</v>
      </c>
      <c r="R16" s="618"/>
      <c r="S16" s="755">
        <f t="shared" si="1"/>
        <v>0</v>
      </c>
    </row>
    <row r="17" spans="1:19" s="43" customFormat="1" ht="15" customHeight="1" x14ac:dyDescent="0.25">
      <c r="A17" s="214">
        <f t="shared" si="0"/>
        <v>10</v>
      </c>
      <c r="B17" s="1281"/>
      <c r="C17" s="1290"/>
      <c r="D17" s="1014" t="s">
        <v>539</v>
      </c>
      <c r="E17" s="1015"/>
      <c r="F17" s="1015"/>
      <c r="G17" s="1015"/>
      <c r="H17" s="1015"/>
      <c r="I17" s="1015"/>
      <c r="J17" s="1015"/>
      <c r="K17" s="1015"/>
      <c r="L17" s="1015"/>
      <c r="M17" s="1015" t="s">
        <v>7</v>
      </c>
      <c r="N17" s="1015" t="s">
        <v>7</v>
      </c>
      <c r="O17" s="1015"/>
      <c r="P17" s="1015">
        <v>2</v>
      </c>
      <c r="Q17" s="1015">
        <v>6</v>
      </c>
      <c r="R17" s="618"/>
      <c r="S17" s="755">
        <f t="shared" si="1"/>
        <v>0</v>
      </c>
    </row>
    <row r="18" spans="1:19" s="43" customFormat="1" ht="21.75" customHeight="1" x14ac:dyDescent="0.25">
      <c r="A18" s="214">
        <f t="shared" si="0"/>
        <v>11</v>
      </c>
      <c r="B18" s="1281"/>
      <c r="C18" s="1290"/>
      <c r="D18" s="6" t="s">
        <v>1448</v>
      </c>
      <c r="E18" s="1015"/>
      <c r="F18" s="1015"/>
      <c r="G18" s="1015"/>
      <c r="H18" s="1015"/>
      <c r="I18" s="1015"/>
      <c r="J18" s="1015"/>
      <c r="K18" s="1015"/>
      <c r="L18" s="1015"/>
      <c r="M18" s="1015" t="s">
        <v>7</v>
      </c>
      <c r="N18" s="1015" t="s">
        <v>7</v>
      </c>
      <c r="O18" s="1015"/>
      <c r="P18" s="1015">
        <v>2</v>
      </c>
      <c r="Q18" s="1015">
        <v>6</v>
      </c>
      <c r="R18" s="618"/>
      <c r="S18" s="755">
        <f t="shared" si="1"/>
        <v>0</v>
      </c>
    </row>
    <row r="19" spans="1:19" s="43" customFormat="1" ht="15" customHeight="1" x14ac:dyDescent="0.25">
      <c r="A19" s="214">
        <f t="shared" si="0"/>
        <v>12</v>
      </c>
      <c r="B19" s="1281"/>
      <c r="C19" s="1290"/>
      <c r="D19" s="1014" t="s">
        <v>1449</v>
      </c>
      <c r="E19" s="1015"/>
      <c r="F19" s="1015"/>
      <c r="G19" s="1015"/>
      <c r="H19" s="1015"/>
      <c r="I19" s="1015"/>
      <c r="J19" s="1015"/>
      <c r="K19" s="1015"/>
      <c r="L19" s="1015"/>
      <c r="M19" s="1015"/>
      <c r="N19" s="1015" t="s">
        <v>7</v>
      </c>
      <c r="O19" s="1015"/>
      <c r="P19" s="1015">
        <v>1</v>
      </c>
      <c r="Q19" s="1015">
        <v>6</v>
      </c>
      <c r="R19" s="618"/>
      <c r="S19" s="755">
        <f t="shared" si="1"/>
        <v>0</v>
      </c>
    </row>
    <row r="20" spans="1:19" s="43" customFormat="1" ht="24" customHeight="1" x14ac:dyDescent="0.25">
      <c r="A20" s="214">
        <f t="shared" si="0"/>
        <v>13</v>
      </c>
      <c r="B20" s="1281"/>
      <c r="C20" s="1290"/>
      <c r="D20" s="6" t="s">
        <v>1450</v>
      </c>
      <c r="E20" s="1015"/>
      <c r="F20" s="1015"/>
      <c r="G20" s="1015"/>
      <c r="H20" s="1015"/>
      <c r="I20" s="1015"/>
      <c r="J20" s="1015"/>
      <c r="K20" s="1015"/>
      <c r="L20" s="1015"/>
      <c r="M20" s="1015"/>
      <c r="N20" s="1015" t="s">
        <v>7</v>
      </c>
      <c r="O20" s="1015"/>
      <c r="P20" s="1015">
        <v>1</v>
      </c>
      <c r="Q20" s="1015">
        <v>6</v>
      </c>
      <c r="R20" s="618"/>
      <c r="S20" s="755">
        <f t="shared" si="1"/>
        <v>0</v>
      </c>
    </row>
    <row r="21" spans="1:19" s="43" customFormat="1" ht="15" customHeight="1" x14ac:dyDescent="0.25">
      <c r="A21" s="214">
        <f t="shared" si="0"/>
        <v>14</v>
      </c>
      <c r="B21" s="1281"/>
      <c r="C21" s="1290"/>
      <c r="D21" s="1014" t="s">
        <v>218</v>
      </c>
      <c r="E21" s="1015"/>
      <c r="F21" s="1015"/>
      <c r="G21" s="1015"/>
      <c r="H21" s="1015"/>
      <c r="I21" s="1015"/>
      <c r="J21" s="1015"/>
      <c r="K21" s="1015"/>
      <c r="L21" s="1015"/>
      <c r="M21" s="1015"/>
      <c r="N21" s="1015" t="s">
        <v>7</v>
      </c>
      <c r="O21" s="1015"/>
      <c r="P21" s="1015">
        <v>1</v>
      </c>
      <c r="Q21" s="1015">
        <v>6</v>
      </c>
      <c r="R21" s="618"/>
      <c r="S21" s="755">
        <f t="shared" si="1"/>
        <v>0</v>
      </c>
    </row>
    <row r="22" spans="1:19" s="43" customFormat="1" ht="15" customHeight="1" x14ac:dyDescent="0.25">
      <c r="A22" s="214">
        <f t="shared" si="0"/>
        <v>15</v>
      </c>
      <c r="B22" s="1281"/>
      <c r="C22" s="1290"/>
      <c r="D22" s="1014" t="s">
        <v>1451</v>
      </c>
      <c r="E22" s="1015"/>
      <c r="F22" s="1015"/>
      <c r="G22" s="1015"/>
      <c r="H22" s="1015"/>
      <c r="I22" s="1015"/>
      <c r="J22" s="1015"/>
      <c r="K22" s="1015"/>
      <c r="L22" s="1015"/>
      <c r="M22" s="1015"/>
      <c r="N22" s="1015" t="s">
        <v>7</v>
      </c>
      <c r="O22" s="1015"/>
      <c r="P22" s="1015">
        <v>1</v>
      </c>
      <c r="Q22" s="1015">
        <v>6</v>
      </c>
      <c r="R22" s="618"/>
      <c r="S22" s="755">
        <f t="shared" si="1"/>
        <v>0</v>
      </c>
    </row>
    <row r="23" spans="1:19" s="43" customFormat="1" ht="15" customHeight="1" x14ac:dyDescent="0.25">
      <c r="A23" s="214">
        <f t="shared" si="0"/>
        <v>16</v>
      </c>
      <c r="B23" s="1281"/>
      <c r="C23" s="1290"/>
      <c r="D23" s="1014" t="s">
        <v>546</v>
      </c>
      <c r="E23" s="1015"/>
      <c r="F23" s="1015"/>
      <c r="G23" s="1015"/>
      <c r="H23" s="1015"/>
      <c r="I23" s="1015"/>
      <c r="J23" s="1015"/>
      <c r="K23" s="1015"/>
      <c r="L23" s="1015"/>
      <c r="M23" s="1015" t="s">
        <v>7</v>
      </c>
      <c r="N23" s="1015" t="s">
        <v>7</v>
      </c>
      <c r="O23" s="1015"/>
      <c r="P23" s="1015">
        <v>2</v>
      </c>
      <c r="Q23" s="1015">
        <v>6</v>
      </c>
      <c r="R23" s="618"/>
      <c r="S23" s="755">
        <f t="shared" si="1"/>
        <v>0</v>
      </c>
    </row>
    <row r="24" spans="1:19" s="43" customFormat="1" ht="15" customHeight="1" x14ac:dyDescent="0.25">
      <c r="A24" s="214">
        <f t="shared" si="0"/>
        <v>17</v>
      </c>
      <c r="B24" s="1281"/>
      <c r="C24" s="1290"/>
      <c r="D24" s="1014" t="s">
        <v>1452</v>
      </c>
      <c r="E24" s="1015"/>
      <c r="F24" s="1015"/>
      <c r="G24" s="1015"/>
      <c r="H24" s="1015"/>
      <c r="I24" s="1015"/>
      <c r="J24" s="1015"/>
      <c r="K24" s="1015"/>
      <c r="L24" s="1015"/>
      <c r="M24" s="1015" t="s">
        <v>7</v>
      </c>
      <c r="N24" s="1015" t="s">
        <v>7</v>
      </c>
      <c r="O24" s="1015"/>
      <c r="P24" s="1015">
        <v>2</v>
      </c>
      <c r="Q24" s="1015">
        <v>6</v>
      </c>
      <c r="R24" s="618"/>
      <c r="S24" s="755">
        <f t="shared" si="1"/>
        <v>0</v>
      </c>
    </row>
    <row r="25" spans="1:19" s="43" customFormat="1" ht="15" customHeight="1" x14ac:dyDescent="0.25">
      <c r="A25" s="214">
        <f t="shared" si="0"/>
        <v>18</v>
      </c>
      <c r="B25" s="1281"/>
      <c r="C25" s="1290"/>
      <c r="D25" s="1014" t="s">
        <v>1453</v>
      </c>
      <c r="E25" s="1015"/>
      <c r="F25" s="1015"/>
      <c r="G25" s="1015"/>
      <c r="H25" s="1015"/>
      <c r="I25" s="1015"/>
      <c r="J25" s="1015"/>
      <c r="K25" s="1015"/>
      <c r="L25" s="1015"/>
      <c r="M25" s="1015" t="s">
        <v>7</v>
      </c>
      <c r="N25" s="1015" t="s">
        <v>7</v>
      </c>
      <c r="O25" s="1015"/>
      <c r="P25" s="1015">
        <v>2</v>
      </c>
      <c r="Q25" s="1015">
        <v>6</v>
      </c>
      <c r="R25" s="618"/>
      <c r="S25" s="755">
        <f t="shared" si="1"/>
        <v>0</v>
      </c>
    </row>
    <row r="26" spans="1:19" s="43" customFormat="1" ht="21.75" customHeight="1" x14ac:dyDescent="0.25">
      <c r="A26" s="214">
        <f t="shared" si="0"/>
        <v>19</v>
      </c>
      <c r="B26" s="1281"/>
      <c r="C26" s="1290"/>
      <c r="D26" s="6" t="s">
        <v>1454</v>
      </c>
      <c r="E26" s="1015"/>
      <c r="F26" s="1015"/>
      <c r="G26" s="1015"/>
      <c r="H26" s="1015"/>
      <c r="I26" s="1015"/>
      <c r="J26" s="1015"/>
      <c r="K26" s="1015"/>
      <c r="L26" s="1015"/>
      <c r="M26" s="1015" t="s">
        <v>7</v>
      </c>
      <c r="N26" s="1015" t="s">
        <v>7</v>
      </c>
      <c r="O26" s="1015"/>
      <c r="P26" s="1015">
        <v>2</v>
      </c>
      <c r="Q26" s="1015">
        <v>6</v>
      </c>
      <c r="R26" s="618"/>
      <c r="S26" s="755">
        <f t="shared" si="1"/>
        <v>0</v>
      </c>
    </row>
    <row r="27" spans="1:19" s="43" customFormat="1" ht="15" customHeight="1" x14ac:dyDescent="0.25">
      <c r="A27" s="214">
        <f t="shared" si="0"/>
        <v>20</v>
      </c>
      <c r="B27" s="1281"/>
      <c r="C27" s="1290"/>
      <c r="D27" s="1014" t="s">
        <v>1455</v>
      </c>
      <c r="E27" s="1015"/>
      <c r="F27" s="1015"/>
      <c r="G27" s="1015"/>
      <c r="H27" s="1015"/>
      <c r="I27" s="1015"/>
      <c r="J27" s="1015"/>
      <c r="K27" s="1015"/>
      <c r="L27" s="1015"/>
      <c r="M27" s="1015"/>
      <c r="N27" s="1015" t="s">
        <v>7</v>
      </c>
      <c r="O27" s="1015"/>
      <c r="P27" s="1015">
        <v>1</v>
      </c>
      <c r="Q27" s="1015">
        <v>6</v>
      </c>
      <c r="R27" s="618"/>
      <c r="S27" s="755">
        <f t="shared" si="1"/>
        <v>0</v>
      </c>
    </row>
    <row r="28" spans="1:19" s="43" customFormat="1" ht="15" customHeight="1" x14ac:dyDescent="0.25">
      <c r="A28" s="214">
        <f t="shared" si="0"/>
        <v>21</v>
      </c>
      <c r="B28" s="1281"/>
      <c r="C28" s="1290"/>
      <c r="D28" s="1014" t="s">
        <v>1547</v>
      </c>
      <c r="E28" s="1015"/>
      <c r="F28" s="1015"/>
      <c r="G28" s="1015"/>
      <c r="H28" s="1015"/>
      <c r="I28" s="1015"/>
      <c r="J28" s="1015" t="s">
        <v>7</v>
      </c>
      <c r="K28" s="1015"/>
      <c r="L28" s="1015"/>
      <c r="M28" s="1015"/>
      <c r="N28" s="1015"/>
      <c r="O28" s="1015"/>
      <c r="P28" s="1015">
        <v>0.25</v>
      </c>
      <c r="Q28" s="1015">
        <v>6</v>
      </c>
      <c r="R28" s="618"/>
      <c r="S28" s="755">
        <f t="shared" si="1"/>
        <v>0</v>
      </c>
    </row>
    <row r="29" spans="1:19" s="43" customFormat="1" ht="15" customHeight="1" x14ac:dyDescent="0.25">
      <c r="A29" s="214">
        <f t="shared" si="0"/>
        <v>22</v>
      </c>
      <c r="B29" s="1282"/>
      <c r="C29" s="1291"/>
      <c r="D29" s="1014" t="s">
        <v>1456</v>
      </c>
      <c r="E29" s="1015"/>
      <c r="F29" s="1015"/>
      <c r="G29" s="1015"/>
      <c r="H29" s="1015"/>
      <c r="I29" s="1015"/>
      <c r="J29" s="1015"/>
      <c r="K29" s="1015"/>
      <c r="L29" s="1015"/>
      <c r="M29" s="1015" t="s">
        <v>7</v>
      </c>
      <c r="N29" s="1015" t="s">
        <v>7</v>
      </c>
      <c r="O29" s="1015"/>
      <c r="P29" s="1015">
        <v>2</v>
      </c>
      <c r="Q29" s="1015">
        <v>1</v>
      </c>
      <c r="R29" s="618"/>
      <c r="S29" s="755">
        <f t="shared" si="1"/>
        <v>0</v>
      </c>
    </row>
    <row r="30" spans="1:19" s="43" customFormat="1" ht="15" customHeight="1" x14ac:dyDescent="0.25">
      <c r="A30" s="214">
        <f t="shared" si="0"/>
        <v>23</v>
      </c>
      <c r="B30" s="1261" t="s">
        <v>4</v>
      </c>
      <c r="C30" s="1284" t="s">
        <v>1457</v>
      </c>
      <c r="D30" s="1014" t="s">
        <v>1458</v>
      </c>
      <c r="E30" s="1015"/>
      <c r="F30" s="1015"/>
      <c r="G30" s="1015"/>
      <c r="H30" s="1015"/>
      <c r="I30" s="1015"/>
      <c r="J30" s="1015"/>
      <c r="K30" s="1015"/>
      <c r="L30" s="1015"/>
      <c r="M30" s="1015" t="s">
        <v>7</v>
      </c>
      <c r="N30" s="1015" t="s">
        <v>7</v>
      </c>
      <c r="O30" s="1015"/>
      <c r="P30" s="1015">
        <v>2</v>
      </c>
      <c r="Q30" s="1015">
        <v>1</v>
      </c>
      <c r="R30" s="618"/>
      <c r="S30" s="755">
        <f t="shared" si="1"/>
        <v>0</v>
      </c>
    </row>
    <row r="31" spans="1:19" s="43" customFormat="1" ht="24" customHeight="1" x14ac:dyDescent="0.25">
      <c r="A31" s="214">
        <f t="shared" si="0"/>
        <v>24</v>
      </c>
      <c r="B31" s="1262"/>
      <c r="C31" s="1285"/>
      <c r="D31" s="6" t="s">
        <v>1459</v>
      </c>
      <c r="E31" s="1015"/>
      <c r="F31" s="1015"/>
      <c r="G31" s="1015"/>
      <c r="H31" s="1015"/>
      <c r="I31" s="1015"/>
      <c r="J31" s="1015"/>
      <c r="K31" s="1015"/>
      <c r="L31" s="1015"/>
      <c r="M31" s="1015" t="s">
        <v>7</v>
      </c>
      <c r="N31" s="1015" t="s">
        <v>7</v>
      </c>
      <c r="O31" s="1015"/>
      <c r="P31" s="1015">
        <v>2</v>
      </c>
      <c r="Q31" s="1015">
        <v>1</v>
      </c>
      <c r="R31" s="618"/>
      <c r="S31" s="755">
        <f t="shared" si="1"/>
        <v>0</v>
      </c>
    </row>
    <row r="32" spans="1:19" s="43" customFormat="1" ht="23.25" customHeight="1" x14ac:dyDescent="0.25">
      <c r="A32" s="214">
        <f t="shared" si="0"/>
        <v>25</v>
      </c>
      <c r="B32" s="1262"/>
      <c r="C32" s="1285"/>
      <c r="D32" s="6" t="s">
        <v>1460</v>
      </c>
      <c r="E32" s="1015"/>
      <c r="F32" s="1015"/>
      <c r="G32" s="1015"/>
      <c r="H32" s="1015"/>
      <c r="I32" s="1015"/>
      <c r="J32" s="1015"/>
      <c r="K32" s="1015"/>
      <c r="L32" s="1015"/>
      <c r="M32" s="1015" t="s">
        <v>7</v>
      </c>
      <c r="N32" s="1015" t="s">
        <v>7</v>
      </c>
      <c r="O32" s="1015"/>
      <c r="P32" s="1015">
        <v>2</v>
      </c>
      <c r="Q32" s="1015">
        <v>1</v>
      </c>
      <c r="R32" s="618"/>
      <c r="S32" s="755">
        <f t="shared" si="1"/>
        <v>0</v>
      </c>
    </row>
    <row r="33" spans="1:19" s="43" customFormat="1" ht="15" customHeight="1" x14ac:dyDescent="0.25">
      <c r="A33" s="214">
        <f t="shared" si="0"/>
        <v>26</v>
      </c>
      <c r="B33" s="1262"/>
      <c r="C33" s="1285"/>
      <c r="D33" s="1014" t="s">
        <v>1461</v>
      </c>
      <c r="E33" s="1015"/>
      <c r="F33" s="1015"/>
      <c r="G33" s="1015"/>
      <c r="H33" s="1015"/>
      <c r="I33" s="1015"/>
      <c r="J33" s="1015"/>
      <c r="K33" s="1015"/>
      <c r="L33" s="1015"/>
      <c r="M33" s="1015" t="s">
        <v>7</v>
      </c>
      <c r="N33" s="1015" t="s">
        <v>7</v>
      </c>
      <c r="O33" s="1015"/>
      <c r="P33" s="1015">
        <v>2</v>
      </c>
      <c r="Q33" s="1015">
        <v>1</v>
      </c>
      <c r="R33" s="618"/>
      <c r="S33" s="755">
        <f t="shared" si="1"/>
        <v>0</v>
      </c>
    </row>
    <row r="34" spans="1:19" s="43" customFormat="1" ht="15" customHeight="1" x14ac:dyDescent="0.25">
      <c r="A34" s="214">
        <f t="shared" si="0"/>
        <v>27</v>
      </c>
      <c r="B34" s="1262"/>
      <c r="C34" s="1285"/>
      <c r="D34" s="1014" t="s">
        <v>1462</v>
      </c>
      <c r="E34" s="1015"/>
      <c r="F34" s="1015"/>
      <c r="G34" s="1015"/>
      <c r="H34" s="1015"/>
      <c r="I34" s="1015"/>
      <c r="J34" s="1015"/>
      <c r="K34" s="1015"/>
      <c r="L34" s="1015"/>
      <c r="M34" s="1015" t="s">
        <v>7</v>
      </c>
      <c r="N34" s="1015" t="s">
        <v>7</v>
      </c>
      <c r="O34" s="1015"/>
      <c r="P34" s="1015">
        <v>2</v>
      </c>
      <c r="Q34" s="1015">
        <v>1</v>
      </c>
      <c r="R34" s="618"/>
      <c r="S34" s="755">
        <f t="shared" si="1"/>
        <v>0</v>
      </c>
    </row>
    <row r="35" spans="1:19" s="43" customFormat="1" ht="15" customHeight="1" x14ac:dyDescent="0.25">
      <c r="A35" s="214">
        <f t="shared" si="0"/>
        <v>28</v>
      </c>
      <c r="B35" s="1262"/>
      <c r="C35" s="1285"/>
      <c r="D35" s="1014" t="s">
        <v>1463</v>
      </c>
      <c r="E35" s="1015"/>
      <c r="F35" s="1015"/>
      <c r="G35" s="1015"/>
      <c r="H35" s="1015"/>
      <c r="I35" s="1015"/>
      <c r="J35" s="1015"/>
      <c r="K35" s="1015"/>
      <c r="L35" s="1015"/>
      <c r="M35" s="1015" t="s">
        <v>7</v>
      </c>
      <c r="N35" s="1015" t="s">
        <v>7</v>
      </c>
      <c r="O35" s="1015"/>
      <c r="P35" s="1015">
        <v>2</v>
      </c>
      <c r="Q35" s="1015">
        <v>1</v>
      </c>
      <c r="R35" s="618"/>
      <c r="S35" s="755">
        <f t="shared" si="1"/>
        <v>0</v>
      </c>
    </row>
    <row r="36" spans="1:19" s="43" customFormat="1" ht="15" customHeight="1" x14ac:dyDescent="0.25">
      <c r="A36" s="214">
        <f t="shared" si="0"/>
        <v>29</v>
      </c>
      <c r="B36" s="1262"/>
      <c r="C36" s="1285"/>
      <c r="D36" s="1014" t="s">
        <v>1464</v>
      </c>
      <c r="E36" s="1015"/>
      <c r="F36" s="1015"/>
      <c r="G36" s="1015"/>
      <c r="H36" s="1015"/>
      <c r="I36" s="1015"/>
      <c r="J36" s="1015"/>
      <c r="K36" s="1015"/>
      <c r="L36" s="1015"/>
      <c r="M36" s="1015" t="s">
        <v>7</v>
      </c>
      <c r="N36" s="1015" t="s">
        <v>7</v>
      </c>
      <c r="O36" s="1015"/>
      <c r="P36" s="1015">
        <v>2</v>
      </c>
      <c r="Q36" s="1015">
        <v>1</v>
      </c>
      <c r="R36" s="618"/>
      <c r="S36" s="755">
        <f t="shared" si="1"/>
        <v>0</v>
      </c>
    </row>
    <row r="37" spans="1:19" s="43" customFormat="1" ht="15" customHeight="1" x14ac:dyDescent="0.25">
      <c r="A37" s="214">
        <f t="shared" si="0"/>
        <v>30</v>
      </c>
      <c r="B37" s="1263"/>
      <c r="C37" s="1286"/>
      <c r="D37" s="1014" t="s">
        <v>44</v>
      </c>
      <c r="E37" s="1015"/>
      <c r="F37" s="1015"/>
      <c r="G37" s="1015"/>
      <c r="H37" s="1015"/>
      <c r="I37" s="1015"/>
      <c r="J37" s="1015"/>
      <c r="K37" s="1015"/>
      <c r="L37" s="1015"/>
      <c r="M37" s="1015" t="s">
        <v>7</v>
      </c>
      <c r="N37" s="1015" t="s">
        <v>7</v>
      </c>
      <c r="O37" s="1015"/>
      <c r="P37" s="1015">
        <v>2</v>
      </c>
      <c r="Q37" s="1015">
        <v>1</v>
      </c>
      <c r="R37" s="618"/>
      <c r="S37" s="755">
        <f t="shared" si="1"/>
        <v>0</v>
      </c>
    </row>
    <row r="38" spans="1:19" s="43" customFormat="1" ht="15" customHeight="1" x14ac:dyDescent="0.25">
      <c r="A38" s="214">
        <f t="shared" si="0"/>
        <v>31</v>
      </c>
      <c r="B38" s="1261" t="s">
        <v>1465</v>
      </c>
      <c r="C38" s="1284" t="s">
        <v>1466</v>
      </c>
      <c r="D38" s="1014" t="s">
        <v>393</v>
      </c>
      <c r="E38" s="1015"/>
      <c r="F38" s="1015" t="s">
        <v>7</v>
      </c>
      <c r="G38" s="1015"/>
      <c r="H38" s="1015"/>
      <c r="I38" s="1015"/>
      <c r="J38" s="1015"/>
      <c r="K38" s="1015"/>
      <c r="L38" s="1015"/>
      <c r="M38" s="1015"/>
      <c r="N38" s="1015"/>
      <c r="O38" s="1015"/>
      <c r="P38" s="1015">
        <v>52</v>
      </c>
      <c r="Q38" s="1015">
        <v>4</v>
      </c>
      <c r="R38" s="941" t="s">
        <v>4046</v>
      </c>
      <c r="S38" s="942" t="s">
        <v>4046</v>
      </c>
    </row>
    <row r="39" spans="1:19" s="43" customFormat="1" ht="15" customHeight="1" x14ac:dyDescent="0.25">
      <c r="A39" s="214">
        <f t="shared" si="0"/>
        <v>32</v>
      </c>
      <c r="B39" s="1262"/>
      <c r="C39" s="1285"/>
      <c r="D39" s="1014" t="s">
        <v>1427</v>
      </c>
      <c r="E39" s="1015"/>
      <c r="F39" s="1015"/>
      <c r="G39" s="1015"/>
      <c r="H39" s="1015"/>
      <c r="I39" s="1015"/>
      <c r="J39" s="1015"/>
      <c r="K39" s="1015"/>
      <c r="L39" s="1015"/>
      <c r="M39" s="1015" t="s">
        <v>7</v>
      </c>
      <c r="N39" s="1015" t="s">
        <v>7</v>
      </c>
      <c r="O39" s="1015"/>
      <c r="P39" s="1015">
        <v>2</v>
      </c>
      <c r="Q39" s="1015">
        <v>4</v>
      </c>
      <c r="R39" s="618"/>
      <c r="S39" s="755">
        <f>P39*Q39*ROUND(R39,2)</f>
        <v>0</v>
      </c>
    </row>
    <row r="40" spans="1:19" s="43" customFormat="1" ht="15" customHeight="1" x14ac:dyDescent="0.25">
      <c r="A40" s="214">
        <f t="shared" si="0"/>
        <v>33</v>
      </c>
      <c r="B40" s="1262"/>
      <c r="C40" s="1285"/>
      <c r="D40" s="1014" t="s">
        <v>1428</v>
      </c>
      <c r="E40" s="1015"/>
      <c r="F40" s="1015"/>
      <c r="G40" s="1015"/>
      <c r="H40" s="1015"/>
      <c r="I40" s="1015"/>
      <c r="J40" s="1015"/>
      <c r="K40" s="1015"/>
      <c r="L40" s="1015"/>
      <c r="M40" s="1015" t="s">
        <v>7</v>
      </c>
      <c r="N40" s="1015" t="s">
        <v>7</v>
      </c>
      <c r="O40" s="1015"/>
      <c r="P40" s="1015">
        <v>2</v>
      </c>
      <c r="Q40" s="1015">
        <v>4</v>
      </c>
      <c r="R40" s="618"/>
      <c r="S40" s="755">
        <f t="shared" ref="S40:S103" si="2">P40*Q40*ROUND(R40,2)</f>
        <v>0</v>
      </c>
    </row>
    <row r="41" spans="1:19" s="43" customFormat="1" ht="15" customHeight="1" x14ac:dyDescent="0.25">
      <c r="A41" s="214">
        <f t="shared" si="0"/>
        <v>34</v>
      </c>
      <c r="B41" s="1262"/>
      <c r="C41" s="1285"/>
      <c r="D41" s="1014" t="s">
        <v>1429</v>
      </c>
      <c r="E41" s="1015"/>
      <c r="F41" s="1015"/>
      <c r="G41" s="1015"/>
      <c r="H41" s="1015"/>
      <c r="I41" s="1015"/>
      <c r="J41" s="1015"/>
      <c r="K41" s="1015"/>
      <c r="L41" s="1015"/>
      <c r="M41" s="1015" t="s">
        <v>7</v>
      </c>
      <c r="N41" s="1015" t="s">
        <v>7</v>
      </c>
      <c r="O41" s="1015"/>
      <c r="P41" s="1015">
        <v>2</v>
      </c>
      <c r="Q41" s="1015">
        <v>6</v>
      </c>
      <c r="R41" s="618"/>
      <c r="S41" s="755">
        <f t="shared" si="2"/>
        <v>0</v>
      </c>
    </row>
    <row r="42" spans="1:19" s="43" customFormat="1" ht="15" customHeight="1" x14ac:dyDescent="0.25">
      <c r="A42" s="214">
        <f t="shared" si="0"/>
        <v>35</v>
      </c>
      <c r="B42" s="1262"/>
      <c r="C42" s="1285"/>
      <c r="D42" s="1014" t="s">
        <v>1467</v>
      </c>
      <c r="E42" s="1015"/>
      <c r="F42" s="1015"/>
      <c r="G42" s="1015"/>
      <c r="H42" s="1015"/>
      <c r="I42" s="1015"/>
      <c r="J42" s="1015"/>
      <c r="K42" s="1015"/>
      <c r="L42" s="1015"/>
      <c r="M42" s="1015" t="s">
        <v>7</v>
      </c>
      <c r="N42" s="1015" t="s">
        <v>7</v>
      </c>
      <c r="O42" s="1015"/>
      <c r="P42" s="1015">
        <v>2</v>
      </c>
      <c r="Q42" s="1015">
        <v>4</v>
      </c>
      <c r="R42" s="618"/>
      <c r="S42" s="755">
        <f t="shared" si="2"/>
        <v>0</v>
      </c>
    </row>
    <row r="43" spans="1:19" s="43" customFormat="1" ht="15" customHeight="1" x14ac:dyDescent="0.25">
      <c r="A43" s="214">
        <f t="shared" si="0"/>
        <v>36</v>
      </c>
      <c r="B43" s="1262"/>
      <c r="C43" s="1285"/>
      <c r="D43" s="1014" t="s">
        <v>1547</v>
      </c>
      <c r="E43" s="1015"/>
      <c r="F43" s="1015"/>
      <c r="G43" s="1015"/>
      <c r="H43" s="1015"/>
      <c r="I43" s="1015"/>
      <c r="J43" s="1015" t="s">
        <v>7</v>
      </c>
      <c r="K43" s="1015"/>
      <c r="L43" s="1015"/>
      <c r="M43" s="1015"/>
      <c r="N43" s="1015"/>
      <c r="O43" s="1015"/>
      <c r="P43" s="1015">
        <v>0.25</v>
      </c>
      <c r="Q43" s="1015">
        <v>4</v>
      </c>
      <c r="R43" s="618"/>
      <c r="S43" s="755">
        <f t="shared" si="2"/>
        <v>0</v>
      </c>
    </row>
    <row r="44" spans="1:19" s="43" customFormat="1" ht="15" customHeight="1" x14ac:dyDescent="0.25">
      <c r="A44" s="214">
        <f t="shared" si="0"/>
        <v>37</v>
      </c>
      <c r="B44" s="1262"/>
      <c r="C44" s="1285"/>
      <c r="D44" s="1014" t="s">
        <v>1468</v>
      </c>
      <c r="E44" s="1015"/>
      <c r="F44" s="1015"/>
      <c r="G44" s="1015"/>
      <c r="H44" s="1015"/>
      <c r="I44" s="1015"/>
      <c r="J44" s="1015"/>
      <c r="K44" s="1015"/>
      <c r="L44" s="1015"/>
      <c r="M44" s="1015" t="s">
        <v>7</v>
      </c>
      <c r="N44" s="1015" t="s">
        <v>7</v>
      </c>
      <c r="O44" s="1015"/>
      <c r="P44" s="1015">
        <v>2</v>
      </c>
      <c r="Q44" s="1015">
        <v>6</v>
      </c>
      <c r="R44" s="618"/>
      <c r="S44" s="755">
        <f t="shared" si="2"/>
        <v>0</v>
      </c>
    </row>
    <row r="45" spans="1:19" s="43" customFormat="1" ht="15" customHeight="1" x14ac:dyDescent="0.25">
      <c r="A45" s="214">
        <f t="shared" si="0"/>
        <v>38</v>
      </c>
      <c r="B45" s="1262"/>
      <c r="C45" s="1285"/>
      <c r="D45" s="1014" t="s">
        <v>209</v>
      </c>
      <c r="E45" s="1015"/>
      <c r="F45" s="1015"/>
      <c r="G45" s="1015"/>
      <c r="H45" s="1015"/>
      <c r="I45" s="1015"/>
      <c r="J45" s="1015"/>
      <c r="K45" s="1015"/>
      <c r="L45" s="1015"/>
      <c r="M45" s="1015"/>
      <c r="N45" s="1015" t="s">
        <v>7</v>
      </c>
      <c r="O45" s="1015"/>
      <c r="P45" s="1015">
        <v>1</v>
      </c>
      <c r="Q45" s="1015">
        <v>6</v>
      </c>
      <c r="R45" s="618"/>
      <c r="S45" s="755">
        <f t="shared" si="2"/>
        <v>0</v>
      </c>
    </row>
    <row r="46" spans="1:19" s="43" customFormat="1" ht="15" customHeight="1" x14ac:dyDescent="0.25">
      <c r="A46" s="214">
        <f t="shared" si="0"/>
        <v>39</v>
      </c>
      <c r="B46" s="1262"/>
      <c r="C46" s="1285"/>
      <c r="D46" s="1014" t="s">
        <v>1430</v>
      </c>
      <c r="E46" s="1015"/>
      <c r="F46" s="1015"/>
      <c r="G46" s="1015"/>
      <c r="H46" s="1015"/>
      <c r="I46" s="1015"/>
      <c r="J46" s="1015"/>
      <c r="K46" s="1015"/>
      <c r="L46" s="1015"/>
      <c r="M46" s="1015"/>
      <c r="N46" s="1015" t="s">
        <v>7</v>
      </c>
      <c r="O46" s="1015"/>
      <c r="P46" s="1015">
        <v>1</v>
      </c>
      <c r="Q46" s="1015">
        <v>6</v>
      </c>
      <c r="R46" s="618"/>
      <c r="S46" s="755">
        <f t="shared" si="2"/>
        <v>0</v>
      </c>
    </row>
    <row r="47" spans="1:19" s="43" customFormat="1" ht="15" customHeight="1" x14ac:dyDescent="0.25">
      <c r="A47" s="214">
        <f t="shared" si="0"/>
        <v>40</v>
      </c>
      <c r="B47" s="1262"/>
      <c r="C47" s="1285"/>
      <c r="D47" s="1014" t="s">
        <v>1431</v>
      </c>
      <c r="E47" s="1015"/>
      <c r="F47" s="1015"/>
      <c r="G47" s="1015"/>
      <c r="H47" s="1015"/>
      <c r="I47" s="1015"/>
      <c r="J47" s="1015"/>
      <c r="K47" s="1015"/>
      <c r="L47" s="1015"/>
      <c r="M47" s="1015"/>
      <c r="N47" s="1015" t="s">
        <v>7</v>
      </c>
      <c r="O47" s="1015"/>
      <c r="P47" s="1015">
        <v>1</v>
      </c>
      <c r="Q47" s="1015">
        <v>4</v>
      </c>
      <c r="R47" s="618"/>
      <c r="S47" s="755">
        <f t="shared" si="2"/>
        <v>0</v>
      </c>
    </row>
    <row r="48" spans="1:19" s="43" customFormat="1" ht="15" customHeight="1" x14ac:dyDescent="0.25">
      <c r="A48" s="214">
        <f t="shared" si="0"/>
        <v>41</v>
      </c>
      <c r="B48" s="1263"/>
      <c r="C48" s="1286"/>
      <c r="D48" s="1014" t="s">
        <v>44</v>
      </c>
      <c r="E48" s="1015"/>
      <c r="F48" s="1015"/>
      <c r="G48" s="1015"/>
      <c r="H48" s="1015"/>
      <c r="I48" s="1015"/>
      <c r="J48" s="1015"/>
      <c r="K48" s="1015"/>
      <c r="L48" s="1015"/>
      <c r="M48" s="1015" t="s">
        <v>7</v>
      </c>
      <c r="N48" s="1015" t="s">
        <v>7</v>
      </c>
      <c r="O48" s="1015"/>
      <c r="P48" s="1015">
        <v>2</v>
      </c>
      <c r="Q48" s="1015">
        <v>1</v>
      </c>
      <c r="R48" s="618"/>
      <c r="S48" s="755">
        <f t="shared" si="2"/>
        <v>0</v>
      </c>
    </row>
    <row r="49" spans="1:19" s="43" customFormat="1" ht="15" customHeight="1" x14ac:dyDescent="0.25">
      <c r="A49" s="214">
        <f t="shared" si="0"/>
        <v>42</v>
      </c>
      <c r="B49" s="1261" t="s">
        <v>1469</v>
      </c>
      <c r="C49" s="1284" t="s">
        <v>1470</v>
      </c>
      <c r="D49" s="1014" t="s">
        <v>1471</v>
      </c>
      <c r="E49" s="1015"/>
      <c r="F49" s="1015"/>
      <c r="G49" s="1015"/>
      <c r="H49" s="1015"/>
      <c r="I49" s="1015"/>
      <c r="J49" s="1015"/>
      <c r="K49" s="1015"/>
      <c r="L49" s="1015"/>
      <c r="M49" s="1015" t="s">
        <v>7</v>
      </c>
      <c r="N49" s="1015" t="s">
        <v>7</v>
      </c>
      <c r="O49" s="1015"/>
      <c r="P49" s="1015">
        <v>2</v>
      </c>
      <c r="Q49" s="1015">
        <v>4</v>
      </c>
      <c r="R49" s="618"/>
      <c r="S49" s="755">
        <f t="shared" si="2"/>
        <v>0</v>
      </c>
    </row>
    <row r="50" spans="1:19" s="43" customFormat="1" ht="21.75" customHeight="1" x14ac:dyDescent="0.25">
      <c r="A50" s="214">
        <f t="shared" si="0"/>
        <v>43</v>
      </c>
      <c r="B50" s="1262"/>
      <c r="C50" s="1285"/>
      <c r="D50" s="6" t="s">
        <v>119</v>
      </c>
      <c r="E50" s="1015"/>
      <c r="F50" s="1015"/>
      <c r="G50" s="1015"/>
      <c r="H50" s="1015"/>
      <c r="I50" s="1015"/>
      <c r="J50" s="1015"/>
      <c r="K50" s="1015"/>
      <c r="L50" s="1015"/>
      <c r="M50" s="1015" t="s">
        <v>7</v>
      </c>
      <c r="N50" s="1015" t="s">
        <v>7</v>
      </c>
      <c r="O50" s="1015"/>
      <c r="P50" s="1015">
        <v>2</v>
      </c>
      <c r="Q50" s="1015">
        <v>4</v>
      </c>
      <c r="R50" s="618"/>
      <c r="S50" s="755">
        <f t="shared" si="2"/>
        <v>0</v>
      </c>
    </row>
    <row r="51" spans="1:19" s="43" customFormat="1" ht="15" customHeight="1" x14ac:dyDescent="0.25">
      <c r="A51" s="214">
        <f t="shared" si="0"/>
        <v>44</v>
      </c>
      <c r="B51" s="1262"/>
      <c r="C51" s="1285"/>
      <c r="D51" s="1014" t="s">
        <v>6</v>
      </c>
      <c r="E51" s="1015"/>
      <c r="F51" s="1015"/>
      <c r="G51" s="1015"/>
      <c r="H51" s="1015"/>
      <c r="I51" s="1015"/>
      <c r="J51" s="1015"/>
      <c r="K51" s="1015"/>
      <c r="L51" s="1015"/>
      <c r="M51" s="1015" t="s">
        <v>7</v>
      </c>
      <c r="N51" s="1015" t="s">
        <v>7</v>
      </c>
      <c r="O51" s="1015"/>
      <c r="P51" s="1015">
        <v>2</v>
      </c>
      <c r="Q51" s="1015">
        <v>4</v>
      </c>
      <c r="R51" s="618"/>
      <c r="S51" s="755">
        <f t="shared" si="2"/>
        <v>0</v>
      </c>
    </row>
    <row r="52" spans="1:19" s="43" customFormat="1" ht="15" customHeight="1" x14ac:dyDescent="0.25">
      <c r="A52" s="214">
        <f t="shared" si="0"/>
        <v>45</v>
      </c>
      <c r="B52" s="1262"/>
      <c r="C52" s="1285"/>
      <c r="D52" s="1014" t="s">
        <v>1472</v>
      </c>
      <c r="E52" s="1015"/>
      <c r="F52" s="1015"/>
      <c r="G52" s="1015"/>
      <c r="H52" s="1015"/>
      <c r="I52" s="1015"/>
      <c r="J52" s="1015"/>
      <c r="K52" s="1015"/>
      <c r="L52" s="1015"/>
      <c r="M52" s="1015" t="s">
        <v>7</v>
      </c>
      <c r="N52" s="1015" t="s">
        <v>7</v>
      </c>
      <c r="O52" s="1015"/>
      <c r="P52" s="1015">
        <v>2</v>
      </c>
      <c r="Q52" s="1015">
        <v>4</v>
      </c>
      <c r="R52" s="618"/>
      <c r="S52" s="755">
        <f t="shared" si="2"/>
        <v>0</v>
      </c>
    </row>
    <row r="53" spans="1:19" s="43" customFormat="1" ht="15" customHeight="1" x14ac:dyDescent="0.25">
      <c r="A53" s="214">
        <f t="shared" si="0"/>
        <v>46</v>
      </c>
      <c r="B53" s="1262"/>
      <c r="C53" s="1285"/>
      <c r="D53" s="1014" t="s">
        <v>51</v>
      </c>
      <c r="E53" s="1015"/>
      <c r="F53" s="1015"/>
      <c r="G53" s="1015"/>
      <c r="H53" s="1015"/>
      <c r="I53" s="1015"/>
      <c r="J53" s="1015"/>
      <c r="K53" s="1015"/>
      <c r="L53" s="1015"/>
      <c r="M53" s="1015" t="s">
        <v>7</v>
      </c>
      <c r="N53" s="1015" t="s">
        <v>7</v>
      </c>
      <c r="O53" s="1015"/>
      <c r="P53" s="1015">
        <v>2</v>
      </c>
      <c r="Q53" s="1015">
        <v>4</v>
      </c>
      <c r="R53" s="618"/>
      <c r="S53" s="755">
        <f t="shared" si="2"/>
        <v>0</v>
      </c>
    </row>
    <row r="54" spans="1:19" s="43" customFormat="1" ht="15" customHeight="1" x14ac:dyDescent="0.25">
      <c r="A54" s="214">
        <f t="shared" si="0"/>
        <v>47</v>
      </c>
      <c r="B54" s="1263"/>
      <c r="C54" s="1286"/>
      <c r="D54" s="1014" t="s">
        <v>44</v>
      </c>
      <c r="E54" s="1015"/>
      <c r="F54" s="1015"/>
      <c r="G54" s="1015"/>
      <c r="H54" s="1015"/>
      <c r="I54" s="1015"/>
      <c r="J54" s="1015"/>
      <c r="K54" s="1015"/>
      <c r="L54" s="1015"/>
      <c r="M54" s="1015" t="s">
        <v>7</v>
      </c>
      <c r="N54" s="1015" t="s">
        <v>7</v>
      </c>
      <c r="O54" s="1015"/>
      <c r="P54" s="1015">
        <v>2</v>
      </c>
      <c r="Q54" s="1015">
        <v>1</v>
      </c>
      <c r="R54" s="618"/>
      <c r="S54" s="755">
        <f t="shared" si="2"/>
        <v>0</v>
      </c>
    </row>
    <row r="55" spans="1:19" s="43" customFormat="1" ht="15" customHeight="1" x14ac:dyDescent="0.25">
      <c r="A55" s="214">
        <f t="shared" si="0"/>
        <v>48</v>
      </c>
      <c r="B55" s="1261" t="s">
        <v>213</v>
      </c>
      <c r="C55" s="1284" t="s">
        <v>55</v>
      </c>
      <c r="D55" s="1014" t="s">
        <v>111</v>
      </c>
      <c r="E55" s="1015"/>
      <c r="F55" s="1015"/>
      <c r="G55" s="1015"/>
      <c r="H55" s="1015"/>
      <c r="I55" s="1015"/>
      <c r="J55" s="1015"/>
      <c r="K55" s="1015"/>
      <c r="L55" s="1015"/>
      <c r="M55" s="1015" t="s">
        <v>7</v>
      </c>
      <c r="N55" s="1015" t="s">
        <v>7</v>
      </c>
      <c r="O55" s="1015"/>
      <c r="P55" s="1015">
        <v>2</v>
      </c>
      <c r="Q55" s="1015">
        <v>1</v>
      </c>
      <c r="R55" s="618"/>
      <c r="S55" s="755">
        <f t="shared" si="2"/>
        <v>0</v>
      </c>
    </row>
    <row r="56" spans="1:19" s="43" customFormat="1" ht="15" customHeight="1" x14ac:dyDescent="0.25">
      <c r="A56" s="214">
        <f t="shared" si="0"/>
        <v>49</v>
      </c>
      <c r="B56" s="1262"/>
      <c r="C56" s="1285"/>
      <c r="D56" s="1014" t="s">
        <v>6</v>
      </c>
      <c r="E56" s="1015"/>
      <c r="F56" s="1015"/>
      <c r="G56" s="1015"/>
      <c r="H56" s="1015"/>
      <c r="I56" s="1015"/>
      <c r="J56" s="1015"/>
      <c r="K56" s="1015"/>
      <c r="L56" s="1015"/>
      <c r="M56" s="1015" t="s">
        <v>7</v>
      </c>
      <c r="N56" s="1015" t="s">
        <v>7</v>
      </c>
      <c r="O56" s="1015"/>
      <c r="P56" s="1015">
        <v>2</v>
      </c>
      <c r="Q56" s="1015">
        <v>1</v>
      </c>
      <c r="R56" s="618"/>
      <c r="S56" s="755">
        <f t="shared" si="2"/>
        <v>0</v>
      </c>
    </row>
    <row r="57" spans="1:19" s="43" customFormat="1" ht="15" customHeight="1" x14ac:dyDescent="0.25">
      <c r="A57" s="214">
        <f t="shared" si="0"/>
        <v>50</v>
      </c>
      <c r="B57" s="1262"/>
      <c r="C57" s="1285"/>
      <c r="D57" s="1014" t="s">
        <v>8</v>
      </c>
      <c r="E57" s="1015"/>
      <c r="F57" s="1015"/>
      <c r="G57" s="1015"/>
      <c r="H57" s="1015"/>
      <c r="I57" s="1015"/>
      <c r="J57" s="1015"/>
      <c r="K57" s="1015"/>
      <c r="L57" s="1015"/>
      <c r="M57" s="1015" t="s">
        <v>7</v>
      </c>
      <c r="N57" s="1015" t="s">
        <v>7</v>
      </c>
      <c r="O57" s="1015"/>
      <c r="P57" s="1015">
        <v>2</v>
      </c>
      <c r="Q57" s="1015">
        <v>1</v>
      </c>
      <c r="R57" s="618"/>
      <c r="S57" s="755">
        <f t="shared" si="2"/>
        <v>0</v>
      </c>
    </row>
    <row r="58" spans="1:19" s="43" customFormat="1" ht="15" customHeight="1" x14ac:dyDescent="0.25">
      <c r="A58" s="214">
        <f t="shared" si="0"/>
        <v>51</v>
      </c>
      <c r="B58" s="1262"/>
      <c r="C58" s="1285"/>
      <c r="D58" s="1014" t="s">
        <v>53</v>
      </c>
      <c r="E58" s="1015"/>
      <c r="F58" s="1015"/>
      <c r="G58" s="1015"/>
      <c r="H58" s="1015"/>
      <c r="I58" s="1015"/>
      <c r="J58" s="1015"/>
      <c r="K58" s="1015"/>
      <c r="L58" s="1015"/>
      <c r="M58" s="1015" t="s">
        <v>7</v>
      </c>
      <c r="N58" s="1015" t="s">
        <v>7</v>
      </c>
      <c r="O58" s="1015"/>
      <c r="P58" s="1015">
        <v>2</v>
      </c>
      <c r="Q58" s="1015">
        <v>1</v>
      </c>
      <c r="R58" s="618"/>
      <c r="S58" s="755">
        <f t="shared" si="2"/>
        <v>0</v>
      </c>
    </row>
    <row r="59" spans="1:19" s="43" customFormat="1" ht="15" customHeight="1" x14ac:dyDescent="0.25">
      <c r="A59" s="214">
        <f t="shared" si="0"/>
        <v>52</v>
      </c>
      <c r="B59" s="1262"/>
      <c r="C59" s="1285"/>
      <c r="D59" s="1014" t="s">
        <v>56</v>
      </c>
      <c r="E59" s="1015"/>
      <c r="F59" s="1015"/>
      <c r="G59" s="1015"/>
      <c r="H59" s="1015"/>
      <c r="I59" s="1015"/>
      <c r="J59" s="1015"/>
      <c r="K59" s="1015"/>
      <c r="L59" s="1015"/>
      <c r="M59" s="1015" t="s">
        <v>7</v>
      </c>
      <c r="N59" s="1015" t="s">
        <v>7</v>
      </c>
      <c r="O59" s="1015"/>
      <c r="P59" s="1015">
        <v>2</v>
      </c>
      <c r="Q59" s="1015">
        <v>1</v>
      </c>
      <c r="R59" s="618"/>
      <c r="S59" s="755">
        <f t="shared" si="2"/>
        <v>0</v>
      </c>
    </row>
    <row r="60" spans="1:19" s="43" customFormat="1" ht="15" customHeight="1" x14ac:dyDescent="0.25">
      <c r="A60" s="214">
        <f t="shared" si="0"/>
        <v>53</v>
      </c>
      <c r="B60" s="1262"/>
      <c r="C60" s="1285"/>
      <c r="D60" s="1014" t="s">
        <v>57</v>
      </c>
      <c r="E60" s="1015"/>
      <c r="F60" s="1015"/>
      <c r="G60" s="1015"/>
      <c r="H60" s="1015"/>
      <c r="I60" s="1015"/>
      <c r="J60" s="1015"/>
      <c r="K60" s="1015"/>
      <c r="L60" s="1015"/>
      <c r="M60" s="1015" t="s">
        <v>7</v>
      </c>
      <c r="N60" s="1015" t="s">
        <v>7</v>
      </c>
      <c r="O60" s="1015"/>
      <c r="P60" s="1015">
        <v>2</v>
      </c>
      <c r="Q60" s="1015">
        <v>1</v>
      </c>
      <c r="R60" s="618"/>
      <c r="S60" s="755">
        <f t="shared" si="2"/>
        <v>0</v>
      </c>
    </row>
    <row r="61" spans="1:19" s="43" customFormat="1" ht="15" customHeight="1" x14ac:dyDescent="0.25">
      <c r="A61" s="214">
        <f t="shared" si="0"/>
        <v>54</v>
      </c>
      <c r="B61" s="1262"/>
      <c r="C61" s="1285"/>
      <c r="D61" s="1014" t="s">
        <v>54</v>
      </c>
      <c r="E61" s="1015"/>
      <c r="F61" s="1015"/>
      <c r="G61" s="1015"/>
      <c r="H61" s="1015"/>
      <c r="I61" s="1015"/>
      <c r="J61" s="1015"/>
      <c r="K61" s="1015"/>
      <c r="L61" s="1015"/>
      <c r="M61" s="1015" t="s">
        <v>7</v>
      </c>
      <c r="N61" s="1015" t="s">
        <v>7</v>
      </c>
      <c r="O61" s="1015"/>
      <c r="P61" s="1015">
        <v>2</v>
      </c>
      <c r="Q61" s="1015">
        <v>1</v>
      </c>
      <c r="R61" s="618"/>
      <c r="S61" s="755">
        <f t="shared" si="2"/>
        <v>0</v>
      </c>
    </row>
    <row r="62" spans="1:19" s="43" customFormat="1" ht="15" customHeight="1" x14ac:dyDescent="0.25">
      <c r="A62" s="214">
        <f t="shared" si="0"/>
        <v>55</v>
      </c>
      <c r="B62" s="1262"/>
      <c r="C62" s="1285"/>
      <c r="D62" s="1014" t="s">
        <v>1473</v>
      </c>
      <c r="E62" s="1015"/>
      <c r="F62" s="1015"/>
      <c r="G62" s="1015"/>
      <c r="H62" s="1015"/>
      <c r="I62" s="1015"/>
      <c r="J62" s="1015"/>
      <c r="K62" s="1015"/>
      <c r="L62" s="1015"/>
      <c r="M62" s="1015" t="s">
        <v>7</v>
      </c>
      <c r="N62" s="1015" t="s">
        <v>7</v>
      </c>
      <c r="O62" s="1015"/>
      <c r="P62" s="1015">
        <v>2</v>
      </c>
      <c r="Q62" s="1015">
        <v>1</v>
      </c>
      <c r="R62" s="618"/>
      <c r="S62" s="755">
        <f t="shared" si="2"/>
        <v>0</v>
      </c>
    </row>
    <row r="63" spans="1:19" s="43" customFormat="1" x14ac:dyDescent="0.25">
      <c r="A63" s="214">
        <f t="shared" si="0"/>
        <v>56</v>
      </c>
      <c r="B63" s="1262"/>
      <c r="C63" s="1285"/>
      <c r="D63" s="6" t="s">
        <v>1474</v>
      </c>
      <c r="E63" s="1015"/>
      <c r="F63" s="1015"/>
      <c r="G63" s="1015"/>
      <c r="H63" s="1015"/>
      <c r="I63" s="1015"/>
      <c r="J63" s="1015"/>
      <c r="K63" s="1015"/>
      <c r="L63" s="1015"/>
      <c r="M63" s="1015" t="s">
        <v>7</v>
      </c>
      <c r="N63" s="1015" t="s">
        <v>7</v>
      </c>
      <c r="O63" s="1015"/>
      <c r="P63" s="1015">
        <v>2</v>
      </c>
      <c r="Q63" s="1015">
        <v>1</v>
      </c>
      <c r="R63" s="618"/>
      <c r="S63" s="755">
        <f t="shared" si="2"/>
        <v>0</v>
      </c>
    </row>
    <row r="64" spans="1:19" s="43" customFormat="1" ht="15" customHeight="1" x14ac:dyDescent="0.25">
      <c r="A64" s="214">
        <f t="shared" si="0"/>
        <v>57</v>
      </c>
      <c r="B64" s="1262"/>
      <c r="C64" s="1285"/>
      <c r="D64" s="1014" t="s">
        <v>1475</v>
      </c>
      <c r="E64" s="1015"/>
      <c r="F64" s="1015"/>
      <c r="G64" s="1015"/>
      <c r="H64" s="1015"/>
      <c r="I64" s="1015"/>
      <c r="J64" s="1015"/>
      <c r="K64" s="1015"/>
      <c r="L64" s="1015"/>
      <c r="M64" s="1015" t="s">
        <v>7</v>
      </c>
      <c r="N64" s="1015" t="s">
        <v>7</v>
      </c>
      <c r="O64" s="1015"/>
      <c r="P64" s="1015">
        <v>2</v>
      </c>
      <c r="Q64" s="1015">
        <v>1</v>
      </c>
      <c r="R64" s="618"/>
      <c r="S64" s="755">
        <f t="shared" si="2"/>
        <v>0</v>
      </c>
    </row>
    <row r="65" spans="1:19" s="43" customFormat="1" ht="15" customHeight="1" x14ac:dyDescent="0.25">
      <c r="A65" s="214">
        <f t="shared" si="0"/>
        <v>58</v>
      </c>
      <c r="B65" s="1262"/>
      <c r="C65" s="1285"/>
      <c r="D65" s="1014" t="s">
        <v>1476</v>
      </c>
      <c r="E65" s="1015"/>
      <c r="F65" s="1015"/>
      <c r="G65" s="1015"/>
      <c r="H65" s="1015"/>
      <c r="I65" s="1015"/>
      <c r="J65" s="1015" t="s">
        <v>7</v>
      </c>
      <c r="K65" s="1015"/>
      <c r="L65" s="1015"/>
      <c r="M65" s="1015"/>
      <c r="N65" s="1015"/>
      <c r="O65" s="1015"/>
      <c r="P65" s="1015">
        <v>0.25</v>
      </c>
      <c r="Q65" s="1015">
        <v>1</v>
      </c>
      <c r="R65" s="618"/>
      <c r="S65" s="755">
        <f t="shared" si="2"/>
        <v>0</v>
      </c>
    </row>
    <row r="66" spans="1:19" s="43" customFormat="1" ht="15" customHeight="1" x14ac:dyDescent="0.25">
      <c r="A66" s="214">
        <f t="shared" si="0"/>
        <v>59</v>
      </c>
      <c r="B66" s="1263"/>
      <c r="C66" s="1286"/>
      <c r="D66" s="1014" t="s">
        <v>44</v>
      </c>
      <c r="E66" s="1015"/>
      <c r="F66" s="1015"/>
      <c r="G66" s="1015"/>
      <c r="H66" s="1015"/>
      <c r="I66" s="1015"/>
      <c r="J66" s="1015"/>
      <c r="K66" s="1015"/>
      <c r="L66" s="1015"/>
      <c r="M66" s="1015" t="s">
        <v>7</v>
      </c>
      <c r="N66" s="1015" t="s">
        <v>7</v>
      </c>
      <c r="O66" s="1015"/>
      <c r="P66" s="1015">
        <v>2</v>
      </c>
      <c r="Q66" s="1015">
        <v>1</v>
      </c>
      <c r="R66" s="618"/>
      <c r="S66" s="755">
        <f t="shared" si="2"/>
        <v>0</v>
      </c>
    </row>
    <row r="67" spans="1:19" s="43" customFormat="1" ht="23.25" customHeight="1" x14ac:dyDescent="0.25">
      <c r="A67" s="214">
        <f t="shared" si="0"/>
        <v>60</v>
      </c>
      <c r="B67" s="1261" t="s">
        <v>1477</v>
      </c>
      <c r="C67" s="1284" t="s">
        <v>1478</v>
      </c>
      <c r="D67" s="6" t="s">
        <v>1479</v>
      </c>
      <c r="E67" s="1015"/>
      <c r="F67" s="1015"/>
      <c r="G67" s="1015"/>
      <c r="H67" s="1015"/>
      <c r="I67" s="1015"/>
      <c r="J67" s="1015"/>
      <c r="K67" s="1015"/>
      <c r="L67" s="1015"/>
      <c r="M67" s="1015" t="s">
        <v>7</v>
      </c>
      <c r="N67" s="1015" t="s">
        <v>7</v>
      </c>
      <c r="O67" s="1015"/>
      <c r="P67" s="1015">
        <v>2</v>
      </c>
      <c r="Q67" s="1015">
        <v>2</v>
      </c>
      <c r="R67" s="618"/>
      <c r="S67" s="755">
        <f t="shared" si="2"/>
        <v>0</v>
      </c>
    </row>
    <row r="68" spans="1:19" s="43" customFormat="1" ht="22.5" customHeight="1" x14ac:dyDescent="0.25">
      <c r="A68" s="214">
        <f t="shared" si="0"/>
        <v>61</v>
      </c>
      <c r="B68" s="1262"/>
      <c r="C68" s="1285"/>
      <c r="D68" s="6" t="s">
        <v>1480</v>
      </c>
      <c r="E68" s="1015"/>
      <c r="F68" s="1015"/>
      <c r="G68" s="1015"/>
      <c r="H68" s="1015"/>
      <c r="I68" s="1015"/>
      <c r="J68" s="1015"/>
      <c r="K68" s="1015"/>
      <c r="L68" s="1015"/>
      <c r="M68" s="1015" t="s">
        <v>7</v>
      </c>
      <c r="N68" s="1015" t="s">
        <v>7</v>
      </c>
      <c r="O68" s="1015"/>
      <c r="P68" s="1015">
        <v>2</v>
      </c>
      <c r="Q68" s="1015">
        <v>2</v>
      </c>
      <c r="R68" s="618"/>
      <c r="S68" s="755">
        <f t="shared" si="2"/>
        <v>0</v>
      </c>
    </row>
    <row r="69" spans="1:19" s="43" customFormat="1" ht="24" customHeight="1" x14ac:dyDescent="0.25">
      <c r="A69" s="214">
        <f t="shared" si="0"/>
        <v>62</v>
      </c>
      <c r="B69" s="1262"/>
      <c r="C69" s="1285"/>
      <c r="D69" s="6" t="s">
        <v>1481</v>
      </c>
      <c r="E69" s="1015"/>
      <c r="F69" s="1015"/>
      <c r="G69" s="1015"/>
      <c r="H69" s="1015"/>
      <c r="I69" s="1015"/>
      <c r="J69" s="1015"/>
      <c r="K69" s="1015"/>
      <c r="L69" s="1015"/>
      <c r="M69" s="1015" t="s">
        <v>7</v>
      </c>
      <c r="N69" s="1015" t="s">
        <v>7</v>
      </c>
      <c r="O69" s="1015"/>
      <c r="P69" s="1015">
        <v>2</v>
      </c>
      <c r="Q69" s="1015">
        <v>4</v>
      </c>
      <c r="R69" s="618"/>
      <c r="S69" s="755">
        <f t="shared" si="2"/>
        <v>0</v>
      </c>
    </row>
    <row r="70" spans="1:19" s="43" customFormat="1" ht="15" customHeight="1" x14ac:dyDescent="0.25">
      <c r="A70" s="214">
        <f t="shared" si="0"/>
        <v>63</v>
      </c>
      <c r="B70" s="1262"/>
      <c r="C70" s="1285"/>
      <c r="D70" s="1014" t="s">
        <v>1482</v>
      </c>
      <c r="E70" s="1015"/>
      <c r="F70" s="1015"/>
      <c r="G70" s="1015"/>
      <c r="H70" s="1015"/>
      <c r="I70" s="1015"/>
      <c r="J70" s="1015"/>
      <c r="K70" s="1015"/>
      <c r="L70" s="1015"/>
      <c r="M70" s="1015" t="s">
        <v>7</v>
      </c>
      <c r="N70" s="1015" t="s">
        <v>7</v>
      </c>
      <c r="O70" s="1015"/>
      <c r="P70" s="1015">
        <v>2</v>
      </c>
      <c r="Q70" s="1015">
        <v>4</v>
      </c>
      <c r="R70" s="618"/>
      <c r="S70" s="755">
        <f t="shared" si="2"/>
        <v>0</v>
      </c>
    </row>
    <row r="71" spans="1:19" s="43" customFormat="1" ht="24" customHeight="1" x14ac:dyDescent="0.25">
      <c r="A71" s="214">
        <f t="shared" si="0"/>
        <v>64</v>
      </c>
      <c r="B71" s="1262"/>
      <c r="C71" s="1285"/>
      <c r="D71" s="6" t="s">
        <v>1483</v>
      </c>
      <c r="E71" s="1015"/>
      <c r="F71" s="1015"/>
      <c r="G71" s="1015"/>
      <c r="H71" s="1015"/>
      <c r="I71" s="1015"/>
      <c r="J71" s="1015"/>
      <c r="K71" s="1015"/>
      <c r="L71" s="1015"/>
      <c r="M71" s="1015" t="s">
        <v>7</v>
      </c>
      <c r="N71" s="1015" t="s">
        <v>7</v>
      </c>
      <c r="O71" s="1015"/>
      <c r="P71" s="1015">
        <v>2</v>
      </c>
      <c r="Q71" s="1015">
        <v>2</v>
      </c>
      <c r="R71" s="618"/>
      <c r="S71" s="755">
        <f t="shared" si="2"/>
        <v>0</v>
      </c>
    </row>
    <row r="72" spans="1:19" s="43" customFormat="1" ht="15" customHeight="1" x14ac:dyDescent="0.25">
      <c r="A72" s="214">
        <f t="shared" ref="A72:A135" si="3">ROW(A65)</f>
        <v>65</v>
      </c>
      <c r="B72" s="1262"/>
      <c r="C72" s="1285"/>
      <c r="D72" s="1014" t="s">
        <v>1484</v>
      </c>
      <c r="E72" s="1015"/>
      <c r="F72" s="1015"/>
      <c r="G72" s="1015"/>
      <c r="H72" s="1015"/>
      <c r="I72" s="1015"/>
      <c r="J72" s="1015"/>
      <c r="K72" s="1015"/>
      <c r="L72" s="1015"/>
      <c r="M72" s="1015" t="s">
        <v>7</v>
      </c>
      <c r="N72" s="1015" t="s">
        <v>7</v>
      </c>
      <c r="O72" s="1015"/>
      <c r="P72" s="1015">
        <v>2</v>
      </c>
      <c r="Q72" s="1015">
        <v>2</v>
      </c>
      <c r="R72" s="618"/>
      <c r="S72" s="755">
        <f t="shared" si="2"/>
        <v>0</v>
      </c>
    </row>
    <row r="73" spans="1:19" s="43" customFormat="1" ht="24.75" customHeight="1" x14ac:dyDescent="0.25">
      <c r="A73" s="214">
        <f t="shared" si="3"/>
        <v>66</v>
      </c>
      <c r="B73" s="1262"/>
      <c r="C73" s="1285"/>
      <c r="D73" s="6" t="s">
        <v>1485</v>
      </c>
      <c r="E73" s="1015"/>
      <c r="F73" s="1015"/>
      <c r="G73" s="1015"/>
      <c r="H73" s="1015"/>
      <c r="I73" s="1015"/>
      <c r="J73" s="1015"/>
      <c r="K73" s="1015"/>
      <c r="L73" s="1015"/>
      <c r="M73" s="1015" t="s">
        <v>7</v>
      </c>
      <c r="N73" s="1015" t="s">
        <v>7</v>
      </c>
      <c r="O73" s="1015"/>
      <c r="P73" s="1015">
        <v>2</v>
      </c>
      <c r="Q73" s="1015">
        <v>2</v>
      </c>
      <c r="R73" s="618"/>
      <c r="S73" s="755">
        <f t="shared" si="2"/>
        <v>0</v>
      </c>
    </row>
    <row r="74" spans="1:19" s="43" customFormat="1" ht="15" customHeight="1" x14ac:dyDescent="0.25">
      <c r="A74" s="214">
        <f t="shared" si="3"/>
        <v>67</v>
      </c>
      <c r="B74" s="1262"/>
      <c r="C74" s="1285"/>
      <c r="D74" s="1014" t="s">
        <v>1486</v>
      </c>
      <c r="E74" s="1015"/>
      <c r="F74" s="1015"/>
      <c r="G74" s="1015"/>
      <c r="H74" s="1015"/>
      <c r="I74" s="1015"/>
      <c r="J74" s="1015"/>
      <c r="K74" s="1015"/>
      <c r="L74" s="1015"/>
      <c r="M74" s="1015" t="s">
        <v>7</v>
      </c>
      <c r="N74" s="1015" t="s">
        <v>7</v>
      </c>
      <c r="O74" s="1015"/>
      <c r="P74" s="1015">
        <v>2</v>
      </c>
      <c r="Q74" s="1015">
        <v>2</v>
      </c>
      <c r="R74" s="618"/>
      <c r="S74" s="755">
        <f t="shared" si="2"/>
        <v>0</v>
      </c>
    </row>
    <row r="75" spans="1:19" s="43" customFormat="1" ht="15" customHeight="1" x14ac:dyDescent="0.25">
      <c r="A75" s="214">
        <f t="shared" si="3"/>
        <v>68</v>
      </c>
      <c r="B75" s="1262"/>
      <c r="C75" s="1285"/>
      <c r="D75" s="1014" t="s">
        <v>1487</v>
      </c>
      <c r="E75" s="1015"/>
      <c r="F75" s="1015"/>
      <c r="G75" s="1015"/>
      <c r="H75" s="1015"/>
      <c r="I75" s="1015"/>
      <c r="J75" s="1015"/>
      <c r="K75" s="1015"/>
      <c r="L75" s="1015"/>
      <c r="M75" s="1015" t="s">
        <v>7</v>
      </c>
      <c r="N75" s="1015" t="s">
        <v>7</v>
      </c>
      <c r="O75" s="1015"/>
      <c r="P75" s="1015">
        <v>2</v>
      </c>
      <c r="Q75" s="1015">
        <v>2</v>
      </c>
      <c r="R75" s="618"/>
      <c r="S75" s="755">
        <f t="shared" si="2"/>
        <v>0</v>
      </c>
    </row>
    <row r="76" spans="1:19" s="43" customFormat="1" ht="27.75" customHeight="1" x14ac:dyDescent="0.25">
      <c r="A76" s="214">
        <f t="shared" si="3"/>
        <v>69</v>
      </c>
      <c r="B76" s="1262"/>
      <c r="C76" s="1285"/>
      <c r="D76" s="6" t="s">
        <v>1488</v>
      </c>
      <c r="E76" s="1015"/>
      <c r="F76" s="1015"/>
      <c r="G76" s="1015"/>
      <c r="H76" s="1015"/>
      <c r="I76" s="1015"/>
      <c r="J76" s="1015"/>
      <c r="K76" s="1015"/>
      <c r="L76" s="1015"/>
      <c r="M76" s="1015" t="s">
        <v>7</v>
      </c>
      <c r="N76" s="1015" t="s">
        <v>7</v>
      </c>
      <c r="O76" s="1015"/>
      <c r="P76" s="1015">
        <v>2</v>
      </c>
      <c r="Q76" s="1015">
        <v>2</v>
      </c>
      <c r="R76" s="618"/>
      <c r="S76" s="755">
        <f t="shared" si="2"/>
        <v>0</v>
      </c>
    </row>
    <row r="77" spans="1:19" s="43" customFormat="1" ht="15" customHeight="1" x14ac:dyDescent="0.25">
      <c r="A77" s="214">
        <f t="shared" si="3"/>
        <v>70</v>
      </c>
      <c r="B77" s="1263"/>
      <c r="C77" s="1286"/>
      <c r="D77" s="1014" t="s">
        <v>1489</v>
      </c>
      <c r="E77" s="1015"/>
      <c r="F77" s="1015"/>
      <c r="G77" s="1015"/>
      <c r="H77" s="1015"/>
      <c r="I77" s="1015"/>
      <c r="J77" s="1015"/>
      <c r="K77" s="1015"/>
      <c r="L77" s="1015"/>
      <c r="M77" s="1015" t="s">
        <v>7</v>
      </c>
      <c r="N77" s="1015" t="s">
        <v>7</v>
      </c>
      <c r="O77" s="1015"/>
      <c r="P77" s="1015">
        <v>2</v>
      </c>
      <c r="Q77" s="1015">
        <v>2</v>
      </c>
      <c r="R77" s="618"/>
      <c r="S77" s="755">
        <f t="shared" si="2"/>
        <v>0</v>
      </c>
    </row>
    <row r="78" spans="1:19" s="43" customFormat="1" ht="15" customHeight="1" x14ac:dyDescent="0.25">
      <c r="A78" s="214">
        <f t="shared" si="3"/>
        <v>71</v>
      </c>
      <c r="B78" s="1261" t="s">
        <v>1490</v>
      </c>
      <c r="C78" s="1014"/>
      <c r="D78" s="1014" t="s">
        <v>1491</v>
      </c>
      <c r="E78" s="1015"/>
      <c r="F78" s="1015"/>
      <c r="G78" s="1015"/>
      <c r="H78" s="1015"/>
      <c r="I78" s="1015"/>
      <c r="J78" s="1015"/>
      <c r="K78" s="1015"/>
      <c r="L78" s="1015"/>
      <c r="M78" s="1015" t="s">
        <v>7</v>
      </c>
      <c r="N78" s="1015" t="s">
        <v>7</v>
      </c>
      <c r="O78" s="1015"/>
      <c r="P78" s="1015">
        <v>2</v>
      </c>
      <c r="Q78" s="1015">
        <v>1</v>
      </c>
      <c r="R78" s="618"/>
      <c r="S78" s="755">
        <f t="shared" si="2"/>
        <v>0</v>
      </c>
    </row>
    <row r="79" spans="1:19" s="43" customFormat="1" ht="15" customHeight="1" x14ac:dyDescent="0.25">
      <c r="A79" s="214">
        <f t="shared" si="3"/>
        <v>72</v>
      </c>
      <c r="B79" s="1262"/>
      <c r="C79" s="1014"/>
      <c r="D79" s="1014" t="s">
        <v>1492</v>
      </c>
      <c r="E79" s="1015"/>
      <c r="F79" s="1015"/>
      <c r="G79" s="1015"/>
      <c r="H79" s="1015"/>
      <c r="I79" s="1015"/>
      <c r="J79" s="1015"/>
      <c r="K79" s="1015"/>
      <c r="L79" s="1015"/>
      <c r="M79" s="1015" t="s">
        <v>7</v>
      </c>
      <c r="N79" s="1015" t="s">
        <v>7</v>
      </c>
      <c r="O79" s="1015"/>
      <c r="P79" s="1015">
        <v>2</v>
      </c>
      <c r="Q79" s="1015">
        <v>1</v>
      </c>
      <c r="R79" s="618"/>
      <c r="S79" s="755">
        <f t="shared" si="2"/>
        <v>0</v>
      </c>
    </row>
    <row r="80" spans="1:19" s="43" customFormat="1" ht="23.25" customHeight="1" x14ac:dyDescent="0.25">
      <c r="A80" s="214">
        <f t="shared" si="3"/>
        <v>73</v>
      </c>
      <c r="B80" s="1262"/>
      <c r="C80" s="1014"/>
      <c r="D80" s="6" t="s">
        <v>1493</v>
      </c>
      <c r="E80" s="1015"/>
      <c r="F80" s="1015"/>
      <c r="G80" s="1015"/>
      <c r="H80" s="1015"/>
      <c r="I80" s="1015"/>
      <c r="J80" s="1015"/>
      <c r="K80" s="1015"/>
      <c r="L80" s="1015"/>
      <c r="M80" s="1015" t="s">
        <v>7</v>
      </c>
      <c r="N80" s="1015" t="s">
        <v>7</v>
      </c>
      <c r="O80" s="1015"/>
      <c r="P80" s="1015">
        <v>2</v>
      </c>
      <c r="Q80" s="1015">
        <v>2</v>
      </c>
      <c r="R80" s="618"/>
      <c r="S80" s="755">
        <f t="shared" si="2"/>
        <v>0</v>
      </c>
    </row>
    <row r="81" spans="1:19" s="43" customFormat="1" ht="15" customHeight="1" x14ac:dyDescent="0.25">
      <c r="A81" s="214">
        <f t="shared" si="3"/>
        <v>74</v>
      </c>
      <c r="B81" s="1262"/>
      <c r="C81" s="1014"/>
      <c r="D81" s="1014" t="s">
        <v>1494</v>
      </c>
      <c r="E81" s="1015"/>
      <c r="F81" s="1015"/>
      <c r="G81" s="1015"/>
      <c r="H81" s="1015"/>
      <c r="I81" s="1015"/>
      <c r="J81" s="1015"/>
      <c r="K81" s="1015"/>
      <c r="L81" s="1015"/>
      <c r="M81" s="1015" t="s">
        <v>7</v>
      </c>
      <c r="N81" s="1015" t="s">
        <v>7</v>
      </c>
      <c r="O81" s="1015"/>
      <c r="P81" s="1015">
        <v>2</v>
      </c>
      <c r="Q81" s="1015">
        <v>1</v>
      </c>
      <c r="R81" s="618"/>
      <c r="S81" s="755">
        <f t="shared" si="2"/>
        <v>0</v>
      </c>
    </row>
    <row r="82" spans="1:19" s="43" customFormat="1" ht="15" customHeight="1" x14ac:dyDescent="0.25">
      <c r="A82" s="214">
        <f t="shared" si="3"/>
        <v>75</v>
      </c>
      <c r="B82" s="1263"/>
      <c r="C82" s="1014"/>
      <c r="D82" s="1014" t="s">
        <v>44</v>
      </c>
      <c r="E82" s="1015"/>
      <c r="F82" s="1015"/>
      <c r="G82" s="1015"/>
      <c r="H82" s="1015"/>
      <c r="I82" s="1015"/>
      <c r="J82" s="1015"/>
      <c r="K82" s="1015"/>
      <c r="L82" s="1015"/>
      <c r="M82" s="1015" t="s">
        <v>7</v>
      </c>
      <c r="N82" s="1015" t="s">
        <v>7</v>
      </c>
      <c r="O82" s="1015"/>
      <c r="P82" s="1015">
        <v>2</v>
      </c>
      <c r="Q82" s="1015">
        <v>1</v>
      </c>
      <c r="R82" s="618"/>
      <c r="S82" s="755">
        <f t="shared" si="2"/>
        <v>0</v>
      </c>
    </row>
    <row r="83" spans="1:19" s="43" customFormat="1" ht="15" customHeight="1" x14ac:dyDescent="0.25">
      <c r="A83" s="214">
        <f t="shared" si="3"/>
        <v>76</v>
      </c>
      <c r="B83" s="1261" t="s">
        <v>1495</v>
      </c>
      <c r="C83" s="1292" t="s">
        <v>139</v>
      </c>
      <c r="D83" s="1014" t="s">
        <v>1496</v>
      </c>
      <c r="E83" s="1015"/>
      <c r="F83" s="1015"/>
      <c r="G83" s="1015"/>
      <c r="H83" s="1015"/>
      <c r="I83" s="1015"/>
      <c r="J83" s="1015"/>
      <c r="K83" s="1015"/>
      <c r="L83" s="1015"/>
      <c r="M83" s="1015" t="s">
        <v>7</v>
      </c>
      <c r="N83" s="1015" t="s">
        <v>7</v>
      </c>
      <c r="O83" s="1015"/>
      <c r="P83" s="1015">
        <v>2</v>
      </c>
      <c r="Q83" s="1015">
        <v>2</v>
      </c>
      <c r="R83" s="618"/>
      <c r="S83" s="755">
        <f t="shared" si="2"/>
        <v>0</v>
      </c>
    </row>
    <row r="84" spans="1:19" s="43" customFormat="1" ht="25.5" customHeight="1" x14ac:dyDescent="0.25">
      <c r="A84" s="214">
        <f t="shared" si="3"/>
        <v>77</v>
      </c>
      <c r="B84" s="1262"/>
      <c r="C84" s="1293"/>
      <c r="D84" s="6" t="s">
        <v>119</v>
      </c>
      <c r="E84" s="1015"/>
      <c r="F84" s="1015"/>
      <c r="G84" s="1015"/>
      <c r="H84" s="1015"/>
      <c r="I84" s="1015"/>
      <c r="J84" s="1015"/>
      <c r="K84" s="1015"/>
      <c r="L84" s="1015"/>
      <c r="M84" s="1015" t="s">
        <v>7</v>
      </c>
      <c r="N84" s="1015" t="s">
        <v>7</v>
      </c>
      <c r="O84" s="1015"/>
      <c r="P84" s="1015">
        <v>2</v>
      </c>
      <c r="Q84" s="1015">
        <v>2</v>
      </c>
      <c r="R84" s="618"/>
      <c r="S84" s="755">
        <f t="shared" si="2"/>
        <v>0</v>
      </c>
    </row>
    <row r="85" spans="1:19" s="43" customFormat="1" ht="15" customHeight="1" x14ac:dyDescent="0.25">
      <c r="A85" s="214">
        <f t="shared" si="3"/>
        <v>78</v>
      </c>
      <c r="B85" s="1262"/>
      <c r="C85" s="1293"/>
      <c r="D85" s="1014" t="s">
        <v>6</v>
      </c>
      <c r="E85" s="1015"/>
      <c r="F85" s="1015"/>
      <c r="G85" s="1015"/>
      <c r="H85" s="1015"/>
      <c r="I85" s="1015"/>
      <c r="J85" s="1015"/>
      <c r="K85" s="1015"/>
      <c r="L85" s="1015"/>
      <c r="M85" s="1015" t="s">
        <v>7</v>
      </c>
      <c r="N85" s="1015" t="s">
        <v>7</v>
      </c>
      <c r="O85" s="1015"/>
      <c r="P85" s="1015">
        <v>2</v>
      </c>
      <c r="Q85" s="1015">
        <v>2</v>
      </c>
      <c r="R85" s="618"/>
      <c r="S85" s="755">
        <f t="shared" si="2"/>
        <v>0</v>
      </c>
    </row>
    <row r="86" spans="1:19" s="43" customFormat="1" ht="15" customHeight="1" x14ac:dyDescent="0.25">
      <c r="A86" s="214">
        <f t="shared" si="3"/>
        <v>79</v>
      </c>
      <c r="B86" s="1262"/>
      <c r="C86" s="1293"/>
      <c r="D86" s="1014" t="s">
        <v>8</v>
      </c>
      <c r="E86" s="1015"/>
      <c r="F86" s="1015"/>
      <c r="G86" s="1015"/>
      <c r="H86" s="1015"/>
      <c r="I86" s="1015"/>
      <c r="J86" s="1015"/>
      <c r="K86" s="1015"/>
      <c r="L86" s="1015"/>
      <c r="M86" s="1015" t="s">
        <v>7</v>
      </c>
      <c r="N86" s="1015" t="s">
        <v>7</v>
      </c>
      <c r="O86" s="1015"/>
      <c r="P86" s="1015">
        <v>2</v>
      </c>
      <c r="Q86" s="1015">
        <v>2</v>
      </c>
      <c r="R86" s="618"/>
      <c r="S86" s="755">
        <f t="shared" si="2"/>
        <v>0</v>
      </c>
    </row>
    <row r="87" spans="1:19" s="43" customFormat="1" ht="15" customHeight="1" x14ac:dyDescent="0.25">
      <c r="A87" s="214">
        <f t="shared" si="3"/>
        <v>80</v>
      </c>
      <c r="B87" s="1262"/>
      <c r="C87" s="1293"/>
      <c r="D87" s="1014" t="s">
        <v>1497</v>
      </c>
      <c r="E87" s="1015"/>
      <c r="F87" s="1015"/>
      <c r="G87" s="1015"/>
      <c r="H87" s="1015"/>
      <c r="I87" s="1015"/>
      <c r="J87" s="1015"/>
      <c r="K87" s="1015"/>
      <c r="L87" s="1015"/>
      <c r="M87" s="1015" t="s">
        <v>7</v>
      </c>
      <c r="N87" s="1015" t="s">
        <v>7</v>
      </c>
      <c r="O87" s="1015"/>
      <c r="P87" s="1015">
        <v>2</v>
      </c>
      <c r="Q87" s="1015">
        <v>2</v>
      </c>
      <c r="R87" s="618"/>
      <c r="S87" s="755">
        <f t="shared" si="2"/>
        <v>0</v>
      </c>
    </row>
    <row r="88" spans="1:19" s="43" customFormat="1" ht="15" customHeight="1" x14ac:dyDescent="0.25">
      <c r="A88" s="214">
        <f t="shared" si="3"/>
        <v>81</v>
      </c>
      <c r="B88" s="1262"/>
      <c r="C88" s="1293"/>
      <c r="D88" s="1014" t="s">
        <v>124</v>
      </c>
      <c r="E88" s="1015"/>
      <c r="F88" s="1015"/>
      <c r="G88" s="1015"/>
      <c r="H88" s="1015"/>
      <c r="I88" s="1015"/>
      <c r="J88" s="1015"/>
      <c r="K88" s="1015"/>
      <c r="L88" s="1015"/>
      <c r="M88" s="1015" t="s">
        <v>7</v>
      </c>
      <c r="N88" s="1015" t="s">
        <v>7</v>
      </c>
      <c r="O88" s="1015"/>
      <c r="P88" s="1015">
        <v>2</v>
      </c>
      <c r="Q88" s="1015">
        <v>2</v>
      </c>
      <c r="R88" s="618"/>
      <c r="S88" s="755">
        <f t="shared" si="2"/>
        <v>0</v>
      </c>
    </row>
    <row r="89" spans="1:19" s="43" customFormat="1" ht="15" customHeight="1" x14ac:dyDescent="0.25">
      <c r="A89" s="214">
        <f t="shared" si="3"/>
        <v>82</v>
      </c>
      <c r="B89" s="1262"/>
      <c r="C89" s="1293"/>
      <c r="D89" s="1014" t="s">
        <v>126</v>
      </c>
      <c r="E89" s="1015"/>
      <c r="F89" s="1015"/>
      <c r="G89" s="1015"/>
      <c r="H89" s="1015"/>
      <c r="I89" s="1015"/>
      <c r="J89" s="1015"/>
      <c r="K89" s="1015"/>
      <c r="L89" s="1015"/>
      <c r="M89" s="1015" t="s">
        <v>7</v>
      </c>
      <c r="N89" s="1015" t="s">
        <v>7</v>
      </c>
      <c r="O89" s="1015"/>
      <c r="P89" s="1015">
        <v>2</v>
      </c>
      <c r="Q89" s="1015">
        <v>2</v>
      </c>
      <c r="R89" s="618"/>
      <c r="S89" s="755">
        <f t="shared" si="2"/>
        <v>0</v>
      </c>
    </row>
    <row r="90" spans="1:19" s="43" customFormat="1" ht="15" customHeight="1" x14ac:dyDescent="0.25">
      <c r="A90" s="214">
        <f t="shared" si="3"/>
        <v>83</v>
      </c>
      <c r="B90" s="1262"/>
      <c r="C90" s="1293"/>
      <c r="D90" s="1014" t="s">
        <v>38</v>
      </c>
      <c r="E90" s="1015"/>
      <c r="F90" s="1015"/>
      <c r="G90" s="1015"/>
      <c r="H90" s="1015"/>
      <c r="I90" s="1015"/>
      <c r="J90" s="1015"/>
      <c r="K90" s="1015"/>
      <c r="L90" s="1015"/>
      <c r="M90" s="1015" t="s">
        <v>7</v>
      </c>
      <c r="N90" s="1015" t="s">
        <v>7</v>
      </c>
      <c r="O90" s="1015"/>
      <c r="P90" s="1015">
        <v>2</v>
      </c>
      <c r="Q90" s="1015">
        <v>2</v>
      </c>
      <c r="R90" s="618"/>
      <c r="S90" s="755">
        <f t="shared" si="2"/>
        <v>0</v>
      </c>
    </row>
    <row r="91" spans="1:19" s="43" customFormat="1" ht="15" customHeight="1" x14ac:dyDescent="0.25">
      <c r="A91" s="214">
        <f t="shared" si="3"/>
        <v>84</v>
      </c>
      <c r="B91" s="1262"/>
      <c r="C91" s="1293"/>
      <c r="D91" s="1014" t="s">
        <v>39</v>
      </c>
      <c r="E91" s="1015"/>
      <c r="F91" s="1015"/>
      <c r="G91" s="1015"/>
      <c r="H91" s="1015"/>
      <c r="I91" s="1015"/>
      <c r="J91" s="1015"/>
      <c r="K91" s="1015"/>
      <c r="L91" s="1015"/>
      <c r="M91" s="1015" t="s">
        <v>7</v>
      </c>
      <c r="N91" s="1015" t="s">
        <v>7</v>
      </c>
      <c r="O91" s="1015"/>
      <c r="P91" s="1015">
        <v>2</v>
      </c>
      <c r="Q91" s="1015">
        <v>2</v>
      </c>
      <c r="R91" s="618"/>
      <c r="S91" s="755">
        <f t="shared" si="2"/>
        <v>0</v>
      </c>
    </row>
    <row r="92" spans="1:19" s="43" customFormat="1" ht="15" customHeight="1" x14ac:dyDescent="0.25">
      <c r="A92" s="214">
        <f t="shared" si="3"/>
        <v>85</v>
      </c>
      <c r="B92" s="1262"/>
      <c r="C92" s="1293"/>
      <c r="D92" s="1014" t="s">
        <v>130</v>
      </c>
      <c r="E92" s="1015"/>
      <c r="F92" s="1015"/>
      <c r="G92" s="1015"/>
      <c r="H92" s="1015"/>
      <c r="I92" s="1015"/>
      <c r="J92" s="1015"/>
      <c r="K92" s="1015"/>
      <c r="L92" s="1015"/>
      <c r="M92" s="1015" t="s">
        <v>7</v>
      </c>
      <c r="N92" s="1015" t="s">
        <v>7</v>
      </c>
      <c r="O92" s="1015"/>
      <c r="P92" s="1015">
        <v>2</v>
      </c>
      <c r="Q92" s="1015">
        <v>2</v>
      </c>
      <c r="R92" s="618"/>
      <c r="S92" s="755">
        <f t="shared" si="2"/>
        <v>0</v>
      </c>
    </row>
    <row r="93" spans="1:19" s="43" customFormat="1" ht="15" customHeight="1" x14ac:dyDescent="0.25">
      <c r="A93" s="214">
        <f t="shared" si="3"/>
        <v>86</v>
      </c>
      <c r="B93" s="1262"/>
      <c r="C93" s="1293"/>
      <c r="D93" s="1014" t="s">
        <v>207</v>
      </c>
      <c r="E93" s="1015"/>
      <c r="F93" s="1015"/>
      <c r="G93" s="1015"/>
      <c r="H93" s="1015"/>
      <c r="I93" s="1015"/>
      <c r="J93" s="1015"/>
      <c r="K93" s="1015"/>
      <c r="L93" s="1015"/>
      <c r="M93" s="1015" t="s">
        <v>7</v>
      </c>
      <c r="N93" s="1015" t="s">
        <v>7</v>
      </c>
      <c r="O93" s="1015"/>
      <c r="P93" s="1015">
        <v>2</v>
      </c>
      <c r="Q93" s="1015">
        <v>2</v>
      </c>
      <c r="R93" s="618"/>
      <c r="S93" s="755">
        <f t="shared" si="2"/>
        <v>0</v>
      </c>
    </row>
    <row r="94" spans="1:19" s="43" customFormat="1" ht="15" customHeight="1" x14ac:dyDescent="0.25">
      <c r="A94" s="214">
        <f t="shared" si="3"/>
        <v>87</v>
      </c>
      <c r="B94" s="1262"/>
      <c r="C94" s="1293"/>
      <c r="D94" s="1014" t="s">
        <v>60</v>
      </c>
      <c r="E94" s="1015"/>
      <c r="F94" s="1015"/>
      <c r="G94" s="1015"/>
      <c r="H94" s="1015"/>
      <c r="I94" s="1015"/>
      <c r="J94" s="1015"/>
      <c r="K94" s="1015"/>
      <c r="L94" s="1015"/>
      <c r="M94" s="1015" t="s">
        <v>7</v>
      </c>
      <c r="N94" s="1015" t="s">
        <v>7</v>
      </c>
      <c r="O94" s="1015"/>
      <c r="P94" s="1015">
        <v>2</v>
      </c>
      <c r="Q94" s="1015">
        <v>2</v>
      </c>
      <c r="R94" s="618"/>
      <c r="S94" s="755">
        <f t="shared" si="2"/>
        <v>0</v>
      </c>
    </row>
    <row r="95" spans="1:19" s="43" customFormat="1" ht="15" customHeight="1" x14ac:dyDescent="0.25">
      <c r="A95" s="214">
        <f t="shared" si="3"/>
        <v>88</v>
      </c>
      <c r="B95" s="1262"/>
      <c r="C95" s="1293"/>
      <c r="D95" s="1014" t="s">
        <v>40</v>
      </c>
      <c r="E95" s="1015"/>
      <c r="F95" s="1015"/>
      <c r="G95" s="1015"/>
      <c r="H95" s="1015"/>
      <c r="I95" s="1015"/>
      <c r="J95" s="1015"/>
      <c r="K95" s="1015"/>
      <c r="L95" s="1015"/>
      <c r="M95" s="1015" t="s">
        <v>7</v>
      </c>
      <c r="N95" s="1015" t="s">
        <v>7</v>
      </c>
      <c r="O95" s="1015"/>
      <c r="P95" s="1015">
        <v>2</v>
      </c>
      <c r="Q95" s="1015">
        <v>2</v>
      </c>
      <c r="R95" s="618"/>
      <c r="S95" s="755">
        <f t="shared" si="2"/>
        <v>0</v>
      </c>
    </row>
    <row r="96" spans="1:19" s="43" customFormat="1" ht="15" customHeight="1" x14ac:dyDescent="0.25">
      <c r="A96" s="214">
        <f t="shared" si="3"/>
        <v>89</v>
      </c>
      <c r="B96" s="1262"/>
      <c r="C96" s="1293"/>
      <c r="D96" s="1014" t="s">
        <v>88</v>
      </c>
      <c r="E96" s="1015"/>
      <c r="F96" s="1015"/>
      <c r="G96" s="1015"/>
      <c r="H96" s="1015"/>
      <c r="I96" s="1015"/>
      <c r="J96" s="1015"/>
      <c r="K96" s="1015"/>
      <c r="L96" s="1015"/>
      <c r="M96" s="1015" t="s">
        <v>7</v>
      </c>
      <c r="N96" s="1015" t="s">
        <v>7</v>
      </c>
      <c r="O96" s="1015"/>
      <c r="P96" s="1015">
        <v>2</v>
      </c>
      <c r="Q96" s="1015">
        <v>2</v>
      </c>
      <c r="R96" s="618"/>
      <c r="S96" s="755">
        <f t="shared" si="2"/>
        <v>0</v>
      </c>
    </row>
    <row r="97" spans="1:19" s="43" customFormat="1" ht="15" customHeight="1" x14ac:dyDescent="0.25">
      <c r="A97" s="214">
        <f t="shared" si="3"/>
        <v>90</v>
      </c>
      <c r="B97" s="1262"/>
      <c r="C97" s="1293"/>
      <c r="D97" s="1014" t="s">
        <v>136</v>
      </c>
      <c r="E97" s="1015"/>
      <c r="F97" s="1015"/>
      <c r="G97" s="1015"/>
      <c r="H97" s="1015"/>
      <c r="I97" s="1015"/>
      <c r="J97" s="1015"/>
      <c r="K97" s="1015"/>
      <c r="L97" s="1015"/>
      <c r="M97" s="1015" t="s">
        <v>7</v>
      </c>
      <c r="N97" s="1015" t="s">
        <v>7</v>
      </c>
      <c r="O97" s="1015"/>
      <c r="P97" s="1015">
        <v>2</v>
      </c>
      <c r="Q97" s="1015">
        <v>2</v>
      </c>
      <c r="R97" s="618"/>
      <c r="S97" s="755">
        <f t="shared" si="2"/>
        <v>0</v>
      </c>
    </row>
    <row r="98" spans="1:19" s="43" customFormat="1" ht="15" customHeight="1" x14ac:dyDescent="0.25">
      <c r="A98" s="214">
        <f t="shared" si="3"/>
        <v>91</v>
      </c>
      <c r="B98" s="1262"/>
      <c r="C98" s="1293"/>
      <c r="D98" s="1014" t="s">
        <v>1498</v>
      </c>
      <c r="E98" s="1015"/>
      <c r="F98" s="1015"/>
      <c r="G98" s="1015"/>
      <c r="H98" s="1015"/>
      <c r="I98" s="1015"/>
      <c r="J98" s="1015"/>
      <c r="K98" s="1015"/>
      <c r="L98" s="1015"/>
      <c r="M98" s="1015" t="s">
        <v>7</v>
      </c>
      <c r="N98" s="1015" t="s">
        <v>7</v>
      </c>
      <c r="O98" s="1015"/>
      <c r="P98" s="1015">
        <v>2</v>
      </c>
      <c r="Q98" s="1015">
        <v>2</v>
      </c>
      <c r="R98" s="618"/>
      <c r="S98" s="755">
        <f t="shared" si="2"/>
        <v>0</v>
      </c>
    </row>
    <row r="99" spans="1:19" s="43" customFormat="1" ht="15" customHeight="1" x14ac:dyDescent="0.25">
      <c r="A99" s="214">
        <f t="shared" si="3"/>
        <v>92</v>
      </c>
      <c r="B99" s="1262"/>
      <c r="C99" s="1293"/>
      <c r="D99" s="6" t="s">
        <v>1546</v>
      </c>
      <c r="E99" s="1015"/>
      <c r="F99" s="1015"/>
      <c r="G99" s="1015"/>
      <c r="H99" s="1015"/>
      <c r="I99" s="1015"/>
      <c r="J99" s="1015" t="s">
        <v>7</v>
      </c>
      <c r="K99" s="1015"/>
      <c r="L99" s="1015"/>
      <c r="M99" s="1015"/>
      <c r="N99" s="1015"/>
      <c r="O99" s="1015"/>
      <c r="P99" s="1015">
        <v>0.25</v>
      </c>
      <c r="Q99" s="1015">
        <v>2</v>
      </c>
      <c r="R99" s="618"/>
      <c r="S99" s="755">
        <f t="shared" si="2"/>
        <v>0</v>
      </c>
    </row>
    <row r="100" spans="1:19" s="43" customFormat="1" ht="15" customHeight="1" x14ac:dyDescent="0.25">
      <c r="A100" s="214">
        <f t="shared" si="3"/>
        <v>93</v>
      </c>
      <c r="B100" s="1262"/>
      <c r="C100" s="1293"/>
      <c r="D100" s="1014" t="s">
        <v>79</v>
      </c>
      <c r="E100" s="1015"/>
      <c r="F100" s="1015"/>
      <c r="G100" s="1015"/>
      <c r="H100" s="1015"/>
      <c r="I100" s="1015"/>
      <c r="J100" s="1015"/>
      <c r="K100" s="1015"/>
      <c r="L100" s="1015"/>
      <c r="M100" s="1015" t="s">
        <v>7</v>
      </c>
      <c r="N100" s="1015" t="s">
        <v>7</v>
      </c>
      <c r="O100" s="1015"/>
      <c r="P100" s="1015">
        <v>2</v>
      </c>
      <c r="Q100" s="1015">
        <v>2</v>
      </c>
      <c r="R100" s="618"/>
      <c r="S100" s="755">
        <f t="shared" si="2"/>
        <v>0</v>
      </c>
    </row>
    <row r="101" spans="1:19" s="43" customFormat="1" ht="15" customHeight="1" x14ac:dyDescent="0.25">
      <c r="A101" s="214">
        <f t="shared" si="3"/>
        <v>94</v>
      </c>
      <c r="B101" s="1262"/>
      <c r="C101" s="1293"/>
      <c r="D101" s="1014" t="s">
        <v>81</v>
      </c>
      <c r="E101" s="1015"/>
      <c r="F101" s="1015"/>
      <c r="G101" s="1015"/>
      <c r="H101" s="1015"/>
      <c r="I101" s="1015"/>
      <c r="J101" s="1015"/>
      <c r="K101" s="1015"/>
      <c r="L101" s="1015"/>
      <c r="M101" s="1015" t="s">
        <v>7</v>
      </c>
      <c r="N101" s="1015" t="s">
        <v>7</v>
      </c>
      <c r="O101" s="1015"/>
      <c r="P101" s="1015">
        <v>2</v>
      </c>
      <c r="Q101" s="1015">
        <v>2</v>
      </c>
      <c r="R101" s="618"/>
      <c r="S101" s="755">
        <f t="shared" si="2"/>
        <v>0</v>
      </c>
    </row>
    <row r="102" spans="1:19" s="43" customFormat="1" ht="15" customHeight="1" x14ac:dyDescent="0.25">
      <c r="A102" s="214">
        <f t="shared" si="3"/>
        <v>95</v>
      </c>
      <c r="B102" s="1262"/>
      <c r="C102" s="1293"/>
      <c r="D102" s="1014" t="s">
        <v>1431</v>
      </c>
      <c r="E102" s="1015"/>
      <c r="F102" s="1015"/>
      <c r="G102" s="1015"/>
      <c r="H102" s="1015"/>
      <c r="I102" s="1015"/>
      <c r="J102" s="1015"/>
      <c r="K102" s="1015"/>
      <c r="L102" s="1015"/>
      <c r="M102" s="1015"/>
      <c r="N102" s="1015" t="s">
        <v>7</v>
      </c>
      <c r="O102" s="1015"/>
      <c r="P102" s="1015">
        <v>1</v>
      </c>
      <c r="Q102" s="1015">
        <v>2</v>
      </c>
      <c r="R102" s="618"/>
      <c r="S102" s="755">
        <f t="shared" si="2"/>
        <v>0</v>
      </c>
    </row>
    <row r="103" spans="1:19" s="43" customFormat="1" ht="15" customHeight="1" x14ac:dyDescent="0.25">
      <c r="A103" s="214">
        <f t="shared" si="3"/>
        <v>96</v>
      </c>
      <c r="B103" s="1263"/>
      <c r="C103" s="1294"/>
      <c r="D103" s="1014" t="s">
        <v>44</v>
      </c>
      <c r="E103" s="1015"/>
      <c r="F103" s="1015"/>
      <c r="G103" s="1015"/>
      <c r="H103" s="1015"/>
      <c r="I103" s="1015"/>
      <c r="J103" s="1015"/>
      <c r="K103" s="1015"/>
      <c r="L103" s="1015"/>
      <c r="M103" s="1015" t="s">
        <v>7</v>
      </c>
      <c r="N103" s="1015" t="s">
        <v>7</v>
      </c>
      <c r="O103" s="1015"/>
      <c r="P103" s="1015">
        <v>2</v>
      </c>
      <c r="Q103" s="1015">
        <v>1</v>
      </c>
      <c r="R103" s="618"/>
      <c r="S103" s="755">
        <f t="shared" si="2"/>
        <v>0</v>
      </c>
    </row>
    <row r="104" spans="1:19" s="43" customFormat="1" ht="15" customHeight="1" x14ac:dyDescent="0.25">
      <c r="A104" s="214">
        <f t="shared" si="3"/>
        <v>97</v>
      </c>
      <c r="B104" s="1261" t="s">
        <v>211</v>
      </c>
      <c r="C104" s="1284" t="s">
        <v>139</v>
      </c>
      <c r="D104" s="1014" t="s">
        <v>1496</v>
      </c>
      <c r="E104" s="1015"/>
      <c r="F104" s="1015"/>
      <c r="G104" s="1015"/>
      <c r="H104" s="1015"/>
      <c r="I104" s="1015"/>
      <c r="J104" s="1015"/>
      <c r="K104" s="1015"/>
      <c r="L104" s="1015"/>
      <c r="M104" s="1015" t="s">
        <v>7</v>
      </c>
      <c r="N104" s="1015" t="s">
        <v>7</v>
      </c>
      <c r="O104" s="1015"/>
      <c r="P104" s="1015">
        <v>2</v>
      </c>
      <c r="Q104" s="1015">
        <v>1</v>
      </c>
      <c r="R104" s="618"/>
      <c r="S104" s="755">
        <f t="shared" ref="S104:S167" si="4">P104*Q104*ROUND(R104,2)</f>
        <v>0</v>
      </c>
    </row>
    <row r="105" spans="1:19" s="43" customFormat="1" ht="24" customHeight="1" x14ac:dyDescent="0.25">
      <c r="A105" s="214">
        <f t="shared" si="3"/>
        <v>98</v>
      </c>
      <c r="B105" s="1262"/>
      <c r="C105" s="1285"/>
      <c r="D105" s="6" t="s">
        <v>119</v>
      </c>
      <c r="E105" s="1015"/>
      <c r="F105" s="1015"/>
      <c r="G105" s="1015"/>
      <c r="H105" s="1015"/>
      <c r="I105" s="1015"/>
      <c r="J105" s="1015"/>
      <c r="K105" s="1015"/>
      <c r="L105" s="1015"/>
      <c r="M105" s="1015" t="s">
        <v>7</v>
      </c>
      <c r="N105" s="1015" t="s">
        <v>7</v>
      </c>
      <c r="O105" s="1015"/>
      <c r="P105" s="1015">
        <v>2</v>
      </c>
      <c r="Q105" s="1015">
        <v>1</v>
      </c>
      <c r="R105" s="618"/>
      <c r="S105" s="755">
        <f t="shared" si="4"/>
        <v>0</v>
      </c>
    </row>
    <row r="106" spans="1:19" s="43" customFormat="1" ht="15" customHeight="1" x14ac:dyDescent="0.25">
      <c r="A106" s="214">
        <f t="shared" si="3"/>
        <v>99</v>
      </c>
      <c r="B106" s="1262"/>
      <c r="C106" s="1285"/>
      <c r="D106" s="1014" t="s">
        <v>6</v>
      </c>
      <c r="E106" s="1015"/>
      <c r="F106" s="1015"/>
      <c r="G106" s="1015"/>
      <c r="H106" s="1015"/>
      <c r="I106" s="1015"/>
      <c r="J106" s="1015"/>
      <c r="K106" s="1015"/>
      <c r="L106" s="1015"/>
      <c r="M106" s="1015" t="s">
        <v>7</v>
      </c>
      <c r="N106" s="1015" t="s">
        <v>7</v>
      </c>
      <c r="O106" s="1015"/>
      <c r="P106" s="1015">
        <v>2</v>
      </c>
      <c r="Q106" s="1015">
        <v>1</v>
      </c>
      <c r="R106" s="618"/>
      <c r="S106" s="755">
        <f t="shared" si="4"/>
        <v>0</v>
      </c>
    </row>
    <row r="107" spans="1:19" s="43" customFormat="1" ht="15" customHeight="1" x14ac:dyDescent="0.25">
      <c r="A107" s="214">
        <f t="shared" si="3"/>
        <v>100</v>
      </c>
      <c r="B107" s="1262"/>
      <c r="C107" s="1285"/>
      <c r="D107" s="1014" t="s">
        <v>8</v>
      </c>
      <c r="E107" s="1015"/>
      <c r="F107" s="1015"/>
      <c r="G107" s="1015"/>
      <c r="H107" s="1015"/>
      <c r="I107" s="1015"/>
      <c r="J107" s="1015"/>
      <c r="K107" s="1015"/>
      <c r="L107" s="1015"/>
      <c r="M107" s="1015" t="s">
        <v>7</v>
      </c>
      <c r="N107" s="1015" t="s">
        <v>7</v>
      </c>
      <c r="O107" s="1015"/>
      <c r="P107" s="1015">
        <v>2</v>
      </c>
      <c r="Q107" s="1015">
        <v>1</v>
      </c>
      <c r="R107" s="618"/>
      <c r="S107" s="755">
        <f t="shared" si="4"/>
        <v>0</v>
      </c>
    </row>
    <row r="108" spans="1:19" s="43" customFormat="1" ht="15" customHeight="1" x14ac:dyDescent="0.25">
      <c r="A108" s="214">
        <f t="shared" si="3"/>
        <v>101</v>
      </c>
      <c r="B108" s="1262"/>
      <c r="C108" s="1285"/>
      <c r="D108" s="1014" t="s">
        <v>1497</v>
      </c>
      <c r="E108" s="1015"/>
      <c r="F108" s="1015"/>
      <c r="G108" s="1015"/>
      <c r="H108" s="1015"/>
      <c r="I108" s="1015"/>
      <c r="J108" s="1015"/>
      <c r="K108" s="1015"/>
      <c r="L108" s="1015"/>
      <c r="M108" s="1015" t="s">
        <v>7</v>
      </c>
      <c r="N108" s="1015" t="s">
        <v>7</v>
      </c>
      <c r="O108" s="1015"/>
      <c r="P108" s="1015">
        <v>2</v>
      </c>
      <c r="Q108" s="1015">
        <v>1</v>
      </c>
      <c r="R108" s="618"/>
      <c r="S108" s="755">
        <f t="shared" si="4"/>
        <v>0</v>
      </c>
    </row>
    <row r="109" spans="1:19" s="43" customFormat="1" ht="15" customHeight="1" x14ac:dyDescent="0.25">
      <c r="A109" s="214">
        <f t="shared" si="3"/>
        <v>102</v>
      </c>
      <c r="B109" s="1262"/>
      <c r="C109" s="1285"/>
      <c r="D109" s="1014" t="s">
        <v>124</v>
      </c>
      <c r="E109" s="1015"/>
      <c r="F109" s="1015"/>
      <c r="G109" s="1015"/>
      <c r="H109" s="1015"/>
      <c r="I109" s="1015"/>
      <c r="J109" s="1015"/>
      <c r="K109" s="1015"/>
      <c r="L109" s="1015"/>
      <c r="M109" s="1015" t="s">
        <v>7</v>
      </c>
      <c r="N109" s="1015" t="s">
        <v>7</v>
      </c>
      <c r="O109" s="1015"/>
      <c r="P109" s="1015">
        <v>2</v>
      </c>
      <c r="Q109" s="1015">
        <v>1</v>
      </c>
      <c r="R109" s="618"/>
      <c r="S109" s="755">
        <f t="shared" si="4"/>
        <v>0</v>
      </c>
    </row>
    <row r="110" spans="1:19" s="43" customFormat="1" ht="15" customHeight="1" x14ac:dyDescent="0.25">
      <c r="A110" s="214">
        <f t="shared" si="3"/>
        <v>103</v>
      </c>
      <c r="B110" s="1262"/>
      <c r="C110" s="1285"/>
      <c r="D110" s="1014" t="s">
        <v>126</v>
      </c>
      <c r="E110" s="1015"/>
      <c r="F110" s="1015"/>
      <c r="G110" s="1015"/>
      <c r="H110" s="1015"/>
      <c r="I110" s="1015"/>
      <c r="J110" s="1015"/>
      <c r="K110" s="1015"/>
      <c r="L110" s="1015"/>
      <c r="M110" s="1015" t="s">
        <v>7</v>
      </c>
      <c r="N110" s="1015" t="s">
        <v>7</v>
      </c>
      <c r="O110" s="1015"/>
      <c r="P110" s="1015">
        <v>2</v>
      </c>
      <c r="Q110" s="1015">
        <v>1</v>
      </c>
      <c r="R110" s="618"/>
      <c r="S110" s="755">
        <f t="shared" si="4"/>
        <v>0</v>
      </c>
    </row>
    <row r="111" spans="1:19" s="43" customFormat="1" ht="15" customHeight="1" x14ac:dyDescent="0.25">
      <c r="A111" s="214">
        <f t="shared" si="3"/>
        <v>104</v>
      </c>
      <c r="B111" s="1262"/>
      <c r="C111" s="1285"/>
      <c r="D111" s="1014" t="s">
        <v>38</v>
      </c>
      <c r="E111" s="1015"/>
      <c r="F111" s="1015"/>
      <c r="G111" s="1015"/>
      <c r="H111" s="1015"/>
      <c r="I111" s="1015"/>
      <c r="J111" s="1015"/>
      <c r="K111" s="1015"/>
      <c r="L111" s="1015"/>
      <c r="M111" s="1015" t="s">
        <v>7</v>
      </c>
      <c r="N111" s="1015" t="s">
        <v>7</v>
      </c>
      <c r="O111" s="1015"/>
      <c r="P111" s="1015">
        <v>2</v>
      </c>
      <c r="Q111" s="1015">
        <v>1</v>
      </c>
      <c r="R111" s="618"/>
      <c r="S111" s="755">
        <f t="shared" si="4"/>
        <v>0</v>
      </c>
    </row>
    <row r="112" spans="1:19" s="43" customFormat="1" ht="15" customHeight="1" x14ac:dyDescent="0.25">
      <c r="A112" s="214">
        <f t="shared" si="3"/>
        <v>105</v>
      </c>
      <c r="B112" s="1262"/>
      <c r="C112" s="1285"/>
      <c r="D112" s="1014" t="s">
        <v>39</v>
      </c>
      <c r="E112" s="1015"/>
      <c r="F112" s="1015"/>
      <c r="G112" s="1015"/>
      <c r="H112" s="1015"/>
      <c r="I112" s="1015"/>
      <c r="J112" s="1015"/>
      <c r="K112" s="1015"/>
      <c r="L112" s="1015"/>
      <c r="M112" s="1015" t="s">
        <v>7</v>
      </c>
      <c r="N112" s="1015" t="s">
        <v>7</v>
      </c>
      <c r="O112" s="1015"/>
      <c r="P112" s="1015">
        <v>2</v>
      </c>
      <c r="Q112" s="1015">
        <v>1</v>
      </c>
      <c r="R112" s="618"/>
      <c r="S112" s="755">
        <f t="shared" si="4"/>
        <v>0</v>
      </c>
    </row>
    <row r="113" spans="1:19" s="43" customFormat="1" ht="15" customHeight="1" x14ac:dyDescent="0.25">
      <c r="A113" s="214">
        <f t="shared" si="3"/>
        <v>106</v>
      </c>
      <c r="B113" s="1262"/>
      <c r="C113" s="1285"/>
      <c r="D113" s="1014" t="s">
        <v>130</v>
      </c>
      <c r="E113" s="1015"/>
      <c r="F113" s="1015"/>
      <c r="G113" s="1015"/>
      <c r="H113" s="1015"/>
      <c r="I113" s="1015"/>
      <c r="J113" s="1015"/>
      <c r="K113" s="1015"/>
      <c r="L113" s="1015"/>
      <c r="M113" s="1015" t="s">
        <v>7</v>
      </c>
      <c r="N113" s="1015" t="s">
        <v>7</v>
      </c>
      <c r="O113" s="1015"/>
      <c r="P113" s="1015">
        <v>2</v>
      </c>
      <c r="Q113" s="1015">
        <v>1</v>
      </c>
      <c r="R113" s="618"/>
      <c r="S113" s="755">
        <f t="shared" si="4"/>
        <v>0</v>
      </c>
    </row>
    <row r="114" spans="1:19" s="43" customFormat="1" ht="15" customHeight="1" x14ac:dyDescent="0.25">
      <c r="A114" s="214">
        <f t="shared" si="3"/>
        <v>107</v>
      </c>
      <c r="B114" s="1262"/>
      <c r="C114" s="1285"/>
      <c r="D114" s="1014" t="s">
        <v>207</v>
      </c>
      <c r="E114" s="1015"/>
      <c r="F114" s="1015"/>
      <c r="G114" s="1015"/>
      <c r="H114" s="1015"/>
      <c r="I114" s="1015"/>
      <c r="J114" s="1015"/>
      <c r="K114" s="1015"/>
      <c r="L114" s="1015"/>
      <c r="M114" s="1015" t="s">
        <v>7</v>
      </c>
      <c r="N114" s="1015" t="s">
        <v>7</v>
      </c>
      <c r="O114" s="1015"/>
      <c r="P114" s="1015">
        <v>2</v>
      </c>
      <c r="Q114" s="1015">
        <v>1</v>
      </c>
      <c r="R114" s="618"/>
      <c r="S114" s="755">
        <f t="shared" si="4"/>
        <v>0</v>
      </c>
    </row>
    <row r="115" spans="1:19" s="43" customFormat="1" ht="15" customHeight="1" x14ac:dyDescent="0.25">
      <c r="A115" s="214">
        <f t="shared" si="3"/>
        <v>108</v>
      </c>
      <c r="B115" s="1262"/>
      <c r="C115" s="1285"/>
      <c r="D115" s="1014" t="s">
        <v>60</v>
      </c>
      <c r="E115" s="1015"/>
      <c r="F115" s="1015"/>
      <c r="G115" s="1015"/>
      <c r="H115" s="1015"/>
      <c r="I115" s="1015"/>
      <c r="J115" s="1015"/>
      <c r="K115" s="1015"/>
      <c r="L115" s="1015"/>
      <c r="M115" s="1015" t="s">
        <v>7</v>
      </c>
      <c r="N115" s="1015" t="s">
        <v>7</v>
      </c>
      <c r="O115" s="1015"/>
      <c r="P115" s="1015">
        <v>2</v>
      </c>
      <c r="Q115" s="1015">
        <v>1</v>
      </c>
      <c r="R115" s="618"/>
      <c r="S115" s="755">
        <f t="shared" si="4"/>
        <v>0</v>
      </c>
    </row>
    <row r="116" spans="1:19" s="43" customFormat="1" ht="15" customHeight="1" x14ac:dyDescent="0.25">
      <c r="A116" s="214">
        <f t="shared" si="3"/>
        <v>109</v>
      </c>
      <c r="B116" s="1262"/>
      <c r="C116" s="1285"/>
      <c r="D116" s="1014" t="s">
        <v>40</v>
      </c>
      <c r="E116" s="1015"/>
      <c r="F116" s="1015"/>
      <c r="G116" s="1015"/>
      <c r="H116" s="1015"/>
      <c r="I116" s="1015"/>
      <c r="J116" s="1015"/>
      <c r="K116" s="1015"/>
      <c r="L116" s="1015"/>
      <c r="M116" s="1015" t="s">
        <v>7</v>
      </c>
      <c r="N116" s="1015" t="s">
        <v>7</v>
      </c>
      <c r="O116" s="1015"/>
      <c r="P116" s="1015">
        <v>2</v>
      </c>
      <c r="Q116" s="1015">
        <v>1</v>
      </c>
      <c r="R116" s="618"/>
      <c r="S116" s="755">
        <f t="shared" si="4"/>
        <v>0</v>
      </c>
    </row>
    <row r="117" spans="1:19" s="43" customFormat="1" ht="15" customHeight="1" x14ac:dyDescent="0.25">
      <c r="A117" s="214">
        <f t="shared" si="3"/>
        <v>110</v>
      </c>
      <c r="B117" s="1262"/>
      <c r="C117" s="1285"/>
      <c r="D117" s="1014" t="s">
        <v>88</v>
      </c>
      <c r="E117" s="1015"/>
      <c r="F117" s="1015"/>
      <c r="G117" s="1015"/>
      <c r="H117" s="1015"/>
      <c r="I117" s="1015"/>
      <c r="J117" s="1015"/>
      <c r="K117" s="1015"/>
      <c r="L117" s="1015"/>
      <c r="M117" s="1015" t="s">
        <v>7</v>
      </c>
      <c r="N117" s="1015" t="s">
        <v>7</v>
      </c>
      <c r="O117" s="1015"/>
      <c r="P117" s="1015">
        <v>2</v>
      </c>
      <c r="Q117" s="1015">
        <v>1</v>
      </c>
      <c r="R117" s="618"/>
      <c r="S117" s="755">
        <f t="shared" si="4"/>
        <v>0</v>
      </c>
    </row>
    <row r="118" spans="1:19" s="43" customFormat="1" ht="15" customHeight="1" x14ac:dyDescent="0.25">
      <c r="A118" s="214">
        <f t="shared" si="3"/>
        <v>111</v>
      </c>
      <c r="B118" s="1262"/>
      <c r="C118" s="1285"/>
      <c r="D118" s="1014" t="s">
        <v>136</v>
      </c>
      <c r="E118" s="1015"/>
      <c r="F118" s="1015"/>
      <c r="G118" s="1015"/>
      <c r="H118" s="1015"/>
      <c r="I118" s="1015"/>
      <c r="J118" s="1015"/>
      <c r="K118" s="1015"/>
      <c r="L118" s="1015"/>
      <c r="M118" s="1015" t="s">
        <v>7</v>
      </c>
      <c r="N118" s="1015" t="s">
        <v>7</v>
      </c>
      <c r="O118" s="1015"/>
      <c r="P118" s="1015">
        <v>2</v>
      </c>
      <c r="Q118" s="1015">
        <v>1</v>
      </c>
      <c r="R118" s="618"/>
      <c r="S118" s="755">
        <f t="shared" si="4"/>
        <v>0</v>
      </c>
    </row>
    <row r="119" spans="1:19" s="43" customFormat="1" ht="15" customHeight="1" x14ac:dyDescent="0.25">
      <c r="A119" s="214">
        <f t="shared" si="3"/>
        <v>112</v>
      </c>
      <c r="B119" s="1262"/>
      <c r="C119" s="1285"/>
      <c r="D119" s="1014" t="s">
        <v>1498</v>
      </c>
      <c r="E119" s="1015"/>
      <c r="F119" s="1015"/>
      <c r="G119" s="1015"/>
      <c r="H119" s="1015"/>
      <c r="I119" s="1015"/>
      <c r="J119" s="1015"/>
      <c r="K119" s="1015"/>
      <c r="L119" s="1015"/>
      <c r="M119" s="1015" t="s">
        <v>7</v>
      </c>
      <c r="N119" s="1015" t="s">
        <v>7</v>
      </c>
      <c r="O119" s="1015"/>
      <c r="P119" s="1015">
        <v>2</v>
      </c>
      <c r="Q119" s="1015">
        <v>1</v>
      </c>
      <c r="R119" s="618"/>
      <c r="S119" s="755">
        <f t="shared" si="4"/>
        <v>0</v>
      </c>
    </row>
    <row r="120" spans="1:19" s="43" customFormat="1" ht="15" customHeight="1" x14ac:dyDescent="0.25">
      <c r="A120" s="214">
        <f t="shared" si="3"/>
        <v>113</v>
      </c>
      <c r="B120" s="1262"/>
      <c r="C120" s="1285"/>
      <c r="D120" s="6" t="s">
        <v>1546</v>
      </c>
      <c r="E120" s="1015"/>
      <c r="F120" s="1015"/>
      <c r="G120" s="1015"/>
      <c r="H120" s="1015"/>
      <c r="I120" s="1015"/>
      <c r="J120" s="1015" t="s">
        <v>7</v>
      </c>
      <c r="K120" s="1015"/>
      <c r="L120" s="1015"/>
      <c r="M120" s="1015"/>
      <c r="N120" s="1015"/>
      <c r="O120" s="1015"/>
      <c r="P120" s="1015">
        <v>0.25</v>
      </c>
      <c r="Q120" s="1015">
        <v>1</v>
      </c>
      <c r="R120" s="618"/>
      <c r="S120" s="755">
        <f t="shared" si="4"/>
        <v>0</v>
      </c>
    </row>
    <row r="121" spans="1:19" s="43" customFormat="1" ht="15" customHeight="1" x14ac:dyDescent="0.25">
      <c r="A121" s="214">
        <f t="shared" si="3"/>
        <v>114</v>
      </c>
      <c r="B121" s="1262"/>
      <c r="C121" s="1285"/>
      <c r="D121" s="1014" t="s">
        <v>79</v>
      </c>
      <c r="E121" s="1015"/>
      <c r="F121" s="1015"/>
      <c r="G121" s="1015"/>
      <c r="H121" s="1015"/>
      <c r="I121" s="1015"/>
      <c r="J121" s="1015"/>
      <c r="K121" s="1015"/>
      <c r="L121" s="1015"/>
      <c r="M121" s="1015" t="s">
        <v>7</v>
      </c>
      <c r="N121" s="1015" t="s">
        <v>7</v>
      </c>
      <c r="O121" s="1015"/>
      <c r="P121" s="1015">
        <v>2</v>
      </c>
      <c r="Q121" s="1015">
        <v>1</v>
      </c>
      <c r="R121" s="618"/>
      <c r="S121" s="755">
        <f t="shared" si="4"/>
        <v>0</v>
      </c>
    </row>
    <row r="122" spans="1:19" s="43" customFormat="1" ht="15" customHeight="1" x14ac:dyDescent="0.25">
      <c r="A122" s="214">
        <f t="shared" si="3"/>
        <v>115</v>
      </c>
      <c r="B122" s="1262"/>
      <c r="C122" s="1285"/>
      <c r="D122" s="1014" t="s">
        <v>81</v>
      </c>
      <c r="E122" s="1015"/>
      <c r="F122" s="1015"/>
      <c r="G122" s="1015"/>
      <c r="H122" s="1015"/>
      <c r="I122" s="1015"/>
      <c r="J122" s="1015"/>
      <c r="K122" s="1015"/>
      <c r="L122" s="1015"/>
      <c r="M122" s="1015" t="s">
        <v>7</v>
      </c>
      <c r="N122" s="1015" t="s">
        <v>7</v>
      </c>
      <c r="O122" s="1015"/>
      <c r="P122" s="1015">
        <v>2</v>
      </c>
      <c r="Q122" s="1015">
        <v>1</v>
      </c>
      <c r="R122" s="618"/>
      <c r="S122" s="755">
        <f t="shared" si="4"/>
        <v>0</v>
      </c>
    </row>
    <row r="123" spans="1:19" s="43" customFormat="1" ht="15" customHeight="1" x14ac:dyDescent="0.25">
      <c r="A123" s="214">
        <f t="shared" si="3"/>
        <v>116</v>
      </c>
      <c r="B123" s="1262"/>
      <c r="C123" s="1285"/>
      <c r="D123" s="1014" t="s">
        <v>1431</v>
      </c>
      <c r="E123" s="1015"/>
      <c r="F123" s="1015"/>
      <c r="G123" s="1015"/>
      <c r="H123" s="1015"/>
      <c r="I123" s="1015"/>
      <c r="J123" s="1015"/>
      <c r="K123" s="1015"/>
      <c r="L123" s="1015"/>
      <c r="M123" s="1015"/>
      <c r="N123" s="1015" t="s">
        <v>7</v>
      </c>
      <c r="O123" s="1015"/>
      <c r="P123" s="1015">
        <v>1</v>
      </c>
      <c r="Q123" s="1015">
        <v>1</v>
      </c>
      <c r="R123" s="618"/>
      <c r="S123" s="755">
        <f t="shared" si="4"/>
        <v>0</v>
      </c>
    </row>
    <row r="124" spans="1:19" s="43" customFormat="1" ht="15" customHeight="1" x14ac:dyDescent="0.25">
      <c r="A124" s="214">
        <f t="shared" si="3"/>
        <v>117</v>
      </c>
      <c r="B124" s="1263"/>
      <c r="C124" s="1286"/>
      <c r="D124" s="1014" t="s">
        <v>44</v>
      </c>
      <c r="E124" s="1015"/>
      <c r="F124" s="1015"/>
      <c r="G124" s="1015"/>
      <c r="H124" s="1015"/>
      <c r="I124" s="1015"/>
      <c r="J124" s="1015"/>
      <c r="K124" s="1015"/>
      <c r="L124" s="1015"/>
      <c r="M124" s="1015" t="s">
        <v>7</v>
      </c>
      <c r="N124" s="1015" t="s">
        <v>7</v>
      </c>
      <c r="O124" s="1015"/>
      <c r="P124" s="1015">
        <v>2</v>
      </c>
      <c r="Q124" s="1015">
        <v>1</v>
      </c>
      <c r="R124" s="618"/>
      <c r="S124" s="755">
        <f t="shared" si="4"/>
        <v>0</v>
      </c>
    </row>
    <row r="125" spans="1:19" s="43" customFormat="1" ht="15" customHeight="1" x14ac:dyDescent="0.25">
      <c r="A125" s="214">
        <f t="shared" si="3"/>
        <v>118</v>
      </c>
      <c r="B125" s="1261" t="s">
        <v>1500</v>
      </c>
      <c r="C125" s="1284" t="s">
        <v>143</v>
      </c>
      <c r="D125" s="1014" t="s">
        <v>1501</v>
      </c>
      <c r="E125" s="1015"/>
      <c r="F125" s="1015"/>
      <c r="G125" s="1015"/>
      <c r="H125" s="1015"/>
      <c r="I125" s="1015"/>
      <c r="J125" s="1015"/>
      <c r="K125" s="1015"/>
      <c r="L125" s="1015"/>
      <c r="M125" s="1015" t="s">
        <v>7</v>
      </c>
      <c r="N125" s="1015" t="s">
        <v>7</v>
      </c>
      <c r="O125" s="1015"/>
      <c r="P125" s="1015">
        <v>2</v>
      </c>
      <c r="Q125" s="1015">
        <v>13</v>
      </c>
      <c r="R125" s="618"/>
      <c r="S125" s="755">
        <f t="shared" si="4"/>
        <v>0</v>
      </c>
    </row>
    <row r="126" spans="1:19" s="43" customFormat="1" ht="24.75" customHeight="1" x14ac:dyDescent="0.25">
      <c r="A126" s="214">
        <f t="shared" si="3"/>
        <v>119</v>
      </c>
      <c r="B126" s="1262"/>
      <c r="C126" s="1285"/>
      <c r="D126" s="6" t="s">
        <v>119</v>
      </c>
      <c r="E126" s="1015"/>
      <c r="F126" s="1015"/>
      <c r="G126" s="1015"/>
      <c r="H126" s="1015"/>
      <c r="I126" s="1015"/>
      <c r="J126" s="1015"/>
      <c r="K126" s="1015"/>
      <c r="L126" s="1015"/>
      <c r="M126" s="1015" t="s">
        <v>7</v>
      </c>
      <c r="N126" s="1015" t="s">
        <v>7</v>
      </c>
      <c r="O126" s="1015"/>
      <c r="P126" s="1015">
        <v>2</v>
      </c>
      <c r="Q126" s="1015">
        <v>13</v>
      </c>
      <c r="R126" s="618"/>
      <c r="S126" s="755">
        <f t="shared" si="4"/>
        <v>0</v>
      </c>
    </row>
    <row r="127" spans="1:19" s="43" customFormat="1" ht="15" customHeight="1" x14ac:dyDescent="0.25">
      <c r="A127" s="214">
        <f t="shared" si="3"/>
        <v>120</v>
      </c>
      <c r="B127" s="1262"/>
      <c r="C127" s="1285"/>
      <c r="D127" s="1014" t="s">
        <v>6</v>
      </c>
      <c r="E127" s="1015"/>
      <c r="F127" s="1015"/>
      <c r="G127" s="1015"/>
      <c r="H127" s="1015"/>
      <c r="I127" s="1015"/>
      <c r="J127" s="1015"/>
      <c r="K127" s="1015"/>
      <c r="L127" s="1015"/>
      <c r="M127" s="1015" t="s">
        <v>7</v>
      </c>
      <c r="N127" s="1015" t="s">
        <v>7</v>
      </c>
      <c r="O127" s="1015"/>
      <c r="P127" s="1015">
        <v>2</v>
      </c>
      <c r="Q127" s="1015">
        <v>13</v>
      </c>
      <c r="R127" s="618"/>
      <c r="S127" s="755">
        <f t="shared" si="4"/>
        <v>0</v>
      </c>
    </row>
    <row r="128" spans="1:19" s="43" customFormat="1" ht="15" customHeight="1" x14ac:dyDescent="0.25">
      <c r="A128" s="214">
        <f t="shared" si="3"/>
        <v>121</v>
      </c>
      <c r="B128" s="1262"/>
      <c r="C128" s="1285"/>
      <c r="D128" s="1014" t="s">
        <v>1502</v>
      </c>
      <c r="E128" s="1015"/>
      <c r="F128" s="1015"/>
      <c r="G128" s="1015"/>
      <c r="H128" s="1015"/>
      <c r="I128" s="1015"/>
      <c r="J128" s="1015"/>
      <c r="K128" s="1015"/>
      <c r="L128" s="1015"/>
      <c r="M128" s="1015" t="s">
        <v>7</v>
      </c>
      <c r="N128" s="1015" t="s">
        <v>7</v>
      </c>
      <c r="O128" s="1015"/>
      <c r="P128" s="1015">
        <v>2</v>
      </c>
      <c r="Q128" s="1015">
        <v>13</v>
      </c>
      <c r="R128" s="618"/>
      <c r="S128" s="755">
        <f t="shared" si="4"/>
        <v>0</v>
      </c>
    </row>
    <row r="129" spans="1:19" s="43" customFormat="1" ht="15" customHeight="1" x14ac:dyDescent="0.25">
      <c r="A129" s="214">
        <f t="shared" si="3"/>
        <v>122</v>
      </c>
      <c r="B129" s="1262"/>
      <c r="C129" s="1285"/>
      <c r="D129" s="1014" t="s">
        <v>8</v>
      </c>
      <c r="E129" s="1015"/>
      <c r="F129" s="1015"/>
      <c r="G129" s="1015"/>
      <c r="H129" s="1015"/>
      <c r="I129" s="1015"/>
      <c r="J129" s="1015"/>
      <c r="K129" s="1015"/>
      <c r="L129" s="1015"/>
      <c r="M129" s="1015" t="s">
        <v>7</v>
      </c>
      <c r="N129" s="1015" t="s">
        <v>7</v>
      </c>
      <c r="O129" s="1015"/>
      <c r="P129" s="1015">
        <v>2</v>
      </c>
      <c r="Q129" s="1015">
        <v>13</v>
      </c>
      <c r="R129" s="618"/>
      <c r="S129" s="755">
        <f t="shared" si="4"/>
        <v>0</v>
      </c>
    </row>
    <row r="130" spans="1:19" s="43" customFormat="1" ht="15" customHeight="1" x14ac:dyDescent="0.25">
      <c r="A130" s="214">
        <f t="shared" si="3"/>
        <v>123</v>
      </c>
      <c r="B130" s="1262"/>
      <c r="C130" s="1285"/>
      <c r="D130" s="1014" t="s">
        <v>1503</v>
      </c>
      <c r="E130" s="1015"/>
      <c r="F130" s="1015"/>
      <c r="G130" s="1015"/>
      <c r="H130" s="1015"/>
      <c r="I130" s="1015"/>
      <c r="J130" s="1015"/>
      <c r="K130" s="1015"/>
      <c r="L130" s="1015"/>
      <c r="M130" s="1015" t="s">
        <v>7</v>
      </c>
      <c r="N130" s="1015" t="s">
        <v>7</v>
      </c>
      <c r="O130" s="1015"/>
      <c r="P130" s="1015">
        <v>2</v>
      </c>
      <c r="Q130" s="1015">
        <v>13</v>
      </c>
      <c r="R130" s="618"/>
      <c r="S130" s="755">
        <f t="shared" si="4"/>
        <v>0</v>
      </c>
    </row>
    <row r="131" spans="1:19" s="43" customFormat="1" ht="15" customHeight="1" x14ac:dyDescent="0.25">
      <c r="A131" s="214">
        <f t="shared" si="3"/>
        <v>124</v>
      </c>
      <c r="B131" s="1262"/>
      <c r="C131" s="1285"/>
      <c r="D131" s="1014" t="s">
        <v>124</v>
      </c>
      <c r="E131" s="1015"/>
      <c r="F131" s="1015"/>
      <c r="G131" s="1015"/>
      <c r="H131" s="1015"/>
      <c r="I131" s="1015"/>
      <c r="J131" s="1015"/>
      <c r="K131" s="1015"/>
      <c r="L131" s="1015"/>
      <c r="M131" s="1015" t="s">
        <v>7</v>
      </c>
      <c r="N131" s="1015" t="s">
        <v>7</v>
      </c>
      <c r="O131" s="1015"/>
      <c r="P131" s="1015">
        <v>2</v>
      </c>
      <c r="Q131" s="1015">
        <v>13</v>
      </c>
      <c r="R131" s="618"/>
      <c r="S131" s="755">
        <f t="shared" si="4"/>
        <v>0</v>
      </c>
    </row>
    <row r="132" spans="1:19" s="43" customFormat="1" ht="15" customHeight="1" x14ac:dyDescent="0.25">
      <c r="A132" s="214">
        <f t="shared" si="3"/>
        <v>125</v>
      </c>
      <c r="B132" s="1262"/>
      <c r="C132" s="1285"/>
      <c r="D132" s="1014" t="s">
        <v>126</v>
      </c>
      <c r="E132" s="1015"/>
      <c r="F132" s="1015"/>
      <c r="G132" s="1015"/>
      <c r="H132" s="1015"/>
      <c r="I132" s="1015"/>
      <c r="J132" s="1015"/>
      <c r="K132" s="1015"/>
      <c r="L132" s="1015"/>
      <c r="M132" s="1015" t="s">
        <v>7</v>
      </c>
      <c r="N132" s="1015" t="s">
        <v>7</v>
      </c>
      <c r="O132" s="1015"/>
      <c r="P132" s="1015">
        <v>2</v>
      </c>
      <c r="Q132" s="1015">
        <v>13</v>
      </c>
      <c r="R132" s="618"/>
      <c r="S132" s="755">
        <f t="shared" si="4"/>
        <v>0</v>
      </c>
    </row>
    <row r="133" spans="1:19" s="43" customFormat="1" ht="15" customHeight="1" x14ac:dyDescent="0.25">
      <c r="A133" s="214">
        <f t="shared" si="3"/>
        <v>126</v>
      </c>
      <c r="B133" s="1262"/>
      <c r="C133" s="1285"/>
      <c r="D133" s="1014" t="s">
        <v>38</v>
      </c>
      <c r="E133" s="1015"/>
      <c r="F133" s="1015"/>
      <c r="G133" s="1015"/>
      <c r="H133" s="1015"/>
      <c r="I133" s="1015"/>
      <c r="J133" s="1015"/>
      <c r="K133" s="1015"/>
      <c r="L133" s="1015"/>
      <c r="M133" s="1015" t="s">
        <v>7</v>
      </c>
      <c r="N133" s="1015" t="s">
        <v>7</v>
      </c>
      <c r="O133" s="1015"/>
      <c r="P133" s="1015">
        <v>2</v>
      </c>
      <c r="Q133" s="1015">
        <v>13</v>
      </c>
      <c r="R133" s="618"/>
      <c r="S133" s="755">
        <f t="shared" si="4"/>
        <v>0</v>
      </c>
    </row>
    <row r="134" spans="1:19" s="43" customFormat="1" ht="15" customHeight="1" x14ac:dyDescent="0.25">
      <c r="A134" s="214">
        <f t="shared" si="3"/>
        <v>127</v>
      </c>
      <c r="B134" s="1262"/>
      <c r="C134" s="1285"/>
      <c r="D134" s="1014" t="s">
        <v>39</v>
      </c>
      <c r="E134" s="1015"/>
      <c r="F134" s="1015"/>
      <c r="G134" s="1015"/>
      <c r="H134" s="1015"/>
      <c r="I134" s="1015"/>
      <c r="J134" s="1015"/>
      <c r="K134" s="1015"/>
      <c r="L134" s="1015"/>
      <c r="M134" s="1015" t="s">
        <v>7</v>
      </c>
      <c r="N134" s="1015" t="s">
        <v>7</v>
      </c>
      <c r="O134" s="1015"/>
      <c r="P134" s="1015">
        <v>2</v>
      </c>
      <c r="Q134" s="1015">
        <v>13</v>
      </c>
      <c r="R134" s="618"/>
      <c r="S134" s="755">
        <f t="shared" si="4"/>
        <v>0</v>
      </c>
    </row>
    <row r="135" spans="1:19" s="43" customFormat="1" ht="15" customHeight="1" x14ac:dyDescent="0.25">
      <c r="A135" s="214">
        <f t="shared" si="3"/>
        <v>128</v>
      </c>
      <c r="B135" s="1262"/>
      <c r="C135" s="1285"/>
      <c r="D135" s="1014" t="s">
        <v>130</v>
      </c>
      <c r="E135" s="1015"/>
      <c r="F135" s="1015"/>
      <c r="G135" s="1015"/>
      <c r="H135" s="1015"/>
      <c r="I135" s="1015"/>
      <c r="J135" s="1015"/>
      <c r="K135" s="1015"/>
      <c r="L135" s="1015"/>
      <c r="M135" s="1015" t="s">
        <v>7</v>
      </c>
      <c r="N135" s="1015" t="s">
        <v>7</v>
      </c>
      <c r="O135" s="1015"/>
      <c r="P135" s="1015">
        <v>2</v>
      </c>
      <c r="Q135" s="1015">
        <v>13</v>
      </c>
      <c r="R135" s="618"/>
      <c r="S135" s="755">
        <f t="shared" si="4"/>
        <v>0</v>
      </c>
    </row>
    <row r="136" spans="1:19" s="43" customFormat="1" ht="15" customHeight="1" x14ac:dyDescent="0.25">
      <c r="A136" s="214">
        <f t="shared" ref="A136:A179" si="5">ROW(A129)</f>
        <v>129</v>
      </c>
      <c r="B136" s="1262"/>
      <c r="C136" s="1285"/>
      <c r="D136" s="1014" t="s">
        <v>1504</v>
      </c>
      <c r="E136" s="1015"/>
      <c r="F136" s="1015"/>
      <c r="G136" s="1015"/>
      <c r="H136" s="1015"/>
      <c r="I136" s="1015"/>
      <c r="J136" s="1015"/>
      <c r="K136" s="1015"/>
      <c r="L136" s="1015"/>
      <c r="M136" s="1015" t="s">
        <v>7</v>
      </c>
      <c r="N136" s="1015" t="s">
        <v>7</v>
      </c>
      <c r="O136" s="1015"/>
      <c r="P136" s="1015">
        <v>2</v>
      </c>
      <c r="Q136" s="1015">
        <v>13</v>
      </c>
      <c r="R136" s="618"/>
      <c r="S136" s="755">
        <f t="shared" si="4"/>
        <v>0</v>
      </c>
    </row>
    <row r="137" spans="1:19" s="43" customFormat="1" ht="15" customHeight="1" x14ac:dyDescent="0.25">
      <c r="A137" s="214">
        <f t="shared" si="5"/>
        <v>130</v>
      </c>
      <c r="B137" s="1262"/>
      <c r="C137" s="1285"/>
      <c r="D137" s="1014" t="s">
        <v>60</v>
      </c>
      <c r="E137" s="1015"/>
      <c r="F137" s="1015"/>
      <c r="G137" s="1015"/>
      <c r="H137" s="1015"/>
      <c r="I137" s="1015"/>
      <c r="J137" s="1015"/>
      <c r="K137" s="1015"/>
      <c r="L137" s="1015"/>
      <c r="M137" s="1015" t="s">
        <v>7</v>
      </c>
      <c r="N137" s="1015" t="s">
        <v>7</v>
      </c>
      <c r="O137" s="1015"/>
      <c r="P137" s="1015">
        <v>2</v>
      </c>
      <c r="Q137" s="1015">
        <v>13</v>
      </c>
      <c r="R137" s="618"/>
      <c r="S137" s="755">
        <f t="shared" si="4"/>
        <v>0</v>
      </c>
    </row>
    <row r="138" spans="1:19" s="43" customFormat="1" ht="15" customHeight="1" x14ac:dyDescent="0.25">
      <c r="A138" s="214">
        <f t="shared" si="5"/>
        <v>131</v>
      </c>
      <c r="B138" s="1262"/>
      <c r="C138" s="1285"/>
      <c r="D138" s="1014" t="s">
        <v>40</v>
      </c>
      <c r="E138" s="1015"/>
      <c r="F138" s="1015"/>
      <c r="G138" s="1015"/>
      <c r="H138" s="1015"/>
      <c r="I138" s="1015"/>
      <c r="J138" s="1015"/>
      <c r="K138" s="1015"/>
      <c r="L138" s="1015"/>
      <c r="M138" s="1015" t="s">
        <v>7</v>
      </c>
      <c r="N138" s="1015" t="s">
        <v>7</v>
      </c>
      <c r="O138" s="1015"/>
      <c r="P138" s="1015">
        <v>2</v>
      </c>
      <c r="Q138" s="1015">
        <v>13</v>
      </c>
      <c r="R138" s="618"/>
      <c r="S138" s="755">
        <f t="shared" si="4"/>
        <v>0</v>
      </c>
    </row>
    <row r="139" spans="1:19" s="43" customFormat="1" ht="15" customHeight="1" x14ac:dyDescent="0.25">
      <c r="A139" s="214">
        <f t="shared" si="5"/>
        <v>132</v>
      </c>
      <c r="B139" s="1262"/>
      <c r="C139" s="1285"/>
      <c r="D139" s="1014" t="s">
        <v>88</v>
      </c>
      <c r="E139" s="1015"/>
      <c r="F139" s="1015"/>
      <c r="G139" s="1015"/>
      <c r="H139" s="1015"/>
      <c r="I139" s="1015"/>
      <c r="J139" s="1015"/>
      <c r="K139" s="1015"/>
      <c r="L139" s="1015"/>
      <c r="M139" s="1015" t="s">
        <v>7</v>
      </c>
      <c r="N139" s="1015" t="s">
        <v>7</v>
      </c>
      <c r="O139" s="1015"/>
      <c r="P139" s="1015">
        <v>2</v>
      </c>
      <c r="Q139" s="1015">
        <v>13</v>
      </c>
      <c r="R139" s="618"/>
      <c r="S139" s="755">
        <f t="shared" si="4"/>
        <v>0</v>
      </c>
    </row>
    <row r="140" spans="1:19" s="43" customFormat="1" ht="15" customHeight="1" x14ac:dyDescent="0.25">
      <c r="A140" s="214">
        <f t="shared" si="5"/>
        <v>133</v>
      </c>
      <c r="B140" s="1262"/>
      <c r="C140" s="1285"/>
      <c r="D140" s="1014" t="s">
        <v>1505</v>
      </c>
      <c r="E140" s="1015"/>
      <c r="F140" s="1015"/>
      <c r="G140" s="1015"/>
      <c r="H140" s="1015"/>
      <c r="I140" s="1015"/>
      <c r="J140" s="1015"/>
      <c r="K140" s="1015"/>
      <c r="L140" s="1015"/>
      <c r="M140" s="1015" t="s">
        <v>7</v>
      </c>
      <c r="N140" s="1015" t="s">
        <v>7</v>
      </c>
      <c r="O140" s="1015"/>
      <c r="P140" s="1015">
        <v>2</v>
      </c>
      <c r="Q140" s="1015">
        <v>13</v>
      </c>
      <c r="R140" s="618"/>
      <c r="S140" s="755">
        <f t="shared" si="4"/>
        <v>0</v>
      </c>
    </row>
    <row r="141" spans="1:19" s="43" customFormat="1" ht="15" customHeight="1" x14ac:dyDescent="0.25">
      <c r="A141" s="214">
        <f t="shared" si="5"/>
        <v>134</v>
      </c>
      <c r="B141" s="1262"/>
      <c r="C141" s="1285"/>
      <c r="D141" s="1014" t="s">
        <v>136</v>
      </c>
      <c r="E141" s="1015"/>
      <c r="F141" s="1015"/>
      <c r="G141" s="1015"/>
      <c r="H141" s="1015"/>
      <c r="I141" s="1015"/>
      <c r="J141" s="1015"/>
      <c r="K141" s="1015"/>
      <c r="L141" s="1015"/>
      <c r="M141" s="1015" t="s">
        <v>7</v>
      </c>
      <c r="N141" s="1015" t="s">
        <v>7</v>
      </c>
      <c r="O141" s="1015"/>
      <c r="P141" s="1015">
        <v>2</v>
      </c>
      <c r="Q141" s="1015">
        <v>13</v>
      </c>
      <c r="R141" s="618"/>
      <c r="S141" s="755">
        <f t="shared" si="4"/>
        <v>0</v>
      </c>
    </row>
    <row r="142" spans="1:19" s="43" customFormat="1" ht="15" customHeight="1" x14ac:dyDescent="0.25">
      <c r="A142" s="214">
        <f t="shared" si="5"/>
        <v>135</v>
      </c>
      <c r="B142" s="1262"/>
      <c r="C142" s="1285"/>
      <c r="D142" s="1014" t="s">
        <v>1498</v>
      </c>
      <c r="E142" s="1015"/>
      <c r="F142" s="1015"/>
      <c r="G142" s="1015"/>
      <c r="H142" s="1015"/>
      <c r="I142" s="1015"/>
      <c r="J142" s="1015"/>
      <c r="K142" s="1015"/>
      <c r="L142" s="1015"/>
      <c r="M142" s="1015" t="s">
        <v>7</v>
      </c>
      <c r="N142" s="1015" t="s">
        <v>7</v>
      </c>
      <c r="O142" s="1015"/>
      <c r="P142" s="1015">
        <v>2</v>
      </c>
      <c r="Q142" s="1015">
        <v>13</v>
      </c>
      <c r="R142" s="618"/>
      <c r="S142" s="755">
        <f t="shared" si="4"/>
        <v>0</v>
      </c>
    </row>
    <row r="143" spans="1:19" s="43" customFormat="1" ht="15" customHeight="1" x14ac:dyDescent="0.25">
      <c r="A143" s="214">
        <f t="shared" si="5"/>
        <v>136</v>
      </c>
      <c r="B143" s="1262"/>
      <c r="C143" s="1285"/>
      <c r="D143" s="6" t="s">
        <v>1546</v>
      </c>
      <c r="E143" s="1015"/>
      <c r="F143" s="1015"/>
      <c r="G143" s="1015"/>
      <c r="H143" s="1015"/>
      <c r="I143" s="1015"/>
      <c r="J143" s="1015" t="s">
        <v>7</v>
      </c>
      <c r="K143" s="1015"/>
      <c r="L143" s="1015"/>
      <c r="M143" s="1015"/>
      <c r="N143" s="1015"/>
      <c r="O143" s="1015"/>
      <c r="P143" s="1015">
        <v>0.25</v>
      </c>
      <c r="Q143" s="1015">
        <v>13</v>
      </c>
      <c r="R143" s="618"/>
      <c r="S143" s="755">
        <f t="shared" si="4"/>
        <v>0</v>
      </c>
    </row>
    <row r="144" spans="1:19" s="43" customFormat="1" ht="15" customHeight="1" x14ac:dyDescent="0.25">
      <c r="A144" s="214">
        <f t="shared" si="5"/>
        <v>137</v>
      </c>
      <c r="B144" s="1262"/>
      <c r="C144" s="1285"/>
      <c r="D144" s="1014" t="s">
        <v>1506</v>
      </c>
      <c r="E144" s="1015"/>
      <c r="F144" s="1015"/>
      <c r="G144" s="1015"/>
      <c r="H144" s="1015"/>
      <c r="I144" s="1015"/>
      <c r="J144" s="1015"/>
      <c r="K144" s="1015"/>
      <c r="L144" s="1015"/>
      <c r="M144" s="1015"/>
      <c r="N144" s="1015" t="s">
        <v>7</v>
      </c>
      <c r="O144" s="1015"/>
      <c r="P144" s="1015">
        <v>1</v>
      </c>
      <c r="Q144" s="1015">
        <v>13</v>
      </c>
      <c r="R144" s="618"/>
      <c r="S144" s="755">
        <f t="shared" si="4"/>
        <v>0</v>
      </c>
    </row>
    <row r="145" spans="1:19" s="43" customFormat="1" ht="15" customHeight="1" x14ac:dyDescent="0.25">
      <c r="A145" s="214">
        <f t="shared" si="5"/>
        <v>138</v>
      </c>
      <c r="B145" s="1262"/>
      <c r="C145" s="1285"/>
      <c r="D145" s="1014" t="s">
        <v>79</v>
      </c>
      <c r="E145" s="1015"/>
      <c r="F145" s="1015"/>
      <c r="G145" s="1015"/>
      <c r="H145" s="1015"/>
      <c r="I145" s="1015"/>
      <c r="J145" s="1015"/>
      <c r="K145" s="1015"/>
      <c r="L145" s="1015"/>
      <c r="M145" s="1015" t="s">
        <v>7</v>
      </c>
      <c r="N145" s="1015" t="s">
        <v>7</v>
      </c>
      <c r="O145" s="1015"/>
      <c r="P145" s="1015">
        <v>2</v>
      </c>
      <c r="Q145" s="1015">
        <v>13</v>
      </c>
      <c r="R145" s="618"/>
      <c r="S145" s="755">
        <f t="shared" si="4"/>
        <v>0</v>
      </c>
    </row>
    <row r="146" spans="1:19" s="43" customFormat="1" ht="15" customHeight="1" x14ac:dyDescent="0.25">
      <c r="A146" s="214">
        <f t="shared" si="5"/>
        <v>139</v>
      </c>
      <c r="B146" s="1262"/>
      <c r="C146" s="1285"/>
      <c r="D146" s="1014" t="s">
        <v>81</v>
      </c>
      <c r="E146" s="1015"/>
      <c r="F146" s="1015"/>
      <c r="G146" s="1015"/>
      <c r="H146" s="1015"/>
      <c r="I146" s="1015"/>
      <c r="J146" s="1015"/>
      <c r="K146" s="1015"/>
      <c r="L146" s="1015"/>
      <c r="M146" s="1015" t="s">
        <v>7</v>
      </c>
      <c r="N146" s="1015" t="s">
        <v>7</v>
      </c>
      <c r="O146" s="1015"/>
      <c r="P146" s="1015">
        <v>2</v>
      </c>
      <c r="Q146" s="1015">
        <v>13</v>
      </c>
      <c r="R146" s="618"/>
      <c r="S146" s="755">
        <f t="shared" si="4"/>
        <v>0</v>
      </c>
    </row>
    <row r="147" spans="1:19" s="43" customFormat="1" ht="15" customHeight="1" x14ac:dyDescent="0.25">
      <c r="A147" s="214">
        <f t="shared" si="5"/>
        <v>140</v>
      </c>
      <c r="B147" s="1262"/>
      <c r="C147" s="1285"/>
      <c r="D147" s="1014" t="s">
        <v>1431</v>
      </c>
      <c r="E147" s="1015"/>
      <c r="F147" s="1015"/>
      <c r="G147" s="1015"/>
      <c r="H147" s="1015"/>
      <c r="I147" s="1015"/>
      <c r="J147" s="1015"/>
      <c r="K147" s="1015"/>
      <c r="L147" s="1015"/>
      <c r="M147" s="1015"/>
      <c r="N147" s="1015" t="s">
        <v>7</v>
      </c>
      <c r="O147" s="1015"/>
      <c r="P147" s="1015">
        <v>1</v>
      </c>
      <c r="Q147" s="1015">
        <v>13</v>
      </c>
      <c r="R147" s="618"/>
      <c r="S147" s="755">
        <f t="shared" si="4"/>
        <v>0</v>
      </c>
    </row>
    <row r="148" spans="1:19" s="43" customFormat="1" ht="15" customHeight="1" x14ac:dyDescent="0.25">
      <c r="A148" s="214">
        <f t="shared" si="5"/>
        <v>141</v>
      </c>
      <c r="B148" s="1263"/>
      <c r="C148" s="1286"/>
      <c r="D148" s="1014" t="s">
        <v>44</v>
      </c>
      <c r="E148" s="1015"/>
      <c r="F148" s="1015"/>
      <c r="G148" s="1015"/>
      <c r="H148" s="1015"/>
      <c r="I148" s="1015"/>
      <c r="J148" s="1015"/>
      <c r="K148" s="1015"/>
      <c r="L148" s="1015"/>
      <c r="M148" s="1015" t="s">
        <v>7</v>
      </c>
      <c r="N148" s="1015" t="s">
        <v>7</v>
      </c>
      <c r="O148" s="1015"/>
      <c r="P148" s="1015">
        <v>2</v>
      </c>
      <c r="Q148" s="1015">
        <v>1</v>
      </c>
      <c r="R148" s="618"/>
      <c r="S148" s="755">
        <f t="shared" si="4"/>
        <v>0</v>
      </c>
    </row>
    <row r="149" spans="1:19" s="43" customFormat="1" ht="15" customHeight="1" x14ac:dyDescent="0.25">
      <c r="A149" s="214">
        <f t="shared" si="5"/>
        <v>142</v>
      </c>
      <c r="B149" s="1261" t="s">
        <v>1507</v>
      </c>
      <c r="C149" s="1284" t="s">
        <v>1508</v>
      </c>
      <c r="D149" s="1014" t="s">
        <v>141</v>
      </c>
      <c r="E149" s="1015"/>
      <c r="F149" s="1015"/>
      <c r="G149" s="1015"/>
      <c r="H149" s="1015"/>
      <c r="I149" s="1015"/>
      <c r="J149" s="1015"/>
      <c r="K149" s="1015"/>
      <c r="L149" s="1015"/>
      <c r="M149" s="1015" t="s">
        <v>7</v>
      </c>
      <c r="N149" s="1015" t="s">
        <v>7</v>
      </c>
      <c r="O149" s="1015"/>
      <c r="P149" s="1015">
        <v>2</v>
      </c>
      <c r="Q149" s="1015">
        <v>21</v>
      </c>
      <c r="R149" s="618"/>
      <c r="S149" s="755">
        <f t="shared" si="4"/>
        <v>0</v>
      </c>
    </row>
    <row r="150" spans="1:19" s="43" customFormat="1" ht="15" customHeight="1" x14ac:dyDescent="0.25">
      <c r="A150" s="214">
        <f t="shared" si="5"/>
        <v>143</v>
      </c>
      <c r="B150" s="1262"/>
      <c r="C150" s="1285"/>
      <c r="D150" s="1014" t="s">
        <v>126</v>
      </c>
      <c r="E150" s="1015"/>
      <c r="F150" s="1015"/>
      <c r="G150" s="1015"/>
      <c r="H150" s="1015"/>
      <c r="I150" s="1015"/>
      <c r="J150" s="1015"/>
      <c r="K150" s="1015"/>
      <c r="L150" s="1015"/>
      <c r="M150" s="1015" t="s">
        <v>7</v>
      </c>
      <c r="N150" s="1015" t="s">
        <v>7</v>
      </c>
      <c r="O150" s="1015"/>
      <c r="P150" s="1015">
        <v>2</v>
      </c>
      <c r="Q150" s="1015">
        <v>21</v>
      </c>
      <c r="R150" s="618"/>
      <c r="S150" s="755">
        <f t="shared" si="4"/>
        <v>0</v>
      </c>
    </row>
    <row r="151" spans="1:19" s="43" customFormat="1" ht="15" customHeight="1" x14ac:dyDescent="0.25">
      <c r="A151" s="214">
        <f t="shared" si="5"/>
        <v>144</v>
      </c>
      <c r="B151" s="1262"/>
      <c r="C151" s="1285"/>
      <c r="D151" s="1014" t="s">
        <v>1509</v>
      </c>
      <c r="E151" s="1015"/>
      <c r="F151" s="1015"/>
      <c r="G151" s="1015"/>
      <c r="H151" s="1015"/>
      <c r="I151" s="1015"/>
      <c r="J151" s="1015"/>
      <c r="K151" s="1015"/>
      <c r="L151" s="1015"/>
      <c r="M151" s="1015" t="s">
        <v>7</v>
      </c>
      <c r="N151" s="1015" t="s">
        <v>7</v>
      </c>
      <c r="O151" s="1015"/>
      <c r="P151" s="1015">
        <v>2</v>
      </c>
      <c r="Q151" s="1015">
        <v>21</v>
      </c>
      <c r="R151" s="618"/>
      <c r="S151" s="755">
        <f t="shared" si="4"/>
        <v>0</v>
      </c>
    </row>
    <row r="152" spans="1:19" s="43" customFormat="1" ht="15" customHeight="1" x14ac:dyDescent="0.25">
      <c r="A152" s="214">
        <f t="shared" si="5"/>
        <v>145</v>
      </c>
      <c r="B152" s="1262"/>
      <c r="C152" s="1285"/>
      <c r="D152" s="1014" t="s">
        <v>42</v>
      </c>
      <c r="E152" s="1015"/>
      <c r="F152" s="1015"/>
      <c r="G152" s="1015"/>
      <c r="H152" s="1015"/>
      <c r="I152" s="1015"/>
      <c r="J152" s="1015"/>
      <c r="K152" s="1015"/>
      <c r="L152" s="1015"/>
      <c r="M152" s="1015" t="s">
        <v>7</v>
      </c>
      <c r="N152" s="1015" t="s">
        <v>7</v>
      </c>
      <c r="O152" s="1015"/>
      <c r="P152" s="1015">
        <v>2</v>
      </c>
      <c r="Q152" s="1015">
        <v>21</v>
      </c>
      <c r="R152" s="618"/>
      <c r="S152" s="755">
        <f t="shared" si="4"/>
        <v>0</v>
      </c>
    </row>
    <row r="153" spans="1:19" s="43" customFormat="1" ht="15" customHeight="1" x14ac:dyDescent="0.25">
      <c r="A153" s="214">
        <f t="shared" si="5"/>
        <v>146</v>
      </c>
      <c r="B153" s="1262"/>
      <c r="C153" s="1285"/>
      <c r="D153" s="1014" t="s">
        <v>1510</v>
      </c>
      <c r="E153" s="1015"/>
      <c r="F153" s="1015"/>
      <c r="G153" s="1015"/>
      <c r="H153" s="1015"/>
      <c r="I153" s="1015"/>
      <c r="J153" s="1015"/>
      <c r="K153" s="1015"/>
      <c r="L153" s="1015"/>
      <c r="M153" s="1015" t="s">
        <v>7</v>
      </c>
      <c r="N153" s="1015" t="s">
        <v>7</v>
      </c>
      <c r="O153" s="1015"/>
      <c r="P153" s="1015">
        <v>2</v>
      </c>
      <c r="Q153" s="1015">
        <v>21</v>
      </c>
      <c r="R153" s="618"/>
      <c r="S153" s="755">
        <f t="shared" si="4"/>
        <v>0</v>
      </c>
    </row>
    <row r="154" spans="1:19" s="43" customFormat="1" ht="15" customHeight="1" x14ac:dyDescent="0.25">
      <c r="A154" s="214">
        <f t="shared" si="5"/>
        <v>147</v>
      </c>
      <c r="B154" s="1262"/>
      <c r="C154" s="1285"/>
      <c r="D154" s="1014" t="s">
        <v>1511</v>
      </c>
      <c r="E154" s="1015"/>
      <c r="F154" s="1015"/>
      <c r="G154" s="1015"/>
      <c r="H154" s="1015"/>
      <c r="I154" s="1015"/>
      <c r="J154" s="1015"/>
      <c r="K154" s="1015"/>
      <c r="L154" s="1015"/>
      <c r="M154" s="1015" t="s">
        <v>7</v>
      </c>
      <c r="N154" s="1015" t="s">
        <v>7</v>
      </c>
      <c r="O154" s="1015"/>
      <c r="P154" s="1015">
        <v>2</v>
      </c>
      <c r="Q154" s="1015">
        <v>21</v>
      </c>
      <c r="R154" s="618"/>
      <c r="S154" s="755">
        <f t="shared" si="4"/>
        <v>0</v>
      </c>
    </row>
    <row r="155" spans="1:19" s="43" customFormat="1" ht="15" customHeight="1" x14ac:dyDescent="0.25">
      <c r="A155" s="214">
        <f t="shared" si="5"/>
        <v>148</v>
      </c>
      <c r="B155" s="1262"/>
      <c r="C155" s="1285"/>
      <c r="D155" s="1014" t="s">
        <v>1512</v>
      </c>
      <c r="E155" s="1015"/>
      <c r="F155" s="1015"/>
      <c r="G155" s="1015"/>
      <c r="H155" s="1015"/>
      <c r="I155" s="1015"/>
      <c r="J155" s="1015"/>
      <c r="K155" s="1015"/>
      <c r="L155" s="1015"/>
      <c r="M155" s="1015" t="s">
        <v>7</v>
      </c>
      <c r="N155" s="1015" t="s">
        <v>7</v>
      </c>
      <c r="O155" s="1015"/>
      <c r="P155" s="1015">
        <v>2</v>
      </c>
      <c r="Q155" s="1015">
        <v>21</v>
      </c>
      <c r="R155" s="618"/>
      <c r="S155" s="755">
        <f t="shared" si="4"/>
        <v>0</v>
      </c>
    </row>
    <row r="156" spans="1:19" s="43" customFormat="1" ht="24.75" customHeight="1" x14ac:dyDescent="0.25">
      <c r="A156" s="214">
        <f t="shared" si="5"/>
        <v>149</v>
      </c>
      <c r="B156" s="1262"/>
      <c r="C156" s="1285"/>
      <c r="D156" s="6" t="s">
        <v>1513</v>
      </c>
      <c r="E156" s="1015"/>
      <c r="F156" s="1015"/>
      <c r="G156" s="1015"/>
      <c r="H156" s="1015"/>
      <c r="I156" s="1015"/>
      <c r="J156" s="1015"/>
      <c r="K156" s="1015"/>
      <c r="L156" s="1015"/>
      <c r="M156" s="1015" t="s">
        <v>7</v>
      </c>
      <c r="N156" s="1015" t="s">
        <v>7</v>
      </c>
      <c r="O156" s="1015"/>
      <c r="P156" s="1015">
        <v>2</v>
      </c>
      <c r="Q156" s="1015">
        <v>21</v>
      </c>
      <c r="R156" s="618"/>
      <c r="S156" s="755">
        <f t="shared" si="4"/>
        <v>0</v>
      </c>
    </row>
    <row r="157" spans="1:19" s="43" customFormat="1" ht="15" customHeight="1" x14ac:dyDescent="0.25">
      <c r="A157" s="214">
        <f t="shared" si="5"/>
        <v>150</v>
      </c>
      <c r="B157" s="1262"/>
      <c r="C157" s="1285"/>
      <c r="D157" s="1014" t="s">
        <v>1514</v>
      </c>
      <c r="E157" s="1015"/>
      <c r="F157" s="1015"/>
      <c r="G157" s="1015"/>
      <c r="H157" s="1015"/>
      <c r="I157" s="1015"/>
      <c r="J157" s="1015"/>
      <c r="K157" s="1015"/>
      <c r="L157" s="1015"/>
      <c r="M157" s="1015" t="s">
        <v>7</v>
      </c>
      <c r="N157" s="1015" t="s">
        <v>7</v>
      </c>
      <c r="O157" s="1015"/>
      <c r="P157" s="1015">
        <v>2</v>
      </c>
      <c r="Q157" s="1015">
        <v>16</v>
      </c>
      <c r="R157" s="618"/>
      <c r="S157" s="755">
        <f t="shared" si="4"/>
        <v>0</v>
      </c>
    </row>
    <row r="158" spans="1:19" s="43" customFormat="1" ht="15" customHeight="1" x14ac:dyDescent="0.25">
      <c r="A158" s="214">
        <f t="shared" si="5"/>
        <v>151</v>
      </c>
      <c r="B158" s="1262"/>
      <c r="C158" s="1285"/>
      <c r="D158" s="1014" t="s">
        <v>1515</v>
      </c>
      <c r="E158" s="1015"/>
      <c r="F158" s="1015"/>
      <c r="G158" s="1015"/>
      <c r="H158" s="1015"/>
      <c r="I158" s="1015"/>
      <c r="J158" s="1015"/>
      <c r="K158" s="1015"/>
      <c r="L158" s="1015"/>
      <c r="M158" s="1015" t="s">
        <v>7</v>
      </c>
      <c r="N158" s="1015" t="s">
        <v>7</v>
      </c>
      <c r="O158" s="1015"/>
      <c r="P158" s="1015">
        <v>2</v>
      </c>
      <c r="Q158" s="1015">
        <v>21</v>
      </c>
      <c r="R158" s="618"/>
      <c r="S158" s="755">
        <f t="shared" si="4"/>
        <v>0</v>
      </c>
    </row>
    <row r="159" spans="1:19" s="43" customFormat="1" ht="15" customHeight="1" x14ac:dyDescent="0.25">
      <c r="A159" s="214">
        <f t="shared" si="5"/>
        <v>152</v>
      </c>
      <c r="B159" s="1263"/>
      <c r="C159" s="1286"/>
      <c r="D159" s="1014" t="s">
        <v>44</v>
      </c>
      <c r="E159" s="1015"/>
      <c r="F159" s="1015"/>
      <c r="G159" s="1015"/>
      <c r="H159" s="1015"/>
      <c r="I159" s="1015"/>
      <c r="J159" s="1015"/>
      <c r="K159" s="1015"/>
      <c r="L159" s="1015"/>
      <c r="M159" s="1015" t="s">
        <v>7</v>
      </c>
      <c r="N159" s="1015" t="s">
        <v>7</v>
      </c>
      <c r="O159" s="1015"/>
      <c r="P159" s="1015">
        <v>2</v>
      </c>
      <c r="Q159" s="1015">
        <v>1</v>
      </c>
      <c r="R159" s="618"/>
      <c r="S159" s="755">
        <f t="shared" si="4"/>
        <v>0</v>
      </c>
    </row>
    <row r="160" spans="1:19" s="43" customFormat="1" ht="15" customHeight="1" x14ac:dyDescent="0.25">
      <c r="A160" s="214">
        <f t="shared" si="5"/>
        <v>153</v>
      </c>
      <c r="B160" s="1261" t="s">
        <v>1516</v>
      </c>
      <c r="C160" s="1284" t="s">
        <v>1517</v>
      </c>
      <c r="D160" s="1014" t="s">
        <v>142</v>
      </c>
      <c r="E160" s="1015"/>
      <c r="F160" s="1015"/>
      <c r="G160" s="1015"/>
      <c r="H160" s="1015"/>
      <c r="I160" s="1015"/>
      <c r="J160" s="1015"/>
      <c r="K160" s="1015"/>
      <c r="L160" s="1015"/>
      <c r="M160" s="1015" t="s">
        <v>7</v>
      </c>
      <c r="N160" s="1015" t="s">
        <v>7</v>
      </c>
      <c r="O160" s="1015"/>
      <c r="P160" s="1015">
        <v>2</v>
      </c>
      <c r="Q160" s="1015">
        <v>30</v>
      </c>
      <c r="R160" s="618"/>
      <c r="S160" s="755">
        <f t="shared" si="4"/>
        <v>0</v>
      </c>
    </row>
    <row r="161" spans="1:19" s="43" customFormat="1" ht="15" customHeight="1" x14ac:dyDescent="0.25">
      <c r="A161" s="214">
        <f t="shared" si="5"/>
        <v>154</v>
      </c>
      <c r="B161" s="1262"/>
      <c r="C161" s="1285"/>
      <c r="D161" s="1014" t="s">
        <v>126</v>
      </c>
      <c r="E161" s="1015"/>
      <c r="F161" s="1015"/>
      <c r="G161" s="1015"/>
      <c r="H161" s="1015"/>
      <c r="I161" s="1015"/>
      <c r="J161" s="1015"/>
      <c r="K161" s="1015"/>
      <c r="L161" s="1015"/>
      <c r="M161" s="1015" t="s">
        <v>7</v>
      </c>
      <c r="N161" s="1015" t="s">
        <v>7</v>
      </c>
      <c r="O161" s="1015"/>
      <c r="P161" s="1015">
        <v>2</v>
      </c>
      <c r="Q161" s="1015">
        <v>30</v>
      </c>
      <c r="R161" s="618"/>
      <c r="S161" s="755">
        <f t="shared" si="4"/>
        <v>0</v>
      </c>
    </row>
    <row r="162" spans="1:19" s="43" customFormat="1" ht="15" customHeight="1" x14ac:dyDescent="0.25">
      <c r="A162" s="214">
        <f t="shared" si="5"/>
        <v>155</v>
      </c>
      <c r="B162" s="1262"/>
      <c r="C162" s="1285"/>
      <c r="D162" s="1014" t="s">
        <v>1509</v>
      </c>
      <c r="E162" s="1015"/>
      <c r="F162" s="1015"/>
      <c r="G162" s="1015"/>
      <c r="H162" s="1015"/>
      <c r="I162" s="1015"/>
      <c r="J162" s="1015"/>
      <c r="K162" s="1015"/>
      <c r="L162" s="1015"/>
      <c r="M162" s="1015" t="s">
        <v>7</v>
      </c>
      <c r="N162" s="1015" t="s">
        <v>7</v>
      </c>
      <c r="O162" s="1015"/>
      <c r="P162" s="1015">
        <v>2</v>
      </c>
      <c r="Q162" s="1015">
        <v>30</v>
      </c>
      <c r="R162" s="618"/>
      <c r="S162" s="755">
        <f t="shared" si="4"/>
        <v>0</v>
      </c>
    </row>
    <row r="163" spans="1:19" s="43" customFormat="1" ht="15" customHeight="1" x14ac:dyDescent="0.25">
      <c r="A163" s="214">
        <f t="shared" si="5"/>
        <v>156</v>
      </c>
      <c r="B163" s="1262"/>
      <c r="C163" s="1285"/>
      <c r="D163" s="1014" t="s">
        <v>42</v>
      </c>
      <c r="E163" s="1015"/>
      <c r="F163" s="1015"/>
      <c r="G163" s="1015"/>
      <c r="H163" s="1015"/>
      <c r="I163" s="1015"/>
      <c r="J163" s="1015"/>
      <c r="K163" s="1015"/>
      <c r="L163" s="1015"/>
      <c r="M163" s="1015" t="s">
        <v>7</v>
      </c>
      <c r="N163" s="1015" t="s">
        <v>7</v>
      </c>
      <c r="O163" s="1015"/>
      <c r="P163" s="1015">
        <v>2</v>
      </c>
      <c r="Q163" s="1015">
        <v>30</v>
      </c>
      <c r="R163" s="618"/>
      <c r="S163" s="755">
        <f t="shared" si="4"/>
        <v>0</v>
      </c>
    </row>
    <row r="164" spans="1:19" s="43" customFormat="1" ht="15" customHeight="1" x14ac:dyDescent="0.25">
      <c r="A164" s="214">
        <f t="shared" si="5"/>
        <v>157</v>
      </c>
      <c r="B164" s="1262"/>
      <c r="C164" s="1285"/>
      <c r="D164" s="1014" t="s">
        <v>46</v>
      </c>
      <c r="E164" s="1015"/>
      <c r="F164" s="1015"/>
      <c r="G164" s="1015"/>
      <c r="H164" s="1015"/>
      <c r="I164" s="1015"/>
      <c r="J164" s="1015"/>
      <c r="K164" s="1015"/>
      <c r="L164" s="1015"/>
      <c r="M164" s="1015" t="s">
        <v>7</v>
      </c>
      <c r="N164" s="1015" t="s">
        <v>7</v>
      </c>
      <c r="O164" s="1015"/>
      <c r="P164" s="1015">
        <v>2</v>
      </c>
      <c r="Q164" s="1015">
        <v>30</v>
      </c>
      <c r="R164" s="618"/>
      <c r="S164" s="755">
        <f t="shared" si="4"/>
        <v>0</v>
      </c>
    </row>
    <row r="165" spans="1:19" s="43" customFormat="1" ht="15" customHeight="1" x14ac:dyDescent="0.25">
      <c r="A165" s="214">
        <f t="shared" si="5"/>
        <v>158</v>
      </c>
      <c r="B165" s="1262"/>
      <c r="C165" s="1285"/>
      <c r="D165" s="1014" t="s">
        <v>1518</v>
      </c>
      <c r="E165" s="1015"/>
      <c r="F165" s="1015"/>
      <c r="G165" s="1015"/>
      <c r="H165" s="1015"/>
      <c r="I165" s="1015"/>
      <c r="J165" s="1015"/>
      <c r="K165" s="1015"/>
      <c r="L165" s="1015"/>
      <c r="M165" s="1015" t="s">
        <v>7</v>
      </c>
      <c r="N165" s="1015" t="s">
        <v>7</v>
      </c>
      <c r="O165" s="1015"/>
      <c r="P165" s="1015">
        <v>2</v>
      </c>
      <c r="Q165" s="1015">
        <v>30</v>
      </c>
      <c r="R165" s="618"/>
      <c r="S165" s="755">
        <f t="shared" si="4"/>
        <v>0</v>
      </c>
    </row>
    <row r="166" spans="1:19" s="43" customFormat="1" ht="15" customHeight="1" x14ac:dyDescent="0.25">
      <c r="A166" s="214">
        <f t="shared" si="5"/>
        <v>159</v>
      </c>
      <c r="B166" s="1262"/>
      <c r="C166" s="1285"/>
      <c r="D166" s="1014" t="s">
        <v>1515</v>
      </c>
      <c r="E166" s="1015"/>
      <c r="F166" s="1015"/>
      <c r="G166" s="1015"/>
      <c r="H166" s="1015"/>
      <c r="I166" s="1015"/>
      <c r="J166" s="1015"/>
      <c r="K166" s="1015"/>
      <c r="L166" s="1015"/>
      <c r="M166" s="1015" t="s">
        <v>7</v>
      </c>
      <c r="N166" s="1015" t="s">
        <v>7</v>
      </c>
      <c r="O166" s="1015"/>
      <c r="P166" s="1015">
        <v>2</v>
      </c>
      <c r="Q166" s="1015">
        <v>30</v>
      </c>
      <c r="R166" s="618"/>
      <c r="S166" s="755">
        <f t="shared" si="4"/>
        <v>0</v>
      </c>
    </row>
    <row r="167" spans="1:19" s="43" customFormat="1" ht="15" customHeight="1" x14ac:dyDescent="0.25">
      <c r="A167" s="214">
        <f t="shared" si="5"/>
        <v>160</v>
      </c>
      <c r="B167" s="1263"/>
      <c r="C167" s="1286"/>
      <c r="D167" s="1014" t="s">
        <v>44</v>
      </c>
      <c r="E167" s="1015"/>
      <c r="F167" s="1015"/>
      <c r="G167" s="1015"/>
      <c r="H167" s="1015"/>
      <c r="I167" s="1015"/>
      <c r="J167" s="1015"/>
      <c r="K167" s="1015"/>
      <c r="L167" s="1015"/>
      <c r="M167" s="1015" t="s">
        <v>7</v>
      </c>
      <c r="N167" s="1015" t="s">
        <v>7</v>
      </c>
      <c r="O167" s="1015"/>
      <c r="P167" s="1015">
        <v>2</v>
      </c>
      <c r="Q167" s="1015">
        <v>1</v>
      </c>
      <c r="R167" s="618"/>
      <c r="S167" s="755">
        <f t="shared" si="4"/>
        <v>0</v>
      </c>
    </row>
    <row r="168" spans="1:19" s="43" customFormat="1" ht="15" customHeight="1" x14ac:dyDescent="0.25">
      <c r="A168" s="214">
        <f t="shared" si="5"/>
        <v>161</v>
      </c>
      <c r="B168" s="1261" t="s">
        <v>1519</v>
      </c>
      <c r="C168" s="1284" t="s">
        <v>1520</v>
      </c>
      <c r="D168" s="1014" t="s">
        <v>1521</v>
      </c>
      <c r="E168" s="1015"/>
      <c r="F168" s="1015"/>
      <c r="G168" s="1015"/>
      <c r="H168" s="1015"/>
      <c r="I168" s="1015"/>
      <c r="J168" s="1015"/>
      <c r="K168" s="1015"/>
      <c r="L168" s="1015"/>
      <c r="M168" s="1015" t="s">
        <v>7</v>
      </c>
      <c r="N168" s="1015" t="s">
        <v>7</v>
      </c>
      <c r="O168" s="1015"/>
      <c r="P168" s="1015">
        <v>2</v>
      </c>
      <c r="Q168" s="1015">
        <v>2</v>
      </c>
      <c r="R168" s="618"/>
      <c r="S168" s="755">
        <f t="shared" ref="S168:S179" si="6">P168*Q168*ROUND(R168,2)</f>
        <v>0</v>
      </c>
    </row>
    <row r="169" spans="1:19" s="43" customFormat="1" ht="23.25" customHeight="1" x14ac:dyDescent="0.25">
      <c r="A169" s="214">
        <f t="shared" si="5"/>
        <v>162</v>
      </c>
      <c r="B169" s="1262"/>
      <c r="C169" s="1285"/>
      <c r="D169" s="6" t="s">
        <v>119</v>
      </c>
      <c r="E169" s="1015"/>
      <c r="F169" s="1015"/>
      <c r="G169" s="1015"/>
      <c r="H169" s="1015"/>
      <c r="I169" s="1015"/>
      <c r="J169" s="1015"/>
      <c r="K169" s="1015"/>
      <c r="L169" s="1015"/>
      <c r="M169" s="1015" t="s">
        <v>7</v>
      </c>
      <c r="N169" s="1015" t="s">
        <v>7</v>
      </c>
      <c r="O169" s="1015"/>
      <c r="P169" s="1015">
        <v>2</v>
      </c>
      <c r="Q169" s="1015">
        <v>2</v>
      </c>
      <c r="R169" s="618"/>
      <c r="S169" s="755">
        <f t="shared" si="6"/>
        <v>0</v>
      </c>
    </row>
    <row r="170" spans="1:19" s="43" customFormat="1" ht="15" customHeight="1" x14ac:dyDescent="0.25">
      <c r="A170" s="214">
        <f t="shared" si="5"/>
        <v>163</v>
      </c>
      <c r="B170" s="1262"/>
      <c r="C170" s="1285"/>
      <c r="D170" s="1014" t="s">
        <v>6</v>
      </c>
      <c r="E170" s="1015"/>
      <c r="F170" s="1015"/>
      <c r="G170" s="1015"/>
      <c r="H170" s="1015"/>
      <c r="I170" s="1015"/>
      <c r="J170" s="1015"/>
      <c r="K170" s="1015"/>
      <c r="L170" s="1015"/>
      <c r="M170" s="1015" t="s">
        <v>7</v>
      </c>
      <c r="N170" s="1015" t="s">
        <v>7</v>
      </c>
      <c r="O170" s="1015"/>
      <c r="P170" s="1015">
        <v>2</v>
      </c>
      <c r="Q170" s="1015">
        <v>2</v>
      </c>
      <c r="R170" s="618"/>
      <c r="S170" s="755">
        <f t="shared" si="6"/>
        <v>0</v>
      </c>
    </row>
    <row r="171" spans="1:19" s="43" customFormat="1" ht="15" customHeight="1" x14ac:dyDescent="0.25">
      <c r="A171" s="214">
        <f t="shared" si="5"/>
        <v>164</v>
      </c>
      <c r="B171" s="1262"/>
      <c r="C171" s="1285"/>
      <c r="D171" s="1014" t="s">
        <v>1472</v>
      </c>
      <c r="E171" s="1015"/>
      <c r="F171" s="1015"/>
      <c r="G171" s="1015"/>
      <c r="H171" s="1015"/>
      <c r="I171" s="1015"/>
      <c r="J171" s="1015"/>
      <c r="K171" s="1015"/>
      <c r="L171" s="1015"/>
      <c r="M171" s="1015" t="s">
        <v>7</v>
      </c>
      <c r="N171" s="1015" t="s">
        <v>7</v>
      </c>
      <c r="O171" s="1015"/>
      <c r="P171" s="1015">
        <v>2</v>
      </c>
      <c r="Q171" s="1015">
        <v>2</v>
      </c>
      <c r="R171" s="618"/>
      <c r="S171" s="755">
        <f t="shared" si="6"/>
        <v>0</v>
      </c>
    </row>
    <row r="172" spans="1:19" s="43" customFormat="1" ht="15" customHeight="1" x14ac:dyDescent="0.25">
      <c r="A172" s="214">
        <f t="shared" si="5"/>
        <v>165</v>
      </c>
      <c r="B172" s="1262"/>
      <c r="C172" s="1285"/>
      <c r="D172" s="1014" t="s">
        <v>51</v>
      </c>
      <c r="E172" s="1015"/>
      <c r="F172" s="1015"/>
      <c r="G172" s="1015"/>
      <c r="H172" s="1015"/>
      <c r="I172" s="1015"/>
      <c r="J172" s="1015"/>
      <c r="K172" s="1015"/>
      <c r="L172" s="1015"/>
      <c r="M172" s="1015" t="s">
        <v>7</v>
      </c>
      <c r="N172" s="1015" t="s">
        <v>7</v>
      </c>
      <c r="O172" s="1015"/>
      <c r="P172" s="1015">
        <v>2</v>
      </c>
      <c r="Q172" s="1015">
        <v>2</v>
      </c>
      <c r="R172" s="618"/>
      <c r="S172" s="755">
        <f t="shared" si="6"/>
        <v>0</v>
      </c>
    </row>
    <row r="173" spans="1:19" s="43" customFormat="1" ht="15" customHeight="1" x14ac:dyDescent="0.25">
      <c r="A173" s="214">
        <f t="shared" si="5"/>
        <v>166</v>
      </c>
      <c r="B173" s="1263"/>
      <c r="C173" s="1286"/>
      <c r="D173" s="1014" t="s">
        <v>44</v>
      </c>
      <c r="E173" s="1015"/>
      <c r="F173" s="1015"/>
      <c r="G173" s="1015"/>
      <c r="H173" s="1015"/>
      <c r="I173" s="1015"/>
      <c r="J173" s="1015"/>
      <c r="K173" s="1015"/>
      <c r="L173" s="1015"/>
      <c r="M173" s="1015" t="s">
        <v>7</v>
      </c>
      <c r="N173" s="1015" t="s">
        <v>7</v>
      </c>
      <c r="O173" s="1015"/>
      <c r="P173" s="1015">
        <v>2</v>
      </c>
      <c r="Q173" s="1015">
        <v>1</v>
      </c>
      <c r="R173" s="618"/>
      <c r="S173" s="755">
        <f t="shared" si="6"/>
        <v>0</v>
      </c>
    </row>
    <row r="174" spans="1:19" s="43" customFormat="1" ht="15" customHeight="1" x14ac:dyDescent="0.25">
      <c r="A174" s="214">
        <f t="shared" si="5"/>
        <v>167</v>
      </c>
      <c r="B174" s="1261" t="s">
        <v>206</v>
      </c>
      <c r="C174" s="1284" t="s">
        <v>1522</v>
      </c>
      <c r="D174" s="1014" t="s">
        <v>1523</v>
      </c>
      <c r="E174" s="1015"/>
      <c r="F174" s="1015"/>
      <c r="G174" s="1015"/>
      <c r="H174" s="1015"/>
      <c r="I174" s="1015"/>
      <c r="J174" s="1015"/>
      <c r="K174" s="1015"/>
      <c r="L174" s="1015"/>
      <c r="M174" s="1015" t="s">
        <v>7</v>
      </c>
      <c r="N174" s="1015" t="s">
        <v>7</v>
      </c>
      <c r="O174" s="1015"/>
      <c r="P174" s="1015">
        <v>2</v>
      </c>
      <c r="Q174" s="1015">
        <v>1</v>
      </c>
      <c r="R174" s="618"/>
      <c r="S174" s="755">
        <f t="shared" si="6"/>
        <v>0</v>
      </c>
    </row>
    <row r="175" spans="1:19" s="43" customFormat="1" ht="15" customHeight="1" x14ac:dyDescent="0.25">
      <c r="A175" s="214">
        <f t="shared" si="5"/>
        <v>168</v>
      </c>
      <c r="B175" s="1263"/>
      <c r="C175" s="1286"/>
      <c r="D175" s="1014" t="s">
        <v>44</v>
      </c>
      <c r="E175" s="1015"/>
      <c r="F175" s="1015"/>
      <c r="G175" s="1015"/>
      <c r="H175" s="1015"/>
      <c r="I175" s="1015"/>
      <c r="J175" s="1015"/>
      <c r="K175" s="1015"/>
      <c r="L175" s="1015"/>
      <c r="M175" s="1015" t="s">
        <v>7</v>
      </c>
      <c r="N175" s="1015" t="s">
        <v>7</v>
      </c>
      <c r="O175" s="1015"/>
      <c r="P175" s="1015">
        <v>2</v>
      </c>
      <c r="Q175" s="1015">
        <v>1</v>
      </c>
      <c r="R175" s="618"/>
      <c r="S175" s="755">
        <f t="shared" si="6"/>
        <v>0</v>
      </c>
    </row>
    <row r="176" spans="1:19" s="43" customFormat="1" ht="15" customHeight="1" x14ac:dyDescent="0.25">
      <c r="A176" s="214">
        <f t="shared" si="5"/>
        <v>169</v>
      </c>
      <c r="B176" s="1261" t="s">
        <v>1524</v>
      </c>
      <c r="C176" s="1284" t="s">
        <v>1525</v>
      </c>
      <c r="D176" s="1014" t="s">
        <v>1526</v>
      </c>
      <c r="E176" s="1015"/>
      <c r="F176" s="1015"/>
      <c r="G176" s="1015"/>
      <c r="H176" s="1015"/>
      <c r="I176" s="1015"/>
      <c r="J176" s="1015"/>
      <c r="K176" s="1015"/>
      <c r="L176" s="1015"/>
      <c r="M176" s="1015" t="s">
        <v>7</v>
      </c>
      <c r="N176" s="1015" t="s">
        <v>7</v>
      </c>
      <c r="O176" s="1015"/>
      <c r="P176" s="1015">
        <v>2</v>
      </c>
      <c r="Q176" s="1015">
        <v>2</v>
      </c>
      <c r="R176" s="618"/>
      <c r="S176" s="755">
        <f t="shared" si="6"/>
        <v>0</v>
      </c>
    </row>
    <row r="177" spans="1:19" s="43" customFormat="1" ht="25.5" customHeight="1" x14ac:dyDescent="0.25">
      <c r="A177" s="214">
        <f t="shared" si="5"/>
        <v>170</v>
      </c>
      <c r="B177" s="1262"/>
      <c r="C177" s="1285"/>
      <c r="D177" s="6" t="s">
        <v>1527</v>
      </c>
      <c r="E177" s="1015"/>
      <c r="F177" s="1015"/>
      <c r="G177" s="1015"/>
      <c r="H177" s="1015"/>
      <c r="I177" s="1015"/>
      <c r="J177" s="1015"/>
      <c r="K177" s="1015"/>
      <c r="L177" s="1015"/>
      <c r="M177" s="1015" t="s">
        <v>7</v>
      </c>
      <c r="N177" s="1015" t="s">
        <v>7</v>
      </c>
      <c r="O177" s="1015"/>
      <c r="P177" s="1015">
        <v>2</v>
      </c>
      <c r="Q177" s="1015">
        <v>2</v>
      </c>
      <c r="R177" s="618"/>
      <c r="S177" s="755">
        <f t="shared" si="6"/>
        <v>0</v>
      </c>
    </row>
    <row r="178" spans="1:19" s="43" customFormat="1" ht="15" customHeight="1" x14ac:dyDescent="0.25">
      <c r="A178" s="214">
        <f t="shared" si="5"/>
        <v>171</v>
      </c>
      <c r="B178" s="1262"/>
      <c r="C178" s="1285"/>
      <c r="D178" s="1014" t="s">
        <v>51</v>
      </c>
      <c r="E178" s="1015"/>
      <c r="F178" s="1015"/>
      <c r="G178" s="1015"/>
      <c r="H178" s="1015"/>
      <c r="I178" s="1015"/>
      <c r="J178" s="1015"/>
      <c r="K178" s="1015"/>
      <c r="L178" s="1015"/>
      <c r="M178" s="1015" t="s">
        <v>7</v>
      </c>
      <c r="N178" s="1015" t="s">
        <v>7</v>
      </c>
      <c r="O178" s="1015"/>
      <c r="P178" s="1015">
        <v>2</v>
      </c>
      <c r="Q178" s="1015">
        <v>2</v>
      </c>
      <c r="R178" s="618"/>
      <c r="S178" s="755">
        <f t="shared" si="6"/>
        <v>0</v>
      </c>
    </row>
    <row r="179" spans="1:19" s="43" customFormat="1" ht="15" customHeight="1" x14ac:dyDescent="0.25">
      <c r="A179" s="13">
        <f t="shared" si="5"/>
        <v>172</v>
      </c>
      <c r="B179" s="1262"/>
      <c r="C179" s="1285"/>
      <c r="D179" s="1119" t="s">
        <v>44</v>
      </c>
      <c r="E179" s="1120"/>
      <c r="F179" s="1120"/>
      <c r="G179" s="1120"/>
      <c r="H179" s="1120"/>
      <c r="I179" s="1120"/>
      <c r="J179" s="1120"/>
      <c r="K179" s="1120"/>
      <c r="L179" s="1120"/>
      <c r="M179" s="1120" t="s">
        <v>7</v>
      </c>
      <c r="N179" s="1120" t="s">
        <v>7</v>
      </c>
      <c r="O179" s="1120"/>
      <c r="P179" s="1120">
        <v>2</v>
      </c>
      <c r="Q179" s="1120">
        <v>1</v>
      </c>
      <c r="R179" s="620"/>
      <c r="S179" s="1121">
        <f t="shared" si="6"/>
        <v>0</v>
      </c>
    </row>
    <row r="180" spans="1:19" s="43" customFormat="1" ht="15" customHeight="1" x14ac:dyDescent="0.25">
      <c r="A180" s="396"/>
      <c r="B180" s="919" t="s">
        <v>3779</v>
      </c>
      <c r="C180" s="920"/>
      <c r="D180" s="920"/>
      <c r="E180" s="920"/>
      <c r="F180" s="920"/>
      <c r="G180" s="920"/>
      <c r="H180" s="920"/>
      <c r="I180" s="920"/>
      <c r="J180" s="920"/>
      <c r="K180" s="920"/>
      <c r="L180" s="920"/>
      <c r="M180" s="920"/>
      <c r="N180" s="920"/>
      <c r="O180" s="920"/>
      <c r="P180" s="920"/>
      <c r="Q180" s="920"/>
      <c r="R180" s="920"/>
      <c r="S180" s="921"/>
    </row>
    <row r="181" spans="1:19" s="43" customFormat="1" ht="45" customHeight="1" thickBot="1" x14ac:dyDescent="0.3">
      <c r="A181" s="259">
        <v>173</v>
      </c>
      <c r="B181" s="922"/>
      <c r="C181" s="908" t="s">
        <v>3780</v>
      </c>
      <c r="D181" s="909" t="s">
        <v>3781</v>
      </c>
      <c r="E181" s="910"/>
      <c r="F181" s="910"/>
      <c r="G181" s="776"/>
      <c r="H181" s="910"/>
      <c r="I181" s="910"/>
      <c r="J181" s="910"/>
      <c r="K181" s="911"/>
      <c r="L181" s="911"/>
      <c r="M181" s="776" t="s">
        <v>7</v>
      </c>
      <c r="N181" s="776" t="s">
        <v>7</v>
      </c>
      <c r="O181" s="776"/>
      <c r="P181" s="776">
        <v>2</v>
      </c>
      <c r="Q181" s="910">
        <v>1</v>
      </c>
      <c r="R181" s="725"/>
      <c r="S181" s="726">
        <f>P181*Q181*ROUND(R181,2)</f>
        <v>0</v>
      </c>
    </row>
    <row r="182" spans="1:19" s="43" customFormat="1" ht="15" customHeight="1" thickTop="1" thickBot="1" x14ac:dyDescent="0.3">
      <c r="A182" s="1122"/>
      <c r="B182" s="18"/>
      <c r="C182" s="18"/>
      <c r="D182" s="18"/>
      <c r="E182" s="1122"/>
      <c r="F182" s="1122"/>
      <c r="G182" s="1122"/>
      <c r="H182" s="1122"/>
      <c r="I182" s="1122"/>
      <c r="J182" s="1122"/>
      <c r="K182" s="1122"/>
      <c r="L182" s="1122"/>
      <c r="M182" s="1122"/>
      <c r="N182" s="1122"/>
      <c r="O182" s="1122"/>
      <c r="P182" s="1122"/>
      <c r="Q182" s="1122"/>
      <c r="R182" s="440" t="s">
        <v>9</v>
      </c>
      <c r="S182" s="441">
        <f>SUM(S9:S37,S39:S179,S181)</f>
        <v>0</v>
      </c>
    </row>
    <row r="183" spans="1:19" s="204" customFormat="1" ht="15" customHeight="1" thickTop="1" x14ac:dyDescent="0.25">
      <c r="A183" s="1200"/>
      <c r="B183" s="1200"/>
      <c r="C183" s="1200"/>
      <c r="D183" s="1200"/>
      <c r="E183" s="1200"/>
      <c r="F183" s="1200"/>
      <c r="G183" s="1200"/>
      <c r="H183" s="1122"/>
      <c r="I183" s="1122"/>
      <c r="J183" s="1122"/>
      <c r="K183" s="1122"/>
      <c r="L183" s="1122"/>
      <c r="M183" s="18"/>
      <c r="N183" s="18"/>
      <c r="O183" s="18"/>
      <c r="P183" s="18"/>
      <c r="Q183" s="18"/>
      <c r="R183" s="18"/>
      <c r="S183" s="18"/>
    </row>
    <row r="184" spans="1:19" s="204" customFormat="1" ht="15" customHeight="1" x14ac:dyDescent="0.25">
      <c r="A184" s="1122"/>
      <c r="B184" s="18"/>
      <c r="C184" s="18"/>
      <c r="D184" s="18"/>
      <c r="E184" s="1122"/>
      <c r="F184" s="1122"/>
      <c r="G184" s="1122"/>
      <c r="H184" s="1122"/>
      <c r="I184" s="1122"/>
      <c r="J184" s="1122"/>
      <c r="K184" s="1122"/>
      <c r="L184" s="1122"/>
      <c r="M184" s="18"/>
      <c r="N184" s="18"/>
      <c r="O184" s="18"/>
      <c r="P184" s="18"/>
      <c r="Q184" s="18"/>
      <c r="R184" s="18"/>
      <c r="S184" s="18"/>
    </row>
    <row r="185" spans="1:19" s="204" customFormat="1" ht="15" customHeight="1" x14ac:dyDescent="0.25">
      <c r="A185" s="1122"/>
      <c r="B185" s="18"/>
      <c r="C185" s="18"/>
      <c r="D185" s="18"/>
      <c r="E185" s="1122"/>
      <c r="F185" s="1122"/>
      <c r="G185" s="1122"/>
      <c r="H185" s="1122"/>
      <c r="I185" s="1122"/>
      <c r="J185" s="1122"/>
      <c r="K185" s="1122"/>
      <c r="L185" s="1122"/>
      <c r="M185" s="18"/>
      <c r="N185" s="18"/>
      <c r="O185" s="18"/>
      <c r="P185" s="18"/>
      <c r="Q185" s="18"/>
      <c r="R185" s="18"/>
      <c r="S185" s="18"/>
    </row>
    <row r="186" spans="1:19" s="204" customFormat="1" ht="15" customHeight="1" x14ac:dyDescent="0.25">
      <c r="A186" s="1122"/>
      <c r="B186" s="18"/>
      <c r="C186" s="18"/>
      <c r="D186" s="18"/>
      <c r="E186" s="1122"/>
      <c r="F186" s="1122"/>
      <c r="G186" s="1122"/>
      <c r="H186" s="1122"/>
      <c r="I186" s="1122"/>
      <c r="J186" s="1122"/>
      <c r="K186" s="1122"/>
      <c r="L186" s="1122"/>
      <c r="M186" s="18"/>
      <c r="N186" s="18"/>
      <c r="O186" s="18"/>
      <c r="P186" s="18"/>
      <c r="Q186" s="18"/>
      <c r="R186" s="18"/>
      <c r="S186" s="18"/>
    </row>
    <row r="187" spans="1:19" s="204" customFormat="1" ht="15" customHeight="1" x14ac:dyDescent="0.25">
      <c r="A187" s="1122"/>
      <c r="B187" s="18"/>
      <c r="C187" s="18"/>
      <c r="D187" s="18"/>
      <c r="E187" s="1122"/>
      <c r="F187" s="1122"/>
      <c r="G187" s="1122"/>
      <c r="H187" s="1122"/>
      <c r="I187" s="1122"/>
      <c r="J187" s="1122"/>
      <c r="K187" s="1122"/>
      <c r="L187" s="1122"/>
      <c r="M187" s="18"/>
      <c r="N187" s="18"/>
      <c r="O187" s="18"/>
      <c r="P187" s="18"/>
      <c r="Q187" s="18"/>
      <c r="R187" s="18"/>
      <c r="S187" s="18"/>
    </row>
    <row r="188" spans="1:19" s="204" customFormat="1" ht="15" customHeight="1" x14ac:dyDescent="0.25">
      <c r="A188" s="1122"/>
      <c r="B188" s="18"/>
      <c r="C188" s="18"/>
      <c r="D188" s="18"/>
      <c r="E188" s="1122"/>
      <c r="F188" s="1122"/>
      <c r="G188" s="1122"/>
      <c r="H188" s="1122"/>
      <c r="I188" s="1122"/>
      <c r="J188" s="1122"/>
      <c r="K188" s="1122"/>
      <c r="L188" s="1122"/>
      <c r="M188" s="18"/>
      <c r="N188" s="18"/>
      <c r="O188" s="18"/>
      <c r="P188" s="18"/>
      <c r="Q188" s="18"/>
      <c r="R188" s="18"/>
      <c r="S188" s="18"/>
    </row>
    <row r="189" spans="1:19" s="204" customFormat="1" ht="15" customHeight="1" x14ac:dyDescent="0.25">
      <c r="A189" s="1122"/>
      <c r="B189" s="18"/>
      <c r="C189" s="18"/>
      <c r="D189" s="18"/>
      <c r="E189" s="1122"/>
      <c r="F189" s="1122"/>
      <c r="G189" s="1122"/>
      <c r="H189" s="1122"/>
      <c r="I189" s="1122"/>
      <c r="J189" s="1122"/>
      <c r="K189" s="1122"/>
      <c r="L189" s="1122"/>
      <c r="M189" s="18"/>
      <c r="N189" s="18"/>
      <c r="O189" s="18"/>
      <c r="P189" s="18"/>
      <c r="Q189" s="18"/>
      <c r="R189" s="18"/>
      <c r="S189" s="18"/>
    </row>
    <row r="190" spans="1:19" s="204" customFormat="1" ht="15" customHeight="1" x14ac:dyDescent="0.25">
      <c r="A190" s="1122"/>
      <c r="B190" s="18"/>
      <c r="C190" s="18"/>
      <c r="D190" s="18"/>
      <c r="E190" s="1122"/>
      <c r="F190" s="1122"/>
      <c r="G190" s="1122"/>
      <c r="H190" s="1122"/>
      <c r="I190" s="1122"/>
      <c r="J190" s="1122"/>
      <c r="K190" s="1122"/>
      <c r="L190" s="1122"/>
      <c r="M190" s="18"/>
      <c r="N190" s="18"/>
      <c r="O190" s="18"/>
      <c r="P190" s="18"/>
      <c r="Q190" s="18"/>
      <c r="R190" s="18"/>
      <c r="S190" s="18"/>
    </row>
    <row r="191" spans="1:19" s="204" customFormat="1" ht="15" customHeight="1" x14ac:dyDescent="0.25">
      <c r="A191" s="1122"/>
      <c r="B191" s="18"/>
      <c r="C191" s="18"/>
      <c r="D191" s="18"/>
      <c r="E191" s="1122"/>
      <c r="F191" s="1122"/>
      <c r="G191" s="1122"/>
      <c r="H191" s="1122"/>
      <c r="I191" s="1122"/>
      <c r="J191" s="1122"/>
      <c r="K191" s="1122"/>
      <c r="L191" s="1122"/>
      <c r="M191" s="18"/>
      <c r="N191" s="18"/>
      <c r="O191" s="18"/>
      <c r="P191" s="18"/>
      <c r="Q191" s="18"/>
      <c r="R191" s="18"/>
      <c r="S191" s="18"/>
    </row>
    <row r="192" spans="1:19" s="204" customFormat="1" ht="15" customHeight="1" x14ac:dyDescent="0.25">
      <c r="A192" s="1122"/>
      <c r="B192" s="18"/>
      <c r="C192" s="18"/>
      <c r="D192" s="18"/>
      <c r="E192" s="1122"/>
      <c r="F192" s="1122"/>
      <c r="G192" s="1122"/>
      <c r="H192" s="1122"/>
      <c r="I192" s="1122"/>
      <c r="J192" s="1122"/>
      <c r="K192" s="1122"/>
      <c r="L192" s="1122"/>
      <c r="M192" s="18"/>
      <c r="N192" s="18"/>
      <c r="O192" s="18"/>
      <c r="P192" s="18"/>
      <c r="Q192" s="18"/>
      <c r="R192" s="18"/>
      <c r="S192" s="18"/>
    </row>
    <row r="193" spans="1:19" s="204" customFormat="1" ht="15" customHeight="1" x14ac:dyDescent="0.25">
      <c r="A193" s="1122"/>
      <c r="B193" s="18"/>
      <c r="C193" s="18"/>
      <c r="D193" s="18"/>
      <c r="E193" s="1122"/>
      <c r="F193" s="1122"/>
      <c r="G193" s="1122"/>
      <c r="H193" s="1122"/>
      <c r="I193" s="1122"/>
      <c r="J193" s="1122"/>
      <c r="K193" s="1122"/>
      <c r="L193" s="1122"/>
      <c r="M193" s="18"/>
      <c r="N193" s="18"/>
      <c r="O193" s="18"/>
      <c r="P193" s="18"/>
      <c r="Q193" s="18"/>
      <c r="R193" s="18"/>
      <c r="S193" s="18"/>
    </row>
    <row r="194" spans="1:19" s="204" customFormat="1" ht="15" customHeight="1" x14ac:dyDescent="0.25">
      <c r="A194" s="1122"/>
      <c r="B194" s="18"/>
      <c r="C194" s="18"/>
      <c r="D194" s="18"/>
      <c r="E194" s="1122"/>
      <c r="F194" s="1122"/>
      <c r="G194" s="1122"/>
      <c r="H194" s="1122"/>
      <c r="I194" s="1122"/>
      <c r="J194" s="1122"/>
      <c r="K194" s="1122"/>
      <c r="L194" s="1122"/>
      <c r="M194" s="18"/>
      <c r="N194" s="18"/>
      <c r="O194" s="18"/>
      <c r="P194" s="18"/>
      <c r="Q194" s="18"/>
      <c r="R194" s="18"/>
      <c r="S194" s="18"/>
    </row>
    <row r="195" spans="1:19" s="204" customFormat="1" ht="15" customHeight="1" x14ac:dyDescent="0.25">
      <c r="A195" s="1122"/>
      <c r="B195" s="18"/>
      <c r="C195" s="18"/>
      <c r="D195" s="18"/>
      <c r="E195" s="1122"/>
      <c r="F195" s="1122"/>
      <c r="G195" s="1122"/>
      <c r="H195" s="1122"/>
      <c r="I195" s="1122"/>
      <c r="J195" s="1122"/>
      <c r="K195" s="1122"/>
      <c r="L195" s="1122"/>
      <c r="M195" s="18"/>
      <c r="N195" s="18"/>
      <c r="O195" s="18"/>
      <c r="P195" s="18"/>
      <c r="Q195" s="18"/>
      <c r="R195" s="18"/>
      <c r="S195" s="18"/>
    </row>
    <row r="196" spans="1:19" s="204" customFormat="1" ht="15" customHeight="1" x14ac:dyDescent="0.25">
      <c r="A196" s="1122"/>
      <c r="B196" s="18"/>
      <c r="C196" s="18"/>
      <c r="D196" s="18"/>
      <c r="E196" s="1122"/>
      <c r="F196" s="1122"/>
      <c r="G196" s="1122"/>
      <c r="H196" s="1122"/>
      <c r="I196" s="1122"/>
      <c r="J196" s="1122"/>
      <c r="K196" s="1122"/>
      <c r="L196" s="1122"/>
      <c r="M196" s="18"/>
      <c r="N196" s="18"/>
      <c r="O196" s="18"/>
      <c r="P196" s="18"/>
      <c r="Q196" s="18"/>
      <c r="R196" s="18"/>
      <c r="S196" s="18"/>
    </row>
    <row r="197" spans="1:19" s="204" customFormat="1" ht="15" customHeight="1" x14ac:dyDescent="0.25">
      <c r="A197" s="1122"/>
      <c r="B197" s="18"/>
      <c r="C197" s="18"/>
      <c r="D197" s="18"/>
      <c r="E197" s="1122"/>
      <c r="F197" s="1122"/>
      <c r="G197" s="1122"/>
      <c r="H197" s="1122"/>
      <c r="I197" s="1122"/>
      <c r="J197" s="1122"/>
      <c r="K197" s="1122"/>
      <c r="L197" s="1122"/>
      <c r="M197" s="18"/>
      <c r="N197" s="18"/>
      <c r="O197" s="18"/>
      <c r="P197" s="18"/>
      <c r="Q197" s="18"/>
      <c r="R197" s="18"/>
      <c r="S197" s="18"/>
    </row>
    <row r="198" spans="1:19" s="204" customFormat="1" ht="15" customHeight="1" x14ac:dyDescent="0.25">
      <c r="A198" s="1122"/>
      <c r="B198" s="18"/>
      <c r="C198" s="18"/>
      <c r="D198" s="18"/>
      <c r="E198" s="1122"/>
      <c r="F198" s="1122"/>
      <c r="G198" s="1122"/>
      <c r="H198" s="1122"/>
      <c r="I198" s="1122"/>
      <c r="J198" s="1122"/>
      <c r="K198" s="1122"/>
      <c r="L198" s="1122"/>
      <c r="M198" s="18"/>
      <c r="N198" s="18"/>
      <c r="O198" s="18"/>
      <c r="P198" s="18"/>
      <c r="Q198" s="18"/>
      <c r="R198" s="18"/>
      <c r="S198" s="18"/>
    </row>
    <row r="199" spans="1:19" s="204" customFormat="1" ht="15" customHeight="1" x14ac:dyDescent="0.25">
      <c r="A199" s="1122"/>
      <c r="B199" s="18"/>
      <c r="C199" s="18"/>
      <c r="D199" s="18"/>
      <c r="E199" s="1122"/>
      <c r="F199" s="1122"/>
      <c r="G199" s="1122"/>
      <c r="H199" s="1122"/>
      <c r="I199" s="1122"/>
      <c r="J199" s="1122"/>
      <c r="K199" s="1122"/>
      <c r="L199" s="1122"/>
      <c r="M199" s="18"/>
      <c r="N199" s="18"/>
      <c r="O199" s="18"/>
      <c r="P199" s="18"/>
      <c r="Q199" s="18"/>
      <c r="R199" s="18"/>
      <c r="S199" s="18"/>
    </row>
    <row r="200" spans="1:19" s="204" customFormat="1" x14ac:dyDescent="0.25">
      <c r="A200" s="1122"/>
      <c r="B200" s="18"/>
      <c r="C200" s="18"/>
      <c r="D200" s="18"/>
      <c r="E200" s="1122"/>
      <c r="F200" s="1122"/>
      <c r="G200" s="1122"/>
      <c r="H200" s="1122"/>
      <c r="I200" s="1122"/>
      <c r="J200" s="1122"/>
      <c r="K200" s="1122"/>
      <c r="L200" s="1122"/>
      <c r="M200" s="18"/>
      <c r="N200" s="18"/>
      <c r="O200" s="18"/>
      <c r="P200" s="18"/>
      <c r="Q200" s="18"/>
      <c r="R200" s="18"/>
      <c r="S200" s="18"/>
    </row>
    <row r="201" spans="1:19" s="204" customFormat="1" x14ac:dyDescent="0.25">
      <c r="A201" s="1122"/>
      <c r="B201" s="18"/>
      <c r="C201" s="18"/>
      <c r="D201" s="18"/>
      <c r="E201" s="1122"/>
      <c r="F201" s="1122"/>
      <c r="G201" s="1122"/>
      <c r="H201" s="1122"/>
      <c r="I201" s="1122"/>
      <c r="J201" s="1122"/>
      <c r="K201" s="1122"/>
      <c r="L201" s="1122"/>
      <c r="M201" s="18"/>
      <c r="N201" s="18"/>
      <c r="O201" s="18"/>
      <c r="P201" s="18"/>
      <c r="Q201" s="18"/>
      <c r="R201" s="18"/>
      <c r="S201" s="18"/>
    </row>
    <row r="202" spans="1:19" s="204" customFormat="1" x14ac:dyDescent="0.25">
      <c r="A202" s="1122"/>
      <c r="B202" s="18"/>
      <c r="C202" s="18"/>
      <c r="D202" s="18"/>
      <c r="E202" s="1122"/>
      <c r="F202" s="1122"/>
      <c r="G202" s="1122"/>
      <c r="H202" s="1122"/>
      <c r="I202" s="1122"/>
      <c r="J202" s="1122"/>
      <c r="K202" s="1122"/>
      <c r="L202" s="1122"/>
      <c r="M202" s="18"/>
      <c r="N202" s="18"/>
      <c r="O202" s="18"/>
      <c r="P202" s="18"/>
      <c r="Q202" s="18"/>
      <c r="R202" s="18"/>
      <c r="S202" s="18"/>
    </row>
    <row r="203" spans="1:19" s="204" customFormat="1" x14ac:dyDescent="0.25">
      <c r="A203" s="1122"/>
      <c r="B203" s="18"/>
      <c r="C203" s="18"/>
      <c r="D203" s="18"/>
      <c r="E203" s="1122"/>
      <c r="F203" s="1122"/>
      <c r="G203" s="1122"/>
      <c r="H203" s="1122"/>
      <c r="I203" s="1122"/>
      <c r="J203" s="1122"/>
      <c r="K203" s="1122"/>
      <c r="L203" s="1122"/>
      <c r="M203" s="18"/>
      <c r="N203" s="18"/>
      <c r="O203" s="18"/>
      <c r="P203" s="18"/>
      <c r="Q203" s="18"/>
      <c r="R203" s="18"/>
      <c r="S203" s="18"/>
    </row>
    <row r="204" spans="1:19" s="204" customFormat="1" x14ac:dyDescent="0.25">
      <c r="A204" s="1122"/>
      <c r="B204" s="18"/>
      <c r="C204" s="18"/>
      <c r="D204" s="18"/>
      <c r="E204" s="1122"/>
      <c r="F204" s="1122"/>
      <c r="G204" s="1122"/>
      <c r="H204" s="1122"/>
      <c r="I204" s="1122"/>
      <c r="J204" s="1122"/>
      <c r="K204" s="1122"/>
      <c r="L204" s="1122"/>
      <c r="M204" s="18"/>
      <c r="N204" s="18"/>
      <c r="O204" s="18"/>
      <c r="P204" s="18"/>
      <c r="Q204" s="18"/>
      <c r="R204" s="18"/>
      <c r="S204" s="18"/>
    </row>
    <row r="205" spans="1:19" s="204" customFormat="1" x14ac:dyDescent="0.25">
      <c r="A205" s="1122"/>
      <c r="B205" s="18"/>
      <c r="C205" s="18"/>
      <c r="D205" s="18"/>
      <c r="E205" s="1122"/>
      <c r="F205" s="1122"/>
      <c r="G205" s="1122"/>
      <c r="H205" s="1122"/>
      <c r="I205" s="1122"/>
      <c r="J205" s="1122"/>
      <c r="K205" s="1122"/>
      <c r="L205" s="1122"/>
      <c r="M205" s="18"/>
      <c r="N205" s="18"/>
      <c r="O205" s="18"/>
      <c r="P205" s="18"/>
      <c r="Q205" s="18"/>
      <c r="R205" s="18"/>
      <c r="S205" s="18"/>
    </row>
  </sheetData>
  <sheetProtection algorithmName="SHA-512" hashValue="Rq4sNNCGjgsEVYbIMwDTyuC2aR8E5d7MdQAt1prFSEjmEsiCgKVXQDm2GswXoDmuAX8tCXnZmok0hEBsbQzASg==" saltValue="sTFa5oqKMEJXp8NQK44vUQ==" spinCount="100000" sheet="1" objects="1" scenarios="1"/>
  <mergeCells count="43">
    <mergeCell ref="B174:B175"/>
    <mergeCell ref="C174:C175"/>
    <mergeCell ref="B176:B179"/>
    <mergeCell ref="C176:C179"/>
    <mergeCell ref="B149:B159"/>
    <mergeCell ref="C149:C159"/>
    <mergeCell ref="B160:B167"/>
    <mergeCell ref="C160:C167"/>
    <mergeCell ref="B168:B173"/>
    <mergeCell ref="C168:C173"/>
    <mergeCell ref="B83:B103"/>
    <mergeCell ref="C83:C103"/>
    <mergeCell ref="B104:B124"/>
    <mergeCell ref="C104:C124"/>
    <mergeCell ref="B125:B148"/>
    <mergeCell ref="C125:C148"/>
    <mergeCell ref="B55:B66"/>
    <mergeCell ref="C55:C66"/>
    <mergeCell ref="B67:B77"/>
    <mergeCell ref="C67:C77"/>
    <mergeCell ref="B78:B82"/>
    <mergeCell ref="B30:B37"/>
    <mergeCell ref="C30:C37"/>
    <mergeCell ref="B38:B48"/>
    <mergeCell ref="C38:C48"/>
    <mergeCell ref="B49:B54"/>
    <mergeCell ref="C49:C54"/>
    <mergeCell ref="A2:S2"/>
    <mergeCell ref="A183:G183"/>
    <mergeCell ref="A1:E1"/>
    <mergeCell ref="F1:S1"/>
    <mergeCell ref="A3:N3"/>
    <mergeCell ref="A5:A7"/>
    <mergeCell ref="B5:B7"/>
    <mergeCell ref="C5:C7"/>
    <mergeCell ref="D5:D7"/>
    <mergeCell ref="E5:I6"/>
    <mergeCell ref="J5:L6"/>
    <mergeCell ref="M5:Q6"/>
    <mergeCell ref="R5:R7"/>
    <mergeCell ref="S5:S7"/>
    <mergeCell ref="B8:B29"/>
    <mergeCell ref="C8:C29"/>
  </mergeCells>
  <conditionalFormatting sqref="A180:A181">
    <cfRule type="containsText" dxfId="49" priority="1" operator="containsText" text="2.">
      <formula>NOT(ISERROR(SEARCH("2.",A180)))</formula>
    </cfRule>
  </conditionalFormatting>
  <printOptions horizontalCentered="1"/>
  <pageMargins left="0.39370078740157483" right="0.39370078740157483" top="0.39370078740157483" bottom="0.39370078740157483" header="0.19685039370078741" footer="0.19685039370078741"/>
  <pageSetup paperSize="9" scale="60" fitToHeight="5" orientation="landscape" horizontalDpi="4294967295" verticalDpi="4294967295"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0486D443-1C5E-452B-A9E7-E01C4D97D91E}">
            <xm:f>NOT(ISERROR(SEARCH("2.",'Príloha č.1.5 - SO 420-05'!A9)))</xm:f>
            <x14:dxf>
              <numFmt numFmtId="0" formatCode="General"/>
            </x14:dxf>
          </x14:cfRule>
          <xm:sqref>A8:A9</xm:sqref>
        </x14:conditionalFormatting>
        <x14:conditionalFormatting xmlns:xm="http://schemas.microsoft.com/office/excel/2006/main">
          <x14:cfRule type="containsText" priority="1857" operator="containsText" text="2." id="{0486D443-1C5E-452B-A9E7-E01C4D97D91E}">
            <xm:f>NOT(ISERROR(SEARCH("2.",'Príloha č.1.5 - SO 420-05'!A11)))</xm:f>
            <x14:dxf>
              <numFmt numFmtId="0" formatCode="General"/>
            </x14:dxf>
          </x14:cfRule>
          <xm:sqref>A11:A20</xm:sqref>
        </x14:conditionalFormatting>
        <x14:conditionalFormatting xmlns:xm="http://schemas.microsoft.com/office/excel/2006/main">
          <x14:cfRule type="containsText" priority="1858" operator="containsText" text="2." id="{0486D443-1C5E-452B-A9E7-E01C4D97D91E}">
            <xm:f>NOT(ISERROR(SEARCH("2.",'Príloha č.1.5 - SO 420-05'!#REF!)))</xm:f>
            <x14:dxf>
              <numFmt numFmtId="0" formatCode="General"/>
            </x14:dxf>
          </x14:cfRule>
          <xm:sqref>A10</xm:sqref>
        </x14:conditionalFormatting>
        <x14:conditionalFormatting xmlns:xm="http://schemas.microsoft.com/office/excel/2006/main">
          <x14:cfRule type="containsText" priority="2093" operator="containsText" text="2." id="{0486D443-1C5E-452B-A9E7-E01C4D97D91E}">
            <xm:f>NOT(ISERROR(SEARCH("2.",'Príloha č.1.5 - SO 420-05'!A21)))</xm:f>
            <x14:dxf>
              <numFmt numFmtId="0" formatCode="General"/>
            </x14:dxf>
          </x14:cfRule>
          <xm:sqref>A22:A33</xm:sqref>
        </x14:conditionalFormatting>
        <x14:conditionalFormatting xmlns:xm="http://schemas.microsoft.com/office/excel/2006/main">
          <x14:cfRule type="containsText" priority="2094" operator="containsText" text="2." id="{0486D443-1C5E-452B-A9E7-E01C4D97D91E}">
            <xm:f>NOT(ISERROR(SEARCH("2.",'Príloha č.1.5 - SO 420-05'!#REF!)))</xm:f>
            <x14:dxf>
              <numFmt numFmtId="0" formatCode="General"/>
            </x14:dxf>
          </x14:cfRule>
          <xm:sqref>A21</xm:sqref>
        </x14:conditionalFormatting>
        <x14:conditionalFormatting xmlns:xm="http://schemas.microsoft.com/office/excel/2006/main">
          <x14:cfRule type="containsText" priority="2335" operator="containsText" text="2." id="{0486D443-1C5E-452B-A9E7-E01C4D97D91E}">
            <xm:f>NOT(ISERROR(SEARCH("2.",'Príloha č.1.5 - SO 420-05'!A33)))</xm:f>
            <x14:dxf>
              <numFmt numFmtId="0" formatCode="General"/>
            </x14:dxf>
          </x14:cfRule>
          <xm:sqref>A35:A45</xm:sqref>
        </x14:conditionalFormatting>
        <x14:conditionalFormatting xmlns:xm="http://schemas.microsoft.com/office/excel/2006/main">
          <x14:cfRule type="containsText" priority="2336" operator="containsText" text="2." id="{0486D443-1C5E-452B-A9E7-E01C4D97D91E}">
            <xm:f>NOT(ISERROR(SEARCH("2.",'Príloha č.1.5 - SO 420-05'!#REF!)))</xm:f>
            <x14:dxf>
              <numFmt numFmtId="0" formatCode="General"/>
            </x14:dxf>
          </x14:cfRule>
          <xm:sqref>A34</xm:sqref>
        </x14:conditionalFormatting>
        <x14:conditionalFormatting xmlns:xm="http://schemas.microsoft.com/office/excel/2006/main">
          <x14:cfRule type="containsText" priority="2588" operator="containsText" text="2." id="{0486D443-1C5E-452B-A9E7-E01C4D97D91E}">
            <xm:f>NOT(ISERROR(SEARCH("2.",'Príloha č.1.5 - SO 420-05'!A44)))</xm:f>
            <x14:dxf>
              <numFmt numFmtId="0" formatCode="General"/>
            </x14:dxf>
          </x14:cfRule>
          <xm:sqref>A47:A55</xm:sqref>
        </x14:conditionalFormatting>
        <x14:conditionalFormatting xmlns:xm="http://schemas.microsoft.com/office/excel/2006/main">
          <x14:cfRule type="containsText" priority="2589" operator="containsText" text="2." id="{0486D443-1C5E-452B-A9E7-E01C4D97D91E}">
            <xm:f>NOT(ISERROR(SEARCH("2.",'Príloha č.1.5 - SO 420-05'!#REF!)))</xm:f>
            <x14:dxf>
              <numFmt numFmtId="0" formatCode="General"/>
            </x14:dxf>
          </x14:cfRule>
          <xm:sqref>A46</xm:sqref>
        </x14:conditionalFormatting>
        <x14:conditionalFormatting xmlns:xm="http://schemas.microsoft.com/office/excel/2006/main">
          <x14:cfRule type="containsText" priority="2854" operator="containsText" text="2." id="{0486D443-1C5E-452B-A9E7-E01C4D97D91E}">
            <xm:f>NOT(ISERROR(SEARCH("2.",'Príloha č.1.5 - SO 420-05'!A53)))</xm:f>
            <x14:dxf>
              <numFmt numFmtId="0" formatCode="General"/>
            </x14:dxf>
          </x14:cfRule>
          <xm:sqref>A57:A73</xm:sqref>
        </x14:conditionalFormatting>
        <x14:conditionalFormatting xmlns:xm="http://schemas.microsoft.com/office/excel/2006/main">
          <x14:cfRule type="containsText" priority="2855" operator="containsText" text="2." id="{0486D443-1C5E-452B-A9E7-E01C4D97D91E}">
            <xm:f>NOT(ISERROR(SEARCH("2.",'Príloha č.1.5 - SO 420-05'!#REF!)))</xm:f>
            <x14:dxf>
              <numFmt numFmtId="0" formatCode="General"/>
            </x14:dxf>
          </x14:cfRule>
          <xm:sqref>A56</xm:sqref>
        </x14:conditionalFormatting>
        <x14:conditionalFormatting xmlns:xm="http://schemas.microsoft.com/office/excel/2006/main">
          <x14:cfRule type="containsText" priority="3121" operator="containsText" text="2." id="{0486D443-1C5E-452B-A9E7-E01C4D97D91E}">
            <xm:f>NOT(ISERROR(SEARCH("2.",'Príloha č.1.5 - SO 420-05'!A70)))</xm:f>
            <x14:dxf>
              <numFmt numFmtId="0" formatCode="General"/>
            </x14:dxf>
          </x14:cfRule>
          <xm:sqref>A75:A91</xm:sqref>
        </x14:conditionalFormatting>
        <x14:conditionalFormatting xmlns:xm="http://schemas.microsoft.com/office/excel/2006/main">
          <x14:cfRule type="containsText" priority="3122" operator="containsText" text="2." id="{0486D443-1C5E-452B-A9E7-E01C4D97D91E}">
            <xm:f>NOT(ISERROR(SEARCH("2.",'Príloha č.1.5 - SO 420-05'!#REF!)))</xm:f>
            <x14:dxf>
              <numFmt numFmtId="0" formatCode="General"/>
            </x14:dxf>
          </x14:cfRule>
          <xm:sqref>A74</xm:sqref>
        </x14:conditionalFormatting>
        <x14:conditionalFormatting xmlns:xm="http://schemas.microsoft.com/office/excel/2006/main">
          <x14:cfRule type="containsText" priority="3396" operator="containsText" text="2." id="{0486D443-1C5E-452B-A9E7-E01C4D97D91E}">
            <xm:f>NOT(ISERROR(SEARCH("2.",'Príloha č.1.5 - SO 420-05'!A87)))</xm:f>
            <x14:dxf>
              <numFmt numFmtId="0" formatCode="General"/>
            </x14:dxf>
          </x14:cfRule>
          <xm:sqref>A93:A111</xm:sqref>
        </x14:conditionalFormatting>
        <x14:conditionalFormatting xmlns:xm="http://schemas.microsoft.com/office/excel/2006/main">
          <x14:cfRule type="containsText" priority="3397" operator="containsText" text="2." id="{0486D443-1C5E-452B-A9E7-E01C4D97D91E}">
            <xm:f>NOT(ISERROR(SEARCH("2.",'Príloha č.1.5 - SO 420-05'!#REF!)))</xm:f>
            <x14:dxf>
              <numFmt numFmtId="0" formatCode="General"/>
            </x14:dxf>
          </x14:cfRule>
          <xm:sqref>A92</xm:sqref>
        </x14:conditionalFormatting>
        <x14:conditionalFormatting xmlns:xm="http://schemas.microsoft.com/office/excel/2006/main">
          <x14:cfRule type="containsText" priority="3674" operator="containsText" text="2." id="{0486D443-1C5E-452B-A9E7-E01C4D97D91E}">
            <xm:f>NOT(ISERROR(SEARCH("2.",'Príloha č.1.5 - SO 420-05'!A106)))</xm:f>
            <x14:dxf>
              <numFmt numFmtId="0" formatCode="General"/>
            </x14:dxf>
          </x14:cfRule>
          <xm:sqref>A113:A131</xm:sqref>
        </x14:conditionalFormatting>
        <x14:conditionalFormatting xmlns:xm="http://schemas.microsoft.com/office/excel/2006/main">
          <x14:cfRule type="containsText" priority="3675" operator="containsText" text="2." id="{0486D443-1C5E-452B-A9E7-E01C4D97D91E}">
            <xm:f>NOT(ISERROR(SEARCH("2.",'Príloha č.1.5 - SO 420-05'!#REF!)))</xm:f>
            <x14:dxf>
              <numFmt numFmtId="0" formatCode="General"/>
            </x14:dxf>
          </x14:cfRule>
          <xm:sqref>A112</xm:sqref>
        </x14:conditionalFormatting>
        <x14:conditionalFormatting xmlns:xm="http://schemas.microsoft.com/office/excel/2006/main">
          <x14:cfRule type="containsText" priority="3957" operator="containsText" text="2." id="{0486D443-1C5E-452B-A9E7-E01C4D97D91E}">
            <xm:f>NOT(ISERROR(SEARCH("2.",'Príloha č.1.5 - SO 420-05'!A125)))</xm:f>
            <x14:dxf>
              <numFmt numFmtId="0" formatCode="General"/>
            </x14:dxf>
          </x14:cfRule>
          <xm:sqref>A133:A151</xm:sqref>
        </x14:conditionalFormatting>
        <x14:conditionalFormatting xmlns:xm="http://schemas.microsoft.com/office/excel/2006/main">
          <x14:cfRule type="containsText" priority="3958" operator="containsText" text="2." id="{0486D443-1C5E-452B-A9E7-E01C4D97D91E}">
            <xm:f>NOT(ISERROR(SEARCH("2.",'Príloha č.1.5 - SO 420-05'!#REF!)))</xm:f>
            <x14:dxf>
              <numFmt numFmtId="0" formatCode="General"/>
            </x14:dxf>
          </x14:cfRule>
          <xm:sqref>A132</xm:sqref>
        </x14:conditionalFormatting>
        <x14:conditionalFormatting xmlns:xm="http://schemas.microsoft.com/office/excel/2006/main">
          <x14:cfRule type="containsText" priority="4241" operator="containsText" text="2." id="{0486D443-1C5E-452B-A9E7-E01C4D97D91E}">
            <xm:f>NOT(ISERROR(SEARCH("2.",'Príloha č.1.5 - SO 420-05'!A144)))</xm:f>
            <x14:dxf>
              <numFmt numFmtId="0" formatCode="General"/>
            </x14:dxf>
          </x14:cfRule>
          <xm:sqref>A153:A171</xm:sqref>
        </x14:conditionalFormatting>
        <x14:conditionalFormatting xmlns:xm="http://schemas.microsoft.com/office/excel/2006/main">
          <x14:cfRule type="containsText" priority="4242" operator="containsText" text="2." id="{0486D443-1C5E-452B-A9E7-E01C4D97D91E}">
            <xm:f>NOT(ISERROR(SEARCH("2.",'Príloha č.1.5 - SO 420-05'!#REF!)))</xm:f>
            <x14:dxf>
              <numFmt numFmtId="0" formatCode="General"/>
            </x14:dxf>
          </x14:cfRule>
          <xm:sqref>A152</xm:sqref>
        </x14:conditionalFormatting>
        <x14:conditionalFormatting xmlns:xm="http://schemas.microsoft.com/office/excel/2006/main">
          <x14:cfRule type="containsText" priority="4517" operator="containsText" text="2." id="{0486D443-1C5E-452B-A9E7-E01C4D97D91E}">
            <xm:f>NOT(ISERROR(SEARCH("2.",'Príloha č.1.5 - SO 420-05'!A163)))</xm:f>
            <x14:dxf>
              <numFmt numFmtId="0" formatCode="General"/>
            </x14:dxf>
          </x14:cfRule>
          <xm:sqref>A173:A179</xm:sqref>
        </x14:conditionalFormatting>
        <x14:conditionalFormatting xmlns:xm="http://schemas.microsoft.com/office/excel/2006/main">
          <x14:cfRule type="containsText" priority="4518" operator="containsText" text="2." id="{0486D443-1C5E-452B-A9E7-E01C4D97D91E}">
            <xm:f>NOT(ISERROR(SEARCH("2.",'Príloha č.1.5 - SO 420-05'!#REF!)))</xm:f>
            <x14:dxf>
              <numFmt numFmtId="0" formatCode="General"/>
            </x14:dxf>
          </x14:cfRule>
          <xm:sqref>A172</xm:sqref>
        </x14:conditionalFormatting>
      </x14:conditionalFormattings>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7">
    <tabColor rgb="FFFF0000"/>
    <pageSetUpPr fitToPage="1"/>
  </sheetPr>
  <dimension ref="A1:S201"/>
  <sheetViews>
    <sheetView zoomScale="70" zoomScaleNormal="70" workbookViewId="0">
      <pane ySplit="7" topLeftCell="A90" activePane="bottomLeft" state="frozen"/>
      <selection pane="bottomLeft" activeCell="Y111" sqref="Y111"/>
    </sheetView>
  </sheetViews>
  <sheetFormatPr defaultColWidth="9.140625" defaultRowHeight="15" x14ac:dyDescent="0.25"/>
  <cols>
    <col min="1" max="1" width="5.7109375" style="1153" customWidth="1"/>
    <col min="2" max="2" width="18.7109375" style="18" customWidth="1"/>
    <col min="3" max="3" width="32.7109375" style="18" customWidth="1"/>
    <col min="4" max="4" width="60.7109375" style="18" customWidth="1"/>
    <col min="5" max="10" width="3.7109375" style="1153" customWidth="1"/>
    <col min="11" max="12" width="9.7109375" style="1153" customWidth="1"/>
    <col min="13" max="17" width="7.7109375" style="1153" customWidth="1"/>
    <col min="18" max="19" width="15.7109375" style="18" customWidth="1"/>
    <col min="20" max="16384" width="9.140625" style="19"/>
  </cols>
  <sheetData>
    <row r="1" spans="1:19" s="204" customFormat="1" ht="54" customHeight="1" x14ac:dyDescent="0.25">
      <c r="A1" s="1162"/>
      <c r="B1" s="1162"/>
      <c r="C1" s="1162"/>
      <c r="D1" s="1162"/>
      <c r="E1" s="1162"/>
      <c r="F1" s="1163" t="s">
        <v>3653</v>
      </c>
      <c r="G1" s="1163"/>
      <c r="H1" s="1163"/>
      <c r="I1" s="1163"/>
      <c r="J1" s="1163"/>
      <c r="K1" s="1163"/>
      <c r="L1" s="1163"/>
      <c r="M1" s="1163"/>
      <c r="N1" s="1163"/>
      <c r="O1" s="1163"/>
      <c r="P1" s="1163"/>
      <c r="Q1" s="1163"/>
      <c r="R1" s="1163"/>
      <c r="S1" s="1163"/>
    </row>
    <row r="2" spans="1:19" s="204" customFormat="1"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s="204" customFormat="1" ht="15.75" customHeight="1" x14ac:dyDescent="0.25">
      <c r="A3" s="1169" t="s">
        <v>3638</v>
      </c>
      <c r="B3" s="1169"/>
      <c r="C3" s="1169"/>
      <c r="D3" s="1169"/>
      <c r="E3" s="1169"/>
      <c r="F3" s="1169"/>
      <c r="G3" s="1169"/>
      <c r="H3" s="1169"/>
      <c r="I3" s="1169"/>
      <c r="J3" s="1169"/>
      <c r="K3" s="1169"/>
      <c r="L3" s="1169"/>
      <c r="M3" s="1169"/>
      <c r="N3" s="1169"/>
      <c r="O3" s="1153"/>
      <c r="P3" s="1153"/>
      <c r="Q3" s="1153"/>
      <c r="R3" s="18"/>
      <c r="S3" s="18"/>
    </row>
    <row r="4" spans="1:19" s="204" customFormat="1" ht="15.75" customHeight="1" thickBot="1" x14ac:dyDescent="0.3">
      <c r="A4" s="1153"/>
      <c r="B4" s="18"/>
      <c r="C4" s="18"/>
      <c r="D4" s="18"/>
      <c r="E4" s="1153"/>
      <c r="F4" s="1153"/>
      <c r="G4" s="1153"/>
      <c r="H4" s="1153"/>
      <c r="I4" s="1153"/>
      <c r="J4" s="1153"/>
      <c r="K4" s="1153"/>
      <c r="L4" s="1153"/>
      <c r="M4" s="1153"/>
      <c r="N4" s="1153"/>
      <c r="O4" s="1153"/>
      <c r="P4" s="1153"/>
      <c r="Q4" s="1153"/>
      <c r="R4" s="18"/>
      <c r="S4" s="18"/>
    </row>
    <row r="5" spans="1:19" s="40" customFormat="1"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s="43" customFormat="1"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s="43" customFormat="1" ht="60" customHeight="1" thickBot="1" x14ac:dyDescent="0.3">
      <c r="A7" s="1189"/>
      <c r="B7" s="1190"/>
      <c r="C7" s="1195"/>
      <c r="D7" s="1190"/>
      <c r="E7" s="253" t="s">
        <v>227</v>
      </c>
      <c r="F7" s="254" t="s">
        <v>228</v>
      </c>
      <c r="G7" s="254" t="s">
        <v>229</v>
      </c>
      <c r="H7" s="254" t="s">
        <v>921</v>
      </c>
      <c r="I7" s="255" t="s">
        <v>230</v>
      </c>
      <c r="J7" s="256" t="s">
        <v>231</v>
      </c>
      <c r="K7" s="256" t="s">
        <v>232</v>
      </c>
      <c r="L7" s="256" t="s">
        <v>233</v>
      </c>
      <c r="M7" s="258" t="s">
        <v>239</v>
      </c>
      <c r="N7" s="256" t="s">
        <v>238</v>
      </c>
      <c r="O7" s="256" t="s">
        <v>473</v>
      </c>
      <c r="P7" s="256" t="s">
        <v>3</v>
      </c>
      <c r="Q7" s="257" t="s">
        <v>64</v>
      </c>
      <c r="R7" s="1191"/>
      <c r="S7" s="1192"/>
    </row>
    <row r="8" spans="1:19" s="43" customFormat="1" ht="15" customHeight="1" x14ac:dyDescent="0.25">
      <c r="A8" s="214">
        <f t="shared" ref="A8:A71" si="0">ROW(A1)</f>
        <v>1</v>
      </c>
      <c r="B8" s="1283" t="s">
        <v>1528</v>
      </c>
      <c r="C8" s="1289" t="s">
        <v>1442</v>
      </c>
      <c r="D8" s="1014" t="s">
        <v>393</v>
      </c>
      <c r="E8" s="1015"/>
      <c r="F8" s="1015" t="s">
        <v>7</v>
      </c>
      <c r="G8" s="1015"/>
      <c r="H8" s="1015"/>
      <c r="I8" s="1015"/>
      <c r="J8" s="1015"/>
      <c r="K8" s="1014"/>
      <c r="L8" s="1014"/>
      <c r="M8" s="1015"/>
      <c r="N8" s="1015"/>
      <c r="O8" s="1015"/>
      <c r="P8" s="1015">
        <v>52</v>
      </c>
      <c r="Q8" s="1015">
        <v>1</v>
      </c>
      <c r="R8" s="1016" t="s">
        <v>4046</v>
      </c>
      <c r="S8" s="1017" t="s">
        <v>4046</v>
      </c>
    </row>
    <row r="9" spans="1:19" s="43" customFormat="1" ht="15" customHeight="1" x14ac:dyDescent="0.25">
      <c r="A9" s="214">
        <f t="shared" si="0"/>
        <v>2</v>
      </c>
      <c r="B9" s="1262"/>
      <c r="C9" s="1290"/>
      <c r="D9" s="1014" t="s">
        <v>529</v>
      </c>
      <c r="E9" s="1015"/>
      <c r="F9" s="1015"/>
      <c r="G9" s="1015"/>
      <c r="H9" s="1015"/>
      <c r="I9" s="1015"/>
      <c r="J9" s="1015"/>
      <c r="K9" s="1014"/>
      <c r="L9" s="1014"/>
      <c r="M9" s="1015" t="s">
        <v>7</v>
      </c>
      <c r="N9" s="1015" t="s">
        <v>7</v>
      </c>
      <c r="O9" s="1015"/>
      <c r="P9" s="1015">
        <v>2</v>
      </c>
      <c r="Q9" s="1015">
        <v>1</v>
      </c>
      <c r="R9" s="618"/>
      <c r="S9" s="755">
        <f>P9*Q9*ROUND(R9,2)</f>
        <v>0</v>
      </c>
    </row>
    <row r="10" spans="1:19" s="43" customFormat="1" ht="24" customHeight="1" x14ac:dyDescent="0.25">
      <c r="A10" s="214">
        <f t="shared" si="0"/>
        <v>3</v>
      </c>
      <c r="B10" s="1262"/>
      <c r="C10" s="1290"/>
      <c r="D10" s="1026" t="s">
        <v>1443</v>
      </c>
      <c r="E10" s="1015"/>
      <c r="F10" s="1015"/>
      <c r="G10" s="1015"/>
      <c r="H10" s="1015"/>
      <c r="I10" s="1015"/>
      <c r="J10" s="1015"/>
      <c r="K10" s="1014"/>
      <c r="L10" s="1014"/>
      <c r="M10" s="1015" t="s">
        <v>7</v>
      </c>
      <c r="N10" s="1015" t="s">
        <v>7</v>
      </c>
      <c r="O10" s="1015"/>
      <c r="P10" s="1015">
        <v>2</v>
      </c>
      <c r="Q10" s="1015">
        <v>1</v>
      </c>
      <c r="R10" s="618"/>
      <c r="S10" s="755">
        <f>P10*Q10*ROUND(R10,2)</f>
        <v>0</v>
      </c>
    </row>
    <row r="11" spans="1:19" s="43" customFormat="1" ht="15" customHeight="1" x14ac:dyDescent="0.25">
      <c r="A11" s="214">
        <f t="shared" si="0"/>
        <v>4</v>
      </c>
      <c r="B11" s="1262"/>
      <c r="C11" s="1290"/>
      <c r="D11" s="1014" t="s">
        <v>1444</v>
      </c>
      <c r="E11" s="1015"/>
      <c r="F11" s="1015"/>
      <c r="G11" s="1015"/>
      <c r="H11" s="1015"/>
      <c r="I11" s="1015"/>
      <c r="J11" s="1015"/>
      <c r="K11" s="1014"/>
      <c r="L11" s="1014"/>
      <c r="M11" s="1015" t="s">
        <v>7</v>
      </c>
      <c r="N11" s="1015" t="s">
        <v>7</v>
      </c>
      <c r="O11" s="1015"/>
      <c r="P11" s="1015">
        <v>2</v>
      </c>
      <c r="Q11" s="1015">
        <v>1</v>
      </c>
      <c r="R11" s="618"/>
      <c r="S11" s="755">
        <f t="shared" ref="S11:S73" si="1">P11*Q11*ROUND(R11,2)</f>
        <v>0</v>
      </c>
    </row>
    <row r="12" spans="1:19" s="43" customFormat="1" ht="24" customHeight="1" x14ac:dyDescent="0.25">
      <c r="A12" s="214">
        <f t="shared" si="0"/>
        <v>5</v>
      </c>
      <c r="B12" s="1262"/>
      <c r="C12" s="1290"/>
      <c r="D12" s="6" t="s">
        <v>1445</v>
      </c>
      <c r="E12" s="1015"/>
      <c r="F12" s="1015"/>
      <c r="G12" s="1015"/>
      <c r="H12" s="1015"/>
      <c r="I12" s="1015"/>
      <c r="J12" s="1015"/>
      <c r="K12" s="1014"/>
      <c r="L12" s="1014"/>
      <c r="M12" s="1015" t="s">
        <v>7</v>
      </c>
      <c r="N12" s="1015" t="s">
        <v>7</v>
      </c>
      <c r="O12" s="1015"/>
      <c r="P12" s="1015">
        <v>2</v>
      </c>
      <c r="Q12" s="1015">
        <v>1</v>
      </c>
      <c r="R12" s="618"/>
      <c r="S12" s="755">
        <f t="shared" si="1"/>
        <v>0</v>
      </c>
    </row>
    <row r="13" spans="1:19" s="43" customFormat="1" ht="15" customHeight="1" x14ac:dyDescent="0.25">
      <c r="A13" s="214">
        <f t="shared" si="0"/>
        <v>6</v>
      </c>
      <c r="B13" s="1262"/>
      <c r="C13" s="1290"/>
      <c r="D13" s="1014" t="s">
        <v>1446</v>
      </c>
      <c r="E13" s="1015"/>
      <c r="F13" s="1015"/>
      <c r="G13" s="1015"/>
      <c r="H13" s="1015"/>
      <c r="I13" s="1015"/>
      <c r="J13" s="1015"/>
      <c r="K13" s="1014"/>
      <c r="L13" s="1014"/>
      <c r="M13" s="1015" t="s">
        <v>7</v>
      </c>
      <c r="N13" s="1015" t="s">
        <v>7</v>
      </c>
      <c r="O13" s="1015"/>
      <c r="P13" s="1015">
        <v>2</v>
      </c>
      <c r="Q13" s="1015">
        <v>1</v>
      </c>
      <c r="R13" s="618"/>
      <c r="S13" s="755">
        <f t="shared" si="1"/>
        <v>0</v>
      </c>
    </row>
    <row r="14" spans="1:19" s="43" customFormat="1" ht="15" customHeight="1" x14ac:dyDescent="0.25">
      <c r="A14" s="214">
        <f t="shared" si="0"/>
        <v>7</v>
      </c>
      <c r="B14" s="1262"/>
      <c r="C14" s="1290"/>
      <c r="D14" s="1014" t="s">
        <v>533</v>
      </c>
      <c r="E14" s="1015"/>
      <c r="F14" s="1015"/>
      <c r="G14" s="1015"/>
      <c r="H14" s="1015"/>
      <c r="I14" s="1015"/>
      <c r="J14" s="1015"/>
      <c r="K14" s="1014"/>
      <c r="L14" s="1014"/>
      <c r="M14" s="1015" t="s">
        <v>7</v>
      </c>
      <c r="N14" s="1015" t="s">
        <v>7</v>
      </c>
      <c r="O14" s="1015"/>
      <c r="P14" s="1015">
        <v>2</v>
      </c>
      <c r="Q14" s="1015">
        <v>1</v>
      </c>
      <c r="R14" s="618"/>
      <c r="S14" s="755">
        <f t="shared" si="1"/>
        <v>0</v>
      </c>
    </row>
    <row r="15" spans="1:19" s="43" customFormat="1" ht="15" customHeight="1" x14ac:dyDescent="0.25">
      <c r="A15" s="214">
        <f t="shared" si="0"/>
        <v>8</v>
      </c>
      <c r="B15" s="1262"/>
      <c r="C15" s="1290"/>
      <c r="D15" s="1014" t="s">
        <v>1447</v>
      </c>
      <c r="E15" s="1015"/>
      <c r="F15" s="1015"/>
      <c r="G15" s="1015"/>
      <c r="H15" s="1015"/>
      <c r="I15" s="1015"/>
      <c r="J15" s="1015"/>
      <c r="K15" s="1014"/>
      <c r="L15" s="1014"/>
      <c r="M15" s="1015" t="s">
        <v>7</v>
      </c>
      <c r="N15" s="1015" t="s">
        <v>7</v>
      </c>
      <c r="O15" s="1015"/>
      <c r="P15" s="1015">
        <v>2</v>
      </c>
      <c r="Q15" s="1015">
        <v>1</v>
      </c>
      <c r="R15" s="618"/>
      <c r="S15" s="755">
        <f t="shared" si="1"/>
        <v>0</v>
      </c>
    </row>
    <row r="16" spans="1:19" s="43" customFormat="1" ht="15" customHeight="1" x14ac:dyDescent="0.25">
      <c r="A16" s="214">
        <f t="shared" si="0"/>
        <v>9</v>
      </c>
      <c r="B16" s="1262"/>
      <c r="C16" s="1290"/>
      <c r="D16" s="1014" t="s">
        <v>210</v>
      </c>
      <c r="E16" s="1015"/>
      <c r="F16" s="1015"/>
      <c r="G16" s="1015"/>
      <c r="H16" s="1015"/>
      <c r="I16" s="1015"/>
      <c r="J16" s="1015"/>
      <c r="K16" s="1014"/>
      <c r="L16" s="1014"/>
      <c r="M16" s="1015" t="s">
        <v>7</v>
      </c>
      <c r="N16" s="1015" t="s">
        <v>7</v>
      </c>
      <c r="O16" s="1015"/>
      <c r="P16" s="1015">
        <v>2</v>
      </c>
      <c r="Q16" s="1015">
        <v>1</v>
      </c>
      <c r="R16" s="618"/>
      <c r="S16" s="755">
        <f t="shared" si="1"/>
        <v>0</v>
      </c>
    </row>
    <row r="17" spans="1:19" s="43" customFormat="1" ht="15" customHeight="1" x14ac:dyDescent="0.25">
      <c r="A17" s="214">
        <f t="shared" si="0"/>
        <v>10</v>
      </c>
      <c r="B17" s="1262"/>
      <c r="C17" s="1290"/>
      <c r="D17" s="1014" t="s">
        <v>539</v>
      </c>
      <c r="E17" s="1015"/>
      <c r="F17" s="1015"/>
      <c r="G17" s="1015"/>
      <c r="H17" s="1015"/>
      <c r="I17" s="1015"/>
      <c r="J17" s="1015"/>
      <c r="K17" s="1014"/>
      <c r="L17" s="1014"/>
      <c r="M17" s="1015" t="s">
        <v>7</v>
      </c>
      <c r="N17" s="1015" t="s">
        <v>7</v>
      </c>
      <c r="O17" s="1015"/>
      <c r="P17" s="1015">
        <v>2</v>
      </c>
      <c r="Q17" s="1015">
        <v>1</v>
      </c>
      <c r="R17" s="618"/>
      <c r="S17" s="755">
        <f t="shared" si="1"/>
        <v>0</v>
      </c>
    </row>
    <row r="18" spans="1:19" s="43" customFormat="1" ht="22.5" customHeight="1" x14ac:dyDescent="0.25">
      <c r="A18" s="214">
        <f t="shared" si="0"/>
        <v>11</v>
      </c>
      <c r="B18" s="1262"/>
      <c r="C18" s="1290"/>
      <c r="D18" s="6" t="s">
        <v>1448</v>
      </c>
      <c r="E18" s="1015"/>
      <c r="F18" s="1015"/>
      <c r="G18" s="1015"/>
      <c r="H18" s="1015"/>
      <c r="I18" s="1015"/>
      <c r="J18" s="1015"/>
      <c r="K18" s="1014"/>
      <c r="L18" s="1014"/>
      <c r="M18" s="1015" t="s">
        <v>7</v>
      </c>
      <c r="N18" s="1015" t="s">
        <v>7</v>
      </c>
      <c r="O18" s="1015"/>
      <c r="P18" s="1015">
        <v>2</v>
      </c>
      <c r="Q18" s="1015">
        <v>1</v>
      </c>
      <c r="R18" s="618"/>
      <c r="S18" s="755">
        <f t="shared" si="1"/>
        <v>0</v>
      </c>
    </row>
    <row r="19" spans="1:19" s="43" customFormat="1" ht="15" customHeight="1" x14ac:dyDescent="0.25">
      <c r="A19" s="214">
        <f t="shared" si="0"/>
        <v>12</v>
      </c>
      <c r="B19" s="1262"/>
      <c r="C19" s="1290"/>
      <c r="D19" s="1014" t="s">
        <v>1449</v>
      </c>
      <c r="E19" s="1015"/>
      <c r="F19" s="1015"/>
      <c r="G19" s="1015"/>
      <c r="H19" s="1015"/>
      <c r="I19" s="1015"/>
      <c r="J19" s="1015"/>
      <c r="K19" s="1014"/>
      <c r="L19" s="1014"/>
      <c r="M19" s="1015"/>
      <c r="N19" s="1015" t="s">
        <v>7</v>
      </c>
      <c r="O19" s="1015"/>
      <c r="P19" s="1015">
        <v>1</v>
      </c>
      <c r="Q19" s="1015">
        <v>1</v>
      </c>
      <c r="R19" s="618"/>
      <c r="S19" s="755">
        <f t="shared" si="1"/>
        <v>0</v>
      </c>
    </row>
    <row r="20" spans="1:19" s="43" customFormat="1" ht="23.25" customHeight="1" x14ac:dyDescent="0.25">
      <c r="A20" s="214">
        <f t="shared" si="0"/>
        <v>13</v>
      </c>
      <c r="B20" s="1262"/>
      <c r="C20" s="1290"/>
      <c r="D20" s="6" t="s">
        <v>1450</v>
      </c>
      <c r="E20" s="1015"/>
      <c r="F20" s="1015"/>
      <c r="G20" s="1015"/>
      <c r="H20" s="1015"/>
      <c r="I20" s="1015"/>
      <c r="J20" s="1015"/>
      <c r="K20" s="1014"/>
      <c r="L20" s="1014"/>
      <c r="M20" s="1015"/>
      <c r="N20" s="1015" t="s">
        <v>7</v>
      </c>
      <c r="O20" s="1015"/>
      <c r="P20" s="1015">
        <v>1</v>
      </c>
      <c r="Q20" s="1015">
        <v>1</v>
      </c>
      <c r="R20" s="618"/>
      <c r="S20" s="755">
        <f t="shared" si="1"/>
        <v>0</v>
      </c>
    </row>
    <row r="21" spans="1:19" s="43" customFormat="1" ht="15" customHeight="1" x14ac:dyDescent="0.25">
      <c r="A21" s="214">
        <f t="shared" si="0"/>
        <v>14</v>
      </c>
      <c r="B21" s="1262"/>
      <c r="C21" s="1290"/>
      <c r="D21" s="1014" t="s">
        <v>218</v>
      </c>
      <c r="E21" s="1015"/>
      <c r="F21" s="1015"/>
      <c r="G21" s="1015"/>
      <c r="H21" s="1015"/>
      <c r="I21" s="1015"/>
      <c r="J21" s="1015"/>
      <c r="K21" s="1014"/>
      <c r="L21" s="1014"/>
      <c r="M21" s="1015"/>
      <c r="N21" s="1015" t="s">
        <v>7</v>
      </c>
      <c r="O21" s="1015"/>
      <c r="P21" s="1015">
        <v>1</v>
      </c>
      <c r="Q21" s="1015">
        <v>1</v>
      </c>
      <c r="R21" s="618"/>
      <c r="S21" s="755">
        <f t="shared" si="1"/>
        <v>0</v>
      </c>
    </row>
    <row r="22" spans="1:19" s="43" customFormat="1" ht="15" customHeight="1" x14ac:dyDescent="0.25">
      <c r="A22" s="214">
        <f t="shared" si="0"/>
        <v>15</v>
      </c>
      <c r="B22" s="1262"/>
      <c r="C22" s="1290"/>
      <c r="D22" s="1014" t="s">
        <v>1451</v>
      </c>
      <c r="E22" s="1015"/>
      <c r="F22" s="1015"/>
      <c r="G22" s="1015"/>
      <c r="H22" s="1015"/>
      <c r="I22" s="1015"/>
      <c r="J22" s="1015"/>
      <c r="K22" s="1014"/>
      <c r="L22" s="1014"/>
      <c r="M22" s="1015"/>
      <c r="N22" s="1015" t="s">
        <v>7</v>
      </c>
      <c r="O22" s="1015"/>
      <c r="P22" s="1015">
        <v>1</v>
      </c>
      <c r="Q22" s="1015">
        <v>1</v>
      </c>
      <c r="R22" s="618"/>
      <c r="S22" s="755">
        <f t="shared" si="1"/>
        <v>0</v>
      </c>
    </row>
    <row r="23" spans="1:19" s="43" customFormat="1" ht="15" customHeight="1" x14ac:dyDescent="0.25">
      <c r="A23" s="214">
        <f t="shared" si="0"/>
        <v>16</v>
      </c>
      <c r="B23" s="1262"/>
      <c r="C23" s="1290"/>
      <c r="D23" s="1014" t="s">
        <v>546</v>
      </c>
      <c r="E23" s="1015"/>
      <c r="F23" s="1015"/>
      <c r="G23" s="1015"/>
      <c r="H23" s="1015"/>
      <c r="I23" s="1015"/>
      <c r="J23" s="1015"/>
      <c r="K23" s="1014"/>
      <c r="L23" s="1014"/>
      <c r="M23" s="1015" t="s">
        <v>7</v>
      </c>
      <c r="N23" s="1015" t="s">
        <v>7</v>
      </c>
      <c r="O23" s="1015"/>
      <c r="P23" s="1015">
        <v>2</v>
      </c>
      <c r="Q23" s="1015">
        <v>1</v>
      </c>
      <c r="R23" s="618"/>
      <c r="S23" s="755">
        <f t="shared" si="1"/>
        <v>0</v>
      </c>
    </row>
    <row r="24" spans="1:19" s="43" customFormat="1" ht="15" customHeight="1" x14ac:dyDescent="0.25">
      <c r="A24" s="214">
        <f t="shared" si="0"/>
        <v>17</v>
      </c>
      <c r="B24" s="1262"/>
      <c r="C24" s="1290"/>
      <c r="D24" s="1014" t="s">
        <v>1452</v>
      </c>
      <c r="E24" s="1015"/>
      <c r="F24" s="1015"/>
      <c r="G24" s="1015"/>
      <c r="H24" s="1015"/>
      <c r="I24" s="1015"/>
      <c r="J24" s="1015"/>
      <c r="K24" s="1014"/>
      <c r="L24" s="1014"/>
      <c r="M24" s="1015" t="s">
        <v>7</v>
      </c>
      <c r="N24" s="1015" t="s">
        <v>7</v>
      </c>
      <c r="O24" s="1015"/>
      <c r="P24" s="1015">
        <v>2</v>
      </c>
      <c r="Q24" s="1015">
        <v>1</v>
      </c>
      <c r="R24" s="618"/>
      <c r="S24" s="755">
        <f t="shared" si="1"/>
        <v>0</v>
      </c>
    </row>
    <row r="25" spans="1:19" s="43" customFormat="1" ht="15" customHeight="1" x14ac:dyDescent="0.25">
      <c r="A25" s="214">
        <f t="shared" si="0"/>
        <v>18</v>
      </c>
      <c r="B25" s="1262"/>
      <c r="C25" s="1290"/>
      <c r="D25" s="1014" t="s">
        <v>1453</v>
      </c>
      <c r="E25" s="1015"/>
      <c r="F25" s="1015"/>
      <c r="G25" s="1015"/>
      <c r="H25" s="1015"/>
      <c r="I25" s="1015"/>
      <c r="J25" s="1015"/>
      <c r="K25" s="1014"/>
      <c r="L25" s="1014"/>
      <c r="M25" s="1015" t="s">
        <v>7</v>
      </c>
      <c r="N25" s="1015" t="s">
        <v>7</v>
      </c>
      <c r="O25" s="1015"/>
      <c r="P25" s="1015">
        <v>2</v>
      </c>
      <c r="Q25" s="1015">
        <v>1</v>
      </c>
      <c r="R25" s="618"/>
      <c r="S25" s="755">
        <f t="shared" si="1"/>
        <v>0</v>
      </c>
    </row>
    <row r="26" spans="1:19" s="43" customFormat="1" ht="25.5" customHeight="1" x14ac:dyDescent="0.25">
      <c r="A26" s="214">
        <f t="shared" si="0"/>
        <v>19</v>
      </c>
      <c r="B26" s="1262"/>
      <c r="C26" s="1290"/>
      <c r="D26" s="6" t="s">
        <v>1454</v>
      </c>
      <c r="E26" s="1015"/>
      <c r="F26" s="1015"/>
      <c r="G26" s="1015"/>
      <c r="H26" s="1015"/>
      <c r="I26" s="1015"/>
      <c r="J26" s="1015"/>
      <c r="K26" s="1014"/>
      <c r="L26" s="1014"/>
      <c r="M26" s="1015" t="s">
        <v>7</v>
      </c>
      <c r="N26" s="1015" t="s">
        <v>7</v>
      </c>
      <c r="O26" s="1015"/>
      <c r="P26" s="1015">
        <v>2</v>
      </c>
      <c r="Q26" s="1015">
        <v>1</v>
      </c>
      <c r="R26" s="618"/>
      <c r="S26" s="755">
        <f t="shared" si="1"/>
        <v>0</v>
      </c>
    </row>
    <row r="27" spans="1:19" s="43" customFormat="1" ht="15" customHeight="1" x14ac:dyDescent="0.25">
      <c r="A27" s="214">
        <f t="shared" si="0"/>
        <v>20</v>
      </c>
      <c r="B27" s="1262"/>
      <c r="C27" s="1290"/>
      <c r="D27" s="1014" t="s">
        <v>1455</v>
      </c>
      <c r="E27" s="1015"/>
      <c r="F27" s="1015"/>
      <c r="G27" s="1015"/>
      <c r="H27" s="1015"/>
      <c r="I27" s="1015"/>
      <c r="J27" s="1015"/>
      <c r="K27" s="1014"/>
      <c r="L27" s="1014"/>
      <c r="M27" s="1015"/>
      <c r="N27" s="1015" t="s">
        <v>7</v>
      </c>
      <c r="O27" s="1015"/>
      <c r="P27" s="1015">
        <v>1</v>
      </c>
      <c r="Q27" s="1015">
        <v>1</v>
      </c>
      <c r="R27" s="618"/>
      <c r="S27" s="755">
        <f t="shared" si="1"/>
        <v>0</v>
      </c>
    </row>
    <row r="28" spans="1:19" s="43" customFormat="1" ht="15" customHeight="1" x14ac:dyDescent="0.25">
      <c r="A28" s="214">
        <f t="shared" si="0"/>
        <v>21</v>
      </c>
      <c r="B28" s="1262"/>
      <c r="C28" s="1290"/>
      <c r="D28" s="1014" t="s">
        <v>1547</v>
      </c>
      <c r="E28" s="1015"/>
      <c r="F28" s="1015"/>
      <c r="G28" s="1015"/>
      <c r="H28" s="1015"/>
      <c r="I28" s="1015"/>
      <c r="J28" s="1015" t="s">
        <v>7</v>
      </c>
      <c r="K28" s="1014"/>
      <c r="L28" s="1014"/>
      <c r="M28" s="1015"/>
      <c r="N28" s="1015"/>
      <c r="O28" s="1015"/>
      <c r="P28" s="1015">
        <v>0.25</v>
      </c>
      <c r="Q28" s="1015">
        <v>1</v>
      </c>
      <c r="R28" s="618"/>
      <c r="S28" s="755">
        <f t="shared" si="1"/>
        <v>0</v>
      </c>
    </row>
    <row r="29" spans="1:19" s="43" customFormat="1" ht="15" customHeight="1" x14ac:dyDescent="0.25">
      <c r="A29" s="214">
        <f t="shared" si="0"/>
        <v>22</v>
      </c>
      <c r="B29" s="1263"/>
      <c r="C29" s="1291"/>
      <c r="D29" s="1014" t="s">
        <v>1456</v>
      </c>
      <c r="E29" s="1015"/>
      <c r="F29" s="1015"/>
      <c r="G29" s="1015"/>
      <c r="H29" s="1015"/>
      <c r="I29" s="1015"/>
      <c r="J29" s="1015"/>
      <c r="K29" s="1014"/>
      <c r="L29" s="1014"/>
      <c r="M29" s="1015" t="s">
        <v>7</v>
      </c>
      <c r="N29" s="1015" t="s">
        <v>7</v>
      </c>
      <c r="O29" s="1015"/>
      <c r="P29" s="1015">
        <v>2</v>
      </c>
      <c r="Q29" s="1015">
        <v>1</v>
      </c>
      <c r="R29" s="618"/>
      <c r="S29" s="755">
        <f t="shared" si="1"/>
        <v>0</v>
      </c>
    </row>
    <row r="30" spans="1:19" s="43" customFormat="1" ht="15" customHeight="1" x14ac:dyDescent="0.25">
      <c r="A30" s="214">
        <f t="shared" si="0"/>
        <v>23</v>
      </c>
      <c r="B30" s="1261" t="s">
        <v>4</v>
      </c>
      <c r="C30" s="1284" t="s">
        <v>1457</v>
      </c>
      <c r="D30" s="1014" t="s">
        <v>1458</v>
      </c>
      <c r="E30" s="1015"/>
      <c r="F30" s="1015"/>
      <c r="G30" s="1015"/>
      <c r="H30" s="1015"/>
      <c r="I30" s="1015"/>
      <c r="J30" s="1015"/>
      <c r="K30" s="1014"/>
      <c r="L30" s="1014"/>
      <c r="M30" s="1015" t="s">
        <v>7</v>
      </c>
      <c r="N30" s="1015" t="s">
        <v>7</v>
      </c>
      <c r="O30" s="1015"/>
      <c r="P30" s="1015">
        <v>2</v>
      </c>
      <c r="Q30" s="1015">
        <v>1</v>
      </c>
      <c r="R30" s="618"/>
      <c r="S30" s="755">
        <f t="shared" si="1"/>
        <v>0</v>
      </c>
    </row>
    <row r="31" spans="1:19" s="43" customFormat="1" ht="25.5" customHeight="1" x14ac:dyDescent="0.25">
      <c r="A31" s="214">
        <f t="shared" si="0"/>
        <v>24</v>
      </c>
      <c r="B31" s="1262"/>
      <c r="C31" s="1285"/>
      <c r="D31" s="6" t="s">
        <v>1459</v>
      </c>
      <c r="E31" s="1015"/>
      <c r="F31" s="1015"/>
      <c r="G31" s="1015"/>
      <c r="H31" s="1015"/>
      <c r="I31" s="1015"/>
      <c r="J31" s="1015"/>
      <c r="K31" s="1014"/>
      <c r="L31" s="1014"/>
      <c r="M31" s="1015" t="s">
        <v>7</v>
      </c>
      <c r="N31" s="1015" t="s">
        <v>7</v>
      </c>
      <c r="O31" s="1015"/>
      <c r="P31" s="1015">
        <v>2</v>
      </c>
      <c r="Q31" s="1015">
        <v>1</v>
      </c>
      <c r="R31" s="618"/>
      <c r="S31" s="755">
        <f t="shared" si="1"/>
        <v>0</v>
      </c>
    </row>
    <row r="32" spans="1:19" s="43" customFormat="1" ht="24.75" customHeight="1" x14ac:dyDescent="0.25">
      <c r="A32" s="214">
        <f t="shared" si="0"/>
        <v>25</v>
      </c>
      <c r="B32" s="1262"/>
      <c r="C32" s="1285"/>
      <c r="D32" s="6" t="s">
        <v>1460</v>
      </c>
      <c r="E32" s="1015"/>
      <c r="F32" s="1015"/>
      <c r="G32" s="1015"/>
      <c r="H32" s="1015"/>
      <c r="I32" s="1015"/>
      <c r="J32" s="1015"/>
      <c r="K32" s="1014"/>
      <c r="L32" s="1014"/>
      <c r="M32" s="1015" t="s">
        <v>7</v>
      </c>
      <c r="N32" s="1015" t="s">
        <v>7</v>
      </c>
      <c r="O32" s="1015"/>
      <c r="P32" s="1015">
        <v>2</v>
      </c>
      <c r="Q32" s="1015">
        <v>1</v>
      </c>
      <c r="R32" s="618"/>
      <c r="S32" s="755">
        <f t="shared" si="1"/>
        <v>0</v>
      </c>
    </row>
    <row r="33" spans="1:19" s="43" customFormat="1" ht="15" customHeight="1" x14ac:dyDescent="0.25">
      <c r="A33" s="214">
        <f t="shared" si="0"/>
        <v>26</v>
      </c>
      <c r="B33" s="1262"/>
      <c r="C33" s="1285"/>
      <c r="D33" s="1014" t="s">
        <v>1461</v>
      </c>
      <c r="E33" s="1015"/>
      <c r="F33" s="1015"/>
      <c r="G33" s="1015"/>
      <c r="H33" s="1015"/>
      <c r="I33" s="1015"/>
      <c r="J33" s="1015"/>
      <c r="K33" s="1014"/>
      <c r="L33" s="1014"/>
      <c r="M33" s="1015" t="s">
        <v>7</v>
      </c>
      <c r="N33" s="1015" t="s">
        <v>7</v>
      </c>
      <c r="O33" s="1015"/>
      <c r="P33" s="1015">
        <v>2</v>
      </c>
      <c r="Q33" s="1015">
        <v>1</v>
      </c>
      <c r="R33" s="618"/>
      <c r="S33" s="755">
        <f t="shared" si="1"/>
        <v>0</v>
      </c>
    </row>
    <row r="34" spans="1:19" s="43" customFormat="1" ht="15" customHeight="1" x14ac:dyDescent="0.25">
      <c r="A34" s="214">
        <f t="shared" si="0"/>
        <v>27</v>
      </c>
      <c r="B34" s="1262"/>
      <c r="C34" s="1285"/>
      <c r="D34" s="1014" t="s">
        <v>1462</v>
      </c>
      <c r="E34" s="1015"/>
      <c r="F34" s="1015"/>
      <c r="G34" s="1015"/>
      <c r="H34" s="1015"/>
      <c r="I34" s="1015"/>
      <c r="J34" s="1015"/>
      <c r="K34" s="1014"/>
      <c r="L34" s="1014"/>
      <c r="M34" s="1015" t="s">
        <v>7</v>
      </c>
      <c r="N34" s="1015" t="s">
        <v>7</v>
      </c>
      <c r="O34" s="1015"/>
      <c r="P34" s="1015">
        <v>2</v>
      </c>
      <c r="Q34" s="1015">
        <v>1</v>
      </c>
      <c r="R34" s="618"/>
      <c r="S34" s="755">
        <f t="shared" si="1"/>
        <v>0</v>
      </c>
    </row>
    <row r="35" spans="1:19" s="43" customFormat="1" ht="15" customHeight="1" x14ac:dyDescent="0.25">
      <c r="A35" s="214">
        <f t="shared" si="0"/>
        <v>28</v>
      </c>
      <c r="B35" s="1262"/>
      <c r="C35" s="1285"/>
      <c r="D35" s="1014" t="s">
        <v>1463</v>
      </c>
      <c r="E35" s="1015"/>
      <c r="F35" s="1015"/>
      <c r="G35" s="1015"/>
      <c r="H35" s="1015"/>
      <c r="I35" s="1015"/>
      <c r="J35" s="1015"/>
      <c r="K35" s="1014"/>
      <c r="L35" s="1014"/>
      <c r="M35" s="1015" t="s">
        <v>7</v>
      </c>
      <c r="N35" s="1015" t="s">
        <v>7</v>
      </c>
      <c r="O35" s="1015"/>
      <c r="P35" s="1015">
        <v>2</v>
      </c>
      <c r="Q35" s="1015">
        <v>1</v>
      </c>
      <c r="R35" s="618"/>
      <c r="S35" s="755">
        <f t="shared" si="1"/>
        <v>0</v>
      </c>
    </row>
    <row r="36" spans="1:19" s="43" customFormat="1" ht="15" customHeight="1" x14ac:dyDescent="0.25">
      <c r="A36" s="214">
        <f t="shared" si="0"/>
        <v>29</v>
      </c>
      <c r="B36" s="1262"/>
      <c r="C36" s="1285"/>
      <c r="D36" s="1014" t="s">
        <v>1464</v>
      </c>
      <c r="E36" s="1015"/>
      <c r="F36" s="1015"/>
      <c r="G36" s="1015"/>
      <c r="H36" s="1015"/>
      <c r="I36" s="1015"/>
      <c r="J36" s="1015"/>
      <c r="K36" s="1014"/>
      <c r="L36" s="1014"/>
      <c r="M36" s="1015" t="s">
        <v>7</v>
      </c>
      <c r="N36" s="1015" t="s">
        <v>7</v>
      </c>
      <c r="O36" s="1015"/>
      <c r="P36" s="1015">
        <v>2</v>
      </c>
      <c r="Q36" s="1015">
        <v>1</v>
      </c>
      <c r="R36" s="618"/>
      <c r="S36" s="755">
        <f t="shared" si="1"/>
        <v>0</v>
      </c>
    </row>
    <row r="37" spans="1:19" s="43" customFormat="1" ht="15" customHeight="1" x14ac:dyDescent="0.25">
      <c r="A37" s="214">
        <f t="shared" si="0"/>
        <v>30</v>
      </c>
      <c r="B37" s="1263"/>
      <c r="C37" s="1286"/>
      <c r="D37" s="1014" t="s">
        <v>44</v>
      </c>
      <c r="E37" s="1015"/>
      <c r="F37" s="1015"/>
      <c r="G37" s="1015"/>
      <c r="H37" s="1015"/>
      <c r="I37" s="1015"/>
      <c r="J37" s="1015"/>
      <c r="K37" s="1014"/>
      <c r="L37" s="1014"/>
      <c r="M37" s="1015" t="s">
        <v>7</v>
      </c>
      <c r="N37" s="1015" t="s">
        <v>7</v>
      </c>
      <c r="O37" s="1015"/>
      <c r="P37" s="1015">
        <v>2</v>
      </c>
      <c r="Q37" s="1015">
        <v>1</v>
      </c>
      <c r="R37" s="620"/>
      <c r="S37" s="959">
        <f t="shared" si="1"/>
        <v>0</v>
      </c>
    </row>
    <row r="38" spans="1:19" s="43" customFormat="1" ht="15" customHeight="1" x14ac:dyDescent="0.25">
      <c r="A38" s="214">
        <f t="shared" si="0"/>
        <v>31</v>
      </c>
      <c r="B38" s="1261" t="s">
        <v>1529</v>
      </c>
      <c r="C38" s="1284" t="s">
        <v>1466</v>
      </c>
      <c r="D38" s="1014" t="s">
        <v>393</v>
      </c>
      <c r="E38" s="1015"/>
      <c r="F38" s="1015" t="s">
        <v>7</v>
      </c>
      <c r="G38" s="1015"/>
      <c r="H38" s="1015"/>
      <c r="I38" s="1015"/>
      <c r="J38" s="1015"/>
      <c r="K38" s="1014"/>
      <c r="L38" s="1014"/>
      <c r="M38" s="1015"/>
      <c r="N38" s="1015"/>
      <c r="O38" s="1015"/>
      <c r="P38" s="1015">
        <v>52</v>
      </c>
      <c r="Q38" s="1015">
        <v>1</v>
      </c>
      <c r="R38" s="1022" t="s">
        <v>4046</v>
      </c>
      <c r="S38" s="1023" t="s">
        <v>4046</v>
      </c>
    </row>
    <row r="39" spans="1:19" s="43" customFormat="1" ht="15" customHeight="1" x14ac:dyDescent="0.25">
      <c r="A39" s="214">
        <f t="shared" si="0"/>
        <v>32</v>
      </c>
      <c r="B39" s="1262"/>
      <c r="C39" s="1285"/>
      <c r="D39" s="1014" t="s">
        <v>1427</v>
      </c>
      <c r="E39" s="1015"/>
      <c r="F39" s="1015"/>
      <c r="G39" s="1015"/>
      <c r="H39" s="1015"/>
      <c r="I39" s="1015"/>
      <c r="J39" s="1015"/>
      <c r="K39" s="1014"/>
      <c r="L39" s="1014"/>
      <c r="M39" s="1015" t="s">
        <v>7</v>
      </c>
      <c r="N39" s="1015" t="s">
        <v>7</v>
      </c>
      <c r="O39" s="1015"/>
      <c r="P39" s="1015">
        <v>2</v>
      </c>
      <c r="Q39" s="1015">
        <v>4</v>
      </c>
      <c r="R39" s="618"/>
      <c r="S39" s="755">
        <f t="shared" si="1"/>
        <v>0</v>
      </c>
    </row>
    <row r="40" spans="1:19" s="43" customFormat="1" ht="15" customHeight="1" x14ac:dyDescent="0.25">
      <c r="A40" s="214">
        <f t="shared" si="0"/>
        <v>33</v>
      </c>
      <c r="B40" s="1262"/>
      <c r="C40" s="1285"/>
      <c r="D40" s="1014" t="s">
        <v>1428</v>
      </c>
      <c r="E40" s="1015"/>
      <c r="F40" s="1015"/>
      <c r="G40" s="1015"/>
      <c r="H40" s="1015"/>
      <c r="I40" s="1015"/>
      <c r="J40" s="1015"/>
      <c r="K40" s="1014"/>
      <c r="L40" s="1014"/>
      <c r="M40" s="1015" t="s">
        <v>7</v>
      </c>
      <c r="N40" s="1015" t="s">
        <v>7</v>
      </c>
      <c r="O40" s="1015"/>
      <c r="P40" s="1015">
        <v>2</v>
      </c>
      <c r="Q40" s="1015">
        <v>4</v>
      </c>
      <c r="R40" s="618"/>
      <c r="S40" s="755">
        <f t="shared" si="1"/>
        <v>0</v>
      </c>
    </row>
    <row r="41" spans="1:19" s="43" customFormat="1" ht="15" customHeight="1" x14ac:dyDescent="0.25">
      <c r="A41" s="214">
        <f t="shared" si="0"/>
        <v>34</v>
      </c>
      <c r="B41" s="1262"/>
      <c r="C41" s="1285"/>
      <c r="D41" s="1014" t="s">
        <v>1429</v>
      </c>
      <c r="E41" s="1015"/>
      <c r="F41" s="1015"/>
      <c r="G41" s="1015"/>
      <c r="H41" s="1015"/>
      <c r="I41" s="1015"/>
      <c r="J41" s="1015"/>
      <c r="K41" s="1014"/>
      <c r="L41" s="1014"/>
      <c r="M41" s="1015" t="s">
        <v>7</v>
      </c>
      <c r="N41" s="1015" t="s">
        <v>7</v>
      </c>
      <c r="O41" s="1015"/>
      <c r="P41" s="1015">
        <v>2</v>
      </c>
      <c r="Q41" s="1015">
        <v>6</v>
      </c>
      <c r="R41" s="618"/>
      <c r="S41" s="755">
        <f t="shared" si="1"/>
        <v>0</v>
      </c>
    </row>
    <row r="42" spans="1:19" s="43" customFormat="1" ht="15" customHeight="1" x14ac:dyDescent="0.25">
      <c r="A42" s="214">
        <f t="shared" si="0"/>
        <v>35</v>
      </c>
      <c r="B42" s="1262"/>
      <c r="C42" s="1285"/>
      <c r="D42" s="1014" t="s">
        <v>1467</v>
      </c>
      <c r="E42" s="1015"/>
      <c r="F42" s="1015"/>
      <c r="G42" s="1015"/>
      <c r="H42" s="1015"/>
      <c r="I42" s="1015"/>
      <c r="J42" s="1015"/>
      <c r="K42" s="1014"/>
      <c r="L42" s="1014"/>
      <c r="M42" s="1015" t="s">
        <v>7</v>
      </c>
      <c r="N42" s="1015" t="s">
        <v>7</v>
      </c>
      <c r="O42" s="1015"/>
      <c r="P42" s="1015">
        <v>2</v>
      </c>
      <c r="Q42" s="1015">
        <v>4</v>
      </c>
      <c r="R42" s="618"/>
      <c r="S42" s="755">
        <f t="shared" si="1"/>
        <v>0</v>
      </c>
    </row>
    <row r="43" spans="1:19" s="43" customFormat="1" ht="15" customHeight="1" x14ac:dyDescent="0.25">
      <c r="A43" s="214">
        <f t="shared" si="0"/>
        <v>36</v>
      </c>
      <c r="B43" s="1262"/>
      <c r="C43" s="1285"/>
      <c r="D43" s="1014" t="s">
        <v>1547</v>
      </c>
      <c r="E43" s="1015"/>
      <c r="F43" s="1015"/>
      <c r="G43" s="1015"/>
      <c r="H43" s="1015"/>
      <c r="I43" s="1015"/>
      <c r="J43" s="1015" t="s">
        <v>7</v>
      </c>
      <c r="K43" s="1014"/>
      <c r="L43" s="1014"/>
      <c r="M43" s="1015"/>
      <c r="N43" s="1015"/>
      <c r="O43" s="1015"/>
      <c r="P43" s="1015">
        <v>0.25</v>
      </c>
      <c r="Q43" s="1015">
        <v>1</v>
      </c>
      <c r="R43" s="618"/>
      <c r="S43" s="755">
        <f t="shared" si="1"/>
        <v>0</v>
      </c>
    </row>
    <row r="44" spans="1:19" s="43" customFormat="1" ht="15" customHeight="1" x14ac:dyDescent="0.25">
      <c r="A44" s="214">
        <f t="shared" si="0"/>
        <v>37</v>
      </c>
      <c r="B44" s="1262"/>
      <c r="C44" s="1285"/>
      <c r="D44" s="1014" t="s">
        <v>1468</v>
      </c>
      <c r="E44" s="1015"/>
      <c r="F44" s="1015"/>
      <c r="G44" s="1015"/>
      <c r="H44" s="1015"/>
      <c r="I44" s="1015"/>
      <c r="J44" s="1015"/>
      <c r="K44" s="1014"/>
      <c r="L44" s="1014"/>
      <c r="M44" s="1015" t="s">
        <v>7</v>
      </c>
      <c r="N44" s="1015" t="s">
        <v>7</v>
      </c>
      <c r="O44" s="1015"/>
      <c r="P44" s="1015">
        <v>2</v>
      </c>
      <c r="Q44" s="1015">
        <v>6</v>
      </c>
      <c r="R44" s="618"/>
      <c r="S44" s="755">
        <f t="shared" si="1"/>
        <v>0</v>
      </c>
    </row>
    <row r="45" spans="1:19" s="43" customFormat="1" ht="15" customHeight="1" x14ac:dyDescent="0.25">
      <c r="A45" s="214">
        <f t="shared" si="0"/>
        <v>38</v>
      </c>
      <c r="B45" s="1262"/>
      <c r="C45" s="1285"/>
      <c r="D45" s="1014" t="s">
        <v>209</v>
      </c>
      <c r="E45" s="1015"/>
      <c r="F45" s="1015"/>
      <c r="G45" s="1015"/>
      <c r="H45" s="1015"/>
      <c r="I45" s="1015"/>
      <c r="J45" s="1015"/>
      <c r="K45" s="1014"/>
      <c r="L45" s="1014"/>
      <c r="M45" s="1015"/>
      <c r="N45" s="1015" t="s">
        <v>7</v>
      </c>
      <c r="O45" s="1015"/>
      <c r="P45" s="1015">
        <v>1</v>
      </c>
      <c r="Q45" s="1015">
        <v>6</v>
      </c>
      <c r="R45" s="618"/>
      <c r="S45" s="755">
        <f t="shared" si="1"/>
        <v>0</v>
      </c>
    </row>
    <row r="46" spans="1:19" s="43" customFormat="1" ht="15" customHeight="1" x14ac:dyDescent="0.25">
      <c r="A46" s="214">
        <f t="shared" si="0"/>
        <v>39</v>
      </c>
      <c r="B46" s="1262"/>
      <c r="C46" s="1285"/>
      <c r="D46" s="1014" t="s">
        <v>1430</v>
      </c>
      <c r="E46" s="1015"/>
      <c r="F46" s="1015"/>
      <c r="G46" s="1015"/>
      <c r="H46" s="1015"/>
      <c r="I46" s="1015"/>
      <c r="J46" s="1015"/>
      <c r="K46" s="1014"/>
      <c r="L46" s="1014"/>
      <c r="M46" s="1015"/>
      <c r="N46" s="1015" t="s">
        <v>7</v>
      </c>
      <c r="O46" s="1015"/>
      <c r="P46" s="1015">
        <v>1</v>
      </c>
      <c r="Q46" s="1015">
        <v>6</v>
      </c>
      <c r="R46" s="618"/>
      <c r="S46" s="755">
        <f t="shared" si="1"/>
        <v>0</v>
      </c>
    </row>
    <row r="47" spans="1:19" s="43" customFormat="1" ht="15" customHeight="1" x14ac:dyDescent="0.25">
      <c r="A47" s="214">
        <f t="shared" si="0"/>
        <v>40</v>
      </c>
      <c r="B47" s="1262"/>
      <c r="C47" s="1285"/>
      <c r="D47" s="1014" t="s">
        <v>1431</v>
      </c>
      <c r="E47" s="1015"/>
      <c r="F47" s="1015"/>
      <c r="G47" s="1015"/>
      <c r="H47" s="1015"/>
      <c r="I47" s="1015"/>
      <c r="J47" s="1015"/>
      <c r="K47" s="1014"/>
      <c r="L47" s="1014"/>
      <c r="M47" s="1015"/>
      <c r="N47" s="1015" t="s">
        <v>7</v>
      </c>
      <c r="O47" s="1015"/>
      <c r="P47" s="1015">
        <v>1</v>
      </c>
      <c r="Q47" s="1015">
        <v>4</v>
      </c>
      <c r="R47" s="618"/>
      <c r="S47" s="755">
        <f t="shared" si="1"/>
        <v>0</v>
      </c>
    </row>
    <row r="48" spans="1:19" s="43" customFormat="1" ht="15" customHeight="1" x14ac:dyDescent="0.25">
      <c r="A48" s="214">
        <f t="shared" si="0"/>
        <v>41</v>
      </c>
      <c r="B48" s="1263"/>
      <c r="C48" s="1286"/>
      <c r="D48" s="1014" t="s">
        <v>44</v>
      </c>
      <c r="E48" s="1015"/>
      <c r="F48" s="1015"/>
      <c r="G48" s="1015"/>
      <c r="H48" s="1015"/>
      <c r="I48" s="1015"/>
      <c r="J48" s="1015"/>
      <c r="K48" s="1014"/>
      <c r="L48" s="1014"/>
      <c r="M48" s="1015" t="s">
        <v>7</v>
      </c>
      <c r="N48" s="1015" t="s">
        <v>7</v>
      </c>
      <c r="O48" s="1015"/>
      <c r="P48" s="1015">
        <v>2</v>
      </c>
      <c r="Q48" s="1015">
        <v>1</v>
      </c>
      <c r="R48" s="618"/>
      <c r="S48" s="755">
        <f t="shared" si="1"/>
        <v>0</v>
      </c>
    </row>
    <row r="49" spans="1:19" s="43" customFormat="1" ht="15" customHeight="1" x14ac:dyDescent="0.25">
      <c r="A49" s="214">
        <f t="shared" si="0"/>
        <v>42</v>
      </c>
      <c r="B49" s="1261" t="s">
        <v>212</v>
      </c>
      <c r="C49" s="1284" t="s">
        <v>139</v>
      </c>
      <c r="D49" s="1014" t="s">
        <v>1496</v>
      </c>
      <c r="E49" s="1015"/>
      <c r="F49" s="1015"/>
      <c r="G49" s="1015"/>
      <c r="H49" s="1015"/>
      <c r="I49" s="1015"/>
      <c r="J49" s="1015"/>
      <c r="K49" s="1014"/>
      <c r="L49" s="1014"/>
      <c r="M49" s="1015" t="s">
        <v>7</v>
      </c>
      <c r="N49" s="1015" t="s">
        <v>7</v>
      </c>
      <c r="O49" s="1015"/>
      <c r="P49" s="1015">
        <v>2</v>
      </c>
      <c r="Q49" s="1015">
        <v>1</v>
      </c>
      <c r="R49" s="618"/>
      <c r="S49" s="755">
        <f t="shared" si="1"/>
        <v>0</v>
      </c>
    </row>
    <row r="50" spans="1:19" s="43" customFormat="1" ht="24.75" customHeight="1" x14ac:dyDescent="0.25">
      <c r="A50" s="214">
        <f t="shared" si="0"/>
        <v>43</v>
      </c>
      <c r="B50" s="1262"/>
      <c r="C50" s="1285"/>
      <c r="D50" s="6" t="s">
        <v>119</v>
      </c>
      <c r="E50" s="1015"/>
      <c r="F50" s="1015"/>
      <c r="G50" s="1015"/>
      <c r="H50" s="1015"/>
      <c r="I50" s="1015"/>
      <c r="J50" s="1015"/>
      <c r="K50" s="1014"/>
      <c r="L50" s="1014"/>
      <c r="M50" s="1015" t="s">
        <v>7</v>
      </c>
      <c r="N50" s="1015" t="s">
        <v>7</v>
      </c>
      <c r="O50" s="1015"/>
      <c r="P50" s="1015">
        <v>2</v>
      </c>
      <c r="Q50" s="1015">
        <v>1</v>
      </c>
      <c r="R50" s="618"/>
      <c r="S50" s="755">
        <f t="shared" si="1"/>
        <v>0</v>
      </c>
    </row>
    <row r="51" spans="1:19" s="43" customFormat="1" ht="15" customHeight="1" x14ac:dyDescent="0.25">
      <c r="A51" s="214">
        <f t="shared" si="0"/>
        <v>44</v>
      </c>
      <c r="B51" s="1262"/>
      <c r="C51" s="1285"/>
      <c r="D51" s="1014" t="s">
        <v>6</v>
      </c>
      <c r="E51" s="1015"/>
      <c r="F51" s="1015"/>
      <c r="G51" s="1015"/>
      <c r="H51" s="1015"/>
      <c r="I51" s="1015"/>
      <c r="J51" s="1015"/>
      <c r="K51" s="1014"/>
      <c r="L51" s="1014"/>
      <c r="M51" s="1015" t="s">
        <v>7</v>
      </c>
      <c r="N51" s="1015" t="s">
        <v>7</v>
      </c>
      <c r="O51" s="1015"/>
      <c r="P51" s="1015">
        <v>2</v>
      </c>
      <c r="Q51" s="1015">
        <v>1</v>
      </c>
      <c r="R51" s="618"/>
      <c r="S51" s="755">
        <f t="shared" si="1"/>
        <v>0</v>
      </c>
    </row>
    <row r="52" spans="1:19" s="43" customFormat="1" ht="15" customHeight="1" x14ac:dyDescent="0.25">
      <c r="A52" s="214">
        <f t="shared" si="0"/>
        <v>45</v>
      </c>
      <c r="B52" s="1262"/>
      <c r="C52" s="1285"/>
      <c r="D52" s="1014" t="s">
        <v>8</v>
      </c>
      <c r="E52" s="1015"/>
      <c r="F52" s="1015"/>
      <c r="G52" s="1015"/>
      <c r="H52" s="1015"/>
      <c r="I52" s="1015"/>
      <c r="J52" s="1015"/>
      <c r="K52" s="1014"/>
      <c r="L52" s="1014"/>
      <c r="M52" s="1015" t="s">
        <v>7</v>
      </c>
      <c r="N52" s="1015" t="s">
        <v>7</v>
      </c>
      <c r="O52" s="1015"/>
      <c r="P52" s="1015">
        <v>2</v>
      </c>
      <c r="Q52" s="1015">
        <v>1</v>
      </c>
      <c r="R52" s="618"/>
      <c r="S52" s="755">
        <f t="shared" si="1"/>
        <v>0</v>
      </c>
    </row>
    <row r="53" spans="1:19" s="43" customFormat="1" ht="15" customHeight="1" x14ac:dyDescent="0.25">
      <c r="A53" s="214">
        <f t="shared" si="0"/>
        <v>46</v>
      </c>
      <c r="B53" s="1262"/>
      <c r="C53" s="1285"/>
      <c r="D53" s="1014" t="s">
        <v>1497</v>
      </c>
      <c r="E53" s="1015"/>
      <c r="F53" s="1015"/>
      <c r="G53" s="1015"/>
      <c r="H53" s="1015"/>
      <c r="I53" s="1015"/>
      <c r="J53" s="1015"/>
      <c r="K53" s="1014"/>
      <c r="L53" s="1014"/>
      <c r="M53" s="1015" t="s">
        <v>7</v>
      </c>
      <c r="N53" s="1015" t="s">
        <v>7</v>
      </c>
      <c r="O53" s="1015"/>
      <c r="P53" s="1015">
        <v>2</v>
      </c>
      <c r="Q53" s="1015">
        <v>1</v>
      </c>
      <c r="R53" s="618"/>
      <c r="S53" s="755">
        <f t="shared" si="1"/>
        <v>0</v>
      </c>
    </row>
    <row r="54" spans="1:19" s="43" customFormat="1" ht="15" customHeight="1" x14ac:dyDescent="0.25">
      <c r="A54" s="214">
        <f t="shared" si="0"/>
        <v>47</v>
      </c>
      <c r="B54" s="1262"/>
      <c r="C54" s="1285"/>
      <c r="D54" s="1014" t="s">
        <v>124</v>
      </c>
      <c r="E54" s="1015"/>
      <c r="F54" s="1015"/>
      <c r="G54" s="1015"/>
      <c r="H54" s="1015"/>
      <c r="I54" s="1015"/>
      <c r="J54" s="1015"/>
      <c r="K54" s="1014"/>
      <c r="L54" s="1014"/>
      <c r="M54" s="1015" t="s">
        <v>7</v>
      </c>
      <c r="N54" s="1015" t="s">
        <v>7</v>
      </c>
      <c r="O54" s="1015"/>
      <c r="P54" s="1015">
        <v>2</v>
      </c>
      <c r="Q54" s="1015">
        <v>1</v>
      </c>
      <c r="R54" s="618"/>
      <c r="S54" s="755">
        <f t="shared" si="1"/>
        <v>0</v>
      </c>
    </row>
    <row r="55" spans="1:19" s="43" customFormat="1" ht="15" customHeight="1" x14ac:dyDescent="0.25">
      <c r="A55" s="214">
        <f t="shared" si="0"/>
        <v>48</v>
      </c>
      <c r="B55" s="1262"/>
      <c r="C55" s="1285"/>
      <c r="D55" s="1014" t="s">
        <v>126</v>
      </c>
      <c r="E55" s="1015"/>
      <c r="F55" s="1015"/>
      <c r="G55" s="1015"/>
      <c r="H55" s="1015"/>
      <c r="I55" s="1015"/>
      <c r="J55" s="1015"/>
      <c r="K55" s="1014"/>
      <c r="L55" s="1014"/>
      <c r="M55" s="1015" t="s">
        <v>7</v>
      </c>
      <c r="N55" s="1015" t="s">
        <v>7</v>
      </c>
      <c r="O55" s="1015"/>
      <c r="P55" s="1015">
        <v>2</v>
      </c>
      <c r="Q55" s="1015">
        <v>1</v>
      </c>
      <c r="R55" s="618"/>
      <c r="S55" s="755">
        <f t="shared" si="1"/>
        <v>0</v>
      </c>
    </row>
    <row r="56" spans="1:19" s="43" customFormat="1" ht="15" customHeight="1" x14ac:dyDescent="0.25">
      <c r="A56" s="214">
        <f t="shared" si="0"/>
        <v>49</v>
      </c>
      <c r="B56" s="1262"/>
      <c r="C56" s="1285"/>
      <c r="D56" s="1014" t="s">
        <v>38</v>
      </c>
      <c r="E56" s="1015"/>
      <c r="F56" s="1015"/>
      <c r="G56" s="1015"/>
      <c r="H56" s="1015"/>
      <c r="I56" s="1015"/>
      <c r="J56" s="1015"/>
      <c r="K56" s="1014"/>
      <c r="L56" s="1014"/>
      <c r="M56" s="1015" t="s">
        <v>7</v>
      </c>
      <c r="N56" s="1015" t="s">
        <v>7</v>
      </c>
      <c r="O56" s="1015"/>
      <c r="P56" s="1015">
        <v>2</v>
      </c>
      <c r="Q56" s="1015">
        <v>1</v>
      </c>
      <c r="R56" s="618"/>
      <c r="S56" s="755">
        <f t="shared" si="1"/>
        <v>0</v>
      </c>
    </row>
    <row r="57" spans="1:19" s="43" customFormat="1" ht="15" customHeight="1" x14ac:dyDescent="0.25">
      <c r="A57" s="214">
        <f t="shared" si="0"/>
        <v>50</v>
      </c>
      <c r="B57" s="1262"/>
      <c r="C57" s="1285"/>
      <c r="D57" s="1014" t="s">
        <v>39</v>
      </c>
      <c r="E57" s="1015"/>
      <c r="F57" s="1015"/>
      <c r="G57" s="1015"/>
      <c r="H57" s="1015"/>
      <c r="I57" s="1015"/>
      <c r="J57" s="1015"/>
      <c r="K57" s="1014"/>
      <c r="L57" s="1014"/>
      <c r="M57" s="1015" t="s">
        <v>7</v>
      </c>
      <c r="N57" s="1015" t="s">
        <v>7</v>
      </c>
      <c r="O57" s="1015"/>
      <c r="P57" s="1015">
        <v>2</v>
      </c>
      <c r="Q57" s="1015">
        <v>1</v>
      </c>
      <c r="R57" s="618"/>
      <c r="S57" s="755">
        <f t="shared" si="1"/>
        <v>0</v>
      </c>
    </row>
    <row r="58" spans="1:19" s="43" customFormat="1" ht="15" customHeight="1" x14ac:dyDescent="0.25">
      <c r="A58" s="214">
        <f t="shared" si="0"/>
        <v>51</v>
      </c>
      <c r="B58" s="1262"/>
      <c r="C58" s="1285"/>
      <c r="D58" s="1014" t="s">
        <v>130</v>
      </c>
      <c r="E58" s="1015"/>
      <c r="F58" s="1015"/>
      <c r="G58" s="1015"/>
      <c r="H58" s="1015"/>
      <c r="I58" s="1015"/>
      <c r="J58" s="1015"/>
      <c r="K58" s="1014"/>
      <c r="L58" s="1014"/>
      <c r="M58" s="1015" t="s">
        <v>7</v>
      </c>
      <c r="N58" s="1015" t="s">
        <v>7</v>
      </c>
      <c r="O58" s="1015"/>
      <c r="P58" s="1015">
        <v>2</v>
      </c>
      <c r="Q58" s="1015">
        <v>1</v>
      </c>
      <c r="R58" s="618"/>
      <c r="S58" s="755">
        <f t="shared" si="1"/>
        <v>0</v>
      </c>
    </row>
    <row r="59" spans="1:19" s="43" customFormat="1" ht="15" customHeight="1" x14ac:dyDescent="0.25">
      <c r="A59" s="214">
        <f t="shared" si="0"/>
        <v>52</v>
      </c>
      <c r="B59" s="1262"/>
      <c r="C59" s="1285"/>
      <c r="D59" s="1014" t="s">
        <v>207</v>
      </c>
      <c r="E59" s="1015"/>
      <c r="F59" s="1015"/>
      <c r="G59" s="1015"/>
      <c r="H59" s="1015"/>
      <c r="I59" s="1015"/>
      <c r="J59" s="1015"/>
      <c r="K59" s="1014"/>
      <c r="L59" s="1014"/>
      <c r="M59" s="1015" t="s">
        <v>7</v>
      </c>
      <c r="N59" s="1015" t="s">
        <v>7</v>
      </c>
      <c r="O59" s="1015"/>
      <c r="P59" s="1015">
        <v>2</v>
      </c>
      <c r="Q59" s="1015">
        <v>1</v>
      </c>
      <c r="R59" s="618"/>
      <c r="S59" s="755">
        <f t="shared" si="1"/>
        <v>0</v>
      </c>
    </row>
    <row r="60" spans="1:19" s="43" customFormat="1" ht="15" customHeight="1" x14ac:dyDescent="0.25">
      <c r="A60" s="214">
        <f t="shared" si="0"/>
        <v>53</v>
      </c>
      <c r="B60" s="1262"/>
      <c r="C60" s="1285"/>
      <c r="D60" s="1014" t="s">
        <v>60</v>
      </c>
      <c r="E60" s="1015"/>
      <c r="F60" s="1015"/>
      <c r="G60" s="1015"/>
      <c r="H60" s="1015"/>
      <c r="I60" s="1015"/>
      <c r="J60" s="1015"/>
      <c r="K60" s="1014"/>
      <c r="L60" s="1014"/>
      <c r="M60" s="1015" t="s">
        <v>7</v>
      </c>
      <c r="N60" s="1015" t="s">
        <v>7</v>
      </c>
      <c r="O60" s="1015"/>
      <c r="P60" s="1015">
        <v>2</v>
      </c>
      <c r="Q60" s="1015">
        <v>1</v>
      </c>
      <c r="R60" s="618"/>
      <c r="S60" s="755">
        <f t="shared" si="1"/>
        <v>0</v>
      </c>
    </row>
    <row r="61" spans="1:19" s="43" customFormat="1" ht="15" customHeight="1" x14ac:dyDescent="0.25">
      <c r="A61" s="214">
        <f t="shared" si="0"/>
        <v>54</v>
      </c>
      <c r="B61" s="1262"/>
      <c r="C61" s="1285"/>
      <c r="D61" s="1014" t="s">
        <v>40</v>
      </c>
      <c r="E61" s="1015"/>
      <c r="F61" s="1015"/>
      <c r="G61" s="1015"/>
      <c r="H61" s="1015"/>
      <c r="I61" s="1015"/>
      <c r="J61" s="1015"/>
      <c r="K61" s="1014"/>
      <c r="L61" s="1014"/>
      <c r="M61" s="1015" t="s">
        <v>7</v>
      </c>
      <c r="N61" s="1015" t="s">
        <v>7</v>
      </c>
      <c r="O61" s="1015"/>
      <c r="P61" s="1015">
        <v>2</v>
      </c>
      <c r="Q61" s="1015">
        <v>1</v>
      </c>
      <c r="R61" s="618"/>
      <c r="S61" s="755">
        <f t="shared" si="1"/>
        <v>0</v>
      </c>
    </row>
    <row r="62" spans="1:19" s="43" customFormat="1" ht="15" customHeight="1" x14ac:dyDescent="0.25">
      <c r="A62" s="214">
        <f t="shared" si="0"/>
        <v>55</v>
      </c>
      <c r="B62" s="1262"/>
      <c r="C62" s="1285"/>
      <c r="D62" s="1014" t="s">
        <v>88</v>
      </c>
      <c r="E62" s="1015"/>
      <c r="F62" s="1015"/>
      <c r="G62" s="1015"/>
      <c r="H62" s="1015"/>
      <c r="I62" s="1015"/>
      <c r="J62" s="1015"/>
      <c r="K62" s="1014"/>
      <c r="L62" s="1014"/>
      <c r="M62" s="1015" t="s">
        <v>7</v>
      </c>
      <c r="N62" s="1015" t="s">
        <v>7</v>
      </c>
      <c r="O62" s="1015"/>
      <c r="P62" s="1015">
        <v>2</v>
      </c>
      <c r="Q62" s="1015">
        <v>1</v>
      </c>
      <c r="R62" s="618"/>
      <c r="S62" s="755">
        <f t="shared" si="1"/>
        <v>0</v>
      </c>
    </row>
    <row r="63" spans="1:19" s="43" customFormat="1" ht="15" customHeight="1" x14ac:dyDescent="0.25">
      <c r="A63" s="214">
        <f t="shared" si="0"/>
        <v>56</v>
      </c>
      <c r="B63" s="1262"/>
      <c r="C63" s="1285"/>
      <c r="D63" s="1014" t="s">
        <v>136</v>
      </c>
      <c r="E63" s="1015"/>
      <c r="F63" s="1015"/>
      <c r="G63" s="1015"/>
      <c r="H63" s="1015"/>
      <c r="I63" s="1015"/>
      <c r="J63" s="1015"/>
      <c r="K63" s="1014"/>
      <c r="L63" s="1014"/>
      <c r="M63" s="1015" t="s">
        <v>7</v>
      </c>
      <c r="N63" s="1015" t="s">
        <v>7</v>
      </c>
      <c r="O63" s="1015"/>
      <c r="P63" s="1015">
        <v>2</v>
      </c>
      <c r="Q63" s="1015">
        <v>1</v>
      </c>
      <c r="R63" s="618"/>
      <c r="S63" s="755">
        <f t="shared" si="1"/>
        <v>0</v>
      </c>
    </row>
    <row r="64" spans="1:19" s="43" customFormat="1" ht="15" customHeight="1" x14ac:dyDescent="0.25">
      <c r="A64" s="214">
        <f t="shared" si="0"/>
        <v>57</v>
      </c>
      <c r="B64" s="1262"/>
      <c r="C64" s="1285"/>
      <c r="D64" s="1014" t="s">
        <v>1530</v>
      </c>
      <c r="E64" s="1015"/>
      <c r="F64" s="1015"/>
      <c r="G64" s="1015"/>
      <c r="H64" s="1015"/>
      <c r="I64" s="1015"/>
      <c r="J64" s="1015"/>
      <c r="K64" s="1014"/>
      <c r="L64" s="1014"/>
      <c r="M64" s="1015" t="s">
        <v>7</v>
      </c>
      <c r="N64" s="1015" t="s">
        <v>7</v>
      </c>
      <c r="O64" s="1015"/>
      <c r="P64" s="1015">
        <v>2</v>
      </c>
      <c r="Q64" s="1015">
        <v>1</v>
      </c>
      <c r="R64" s="618"/>
      <c r="S64" s="755">
        <f t="shared" si="1"/>
        <v>0</v>
      </c>
    </row>
    <row r="65" spans="1:19" s="43" customFormat="1" ht="15" customHeight="1" x14ac:dyDescent="0.25">
      <c r="A65" s="214">
        <f t="shared" si="0"/>
        <v>58</v>
      </c>
      <c r="B65" s="1262"/>
      <c r="C65" s="1285"/>
      <c r="D65" s="6" t="s">
        <v>1546</v>
      </c>
      <c r="E65" s="1015"/>
      <c r="F65" s="1015"/>
      <c r="G65" s="1015"/>
      <c r="H65" s="1015"/>
      <c r="I65" s="1015"/>
      <c r="J65" s="1015" t="s">
        <v>7</v>
      </c>
      <c r="K65" s="1014"/>
      <c r="L65" s="1014"/>
      <c r="M65" s="1015"/>
      <c r="N65" s="1015"/>
      <c r="O65" s="1015"/>
      <c r="P65" s="1015">
        <v>0.25</v>
      </c>
      <c r="Q65" s="1015">
        <v>1</v>
      </c>
      <c r="R65" s="618"/>
      <c r="S65" s="755">
        <f t="shared" si="1"/>
        <v>0</v>
      </c>
    </row>
    <row r="66" spans="1:19" s="43" customFormat="1" ht="15" customHeight="1" x14ac:dyDescent="0.25">
      <c r="A66" s="214">
        <f t="shared" si="0"/>
        <v>59</v>
      </c>
      <c r="B66" s="1262"/>
      <c r="C66" s="1285"/>
      <c r="D66" s="1014" t="s">
        <v>79</v>
      </c>
      <c r="E66" s="1015"/>
      <c r="F66" s="1015"/>
      <c r="G66" s="1015"/>
      <c r="H66" s="1015"/>
      <c r="I66" s="1015"/>
      <c r="J66" s="1015"/>
      <c r="K66" s="1014"/>
      <c r="L66" s="1014"/>
      <c r="M66" s="1015" t="s">
        <v>7</v>
      </c>
      <c r="N66" s="1015" t="s">
        <v>7</v>
      </c>
      <c r="O66" s="1015"/>
      <c r="P66" s="1015">
        <v>2</v>
      </c>
      <c r="Q66" s="1015">
        <v>1</v>
      </c>
      <c r="R66" s="618"/>
      <c r="S66" s="755">
        <f t="shared" si="1"/>
        <v>0</v>
      </c>
    </row>
    <row r="67" spans="1:19" s="43" customFormat="1" ht="15" customHeight="1" x14ac:dyDescent="0.25">
      <c r="A67" s="214">
        <f t="shared" si="0"/>
        <v>60</v>
      </c>
      <c r="B67" s="1262"/>
      <c r="C67" s="1285"/>
      <c r="D67" s="1014" t="s">
        <v>81</v>
      </c>
      <c r="E67" s="1015"/>
      <c r="F67" s="1015"/>
      <c r="G67" s="1015"/>
      <c r="H67" s="1015"/>
      <c r="I67" s="1015"/>
      <c r="J67" s="1015"/>
      <c r="K67" s="1014"/>
      <c r="L67" s="1014"/>
      <c r="M67" s="1015" t="s">
        <v>7</v>
      </c>
      <c r="N67" s="1015" t="s">
        <v>7</v>
      </c>
      <c r="O67" s="1015"/>
      <c r="P67" s="1015">
        <v>2</v>
      </c>
      <c r="Q67" s="1015">
        <v>1</v>
      </c>
      <c r="R67" s="618"/>
      <c r="S67" s="755">
        <f t="shared" si="1"/>
        <v>0</v>
      </c>
    </row>
    <row r="68" spans="1:19" s="43" customFormat="1" ht="15" customHeight="1" x14ac:dyDescent="0.25">
      <c r="A68" s="214">
        <f t="shared" si="0"/>
        <v>61</v>
      </c>
      <c r="B68" s="1262"/>
      <c r="C68" s="1285"/>
      <c r="D68" s="1014" t="s">
        <v>1431</v>
      </c>
      <c r="E68" s="1015"/>
      <c r="F68" s="1015"/>
      <c r="G68" s="1015"/>
      <c r="H68" s="1015"/>
      <c r="I68" s="1015"/>
      <c r="J68" s="1015"/>
      <c r="K68" s="1014"/>
      <c r="L68" s="1014"/>
      <c r="M68" s="1015"/>
      <c r="N68" s="1015" t="s">
        <v>7</v>
      </c>
      <c r="O68" s="1015"/>
      <c r="P68" s="1015">
        <v>1</v>
      </c>
      <c r="Q68" s="1015">
        <v>1</v>
      </c>
      <c r="R68" s="618"/>
      <c r="S68" s="755">
        <f t="shared" si="1"/>
        <v>0</v>
      </c>
    </row>
    <row r="69" spans="1:19" s="43" customFormat="1" ht="15" customHeight="1" x14ac:dyDescent="0.25">
      <c r="A69" s="214">
        <f t="shared" si="0"/>
        <v>62</v>
      </c>
      <c r="B69" s="1262"/>
      <c r="C69" s="1285"/>
      <c r="D69" s="1014" t="s">
        <v>861</v>
      </c>
      <c r="E69" s="1015"/>
      <c r="F69" s="1015"/>
      <c r="G69" s="1015"/>
      <c r="H69" s="1015"/>
      <c r="I69" s="1015"/>
      <c r="J69" s="1015"/>
      <c r="K69" s="1014"/>
      <c r="L69" s="1014"/>
      <c r="M69" s="1015" t="s">
        <v>7</v>
      </c>
      <c r="N69" s="1015" t="s">
        <v>7</v>
      </c>
      <c r="O69" s="1015"/>
      <c r="P69" s="1015">
        <v>2</v>
      </c>
      <c r="Q69" s="1015">
        <v>1</v>
      </c>
      <c r="R69" s="618"/>
      <c r="S69" s="755">
        <f t="shared" si="1"/>
        <v>0</v>
      </c>
    </row>
    <row r="70" spans="1:19" s="43" customFormat="1" ht="15" customHeight="1" x14ac:dyDescent="0.25">
      <c r="A70" s="214">
        <f t="shared" si="0"/>
        <v>63</v>
      </c>
      <c r="B70" s="1263"/>
      <c r="C70" s="1286"/>
      <c r="D70" s="1014" t="s">
        <v>44</v>
      </c>
      <c r="E70" s="1015"/>
      <c r="F70" s="1015"/>
      <c r="G70" s="1015"/>
      <c r="H70" s="1015"/>
      <c r="I70" s="1015"/>
      <c r="J70" s="1015"/>
      <c r="K70" s="1014"/>
      <c r="L70" s="1014"/>
      <c r="M70" s="1015" t="s">
        <v>7</v>
      </c>
      <c r="N70" s="1015" t="s">
        <v>7</v>
      </c>
      <c r="O70" s="1015"/>
      <c r="P70" s="1015">
        <v>2</v>
      </c>
      <c r="Q70" s="1015">
        <v>1</v>
      </c>
      <c r="R70" s="618"/>
      <c r="S70" s="755">
        <f t="shared" si="1"/>
        <v>0</v>
      </c>
    </row>
    <row r="71" spans="1:19" s="43" customFormat="1" ht="15" customHeight="1" x14ac:dyDescent="0.25">
      <c r="A71" s="214">
        <f t="shared" si="0"/>
        <v>64</v>
      </c>
      <c r="B71" s="1261" t="s">
        <v>1531</v>
      </c>
      <c r="C71" s="1284" t="s">
        <v>143</v>
      </c>
      <c r="D71" s="1014" t="s">
        <v>1501</v>
      </c>
      <c r="E71" s="1015"/>
      <c r="F71" s="1015"/>
      <c r="G71" s="1015"/>
      <c r="H71" s="1015"/>
      <c r="I71" s="1015"/>
      <c r="J71" s="1015"/>
      <c r="K71" s="1014"/>
      <c r="L71" s="1014"/>
      <c r="M71" s="1015" t="s">
        <v>7</v>
      </c>
      <c r="N71" s="1015" t="s">
        <v>7</v>
      </c>
      <c r="O71" s="1015"/>
      <c r="P71" s="1015">
        <v>2</v>
      </c>
      <c r="Q71" s="1015">
        <v>4</v>
      </c>
      <c r="R71" s="618"/>
      <c r="S71" s="755">
        <f t="shared" si="1"/>
        <v>0</v>
      </c>
    </row>
    <row r="72" spans="1:19" s="43" customFormat="1" ht="24.75" customHeight="1" x14ac:dyDescent="0.25">
      <c r="A72" s="214">
        <f t="shared" ref="A72:A135" si="2">ROW(A65)</f>
        <v>65</v>
      </c>
      <c r="B72" s="1262"/>
      <c r="C72" s="1285"/>
      <c r="D72" s="6" t="s">
        <v>119</v>
      </c>
      <c r="E72" s="1015"/>
      <c r="F72" s="1015"/>
      <c r="G72" s="1015"/>
      <c r="H72" s="1015"/>
      <c r="I72" s="1015"/>
      <c r="J72" s="1015"/>
      <c r="K72" s="1014"/>
      <c r="L72" s="1014"/>
      <c r="M72" s="1015" t="s">
        <v>7</v>
      </c>
      <c r="N72" s="1015" t="s">
        <v>7</v>
      </c>
      <c r="O72" s="1015"/>
      <c r="P72" s="1015">
        <v>2</v>
      </c>
      <c r="Q72" s="1015">
        <v>4</v>
      </c>
      <c r="R72" s="618"/>
      <c r="S72" s="755">
        <f t="shared" si="1"/>
        <v>0</v>
      </c>
    </row>
    <row r="73" spans="1:19" s="43" customFormat="1" ht="15" customHeight="1" x14ac:dyDescent="0.25">
      <c r="A73" s="214">
        <f t="shared" si="2"/>
        <v>66</v>
      </c>
      <c r="B73" s="1262"/>
      <c r="C73" s="1285"/>
      <c r="D73" s="1014" t="s">
        <v>6</v>
      </c>
      <c r="E73" s="1015"/>
      <c r="F73" s="1015"/>
      <c r="G73" s="1015"/>
      <c r="H73" s="1015"/>
      <c r="I73" s="1015"/>
      <c r="J73" s="1015"/>
      <c r="K73" s="1014"/>
      <c r="L73" s="1014"/>
      <c r="M73" s="1015" t="s">
        <v>7</v>
      </c>
      <c r="N73" s="1015" t="s">
        <v>7</v>
      </c>
      <c r="O73" s="1015"/>
      <c r="P73" s="1015">
        <v>2</v>
      </c>
      <c r="Q73" s="1015">
        <v>4</v>
      </c>
      <c r="R73" s="618"/>
      <c r="S73" s="755">
        <f t="shared" si="1"/>
        <v>0</v>
      </c>
    </row>
    <row r="74" spans="1:19" s="43" customFormat="1" ht="15" customHeight="1" x14ac:dyDescent="0.25">
      <c r="A74" s="214">
        <f t="shared" si="2"/>
        <v>67</v>
      </c>
      <c r="B74" s="1262"/>
      <c r="C74" s="1285"/>
      <c r="D74" s="1014" t="s">
        <v>1502</v>
      </c>
      <c r="E74" s="1015"/>
      <c r="F74" s="1015"/>
      <c r="G74" s="1015"/>
      <c r="H74" s="1015"/>
      <c r="I74" s="1015"/>
      <c r="J74" s="1015"/>
      <c r="K74" s="1014"/>
      <c r="L74" s="1014"/>
      <c r="M74" s="1015" t="s">
        <v>7</v>
      </c>
      <c r="N74" s="1015" t="s">
        <v>7</v>
      </c>
      <c r="O74" s="1015"/>
      <c r="P74" s="1015">
        <v>2</v>
      </c>
      <c r="Q74" s="1015">
        <v>4</v>
      </c>
      <c r="R74" s="618"/>
      <c r="S74" s="755">
        <f t="shared" ref="S74:S137" si="3">P74*Q74*ROUND(R74,2)</f>
        <v>0</v>
      </c>
    </row>
    <row r="75" spans="1:19" s="43" customFormat="1" ht="15" customHeight="1" x14ac:dyDescent="0.25">
      <c r="A75" s="214">
        <f t="shared" si="2"/>
        <v>68</v>
      </c>
      <c r="B75" s="1262"/>
      <c r="C75" s="1285"/>
      <c r="D75" s="1014" t="s">
        <v>8</v>
      </c>
      <c r="E75" s="1015"/>
      <c r="F75" s="1015"/>
      <c r="G75" s="1015"/>
      <c r="H75" s="1015"/>
      <c r="I75" s="1015"/>
      <c r="J75" s="1015"/>
      <c r="K75" s="1014"/>
      <c r="L75" s="1014"/>
      <c r="M75" s="1015" t="s">
        <v>7</v>
      </c>
      <c r="N75" s="1015" t="s">
        <v>7</v>
      </c>
      <c r="O75" s="1015"/>
      <c r="P75" s="1015">
        <v>2</v>
      </c>
      <c r="Q75" s="1015">
        <v>4</v>
      </c>
      <c r="R75" s="618"/>
      <c r="S75" s="755">
        <f t="shared" si="3"/>
        <v>0</v>
      </c>
    </row>
    <row r="76" spans="1:19" s="43" customFormat="1" ht="15" customHeight="1" x14ac:dyDescent="0.25">
      <c r="A76" s="214">
        <f t="shared" si="2"/>
        <v>69</v>
      </c>
      <c r="B76" s="1262"/>
      <c r="C76" s="1285"/>
      <c r="D76" s="1014" t="s">
        <v>1503</v>
      </c>
      <c r="E76" s="1015"/>
      <c r="F76" s="1015"/>
      <c r="G76" s="1015"/>
      <c r="H76" s="1015"/>
      <c r="I76" s="1015"/>
      <c r="J76" s="1015"/>
      <c r="K76" s="1014"/>
      <c r="L76" s="1014"/>
      <c r="M76" s="1015" t="s">
        <v>7</v>
      </c>
      <c r="N76" s="1015" t="s">
        <v>7</v>
      </c>
      <c r="O76" s="1015"/>
      <c r="P76" s="1015">
        <v>2</v>
      </c>
      <c r="Q76" s="1015">
        <v>4</v>
      </c>
      <c r="R76" s="618"/>
      <c r="S76" s="755">
        <f t="shared" si="3"/>
        <v>0</v>
      </c>
    </row>
    <row r="77" spans="1:19" s="43" customFormat="1" ht="15" customHeight="1" x14ac:dyDescent="0.25">
      <c r="A77" s="214">
        <f t="shared" si="2"/>
        <v>70</v>
      </c>
      <c r="B77" s="1262"/>
      <c r="C77" s="1285"/>
      <c r="D77" s="1014" t="s">
        <v>124</v>
      </c>
      <c r="E77" s="1015"/>
      <c r="F77" s="1015"/>
      <c r="G77" s="1015"/>
      <c r="H77" s="1015"/>
      <c r="I77" s="1015"/>
      <c r="J77" s="1015"/>
      <c r="K77" s="1014"/>
      <c r="L77" s="1014"/>
      <c r="M77" s="1015" t="s">
        <v>7</v>
      </c>
      <c r="N77" s="1015" t="s">
        <v>7</v>
      </c>
      <c r="O77" s="1015"/>
      <c r="P77" s="1015">
        <v>2</v>
      </c>
      <c r="Q77" s="1015">
        <v>4</v>
      </c>
      <c r="R77" s="618"/>
      <c r="S77" s="755">
        <f t="shared" si="3"/>
        <v>0</v>
      </c>
    </row>
    <row r="78" spans="1:19" s="43" customFormat="1" ht="15" customHeight="1" x14ac:dyDescent="0.25">
      <c r="A78" s="214">
        <f t="shared" si="2"/>
        <v>71</v>
      </c>
      <c r="B78" s="1262"/>
      <c r="C78" s="1285"/>
      <c r="D78" s="1014" t="s">
        <v>126</v>
      </c>
      <c r="E78" s="1015"/>
      <c r="F78" s="1015"/>
      <c r="G78" s="1015"/>
      <c r="H78" s="1015"/>
      <c r="I78" s="1015"/>
      <c r="J78" s="1015"/>
      <c r="K78" s="1014"/>
      <c r="L78" s="1014"/>
      <c r="M78" s="1015" t="s">
        <v>7</v>
      </c>
      <c r="N78" s="1015" t="s">
        <v>7</v>
      </c>
      <c r="O78" s="1015"/>
      <c r="P78" s="1015">
        <v>2</v>
      </c>
      <c r="Q78" s="1015">
        <v>4</v>
      </c>
      <c r="R78" s="618"/>
      <c r="S78" s="755">
        <f t="shared" si="3"/>
        <v>0</v>
      </c>
    </row>
    <row r="79" spans="1:19" s="43" customFormat="1" ht="15" customHeight="1" x14ac:dyDescent="0.25">
      <c r="A79" s="214">
        <f t="shared" si="2"/>
        <v>72</v>
      </c>
      <c r="B79" s="1262"/>
      <c r="C79" s="1285"/>
      <c r="D79" s="1014" t="s">
        <v>38</v>
      </c>
      <c r="E79" s="1015"/>
      <c r="F79" s="1015"/>
      <c r="G79" s="1015"/>
      <c r="H79" s="1015"/>
      <c r="I79" s="1015"/>
      <c r="J79" s="1015"/>
      <c r="K79" s="1014"/>
      <c r="L79" s="1014"/>
      <c r="M79" s="1015" t="s">
        <v>7</v>
      </c>
      <c r="N79" s="1015" t="s">
        <v>7</v>
      </c>
      <c r="O79" s="1015"/>
      <c r="P79" s="1015">
        <v>2</v>
      </c>
      <c r="Q79" s="1015">
        <v>4</v>
      </c>
      <c r="R79" s="618"/>
      <c r="S79" s="755">
        <f t="shared" si="3"/>
        <v>0</v>
      </c>
    </row>
    <row r="80" spans="1:19" s="43" customFormat="1" ht="15" customHeight="1" x14ac:dyDescent="0.25">
      <c r="A80" s="214">
        <f t="shared" si="2"/>
        <v>73</v>
      </c>
      <c r="B80" s="1262"/>
      <c r="C80" s="1285"/>
      <c r="D80" s="1014" t="s">
        <v>39</v>
      </c>
      <c r="E80" s="1015"/>
      <c r="F80" s="1015"/>
      <c r="G80" s="1015"/>
      <c r="H80" s="1015"/>
      <c r="I80" s="1015"/>
      <c r="J80" s="1015"/>
      <c r="K80" s="1014"/>
      <c r="L80" s="1014"/>
      <c r="M80" s="1015" t="s">
        <v>7</v>
      </c>
      <c r="N80" s="1015" t="s">
        <v>7</v>
      </c>
      <c r="O80" s="1015"/>
      <c r="P80" s="1015">
        <v>2</v>
      </c>
      <c r="Q80" s="1015">
        <v>4</v>
      </c>
      <c r="R80" s="618"/>
      <c r="S80" s="755">
        <f t="shared" si="3"/>
        <v>0</v>
      </c>
    </row>
    <row r="81" spans="1:19" s="43" customFormat="1" ht="15" customHeight="1" x14ac:dyDescent="0.25">
      <c r="A81" s="214">
        <f t="shared" si="2"/>
        <v>74</v>
      </c>
      <c r="B81" s="1262"/>
      <c r="C81" s="1285"/>
      <c r="D81" s="1014" t="s">
        <v>130</v>
      </c>
      <c r="E81" s="1015"/>
      <c r="F81" s="1015"/>
      <c r="G81" s="1015"/>
      <c r="H81" s="1015"/>
      <c r="I81" s="1015"/>
      <c r="J81" s="1015"/>
      <c r="K81" s="1014"/>
      <c r="L81" s="1014"/>
      <c r="M81" s="1015" t="s">
        <v>7</v>
      </c>
      <c r="N81" s="1015" t="s">
        <v>7</v>
      </c>
      <c r="O81" s="1015"/>
      <c r="P81" s="1015">
        <v>2</v>
      </c>
      <c r="Q81" s="1015">
        <v>4</v>
      </c>
      <c r="R81" s="618"/>
      <c r="S81" s="755">
        <f t="shared" si="3"/>
        <v>0</v>
      </c>
    </row>
    <row r="82" spans="1:19" s="43" customFormat="1" ht="15" customHeight="1" x14ac:dyDescent="0.25">
      <c r="A82" s="214">
        <f t="shared" si="2"/>
        <v>75</v>
      </c>
      <c r="B82" s="1262"/>
      <c r="C82" s="1285"/>
      <c r="D82" s="1014" t="s">
        <v>1504</v>
      </c>
      <c r="E82" s="1015"/>
      <c r="F82" s="1015"/>
      <c r="G82" s="1015"/>
      <c r="H82" s="1015"/>
      <c r="I82" s="1015"/>
      <c r="J82" s="1015"/>
      <c r="K82" s="1014"/>
      <c r="L82" s="1014"/>
      <c r="M82" s="1015" t="s">
        <v>7</v>
      </c>
      <c r="N82" s="1015" t="s">
        <v>7</v>
      </c>
      <c r="O82" s="1015"/>
      <c r="P82" s="1015">
        <v>2</v>
      </c>
      <c r="Q82" s="1015">
        <v>4</v>
      </c>
      <c r="R82" s="618"/>
      <c r="S82" s="755">
        <f t="shared" si="3"/>
        <v>0</v>
      </c>
    </row>
    <row r="83" spans="1:19" s="43" customFormat="1" ht="15" customHeight="1" x14ac:dyDescent="0.25">
      <c r="A83" s="214">
        <f t="shared" si="2"/>
        <v>76</v>
      </c>
      <c r="B83" s="1262"/>
      <c r="C83" s="1285"/>
      <c r="D83" s="1014" t="s">
        <v>60</v>
      </c>
      <c r="E83" s="1015"/>
      <c r="F83" s="1015"/>
      <c r="G83" s="1015"/>
      <c r="H83" s="1015"/>
      <c r="I83" s="1015"/>
      <c r="J83" s="1015"/>
      <c r="K83" s="1014"/>
      <c r="L83" s="1014"/>
      <c r="M83" s="1015" t="s">
        <v>7</v>
      </c>
      <c r="N83" s="1015" t="s">
        <v>7</v>
      </c>
      <c r="O83" s="1015"/>
      <c r="P83" s="1015">
        <v>2</v>
      </c>
      <c r="Q83" s="1015">
        <v>4</v>
      </c>
      <c r="R83" s="618"/>
      <c r="S83" s="755">
        <f t="shared" si="3"/>
        <v>0</v>
      </c>
    </row>
    <row r="84" spans="1:19" s="43" customFormat="1" ht="15" customHeight="1" x14ac:dyDescent="0.25">
      <c r="A84" s="214">
        <f t="shared" si="2"/>
        <v>77</v>
      </c>
      <c r="B84" s="1262"/>
      <c r="C84" s="1285"/>
      <c r="D84" s="1014" t="s">
        <v>40</v>
      </c>
      <c r="E84" s="1015"/>
      <c r="F84" s="1015"/>
      <c r="G84" s="1015"/>
      <c r="H84" s="1015"/>
      <c r="I84" s="1015"/>
      <c r="J84" s="1015"/>
      <c r="K84" s="1014"/>
      <c r="L84" s="1014"/>
      <c r="M84" s="1015" t="s">
        <v>7</v>
      </c>
      <c r="N84" s="1015" t="s">
        <v>7</v>
      </c>
      <c r="O84" s="1015"/>
      <c r="P84" s="1015">
        <v>2</v>
      </c>
      <c r="Q84" s="1015">
        <v>4</v>
      </c>
      <c r="R84" s="618"/>
      <c r="S84" s="755">
        <f t="shared" si="3"/>
        <v>0</v>
      </c>
    </row>
    <row r="85" spans="1:19" s="43" customFormat="1" ht="15" customHeight="1" x14ac:dyDescent="0.25">
      <c r="A85" s="214">
        <f t="shared" si="2"/>
        <v>78</v>
      </c>
      <c r="B85" s="1262"/>
      <c r="C85" s="1285"/>
      <c r="D85" s="1014" t="s">
        <v>88</v>
      </c>
      <c r="E85" s="1015"/>
      <c r="F85" s="1015"/>
      <c r="G85" s="1015"/>
      <c r="H85" s="1015"/>
      <c r="I85" s="1015"/>
      <c r="J85" s="1015"/>
      <c r="K85" s="1014"/>
      <c r="L85" s="1014"/>
      <c r="M85" s="1015" t="s">
        <v>7</v>
      </c>
      <c r="N85" s="1015" t="s">
        <v>7</v>
      </c>
      <c r="O85" s="1015"/>
      <c r="P85" s="1015">
        <v>2</v>
      </c>
      <c r="Q85" s="1015">
        <v>4</v>
      </c>
      <c r="R85" s="618"/>
      <c r="S85" s="755">
        <f t="shared" si="3"/>
        <v>0</v>
      </c>
    </row>
    <row r="86" spans="1:19" s="43" customFormat="1" ht="15" customHeight="1" x14ac:dyDescent="0.25">
      <c r="A86" s="214">
        <f t="shared" si="2"/>
        <v>79</v>
      </c>
      <c r="B86" s="1262"/>
      <c r="C86" s="1285"/>
      <c r="D86" s="1014" t="s">
        <v>1505</v>
      </c>
      <c r="E86" s="1015"/>
      <c r="F86" s="1015"/>
      <c r="G86" s="1015"/>
      <c r="H86" s="1015"/>
      <c r="I86" s="1015"/>
      <c r="J86" s="1015"/>
      <c r="K86" s="1014"/>
      <c r="L86" s="1014"/>
      <c r="M86" s="1015" t="s">
        <v>7</v>
      </c>
      <c r="N86" s="1015" t="s">
        <v>7</v>
      </c>
      <c r="O86" s="1015"/>
      <c r="P86" s="1015">
        <v>2</v>
      </c>
      <c r="Q86" s="1015">
        <v>4</v>
      </c>
      <c r="R86" s="618"/>
      <c r="S86" s="755">
        <f t="shared" si="3"/>
        <v>0</v>
      </c>
    </row>
    <row r="87" spans="1:19" s="43" customFormat="1" ht="15" customHeight="1" x14ac:dyDescent="0.25">
      <c r="A87" s="214">
        <f t="shared" si="2"/>
        <v>80</v>
      </c>
      <c r="B87" s="1262"/>
      <c r="C87" s="1285"/>
      <c r="D87" s="1014" t="s">
        <v>136</v>
      </c>
      <c r="E87" s="1015"/>
      <c r="F87" s="1015"/>
      <c r="G87" s="1015"/>
      <c r="H87" s="1015"/>
      <c r="I87" s="1015"/>
      <c r="J87" s="1015"/>
      <c r="K87" s="1014"/>
      <c r="L87" s="1014"/>
      <c r="M87" s="1015" t="s">
        <v>7</v>
      </c>
      <c r="N87" s="1015" t="s">
        <v>7</v>
      </c>
      <c r="O87" s="1015"/>
      <c r="P87" s="1015">
        <v>2</v>
      </c>
      <c r="Q87" s="1015">
        <v>4</v>
      </c>
      <c r="R87" s="618"/>
      <c r="S87" s="755">
        <f t="shared" si="3"/>
        <v>0</v>
      </c>
    </row>
    <row r="88" spans="1:19" s="43" customFormat="1" ht="15" customHeight="1" x14ac:dyDescent="0.25">
      <c r="A88" s="214">
        <f t="shared" si="2"/>
        <v>81</v>
      </c>
      <c r="B88" s="1262"/>
      <c r="C88" s="1285"/>
      <c r="D88" s="1014" t="s">
        <v>1530</v>
      </c>
      <c r="E88" s="1015"/>
      <c r="F88" s="1015"/>
      <c r="G88" s="1015"/>
      <c r="H88" s="1015"/>
      <c r="I88" s="1015"/>
      <c r="J88" s="1015"/>
      <c r="K88" s="1014"/>
      <c r="L88" s="1014"/>
      <c r="M88" s="1015" t="s">
        <v>7</v>
      </c>
      <c r="N88" s="1015" t="s">
        <v>7</v>
      </c>
      <c r="O88" s="1015"/>
      <c r="P88" s="1015">
        <v>2</v>
      </c>
      <c r="Q88" s="1015">
        <v>4</v>
      </c>
      <c r="R88" s="618"/>
      <c r="S88" s="755">
        <f t="shared" si="3"/>
        <v>0</v>
      </c>
    </row>
    <row r="89" spans="1:19" s="43" customFormat="1" ht="15" customHeight="1" x14ac:dyDescent="0.25">
      <c r="A89" s="214">
        <f t="shared" si="2"/>
        <v>82</v>
      </c>
      <c r="B89" s="1262"/>
      <c r="C89" s="1285"/>
      <c r="D89" s="6" t="s">
        <v>1546</v>
      </c>
      <c r="E89" s="1015"/>
      <c r="F89" s="1015"/>
      <c r="G89" s="1015"/>
      <c r="H89" s="1015"/>
      <c r="I89" s="1015"/>
      <c r="J89" s="1015" t="s">
        <v>7</v>
      </c>
      <c r="K89" s="1014"/>
      <c r="L89" s="1014"/>
      <c r="M89" s="1015"/>
      <c r="N89" s="1015"/>
      <c r="O89" s="1015"/>
      <c r="P89" s="1015">
        <v>0.25</v>
      </c>
      <c r="Q89" s="1015">
        <v>4</v>
      </c>
      <c r="R89" s="618"/>
      <c r="S89" s="755">
        <f t="shared" si="3"/>
        <v>0</v>
      </c>
    </row>
    <row r="90" spans="1:19" s="43" customFormat="1" ht="15" customHeight="1" x14ac:dyDescent="0.25">
      <c r="A90" s="214">
        <f t="shared" si="2"/>
        <v>83</v>
      </c>
      <c r="B90" s="1262"/>
      <c r="C90" s="1285"/>
      <c r="D90" s="1014" t="s">
        <v>1506</v>
      </c>
      <c r="E90" s="1015"/>
      <c r="F90" s="1015"/>
      <c r="G90" s="1015"/>
      <c r="H90" s="1015"/>
      <c r="I90" s="1015"/>
      <c r="J90" s="1015"/>
      <c r="K90" s="1014"/>
      <c r="L90" s="1014"/>
      <c r="M90" s="1015"/>
      <c r="N90" s="1015" t="s">
        <v>7</v>
      </c>
      <c r="O90" s="1015"/>
      <c r="P90" s="1015">
        <v>1</v>
      </c>
      <c r="Q90" s="1015">
        <v>4</v>
      </c>
      <c r="R90" s="618"/>
      <c r="S90" s="755">
        <f t="shared" si="3"/>
        <v>0</v>
      </c>
    </row>
    <row r="91" spans="1:19" s="43" customFormat="1" ht="15" customHeight="1" x14ac:dyDescent="0.25">
      <c r="A91" s="214">
        <f t="shared" si="2"/>
        <v>84</v>
      </c>
      <c r="B91" s="1262"/>
      <c r="C91" s="1285"/>
      <c r="D91" s="1014" t="s">
        <v>79</v>
      </c>
      <c r="E91" s="1015"/>
      <c r="F91" s="1015"/>
      <c r="G91" s="1015"/>
      <c r="H91" s="1015"/>
      <c r="I91" s="1015"/>
      <c r="J91" s="1015"/>
      <c r="K91" s="1014"/>
      <c r="L91" s="1014"/>
      <c r="M91" s="1015" t="s">
        <v>7</v>
      </c>
      <c r="N91" s="1015" t="s">
        <v>7</v>
      </c>
      <c r="O91" s="1015"/>
      <c r="P91" s="1015">
        <v>2</v>
      </c>
      <c r="Q91" s="1015">
        <v>4</v>
      </c>
      <c r="R91" s="618"/>
      <c r="S91" s="755">
        <f t="shared" si="3"/>
        <v>0</v>
      </c>
    </row>
    <row r="92" spans="1:19" s="43" customFormat="1" ht="15" customHeight="1" x14ac:dyDescent="0.25">
      <c r="A92" s="214">
        <f t="shared" si="2"/>
        <v>85</v>
      </c>
      <c r="B92" s="1262"/>
      <c r="C92" s="1285"/>
      <c r="D92" s="1014" t="s">
        <v>81</v>
      </c>
      <c r="E92" s="1015"/>
      <c r="F92" s="1015"/>
      <c r="G92" s="1015"/>
      <c r="H92" s="1015"/>
      <c r="I92" s="1015"/>
      <c r="J92" s="1015"/>
      <c r="K92" s="1014"/>
      <c r="L92" s="1014"/>
      <c r="M92" s="1015" t="s">
        <v>7</v>
      </c>
      <c r="N92" s="1015" t="s">
        <v>7</v>
      </c>
      <c r="O92" s="1015"/>
      <c r="P92" s="1015">
        <v>2</v>
      </c>
      <c r="Q92" s="1015">
        <v>4</v>
      </c>
      <c r="R92" s="618"/>
      <c r="S92" s="755">
        <f t="shared" si="3"/>
        <v>0</v>
      </c>
    </row>
    <row r="93" spans="1:19" s="43" customFormat="1" ht="15" customHeight="1" x14ac:dyDescent="0.25">
      <c r="A93" s="214">
        <f t="shared" si="2"/>
        <v>86</v>
      </c>
      <c r="B93" s="1262"/>
      <c r="C93" s="1285"/>
      <c r="D93" s="1014" t="s">
        <v>1431</v>
      </c>
      <c r="E93" s="1015"/>
      <c r="F93" s="1015"/>
      <c r="G93" s="1015"/>
      <c r="H93" s="1015"/>
      <c r="I93" s="1015"/>
      <c r="J93" s="1015"/>
      <c r="K93" s="1014"/>
      <c r="L93" s="1014"/>
      <c r="M93" s="1015"/>
      <c r="N93" s="1015" t="s">
        <v>7</v>
      </c>
      <c r="O93" s="1015"/>
      <c r="P93" s="1015">
        <v>1</v>
      </c>
      <c r="Q93" s="1015">
        <v>4</v>
      </c>
      <c r="R93" s="618"/>
      <c r="S93" s="755">
        <f t="shared" si="3"/>
        <v>0</v>
      </c>
    </row>
    <row r="94" spans="1:19" s="43" customFormat="1" ht="15" customHeight="1" x14ac:dyDescent="0.25">
      <c r="A94" s="214">
        <f t="shared" si="2"/>
        <v>87</v>
      </c>
      <c r="B94" s="1263"/>
      <c r="C94" s="1286"/>
      <c r="D94" s="1014" t="s">
        <v>44</v>
      </c>
      <c r="E94" s="1015"/>
      <c r="F94" s="1015"/>
      <c r="G94" s="1015"/>
      <c r="H94" s="1015"/>
      <c r="I94" s="1015"/>
      <c r="J94" s="1015"/>
      <c r="K94" s="1014"/>
      <c r="L94" s="1014"/>
      <c r="M94" s="1015" t="s">
        <v>7</v>
      </c>
      <c r="N94" s="1015" t="s">
        <v>7</v>
      </c>
      <c r="O94" s="1015"/>
      <c r="P94" s="1015">
        <v>2</v>
      </c>
      <c r="Q94" s="1015">
        <v>1</v>
      </c>
      <c r="R94" s="618"/>
      <c r="S94" s="755">
        <f t="shared" si="3"/>
        <v>0</v>
      </c>
    </row>
    <row r="95" spans="1:19" s="43" customFormat="1" ht="15" customHeight="1" x14ac:dyDescent="0.25">
      <c r="A95" s="214">
        <f t="shared" si="2"/>
        <v>88</v>
      </c>
      <c r="B95" s="1280" t="s">
        <v>4043</v>
      </c>
      <c r="C95" s="1284" t="s">
        <v>1508</v>
      </c>
      <c r="D95" s="1014" t="s">
        <v>141</v>
      </c>
      <c r="E95" s="1015"/>
      <c r="F95" s="1015"/>
      <c r="G95" s="1015"/>
      <c r="H95" s="1015"/>
      <c r="I95" s="1015"/>
      <c r="J95" s="1015"/>
      <c r="K95" s="1014"/>
      <c r="L95" s="1014"/>
      <c r="M95" s="1015" t="s">
        <v>7</v>
      </c>
      <c r="N95" s="1015" t="s">
        <v>7</v>
      </c>
      <c r="O95" s="1015"/>
      <c r="P95" s="1015">
        <v>2</v>
      </c>
      <c r="Q95" s="1015">
        <v>5</v>
      </c>
      <c r="R95" s="618"/>
      <c r="S95" s="755">
        <f t="shared" si="3"/>
        <v>0</v>
      </c>
    </row>
    <row r="96" spans="1:19" s="43" customFormat="1" ht="15" customHeight="1" x14ac:dyDescent="0.25">
      <c r="A96" s="214">
        <f t="shared" si="2"/>
        <v>89</v>
      </c>
      <c r="B96" s="1281"/>
      <c r="C96" s="1285"/>
      <c r="D96" s="1014" t="s">
        <v>126</v>
      </c>
      <c r="E96" s="1015"/>
      <c r="F96" s="1015"/>
      <c r="G96" s="1015"/>
      <c r="H96" s="1015"/>
      <c r="I96" s="1015"/>
      <c r="J96" s="1015"/>
      <c r="K96" s="1014"/>
      <c r="L96" s="1014"/>
      <c r="M96" s="1015" t="s">
        <v>7</v>
      </c>
      <c r="N96" s="1015" t="s">
        <v>7</v>
      </c>
      <c r="O96" s="1015"/>
      <c r="P96" s="1015">
        <v>2</v>
      </c>
      <c r="Q96" s="1015">
        <v>5</v>
      </c>
      <c r="R96" s="618"/>
      <c r="S96" s="755">
        <f t="shared" si="3"/>
        <v>0</v>
      </c>
    </row>
    <row r="97" spans="1:19" s="43" customFormat="1" ht="15" customHeight="1" x14ac:dyDescent="0.25">
      <c r="A97" s="214">
        <f t="shared" si="2"/>
        <v>90</v>
      </c>
      <c r="B97" s="1281"/>
      <c r="C97" s="1285"/>
      <c r="D97" s="1014" t="s">
        <v>1509</v>
      </c>
      <c r="E97" s="1015"/>
      <c r="F97" s="1015"/>
      <c r="G97" s="1015"/>
      <c r="H97" s="1015"/>
      <c r="I97" s="1015"/>
      <c r="J97" s="1015"/>
      <c r="K97" s="1014"/>
      <c r="L97" s="1014"/>
      <c r="M97" s="1015" t="s">
        <v>7</v>
      </c>
      <c r="N97" s="1015" t="s">
        <v>7</v>
      </c>
      <c r="O97" s="1015"/>
      <c r="P97" s="1015">
        <v>2</v>
      </c>
      <c r="Q97" s="1015">
        <v>5</v>
      </c>
      <c r="R97" s="618"/>
      <c r="S97" s="755">
        <f t="shared" si="3"/>
        <v>0</v>
      </c>
    </row>
    <row r="98" spans="1:19" s="43" customFormat="1" ht="15" customHeight="1" x14ac:dyDescent="0.25">
      <c r="A98" s="214">
        <f t="shared" si="2"/>
        <v>91</v>
      </c>
      <c r="B98" s="1281"/>
      <c r="C98" s="1285"/>
      <c r="D98" s="1014" t="s">
        <v>861</v>
      </c>
      <c r="E98" s="1015"/>
      <c r="F98" s="1015"/>
      <c r="G98" s="1015"/>
      <c r="H98" s="1015"/>
      <c r="I98" s="1015"/>
      <c r="J98" s="1015"/>
      <c r="K98" s="1014"/>
      <c r="L98" s="1014"/>
      <c r="M98" s="1015" t="s">
        <v>7</v>
      </c>
      <c r="N98" s="1015" t="s">
        <v>7</v>
      </c>
      <c r="O98" s="1015"/>
      <c r="P98" s="1015">
        <v>2</v>
      </c>
      <c r="Q98" s="1015">
        <v>5</v>
      </c>
      <c r="R98" s="618"/>
      <c r="S98" s="755">
        <f t="shared" si="3"/>
        <v>0</v>
      </c>
    </row>
    <row r="99" spans="1:19" s="43" customFormat="1" ht="15" customHeight="1" x14ac:dyDescent="0.25">
      <c r="A99" s="214">
        <f t="shared" si="2"/>
        <v>92</v>
      </c>
      <c r="B99" s="1281"/>
      <c r="C99" s="1285"/>
      <c r="D99" s="1014" t="s">
        <v>1510</v>
      </c>
      <c r="E99" s="1015"/>
      <c r="F99" s="1015"/>
      <c r="G99" s="1015"/>
      <c r="H99" s="1015"/>
      <c r="I99" s="1015"/>
      <c r="J99" s="1015"/>
      <c r="K99" s="1014"/>
      <c r="L99" s="1014"/>
      <c r="M99" s="1015" t="s">
        <v>7</v>
      </c>
      <c r="N99" s="1015" t="s">
        <v>7</v>
      </c>
      <c r="O99" s="1015"/>
      <c r="P99" s="1015">
        <v>2</v>
      </c>
      <c r="Q99" s="1015">
        <v>5</v>
      </c>
      <c r="R99" s="618"/>
      <c r="S99" s="755">
        <f t="shared" si="3"/>
        <v>0</v>
      </c>
    </row>
    <row r="100" spans="1:19" s="43" customFormat="1" ht="15" customHeight="1" x14ac:dyDescent="0.25">
      <c r="A100" s="214">
        <f t="shared" si="2"/>
        <v>93</v>
      </c>
      <c r="B100" s="1281"/>
      <c r="C100" s="1285"/>
      <c r="D100" s="1014" t="s">
        <v>1511</v>
      </c>
      <c r="E100" s="1015"/>
      <c r="F100" s="1015"/>
      <c r="G100" s="1015"/>
      <c r="H100" s="1015"/>
      <c r="I100" s="1015"/>
      <c r="J100" s="1015"/>
      <c r="K100" s="1014"/>
      <c r="L100" s="1014"/>
      <c r="M100" s="1015" t="s">
        <v>7</v>
      </c>
      <c r="N100" s="1015" t="s">
        <v>7</v>
      </c>
      <c r="O100" s="1015"/>
      <c r="P100" s="1015">
        <v>2</v>
      </c>
      <c r="Q100" s="1015">
        <v>5</v>
      </c>
      <c r="R100" s="618"/>
      <c r="S100" s="755">
        <f t="shared" si="3"/>
        <v>0</v>
      </c>
    </row>
    <row r="101" spans="1:19" s="43" customFormat="1" ht="15" customHeight="1" x14ac:dyDescent="0.25">
      <c r="A101" s="214">
        <f t="shared" si="2"/>
        <v>94</v>
      </c>
      <c r="B101" s="1281"/>
      <c r="C101" s="1285"/>
      <c r="D101" s="1014" t="s">
        <v>1512</v>
      </c>
      <c r="E101" s="1015"/>
      <c r="F101" s="1015"/>
      <c r="G101" s="1015"/>
      <c r="H101" s="1015"/>
      <c r="I101" s="1015"/>
      <c r="J101" s="1015"/>
      <c r="K101" s="1014"/>
      <c r="L101" s="1014"/>
      <c r="M101" s="1015" t="s">
        <v>7</v>
      </c>
      <c r="N101" s="1015" t="s">
        <v>7</v>
      </c>
      <c r="O101" s="1015"/>
      <c r="P101" s="1015">
        <v>2</v>
      </c>
      <c r="Q101" s="1015">
        <v>5</v>
      </c>
      <c r="R101" s="618"/>
      <c r="S101" s="755">
        <f t="shared" si="3"/>
        <v>0</v>
      </c>
    </row>
    <row r="102" spans="1:19" s="43" customFormat="1" ht="23.25" customHeight="1" x14ac:dyDescent="0.25">
      <c r="A102" s="214">
        <f t="shared" si="2"/>
        <v>95</v>
      </c>
      <c r="B102" s="1281"/>
      <c r="C102" s="1285"/>
      <c r="D102" s="6" t="s">
        <v>1513</v>
      </c>
      <c r="E102" s="1015"/>
      <c r="F102" s="1015"/>
      <c r="G102" s="1015"/>
      <c r="H102" s="1015"/>
      <c r="I102" s="1015"/>
      <c r="J102" s="1015"/>
      <c r="K102" s="1014"/>
      <c r="L102" s="1014"/>
      <c r="M102" s="1015" t="s">
        <v>7</v>
      </c>
      <c r="N102" s="1015" t="s">
        <v>7</v>
      </c>
      <c r="O102" s="1015"/>
      <c r="P102" s="1015">
        <v>2</v>
      </c>
      <c r="Q102" s="1015">
        <v>5</v>
      </c>
      <c r="R102" s="618"/>
      <c r="S102" s="755">
        <f t="shared" si="3"/>
        <v>0</v>
      </c>
    </row>
    <row r="103" spans="1:19" s="43" customFormat="1" ht="15" customHeight="1" x14ac:dyDescent="0.25">
      <c r="A103" s="214">
        <f t="shared" si="2"/>
        <v>96</v>
      </c>
      <c r="B103" s="1281"/>
      <c r="C103" s="1285"/>
      <c r="D103" s="1014" t="s">
        <v>1514</v>
      </c>
      <c r="E103" s="1015"/>
      <c r="F103" s="1015"/>
      <c r="G103" s="1015"/>
      <c r="H103" s="1015"/>
      <c r="I103" s="1015"/>
      <c r="J103" s="1015"/>
      <c r="K103" s="1014"/>
      <c r="L103" s="1014"/>
      <c r="M103" s="1015" t="s">
        <v>7</v>
      </c>
      <c r="N103" s="1015" t="s">
        <v>7</v>
      </c>
      <c r="O103" s="1015"/>
      <c r="P103" s="1015">
        <v>2</v>
      </c>
      <c r="Q103" s="1015">
        <v>2</v>
      </c>
      <c r="R103" s="618"/>
      <c r="S103" s="755">
        <f t="shared" si="3"/>
        <v>0</v>
      </c>
    </row>
    <row r="104" spans="1:19" s="43" customFormat="1" ht="15" customHeight="1" x14ac:dyDescent="0.25">
      <c r="A104" s="214">
        <f t="shared" si="2"/>
        <v>97</v>
      </c>
      <c r="B104" s="1281"/>
      <c r="C104" s="1285"/>
      <c r="D104" s="1014" t="s">
        <v>1515</v>
      </c>
      <c r="E104" s="1015"/>
      <c r="F104" s="1015"/>
      <c r="G104" s="1015"/>
      <c r="H104" s="1015"/>
      <c r="I104" s="1015"/>
      <c r="J104" s="1015"/>
      <c r="K104" s="1014"/>
      <c r="L104" s="1014"/>
      <c r="M104" s="1015" t="s">
        <v>7</v>
      </c>
      <c r="N104" s="1015" t="s">
        <v>7</v>
      </c>
      <c r="O104" s="1015"/>
      <c r="P104" s="1015">
        <v>2</v>
      </c>
      <c r="Q104" s="1015">
        <v>5</v>
      </c>
      <c r="R104" s="618"/>
      <c r="S104" s="755">
        <f t="shared" si="3"/>
        <v>0</v>
      </c>
    </row>
    <row r="105" spans="1:19" s="43" customFormat="1" ht="15" customHeight="1" x14ac:dyDescent="0.25">
      <c r="A105" s="214">
        <f t="shared" si="2"/>
        <v>98</v>
      </c>
      <c r="B105" s="1282"/>
      <c r="C105" s="1286"/>
      <c r="D105" s="1014" t="s">
        <v>44</v>
      </c>
      <c r="E105" s="1015"/>
      <c r="F105" s="1015"/>
      <c r="G105" s="1015"/>
      <c r="H105" s="1015"/>
      <c r="I105" s="1015"/>
      <c r="J105" s="1015"/>
      <c r="K105" s="1014"/>
      <c r="L105" s="1014"/>
      <c r="M105" s="1015" t="s">
        <v>7</v>
      </c>
      <c r="N105" s="1015" t="s">
        <v>7</v>
      </c>
      <c r="O105" s="1015"/>
      <c r="P105" s="1015">
        <v>2</v>
      </c>
      <c r="Q105" s="1015">
        <v>5</v>
      </c>
      <c r="R105" s="618"/>
      <c r="S105" s="755">
        <f t="shared" si="3"/>
        <v>0</v>
      </c>
    </row>
    <row r="106" spans="1:19" s="43" customFormat="1" ht="15" customHeight="1" x14ac:dyDescent="0.25">
      <c r="A106" s="214">
        <f t="shared" si="2"/>
        <v>99</v>
      </c>
      <c r="B106" s="1261" t="s">
        <v>1532</v>
      </c>
      <c r="C106" s="1284" t="s">
        <v>1508</v>
      </c>
      <c r="D106" s="1014" t="s">
        <v>141</v>
      </c>
      <c r="E106" s="1015"/>
      <c r="F106" s="1015"/>
      <c r="G106" s="1015"/>
      <c r="H106" s="1015"/>
      <c r="I106" s="1015"/>
      <c r="J106" s="1015"/>
      <c r="K106" s="1014"/>
      <c r="L106" s="1014"/>
      <c r="M106" s="1015" t="s">
        <v>7</v>
      </c>
      <c r="N106" s="1015" t="s">
        <v>7</v>
      </c>
      <c r="O106" s="1015"/>
      <c r="P106" s="1015">
        <v>2</v>
      </c>
      <c r="Q106" s="1015">
        <v>2</v>
      </c>
      <c r="R106" s="618"/>
      <c r="S106" s="755">
        <f t="shared" si="3"/>
        <v>0</v>
      </c>
    </row>
    <row r="107" spans="1:19" s="43" customFormat="1" ht="15" customHeight="1" x14ac:dyDescent="0.25">
      <c r="A107" s="214">
        <f t="shared" si="2"/>
        <v>100</v>
      </c>
      <c r="B107" s="1262"/>
      <c r="C107" s="1285"/>
      <c r="D107" s="1014" t="s">
        <v>126</v>
      </c>
      <c r="E107" s="1015"/>
      <c r="F107" s="1015"/>
      <c r="G107" s="1015"/>
      <c r="H107" s="1015"/>
      <c r="I107" s="1015"/>
      <c r="J107" s="1015"/>
      <c r="K107" s="1014"/>
      <c r="L107" s="1014"/>
      <c r="M107" s="1015" t="s">
        <v>7</v>
      </c>
      <c r="N107" s="1015" t="s">
        <v>7</v>
      </c>
      <c r="O107" s="1015"/>
      <c r="P107" s="1015">
        <v>2</v>
      </c>
      <c r="Q107" s="1015">
        <v>2</v>
      </c>
      <c r="R107" s="618"/>
      <c r="S107" s="755">
        <f t="shared" si="3"/>
        <v>0</v>
      </c>
    </row>
    <row r="108" spans="1:19" s="43" customFormat="1" ht="15" customHeight="1" x14ac:dyDescent="0.25">
      <c r="A108" s="214">
        <f t="shared" si="2"/>
        <v>101</v>
      </c>
      <c r="B108" s="1262"/>
      <c r="C108" s="1285"/>
      <c r="D108" s="1014" t="s">
        <v>1509</v>
      </c>
      <c r="E108" s="1015"/>
      <c r="F108" s="1015"/>
      <c r="G108" s="1015"/>
      <c r="H108" s="1015"/>
      <c r="I108" s="1015"/>
      <c r="J108" s="1015"/>
      <c r="K108" s="1014"/>
      <c r="L108" s="1014"/>
      <c r="M108" s="1015" t="s">
        <v>7</v>
      </c>
      <c r="N108" s="1015" t="s">
        <v>7</v>
      </c>
      <c r="O108" s="1015"/>
      <c r="P108" s="1015">
        <v>2</v>
      </c>
      <c r="Q108" s="1015">
        <v>2</v>
      </c>
      <c r="R108" s="618"/>
      <c r="S108" s="755">
        <f t="shared" si="3"/>
        <v>0</v>
      </c>
    </row>
    <row r="109" spans="1:19" s="43" customFormat="1" ht="15" customHeight="1" x14ac:dyDescent="0.25">
      <c r="A109" s="214">
        <f t="shared" si="2"/>
        <v>102</v>
      </c>
      <c r="B109" s="1262"/>
      <c r="C109" s="1285"/>
      <c r="D109" s="1014" t="s">
        <v>861</v>
      </c>
      <c r="E109" s="1015"/>
      <c r="F109" s="1015"/>
      <c r="G109" s="1015"/>
      <c r="H109" s="1015"/>
      <c r="I109" s="1015"/>
      <c r="J109" s="1015"/>
      <c r="K109" s="1014"/>
      <c r="L109" s="1014"/>
      <c r="M109" s="1015" t="s">
        <v>7</v>
      </c>
      <c r="N109" s="1015" t="s">
        <v>7</v>
      </c>
      <c r="O109" s="1015"/>
      <c r="P109" s="1015">
        <v>2</v>
      </c>
      <c r="Q109" s="1015">
        <v>2</v>
      </c>
      <c r="R109" s="618"/>
      <c r="S109" s="755">
        <f t="shared" si="3"/>
        <v>0</v>
      </c>
    </row>
    <row r="110" spans="1:19" s="43" customFormat="1" ht="15" customHeight="1" x14ac:dyDescent="0.25">
      <c r="A110" s="214">
        <f t="shared" si="2"/>
        <v>103</v>
      </c>
      <c r="B110" s="1262"/>
      <c r="C110" s="1285"/>
      <c r="D110" s="1014" t="s">
        <v>1510</v>
      </c>
      <c r="E110" s="1015"/>
      <c r="F110" s="1015"/>
      <c r="G110" s="1015"/>
      <c r="H110" s="1015"/>
      <c r="I110" s="1015"/>
      <c r="J110" s="1015"/>
      <c r="K110" s="1014"/>
      <c r="L110" s="1014"/>
      <c r="M110" s="1015" t="s">
        <v>7</v>
      </c>
      <c r="N110" s="1015" t="s">
        <v>7</v>
      </c>
      <c r="O110" s="1015"/>
      <c r="P110" s="1015">
        <v>2</v>
      </c>
      <c r="Q110" s="1015">
        <v>2</v>
      </c>
      <c r="R110" s="618"/>
      <c r="S110" s="755">
        <f t="shared" si="3"/>
        <v>0</v>
      </c>
    </row>
    <row r="111" spans="1:19" s="43" customFormat="1" ht="15" customHeight="1" x14ac:dyDescent="0.25">
      <c r="A111" s="214">
        <f t="shared" si="2"/>
        <v>104</v>
      </c>
      <c r="B111" s="1262"/>
      <c r="C111" s="1285"/>
      <c r="D111" s="1014" t="s">
        <v>1511</v>
      </c>
      <c r="E111" s="1015"/>
      <c r="F111" s="1015"/>
      <c r="G111" s="1015"/>
      <c r="H111" s="1015"/>
      <c r="I111" s="1015"/>
      <c r="J111" s="1015"/>
      <c r="K111" s="1014"/>
      <c r="L111" s="1014"/>
      <c r="M111" s="1015" t="s">
        <v>7</v>
      </c>
      <c r="N111" s="1015" t="s">
        <v>7</v>
      </c>
      <c r="O111" s="1015"/>
      <c r="P111" s="1015">
        <v>2</v>
      </c>
      <c r="Q111" s="1015">
        <v>2</v>
      </c>
      <c r="R111" s="618"/>
      <c r="S111" s="755">
        <f t="shared" si="3"/>
        <v>0</v>
      </c>
    </row>
    <row r="112" spans="1:19" s="43" customFormat="1" ht="15" customHeight="1" x14ac:dyDescent="0.25">
      <c r="A112" s="214">
        <f t="shared" si="2"/>
        <v>105</v>
      </c>
      <c r="B112" s="1262"/>
      <c r="C112" s="1285"/>
      <c r="D112" s="1014" t="s">
        <v>1512</v>
      </c>
      <c r="E112" s="1015"/>
      <c r="F112" s="1015"/>
      <c r="G112" s="1015"/>
      <c r="H112" s="1015"/>
      <c r="I112" s="1015"/>
      <c r="J112" s="1015"/>
      <c r="K112" s="1014"/>
      <c r="L112" s="1014"/>
      <c r="M112" s="1015" t="s">
        <v>7</v>
      </c>
      <c r="N112" s="1015" t="s">
        <v>7</v>
      </c>
      <c r="O112" s="1015"/>
      <c r="P112" s="1015">
        <v>2</v>
      </c>
      <c r="Q112" s="1015">
        <v>2</v>
      </c>
      <c r="R112" s="618"/>
      <c r="S112" s="755">
        <f t="shared" si="3"/>
        <v>0</v>
      </c>
    </row>
    <row r="113" spans="1:19" s="43" customFormat="1" ht="24.75" customHeight="1" x14ac:dyDescent="0.25">
      <c r="A113" s="214">
        <f t="shared" si="2"/>
        <v>106</v>
      </c>
      <c r="B113" s="1262"/>
      <c r="C113" s="1285"/>
      <c r="D113" s="6" t="s">
        <v>1513</v>
      </c>
      <c r="E113" s="1015"/>
      <c r="F113" s="1015"/>
      <c r="G113" s="1015"/>
      <c r="H113" s="1015"/>
      <c r="I113" s="1015"/>
      <c r="J113" s="1015"/>
      <c r="K113" s="1014"/>
      <c r="L113" s="1014"/>
      <c r="M113" s="1015" t="s">
        <v>7</v>
      </c>
      <c r="N113" s="1015" t="s">
        <v>7</v>
      </c>
      <c r="O113" s="1015"/>
      <c r="P113" s="1015">
        <v>2</v>
      </c>
      <c r="Q113" s="1015">
        <v>2</v>
      </c>
      <c r="R113" s="618"/>
      <c r="S113" s="755">
        <f t="shared" si="3"/>
        <v>0</v>
      </c>
    </row>
    <row r="114" spans="1:19" s="43" customFormat="1" ht="15" customHeight="1" x14ac:dyDescent="0.25">
      <c r="A114" s="214">
        <f t="shared" si="2"/>
        <v>107</v>
      </c>
      <c r="B114" s="1262"/>
      <c r="C114" s="1285"/>
      <c r="D114" s="1014" t="s">
        <v>1514</v>
      </c>
      <c r="E114" s="1015"/>
      <c r="F114" s="1015"/>
      <c r="G114" s="1015"/>
      <c r="H114" s="1015"/>
      <c r="I114" s="1015"/>
      <c r="J114" s="1015"/>
      <c r="K114" s="1014"/>
      <c r="L114" s="1014"/>
      <c r="M114" s="1015" t="s">
        <v>7</v>
      </c>
      <c r="N114" s="1015" t="s">
        <v>7</v>
      </c>
      <c r="O114" s="1015"/>
      <c r="P114" s="1015">
        <v>2</v>
      </c>
      <c r="Q114" s="1015">
        <v>2</v>
      </c>
      <c r="R114" s="618"/>
      <c r="S114" s="755">
        <f t="shared" si="3"/>
        <v>0</v>
      </c>
    </row>
    <row r="115" spans="1:19" s="43" customFormat="1" ht="15" customHeight="1" x14ac:dyDescent="0.25">
      <c r="A115" s="214">
        <f t="shared" si="2"/>
        <v>108</v>
      </c>
      <c r="B115" s="1262"/>
      <c r="C115" s="1285"/>
      <c r="D115" s="1014" t="s">
        <v>1515</v>
      </c>
      <c r="E115" s="1015"/>
      <c r="F115" s="1015"/>
      <c r="G115" s="1015"/>
      <c r="H115" s="1015"/>
      <c r="I115" s="1015"/>
      <c r="J115" s="1015"/>
      <c r="K115" s="1014"/>
      <c r="L115" s="1014"/>
      <c r="M115" s="1015" t="s">
        <v>7</v>
      </c>
      <c r="N115" s="1015" t="s">
        <v>7</v>
      </c>
      <c r="O115" s="1015"/>
      <c r="P115" s="1015">
        <v>2</v>
      </c>
      <c r="Q115" s="1015">
        <v>2</v>
      </c>
      <c r="R115" s="618"/>
      <c r="S115" s="755">
        <f t="shared" si="3"/>
        <v>0</v>
      </c>
    </row>
    <row r="116" spans="1:19" s="43" customFormat="1" ht="15" customHeight="1" x14ac:dyDescent="0.25">
      <c r="A116" s="214">
        <f t="shared" si="2"/>
        <v>109</v>
      </c>
      <c r="B116" s="1263"/>
      <c r="C116" s="1286"/>
      <c r="D116" s="1014" t="s">
        <v>44</v>
      </c>
      <c r="E116" s="1015"/>
      <c r="F116" s="1015"/>
      <c r="G116" s="1015"/>
      <c r="H116" s="1015"/>
      <c r="I116" s="1015"/>
      <c r="J116" s="1015"/>
      <c r="K116" s="1014"/>
      <c r="L116" s="1014"/>
      <c r="M116" s="1015" t="s">
        <v>7</v>
      </c>
      <c r="N116" s="1015" t="s">
        <v>7</v>
      </c>
      <c r="O116" s="1015"/>
      <c r="P116" s="1015">
        <v>2</v>
      </c>
      <c r="Q116" s="1015">
        <v>1</v>
      </c>
      <c r="R116" s="618"/>
      <c r="S116" s="755">
        <f t="shared" si="3"/>
        <v>0</v>
      </c>
    </row>
    <row r="117" spans="1:19" s="43" customFormat="1" ht="15" customHeight="1" x14ac:dyDescent="0.25">
      <c r="A117" s="214">
        <f t="shared" si="2"/>
        <v>110</v>
      </c>
      <c r="B117" s="1280" t="s">
        <v>4043</v>
      </c>
      <c r="C117" s="1284" t="s">
        <v>1517</v>
      </c>
      <c r="D117" s="1014" t="s">
        <v>142</v>
      </c>
      <c r="E117" s="1015"/>
      <c r="F117" s="1015"/>
      <c r="G117" s="1015"/>
      <c r="H117" s="1015"/>
      <c r="I117" s="1015"/>
      <c r="J117" s="1015"/>
      <c r="K117" s="1014"/>
      <c r="L117" s="1014"/>
      <c r="M117" s="1015" t="s">
        <v>7</v>
      </c>
      <c r="N117" s="1015" t="s">
        <v>7</v>
      </c>
      <c r="O117" s="1015"/>
      <c r="P117" s="1015">
        <v>2</v>
      </c>
      <c r="Q117" s="1015">
        <v>8</v>
      </c>
      <c r="R117" s="618"/>
      <c r="S117" s="755">
        <f t="shared" si="3"/>
        <v>0</v>
      </c>
    </row>
    <row r="118" spans="1:19" s="43" customFormat="1" ht="15" customHeight="1" x14ac:dyDescent="0.25">
      <c r="A118" s="214">
        <f t="shared" si="2"/>
        <v>111</v>
      </c>
      <c r="B118" s="1281"/>
      <c r="C118" s="1285"/>
      <c r="D118" s="1014" t="s">
        <v>126</v>
      </c>
      <c r="E118" s="1015"/>
      <c r="F118" s="1015"/>
      <c r="G118" s="1015"/>
      <c r="H118" s="1015"/>
      <c r="I118" s="1015"/>
      <c r="J118" s="1015"/>
      <c r="K118" s="1014"/>
      <c r="L118" s="1014"/>
      <c r="M118" s="1015" t="s">
        <v>7</v>
      </c>
      <c r="N118" s="1015" t="s">
        <v>7</v>
      </c>
      <c r="O118" s="1015"/>
      <c r="P118" s="1015">
        <v>2</v>
      </c>
      <c r="Q118" s="1015">
        <v>8</v>
      </c>
      <c r="R118" s="618"/>
      <c r="S118" s="755">
        <f t="shared" si="3"/>
        <v>0</v>
      </c>
    </row>
    <row r="119" spans="1:19" s="43" customFormat="1" ht="15" customHeight="1" x14ac:dyDescent="0.25">
      <c r="A119" s="214">
        <f t="shared" si="2"/>
        <v>112</v>
      </c>
      <c r="B119" s="1281"/>
      <c r="C119" s="1285"/>
      <c r="D119" s="1014" t="s">
        <v>1509</v>
      </c>
      <c r="E119" s="1015"/>
      <c r="F119" s="1015"/>
      <c r="G119" s="1015"/>
      <c r="H119" s="1015"/>
      <c r="I119" s="1015"/>
      <c r="J119" s="1015"/>
      <c r="K119" s="1014"/>
      <c r="L119" s="1014"/>
      <c r="M119" s="1015" t="s">
        <v>7</v>
      </c>
      <c r="N119" s="1015" t="s">
        <v>7</v>
      </c>
      <c r="O119" s="1015"/>
      <c r="P119" s="1015">
        <v>2</v>
      </c>
      <c r="Q119" s="1015">
        <v>8</v>
      </c>
      <c r="R119" s="618"/>
      <c r="S119" s="755">
        <f t="shared" si="3"/>
        <v>0</v>
      </c>
    </row>
    <row r="120" spans="1:19" s="43" customFormat="1" ht="15" customHeight="1" x14ac:dyDescent="0.25">
      <c r="A120" s="214">
        <f t="shared" si="2"/>
        <v>113</v>
      </c>
      <c r="B120" s="1281"/>
      <c r="C120" s="1285"/>
      <c r="D120" s="1014" t="s">
        <v>42</v>
      </c>
      <c r="E120" s="1015"/>
      <c r="F120" s="1015"/>
      <c r="G120" s="1015"/>
      <c r="H120" s="1015"/>
      <c r="I120" s="1015"/>
      <c r="J120" s="1015"/>
      <c r="K120" s="1014"/>
      <c r="L120" s="1014"/>
      <c r="M120" s="1015" t="s">
        <v>7</v>
      </c>
      <c r="N120" s="1015" t="s">
        <v>7</v>
      </c>
      <c r="O120" s="1015"/>
      <c r="P120" s="1015">
        <v>2</v>
      </c>
      <c r="Q120" s="1015">
        <v>8</v>
      </c>
      <c r="R120" s="618"/>
      <c r="S120" s="755">
        <f t="shared" si="3"/>
        <v>0</v>
      </c>
    </row>
    <row r="121" spans="1:19" s="43" customFormat="1" ht="15" customHeight="1" x14ac:dyDescent="0.25">
      <c r="A121" s="214">
        <f t="shared" si="2"/>
        <v>114</v>
      </c>
      <c r="B121" s="1281"/>
      <c r="C121" s="1285"/>
      <c r="D121" s="1014" t="s">
        <v>46</v>
      </c>
      <c r="E121" s="1015"/>
      <c r="F121" s="1015"/>
      <c r="G121" s="1015"/>
      <c r="H121" s="1015"/>
      <c r="I121" s="1015"/>
      <c r="J121" s="1015"/>
      <c r="K121" s="1014"/>
      <c r="L121" s="1014"/>
      <c r="M121" s="1015" t="s">
        <v>7</v>
      </c>
      <c r="N121" s="1015" t="s">
        <v>7</v>
      </c>
      <c r="O121" s="1015"/>
      <c r="P121" s="1015">
        <v>2</v>
      </c>
      <c r="Q121" s="1015">
        <v>8</v>
      </c>
      <c r="R121" s="618"/>
      <c r="S121" s="755">
        <f t="shared" si="3"/>
        <v>0</v>
      </c>
    </row>
    <row r="122" spans="1:19" s="43" customFormat="1" ht="15" customHeight="1" x14ac:dyDescent="0.25">
      <c r="A122" s="214">
        <f t="shared" si="2"/>
        <v>115</v>
      </c>
      <c r="B122" s="1281"/>
      <c r="C122" s="1285"/>
      <c r="D122" s="1014" t="s">
        <v>1518</v>
      </c>
      <c r="E122" s="1015"/>
      <c r="F122" s="1015"/>
      <c r="G122" s="1015"/>
      <c r="H122" s="1015"/>
      <c r="I122" s="1015"/>
      <c r="J122" s="1015"/>
      <c r="K122" s="1014"/>
      <c r="L122" s="1014"/>
      <c r="M122" s="1015" t="s">
        <v>7</v>
      </c>
      <c r="N122" s="1015" t="s">
        <v>7</v>
      </c>
      <c r="O122" s="1015"/>
      <c r="P122" s="1015">
        <v>2</v>
      </c>
      <c r="Q122" s="1015">
        <v>8</v>
      </c>
      <c r="R122" s="618"/>
      <c r="S122" s="755">
        <f t="shared" si="3"/>
        <v>0</v>
      </c>
    </row>
    <row r="123" spans="1:19" s="43" customFormat="1" ht="15" customHeight="1" x14ac:dyDescent="0.25">
      <c r="A123" s="214">
        <f t="shared" si="2"/>
        <v>116</v>
      </c>
      <c r="B123" s="1281"/>
      <c r="C123" s="1285"/>
      <c r="D123" s="1014" t="s">
        <v>1515</v>
      </c>
      <c r="E123" s="1015"/>
      <c r="F123" s="1015"/>
      <c r="G123" s="1015"/>
      <c r="H123" s="1015"/>
      <c r="I123" s="1015"/>
      <c r="J123" s="1015"/>
      <c r="K123" s="1014"/>
      <c r="L123" s="1014"/>
      <c r="M123" s="1015" t="s">
        <v>7</v>
      </c>
      <c r="N123" s="1015" t="s">
        <v>7</v>
      </c>
      <c r="O123" s="1015"/>
      <c r="P123" s="1015">
        <v>2</v>
      </c>
      <c r="Q123" s="1015">
        <v>8</v>
      </c>
      <c r="R123" s="618"/>
      <c r="S123" s="755">
        <f t="shared" si="3"/>
        <v>0</v>
      </c>
    </row>
    <row r="124" spans="1:19" s="43" customFormat="1" ht="15" customHeight="1" x14ac:dyDescent="0.25">
      <c r="A124" s="214">
        <f t="shared" si="2"/>
        <v>117</v>
      </c>
      <c r="B124" s="1281"/>
      <c r="C124" s="1285"/>
      <c r="D124" s="1014" t="s">
        <v>1533</v>
      </c>
      <c r="E124" s="1015"/>
      <c r="F124" s="1015"/>
      <c r="G124" s="1015"/>
      <c r="H124" s="1015"/>
      <c r="I124" s="1015"/>
      <c r="J124" s="1015"/>
      <c r="K124" s="1014"/>
      <c r="L124" s="1014"/>
      <c r="M124" s="1015" t="s">
        <v>7</v>
      </c>
      <c r="N124" s="1015"/>
      <c r="O124" s="1015"/>
      <c r="P124" s="1015">
        <v>1</v>
      </c>
      <c r="Q124" s="1015">
        <v>4</v>
      </c>
      <c r="R124" s="618"/>
      <c r="S124" s="755">
        <f t="shared" si="3"/>
        <v>0</v>
      </c>
    </row>
    <row r="125" spans="1:19" s="43" customFormat="1" ht="15" customHeight="1" x14ac:dyDescent="0.25">
      <c r="A125" s="214">
        <f t="shared" si="2"/>
        <v>118</v>
      </c>
      <c r="B125" s="1281"/>
      <c r="C125" s="1285"/>
      <c r="D125" s="1014" t="s">
        <v>1534</v>
      </c>
      <c r="E125" s="1015"/>
      <c r="F125" s="1015"/>
      <c r="G125" s="1015"/>
      <c r="H125" s="1015"/>
      <c r="I125" s="1015"/>
      <c r="J125" s="1015"/>
      <c r="K125" s="1014"/>
      <c r="L125" s="1014"/>
      <c r="M125" s="1015"/>
      <c r="N125" s="1015" t="s">
        <v>7</v>
      </c>
      <c r="O125" s="1015"/>
      <c r="P125" s="1015">
        <v>1</v>
      </c>
      <c r="Q125" s="1015">
        <v>4</v>
      </c>
      <c r="R125" s="618"/>
      <c r="S125" s="755">
        <f t="shared" si="3"/>
        <v>0</v>
      </c>
    </row>
    <row r="126" spans="1:19" s="43" customFormat="1" ht="15" customHeight="1" x14ac:dyDescent="0.25">
      <c r="A126" s="214">
        <f t="shared" si="2"/>
        <v>119</v>
      </c>
      <c r="B126" s="1282"/>
      <c r="C126" s="1286"/>
      <c r="D126" s="1014" t="s">
        <v>44</v>
      </c>
      <c r="E126" s="1015"/>
      <c r="F126" s="1015"/>
      <c r="G126" s="1015"/>
      <c r="H126" s="1015"/>
      <c r="I126" s="1015"/>
      <c r="J126" s="1015"/>
      <c r="K126" s="1014"/>
      <c r="L126" s="1014"/>
      <c r="M126" s="1015" t="s">
        <v>7</v>
      </c>
      <c r="N126" s="1015" t="s">
        <v>7</v>
      </c>
      <c r="O126" s="1015"/>
      <c r="P126" s="1015">
        <v>2</v>
      </c>
      <c r="Q126" s="1015">
        <v>1</v>
      </c>
      <c r="R126" s="618"/>
      <c r="S126" s="755">
        <f t="shared" si="3"/>
        <v>0</v>
      </c>
    </row>
    <row r="127" spans="1:19" s="43" customFormat="1" ht="15" customHeight="1" x14ac:dyDescent="0.25">
      <c r="A127" s="214">
        <f t="shared" si="2"/>
        <v>120</v>
      </c>
      <c r="B127" s="1295" t="s">
        <v>206</v>
      </c>
      <c r="C127" s="1292" t="s">
        <v>1522</v>
      </c>
      <c r="D127" s="1014" t="s">
        <v>1523</v>
      </c>
      <c r="E127" s="1015"/>
      <c r="F127" s="1015"/>
      <c r="G127" s="1015"/>
      <c r="H127" s="1015"/>
      <c r="I127" s="1015"/>
      <c r="J127" s="1015"/>
      <c r="K127" s="1014"/>
      <c r="L127" s="1014"/>
      <c r="M127" s="1015" t="s">
        <v>7</v>
      </c>
      <c r="N127" s="1015" t="s">
        <v>7</v>
      </c>
      <c r="O127" s="1015"/>
      <c r="P127" s="1015">
        <v>2</v>
      </c>
      <c r="Q127" s="1015">
        <v>1</v>
      </c>
      <c r="R127" s="618"/>
      <c r="S127" s="755">
        <f t="shared" si="3"/>
        <v>0</v>
      </c>
    </row>
    <row r="128" spans="1:19" s="43" customFormat="1" ht="15" customHeight="1" x14ac:dyDescent="0.25">
      <c r="A128" s="214">
        <f t="shared" si="2"/>
        <v>121</v>
      </c>
      <c r="B128" s="1297"/>
      <c r="C128" s="1294"/>
      <c r="D128" s="1014" t="s">
        <v>44</v>
      </c>
      <c r="E128" s="1015"/>
      <c r="F128" s="1015"/>
      <c r="G128" s="1015"/>
      <c r="H128" s="1015"/>
      <c r="I128" s="1015"/>
      <c r="J128" s="1015"/>
      <c r="K128" s="1014"/>
      <c r="L128" s="1014"/>
      <c r="M128" s="1015" t="s">
        <v>7</v>
      </c>
      <c r="N128" s="1015" t="s">
        <v>7</v>
      </c>
      <c r="O128" s="1015"/>
      <c r="P128" s="1015">
        <v>2</v>
      </c>
      <c r="Q128" s="1015">
        <v>1</v>
      </c>
      <c r="R128" s="618"/>
      <c r="S128" s="755">
        <f t="shared" si="3"/>
        <v>0</v>
      </c>
    </row>
    <row r="129" spans="1:19" s="43" customFormat="1" ht="23.25" customHeight="1" x14ac:dyDescent="0.25">
      <c r="A129" s="214">
        <f t="shared" si="2"/>
        <v>122</v>
      </c>
      <c r="B129" s="1295" t="s">
        <v>1535</v>
      </c>
      <c r="C129" s="1292" t="s">
        <v>219</v>
      </c>
      <c r="D129" s="6" t="s">
        <v>1536</v>
      </c>
      <c r="E129" s="1015"/>
      <c r="F129" s="1015"/>
      <c r="G129" s="1015"/>
      <c r="H129" s="1015"/>
      <c r="I129" s="1015"/>
      <c r="J129" s="1015"/>
      <c r="K129" s="1014"/>
      <c r="L129" s="1014"/>
      <c r="M129" s="1015" t="s">
        <v>7</v>
      </c>
      <c r="N129" s="1015" t="s">
        <v>7</v>
      </c>
      <c r="O129" s="1015"/>
      <c r="P129" s="1015">
        <v>2</v>
      </c>
      <c r="Q129" s="1015">
        <v>1</v>
      </c>
      <c r="R129" s="618"/>
      <c r="S129" s="755">
        <f t="shared" si="3"/>
        <v>0</v>
      </c>
    </row>
    <row r="130" spans="1:19" s="43" customFormat="1" ht="27.75" customHeight="1" x14ac:dyDescent="0.25">
      <c r="A130" s="214">
        <f t="shared" si="2"/>
        <v>123</v>
      </c>
      <c r="B130" s="1296"/>
      <c r="C130" s="1293"/>
      <c r="D130" s="6" t="s">
        <v>1537</v>
      </c>
      <c r="E130" s="1015"/>
      <c r="F130" s="1015"/>
      <c r="G130" s="1015"/>
      <c r="H130" s="1015"/>
      <c r="I130" s="1015"/>
      <c r="J130" s="1015"/>
      <c r="K130" s="1014"/>
      <c r="L130" s="1014"/>
      <c r="M130" s="1015" t="s">
        <v>7</v>
      </c>
      <c r="N130" s="1015" t="s">
        <v>7</v>
      </c>
      <c r="O130" s="1015"/>
      <c r="P130" s="1015">
        <v>2</v>
      </c>
      <c r="Q130" s="1015">
        <v>1</v>
      </c>
      <c r="R130" s="618"/>
      <c r="S130" s="755">
        <f t="shared" si="3"/>
        <v>0</v>
      </c>
    </row>
    <row r="131" spans="1:19" s="43" customFormat="1" ht="15" customHeight="1" x14ac:dyDescent="0.25">
      <c r="A131" s="214">
        <f t="shared" si="2"/>
        <v>124</v>
      </c>
      <c r="B131" s="1296"/>
      <c r="C131" s="1293"/>
      <c r="D131" s="1014" t="s">
        <v>1538</v>
      </c>
      <c r="E131" s="1015"/>
      <c r="F131" s="1015"/>
      <c r="G131" s="1015"/>
      <c r="H131" s="1015"/>
      <c r="I131" s="1015"/>
      <c r="J131" s="1015"/>
      <c r="K131" s="1014"/>
      <c r="L131" s="1014"/>
      <c r="M131" s="1015" t="s">
        <v>7</v>
      </c>
      <c r="N131" s="1015" t="s">
        <v>7</v>
      </c>
      <c r="O131" s="1015"/>
      <c r="P131" s="1015">
        <v>2</v>
      </c>
      <c r="Q131" s="1015">
        <v>1</v>
      </c>
      <c r="R131" s="618"/>
      <c r="S131" s="755">
        <f t="shared" si="3"/>
        <v>0</v>
      </c>
    </row>
    <row r="132" spans="1:19" s="43" customFormat="1" ht="15" customHeight="1" x14ac:dyDescent="0.25">
      <c r="A132" s="214">
        <f t="shared" si="2"/>
        <v>125</v>
      </c>
      <c r="B132" s="1296"/>
      <c r="C132" s="1293"/>
      <c r="D132" s="1014" t="s">
        <v>1539</v>
      </c>
      <c r="E132" s="1015"/>
      <c r="F132" s="1015"/>
      <c r="G132" s="1015"/>
      <c r="H132" s="1015"/>
      <c r="I132" s="1015"/>
      <c r="J132" s="1015"/>
      <c r="K132" s="1014"/>
      <c r="L132" s="1014"/>
      <c r="M132" s="1015" t="s">
        <v>7</v>
      </c>
      <c r="N132" s="1015" t="s">
        <v>7</v>
      </c>
      <c r="O132" s="1015"/>
      <c r="P132" s="1015">
        <v>2</v>
      </c>
      <c r="Q132" s="1015">
        <v>1</v>
      </c>
      <c r="R132" s="618"/>
      <c r="S132" s="755">
        <f t="shared" si="3"/>
        <v>0</v>
      </c>
    </row>
    <row r="133" spans="1:19" s="43" customFormat="1" ht="15" customHeight="1" x14ac:dyDescent="0.25">
      <c r="A133" s="214">
        <f t="shared" si="2"/>
        <v>126</v>
      </c>
      <c r="B133" s="1296"/>
      <c r="C133" s="1293"/>
      <c r="D133" s="1014" t="s">
        <v>1540</v>
      </c>
      <c r="E133" s="1015"/>
      <c r="F133" s="1015"/>
      <c r="G133" s="1015"/>
      <c r="H133" s="1015"/>
      <c r="I133" s="1015"/>
      <c r="J133" s="1015"/>
      <c r="K133" s="1014"/>
      <c r="L133" s="1014"/>
      <c r="M133" s="1015" t="s">
        <v>7</v>
      </c>
      <c r="N133" s="1015" t="s">
        <v>7</v>
      </c>
      <c r="O133" s="1015"/>
      <c r="P133" s="1015">
        <v>2</v>
      </c>
      <c r="Q133" s="1015">
        <v>1</v>
      </c>
      <c r="R133" s="618"/>
      <c r="S133" s="755">
        <f t="shared" si="3"/>
        <v>0</v>
      </c>
    </row>
    <row r="134" spans="1:19" s="43" customFormat="1" ht="15" customHeight="1" x14ac:dyDescent="0.25">
      <c r="A134" s="214">
        <f t="shared" si="2"/>
        <v>127</v>
      </c>
      <c r="B134" s="1296"/>
      <c r="C134" s="1293"/>
      <c r="D134" s="1014" t="s">
        <v>1541</v>
      </c>
      <c r="E134" s="1015"/>
      <c r="F134" s="1015"/>
      <c r="G134" s="1015"/>
      <c r="H134" s="1015"/>
      <c r="I134" s="1015"/>
      <c r="J134" s="1015"/>
      <c r="K134" s="1014"/>
      <c r="L134" s="1014"/>
      <c r="M134" s="1015" t="s">
        <v>7</v>
      </c>
      <c r="N134" s="1015" t="s">
        <v>7</v>
      </c>
      <c r="O134" s="1015"/>
      <c r="P134" s="1015">
        <v>2</v>
      </c>
      <c r="Q134" s="1015">
        <v>1</v>
      </c>
      <c r="R134" s="618"/>
      <c r="S134" s="755">
        <f t="shared" si="3"/>
        <v>0</v>
      </c>
    </row>
    <row r="135" spans="1:19" s="43" customFormat="1" ht="15" customHeight="1" x14ac:dyDescent="0.25">
      <c r="A135" s="214">
        <f t="shared" si="2"/>
        <v>128</v>
      </c>
      <c r="B135" s="1296"/>
      <c r="C135" s="1293"/>
      <c r="D135" s="1014" t="s">
        <v>1542</v>
      </c>
      <c r="E135" s="1015"/>
      <c r="F135" s="1015"/>
      <c r="G135" s="1015"/>
      <c r="H135" s="1015"/>
      <c r="I135" s="1015"/>
      <c r="J135" s="1015"/>
      <c r="K135" s="1014"/>
      <c r="L135" s="1014"/>
      <c r="M135" s="1015" t="s">
        <v>7</v>
      </c>
      <c r="N135" s="1015" t="s">
        <v>7</v>
      </c>
      <c r="O135" s="1015"/>
      <c r="P135" s="1015">
        <v>2</v>
      </c>
      <c r="Q135" s="1015">
        <v>1</v>
      </c>
      <c r="R135" s="618"/>
      <c r="S135" s="755">
        <f t="shared" si="3"/>
        <v>0</v>
      </c>
    </row>
    <row r="136" spans="1:19" s="43" customFormat="1" ht="15" customHeight="1" x14ac:dyDescent="0.25">
      <c r="A136" s="214">
        <f>ROW(A129)</f>
        <v>129</v>
      </c>
      <c r="B136" s="1296"/>
      <c r="C136" s="1293"/>
      <c r="D136" s="1014" t="s">
        <v>1543</v>
      </c>
      <c r="E136" s="1015"/>
      <c r="F136" s="1015"/>
      <c r="G136" s="1015"/>
      <c r="H136" s="1015"/>
      <c r="I136" s="1015"/>
      <c r="J136" s="1015"/>
      <c r="K136" s="1014"/>
      <c r="L136" s="1014"/>
      <c r="M136" s="1015" t="s">
        <v>7</v>
      </c>
      <c r="N136" s="1015" t="s">
        <v>7</v>
      </c>
      <c r="O136" s="1015"/>
      <c r="P136" s="1015">
        <v>2</v>
      </c>
      <c r="Q136" s="1015">
        <v>1</v>
      </c>
      <c r="R136" s="618"/>
      <c r="S136" s="755">
        <f t="shared" si="3"/>
        <v>0</v>
      </c>
    </row>
    <row r="137" spans="1:19" s="43" customFormat="1" ht="15" customHeight="1" x14ac:dyDescent="0.25">
      <c r="A137" s="214">
        <f>ROW(A130)</f>
        <v>130</v>
      </c>
      <c r="B137" s="1296"/>
      <c r="C137" s="1293"/>
      <c r="D137" s="1014" t="s">
        <v>144</v>
      </c>
      <c r="E137" s="1015"/>
      <c r="F137" s="1015"/>
      <c r="G137" s="1015"/>
      <c r="H137" s="1015"/>
      <c r="I137" s="1015"/>
      <c r="J137" s="1015" t="s">
        <v>7</v>
      </c>
      <c r="K137" s="1014"/>
      <c r="L137" s="1014"/>
      <c r="M137" s="1015"/>
      <c r="N137" s="1015"/>
      <c r="O137" s="1015"/>
      <c r="P137" s="1015">
        <v>0.25</v>
      </c>
      <c r="Q137" s="1015">
        <v>1</v>
      </c>
      <c r="R137" s="618"/>
      <c r="S137" s="755">
        <f t="shared" si="3"/>
        <v>0</v>
      </c>
    </row>
    <row r="138" spans="1:19" s="43" customFormat="1" ht="15" customHeight="1" x14ac:dyDescent="0.25">
      <c r="A138" s="214">
        <f>ROW(A131)</f>
        <v>131</v>
      </c>
      <c r="B138" s="1297"/>
      <c r="C138" s="1294"/>
      <c r="D138" s="1014" t="s">
        <v>205</v>
      </c>
      <c r="E138" s="1015"/>
      <c r="F138" s="1015"/>
      <c r="G138" s="1015"/>
      <c r="H138" s="1015"/>
      <c r="I138" s="1015"/>
      <c r="J138" s="1015"/>
      <c r="K138" s="1014"/>
      <c r="L138" s="1014"/>
      <c r="M138" s="1015" t="s">
        <v>7</v>
      </c>
      <c r="N138" s="1015" t="s">
        <v>7</v>
      </c>
      <c r="O138" s="1015"/>
      <c r="P138" s="1015">
        <v>2</v>
      </c>
      <c r="Q138" s="1015">
        <v>1</v>
      </c>
      <c r="R138" s="618"/>
      <c r="S138" s="755">
        <f>P138*Q138*ROUND(R138,2)</f>
        <v>0</v>
      </c>
    </row>
    <row r="139" spans="1:19" s="43" customFormat="1" ht="15" customHeight="1" x14ac:dyDescent="0.25">
      <c r="A139" s="214">
        <f>ROW(A132)</f>
        <v>132</v>
      </c>
      <c r="B139" s="1295" t="s">
        <v>1544</v>
      </c>
      <c r="C139" s="1292" t="s">
        <v>1544</v>
      </c>
      <c r="D139" s="1014" t="s">
        <v>1545</v>
      </c>
      <c r="E139" s="1015"/>
      <c r="F139" s="1015"/>
      <c r="G139" s="1015"/>
      <c r="H139" s="1015"/>
      <c r="I139" s="1015"/>
      <c r="J139" s="1015"/>
      <c r="K139" s="1014"/>
      <c r="L139" s="1014"/>
      <c r="M139" s="1015" t="s">
        <v>7</v>
      </c>
      <c r="N139" s="1015" t="s">
        <v>7</v>
      </c>
      <c r="O139" s="1015"/>
      <c r="P139" s="1015">
        <v>2</v>
      </c>
      <c r="Q139" s="1015">
        <v>1</v>
      </c>
      <c r="R139" s="618"/>
      <c r="S139" s="755">
        <f>P139*Q139*ROUND(R139,2)</f>
        <v>0</v>
      </c>
    </row>
    <row r="140" spans="1:19" s="43" customFormat="1" ht="15" customHeight="1" x14ac:dyDescent="0.25">
      <c r="A140" s="13">
        <f>ROW(A133)</f>
        <v>133</v>
      </c>
      <c r="B140" s="1296"/>
      <c r="C140" s="1293"/>
      <c r="D140" s="1119" t="s">
        <v>44</v>
      </c>
      <c r="E140" s="1120"/>
      <c r="F140" s="1120"/>
      <c r="G140" s="1120"/>
      <c r="H140" s="1120"/>
      <c r="I140" s="1120"/>
      <c r="J140" s="1120"/>
      <c r="K140" s="1119"/>
      <c r="L140" s="1119"/>
      <c r="M140" s="1120" t="s">
        <v>7</v>
      </c>
      <c r="N140" s="1120" t="s">
        <v>7</v>
      </c>
      <c r="O140" s="1120"/>
      <c r="P140" s="1120">
        <v>2</v>
      </c>
      <c r="Q140" s="1120">
        <v>1</v>
      </c>
      <c r="R140" s="620"/>
      <c r="S140" s="1121">
        <f>P140*Q140*ROUND(R140,2)</f>
        <v>0</v>
      </c>
    </row>
    <row r="141" spans="1:19" s="43" customFormat="1" ht="15" customHeight="1" x14ac:dyDescent="0.25">
      <c r="A141" s="396"/>
      <c r="B141" s="919" t="s">
        <v>3779</v>
      </c>
      <c r="C141" s="920"/>
      <c r="D141" s="920"/>
      <c r="E141" s="920"/>
      <c r="F141" s="920"/>
      <c r="G141" s="920"/>
      <c r="H141" s="920"/>
      <c r="I141" s="920"/>
      <c r="J141" s="920"/>
      <c r="K141" s="920"/>
      <c r="L141" s="920"/>
      <c r="M141" s="920"/>
      <c r="N141" s="920"/>
      <c r="O141" s="920"/>
      <c r="P141" s="920"/>
      <c r="Q141" s="920"/>
      <c r="R141" s="920"/>
      <c r="S141" s="921"/>
    </row>
    <row r="142" spans="1:19" s="43" customFormat="1" ht="45" customHeight="1" thickBot="1" x14ac:dyDescent="0.3">
      <c r="A142" s="259">
        <v>134</v>
      </c>
      <c r="B142" s="922"/>
      <c r="C142" s="908" t="s">
        <v>3780</v>
      </c>
      <c r="D142" s="909" t="s">
        <v>3781</v>
      </c>
      <c r="E142" s="910"/>
      <c r="F142" s="910"/>
      <c r="G142" s="776"/>
      <c r="H142" s="910"/>
      <c r="I142" s="910"/>
      <c r="J142" s="910"/>
      <c r="K142" s="911"/>
      <c r="L142" s="911"/>
      <c r="M142" s="776" t="s">
        <v>7</v>
      </c>
      <c r="N142" s="776" t="s">
        <v>7</v>
      </c>
      <c r="O142" s="776"/>
      <c r="P142" s="776">
        <v>2</v>
      </c>
      <c r="Q142" s="910">
        <v>1</v>
      </c>
      <c r="R142" s="725"/>
      <c r="S142" s="726">
        <f>P142*Q142*ROUND(R142,2)</f>
        <v>0</v>
      </c>
    </row>
    <row r="143" spans="1:19" s="43" customFormat="1" ht="15" customHeight="1" thickTop="1" thickBot="1" x14ac:dyDescent="0.3">
      <c r="A143" s="1153"/>
      <c r="B143" s="18"/>
      <c r="C143" s="18"/>
      <c r="D143" s="18"/>
      <c r="E143" s="1153"/>
      <c r="F143" s="1153"/>
      <c r="G143" s="1153"/>
      <c r="H143" s="1153"/>
      <c r="I143" s="1153"/>
      <c r="J143" s="1153"/>
      <c r="K143" s="1153"/>
      <c r="L143" s="1153"/>
      <c r="M143" s="1153"/>
      <c r="N143" s="1153"/>
      <c r="O143" s="1153"/>
      <c r="P143" s="1153"/>
      <c r="Q143" s="1153"/>
      <c r="R143" s="440" t="s">
        <v>9</v>
      </c>
      <c r="S143" s="441">
        <f>SUM(S9:S37,S39:S140,S142)</f>
        <v>0</v>
      </c>
    </row>
    <row r="144" spans="1:19" s="43" customFormat="1" ht="15" customHeight="1" thickTop="1" x14ac:dyDescent="0.25">
      <c r="A144" s="1200"/>
      <c r="B144" s="1200"/>
      <c r="C144" s="1200"/>
      <c r="D144" s="1200"/>
      <c r="E144" s="1200"/>
      <c r="F144" s="1200"/>
      <c r="G144" s="1200"/>
      <c r="H144" s="1153"/>
      <c r="I144" s="1153"/>
      <c r="J144" s="1153"/>
      <c r="K144" s="1153"/>
      <c r="L144" s="1153"/>
      <c r="M144" s="1153"/>
      <c r="N144" s="1153"/>
      <c r="O144" s="1153"/>
      <c r="P144" s="1153"/>
      <c r="Q144" s="1153"/>
      <c r="R144" s="18"/>
      <c r="S144" s="18"/>
    </row>
    <row r="145" spans="1:19" s="43" customFormat="1" ht="15" customHeight="1" x14ac:dyDescent="0.25">
      <c r="A145" s="1153"/>
      <c r="B145" s="18"/>
      <c r="C145" s="18"/>
      <c r="D145" s="18"/>
      <c r="E145" s="1153"/>
      <c r="F145" s="1153"/>
      <c r="G145" s="1153"/>
      <c r="H145" s="1153"/>
      <c r="I145" s="1153"/>
      <c r="J145" s="1153"/>
      <c r="K145" s="1153"/>
      <c r="L145" s="1153"/>
      <c r="M145" s="1153"/>
      <c r="N145" s="1153"/>
      <c r="O145" s="1153"/>
      <c r="P145" s="1153"/>
      <c r="Q145" s="1153"/>
      <c r="R145" s="18"/>
      <c r="S145" s="18"/>
    </row>
    <row r="146" spans="1:19" s="43" customFormat="1" ht="15" customHeight="1" x14ac:dyDescent="0.25">
      <c r="A146" s="1153"/>
      <c r="B146" s="18"/>
      <c r="C146" s="18"/>
      <c r="D146" s="18"/>
      <c r="E146" s="1153"/>
      <c r="F146" s="1153"/>
      <c r="G146" s="1153"/>
      <c r="H146" s="1153"/>
      <c r="I146" s="1153"/>
      <c r="J146" s="1153"/>
      <c r="K146" s="1153"/>
      <c r="L146" s="1153"/>
      <c r="M146" s="1153"/>
      <c r="N146" s="1153"/>
      <c r="O146" s="1153"/>
      <c r="P146" s="1153"/>
      <c r="Q146" s="1153"/>
      <c r="R146" s="18"/>
      <c r="S146" s="18"/>
    </row>
    <row r="147" spans="1:19" s="43" customFormat="1" ht="15" customHeight="1" x14ac:dyDescent="0.25">
      <c r="A147" s="1153"/>
      <c r="B147" s="18"/>
      <c r="C147" s="18"/>
      <c r="D147" s="18"/>
      <c r="E147" s="1153"/>
      <c r="F147" s="1153"/>
      <c r="G147" s="1153"/>
      <c r="H147" s="1153"/>
      <c r="I147" s="1153"/>
      <c r="J147" s="1153"/>
      <c r="K147" s="1153"/>
      <c r="L147" s="1153"/>
      <c r="M147" s="1153"/>
      <c r="N147" s="1153"/>
      <c r="O147" s="1153"/>
      <c r="P147" s="1153"/>
      <c r="Q147" s="1153"/>
      <c r="R147" s="18"/>
      <c r="S147" s="18"/>
    </row>
    <row r="148" spans="1:19" s="43" customFormat="1" ht="15" customHeight="1" x14ac:dyDescent="0.25">
      <c r="A148" s="1153"/>
      <c r="B148" s="18"/>
      <c r="C148" s="18"/>
      <c r="D148" s="18"/>
      <c r="E148" s="1153"/>
      <c r="F148" s="1153"/>
      <c r="G148" s="1153"/>
      <c r="H148" s="1153"/>
      <c r="I148" s="1153"/>
      <c r="J148" s="1153"/>
      <c r="K148" s="1153"/>
      <c r="L148" s="1153"/>
      <c r="M148" s="1153"/>
      <c r="N148" s="1153"/>
      <c r="O148" s="1153"/>
      <c r="P148" s="1153"/>
      <c r="Q148" s="1153"/>
      <c r="R148" s="18"/>
      <c r="S148" s="18"/>
    </row>
    <row r="149" spans="1:19" s="43" customFormat="1" ht="15" customHeight="1" x14ac:dyDescent="0.25">
      <c r="A149" s="1153"/>
      <c r="B149" s="18"/>
      <c r="C149" s="18"/>
      <c r="D149" s="18"/>
      <c r="E149" s="1153"/>
      <c r="F149" s="1153"/>
      <c r="G149" s="1153"/>
      <c r="H149" s="1153"/>
      <c r="I149" s="1153"/>
      <c r="J149" s="1153"/>
      <c r="K149" s="1153"/>
      <c r="L149" s="1153"/>
      <c r="M149" s="1153"/>
      <c r="N149" s="1153"/>
      <c r="O149" s="1153"/>
      <c r="P149" s="1153"/>
      <c r="Q149" s="1153"/>
      <c r="R149" s="18"/>
      <c r="S149" s="18"/>
    </row>
    <row r="150" spans="1:19" s="43" customFormat="1" ht="15" customHeight="1" x14ac:dyDescent="0.25">
      <c r="A150" s="1153"/>
      <c r="B150" s="18"/>
      <c r="C150" s="18"/>
      <c r="D150" s="18"/>
      <c r="E150" s="1153"/>
      <c r="F150" s="1153"/>
      <c r="G150" s="1153"/>
      <c r="H150" s="1153"/>
      <c r="I150" s="1153"/>
      <c r="J150" s="1153"/>
      <c r="K150" s="1153"/>
      <c r="L150" s="1153"/>
      <c r="M150" s="1153"/>
      <c r="N150" s="1153"/>
      <c r="O150" s="1153"/>
      <c r="P150" s="1153"/>
      <c r="Q150" s="1153"/>
      <c r="R150" s="18"/>
      <c r="S150" s="18"/>
    </row>
    <row r="151" spans="1:19" s="43" customFormat="1" ht="15" customHeight="1" x14ac:dyDescent="0.25">
      <c r="A151" s="1153"/>
      <c r="B151" s="18"/>
      <c r="C151" s="18"/>
      <c r="D151" s="18"/>
      <c r="E151" s="1153"/>
      <c r="F151" s="1153"/>
      <c r="G151" s="1153"/>
      <c r="H151" s="1153"/>
      <c r="I151" s="1153"/>
      <c r="J151" s="1153"/>
      <c r="K151" s="1153"/>
      <c r="L151" s="1153"/>
      <c r="M151" s="1153"/>
      <c r="N151" s="1153"/>
      <c r="O151" s="1153"/>
      <c r="P151" s="1153"/>
      <c r="Q151" s="1153"/>
      <c r="R151" s="18"/>
      <c r="S151" s="18"/>
    </row>
    <row r="152" spans="1:19" s="43" customFormat="1" ht="15" customHeight="1" x14ac:dyDescent="0.25">
      <c r="A152" s="1153"/>
      <c r="B152" s="18"/>
      <c r="C152" s="18"/>
      <c r="D152" s="18"/>
      <c r="E152" s="1153"/>
      <c r="F152" s="1153"/>
      <c r="G152" s="1153"/>
      <c r="H152" s="1153"/>
      <c r="I152" s="1153"/>
      <c r="J152" s="1153"/>
      <c r="K152" s="1153"/>
      <c r="L152" s="1153"/>
      <c r="M152" s="1153"/>
      <c r="N152" s="1153"/>
      <c r="O152" s="1153"/>
      <c r="P152" s="1153"/>
      <c r="Q152" s="1153"/>
      <c r="R152" s="18"/>
      <c r="S152" s="18"/>
    </row>
    <row r="153" spans="1:19" s="43" customFormat="1" ht="15" customHeight="1" x14ac:dyDescent="0.25">
      <c r="A153" s="1153"/>
      <c r="B153" s="18"/>
      <c r="C153" s="18"/>
      <c r="D153" s="18"/>
      <c r="E153" s="1153"/>
      <c r="F153" s="1153"/>
      <c r="G153" s="1153"/>
      <c r="H153" s="1153"/>
      <c r="I153" s="1153"/>
      <c r="J153" s="1153"/>
      <c r="K153" s="1153"/>
      <c r="L153" s="1153"/>
      <c r="M153" s="1153"/>
      <c r="N153" s="1153"/>
      <c r="O153" s="1153"/>
      <c r="P153" s="1153"/>
      <c r="Q153" s="1153"/>
      <c r="R153" s="18"/>
      <c r="S153" s="18"/>
    </row>
    <row r="154" spans="1:19" s="43" customFormat="1" ht="15" customHeight="1" x14ac:dyDescent="0.25">
      <c r="A154" s="1153"/>
      <c r="B154" s="18"/>
      <c r="C154" s="18"/>
      <c r="D154" s="18"/>
      <c r="E154" s="1153"/>
      <c r="F154" s="1153"/>
      <c r="G154" s="1153"/>
      <c r="H154" s="1153"/>
      <c r="I154" s="1153"/>
      <c r="J154" s="1153"/>
      <c r="K154" s="1153"/>
      <c r="L154" s="1153"/>
      <c r="M154" s="1153"/>
      <c r="N154" s="1153"/>
      <c r="O154" s="1153"/>
      <c r="P154" s="1153"/>
      <c r="Q154" s="1153"/>
      <c r="R154" s="18"/>
      <c r="S154" s="18"/>
    </row>
    <row r="155" spans="1:19" s="43" customFormat="1" ht="15" customHeight="1" x14ac:dyDescent="0.25">
      <c r="A155" s="1153"/>
      <c r="B155" s="18"/>
      <c r="C155" s="18"/>
      <c r="D155" s="18"/>
      <c r="E155" s="1153"/>
      <c r="F155" s="1153"/>
      <c r="G155" s="1153"/>
      <c r="H155" s="1153"/>
      <c r="I155" s="1153"/>
      <c r="J155" s="1153"/>
      <c r="K155" s="1153"/>
      <c r="L155" s="1153"/>
      <c r="M155" s="1153"/>
      <c r="N155" s="1153"/>
      <c r="O155" s="1153"/>
      <c r="P155" s="1153"/>
      <c r="Q155" s="1153"/>
      <c r="R155" s="18"/>
      <c r="S155" s="18"/>
    </row>
    <row r="156" spans="1:19" s="43" customFormat="1" ht="15" customHeight="1" x14ac:dyDescent="0.25">
      <c r="A156" s="1153"/>
      <c r="B156" s="18"/>
      <c r="C156" s="18"/>
      <c r="D156" s="18"/>
      <c r="E156" s="1153"/>
      <c r="F156" s="1153"/>
      <c r="G156" s="1153"/>
      <c r="H156" s="1153"/>
      <c r="I156" s="1153"/>
      <c r="J156" s="1153"/>
      <c r="K156" s="1153"/>
      <c r="L156" s="1153"/>
      <c r="M156" s="1153"/>
      <c r="N156" s="1153"/>
      <c r="O156" s="1153"/>
      <c r="P156" s="1153"/>
      <c r="Q156" s="1153"/>
      <c r="R156" s="18"/>
      <c r="S156" s="18"/>
    </row>
    <row r="157" spans="1:19" s="43" customFormat="1" ht="15" customHeight="1" x14ac:dyDescent="0.25">
      <c r="A157" s="1153"/>
      <c r="B157" s="18"/>
      <c r="C157" s="18"/>
      <c r="D157" s="18"/>
      <c r="E157" s="1153"/>
      <c r="F157" s="1153"/>
      <c r="G157" s="1153"/>
      <c r="H157" s="1153"/>
      <c r="I157" s="1153"/>
      <c r="J157" s="1153"/>
      <c r="K157" s="1153"/>
      <c r="L157" s="1153"/>
      <c r="M157" s="1153"/>
      <c r="N157" s="1153"/>
      <c r="O157" s="1153"/>
      <c r="P157" s="1153"/>
      <c r="Q157" s="1153"/>
      <c r="R157" s="18"/>
      <c r="S157" s="18"/>
    </row>
    <row r="158" spans="1:19" s="43" customFormat="1" ht="15" customHeight="1" x14ac:dyDescent="0.25">
      <c r="A158" s="1153"/>
      <c r="B158" s="18"/>
      <c r="C158" s="18"/>
      <c r="D158" s="18"/>
      <c r="E158" s="1153"/>
      <c r="F158" s="1153"/>
      <c r="G158" s="1153"/>
      <c r="H158" s="1153"/>
      <c r="I158" s="1153"/>
      <c r="J158" s="1153"/>
      <c r="K158" s="1153"/>
      <c r="L158" s="1153"/>
      <c r="M158" s="1153"/>
      <c r="N158" s="1153"/>
      <c r="O158" s="1153"/>
      <c r="P158" s="1153"/>
      <c r="Q158" s="1153"/>
      <c r="R158" s="18"/>
      <c r="S158" s="18"/>
    </row>
    <row r="159" spans="1:19" s="43" customFormat="1" ht="15" customHeight="1" x14ac:dyDescent="0.25">
      <c r="A159" s="1153"/>
      <c r="B159" s="18"/>
      <c r="C159" s="18"/>
      <c r="D159" s="18"/>
      <c r="E159" s="1153"/>
      <c r="F159" s="1153"/>
      <c r="G159" s="1153"/>
      <c r="H159" s="1153"/>
      <c r="I159" s="1153"/>
      <c r="J159" s="1153"/>
      <c r="K159" s="1153"/>
      <c r="L159" s="1153"/>
      <c r="M159" s="1153"/>
      <c r="N159" s="1153"/>
      <c r="O159" s="1153"/>
      <c r="P159" s="1153"/>
      <c r="Q159" s="1153"/>
      <c r="R159" s="18"/>
      <c r="S159" s="18"/>
    </row>
    <row r="160" spans="1:19" s="43" customFormat="1" ht="15" customHeight="1" x14ac:dyDescent="0.25">
      <c r="A160" s="1153"/>
      <c r="B160" s="18"/>
      <c r="C160" s="18"/>
      <c r="D160" s="18"/>
      <c r="E160" s="1153"/>
      <c r="F160" s="1153"/>
      <c r="G160" s="1153"/>
      <c r="H160" s="1153"/>
      <c r="I160" s="1153"/>
      <c r="J160" s="1153"/>
      <c r="K160" s="1153"/>
      <c r="L160" s="1153"/>
      <c r="M160" s="1153"/>
      <c r="N160" s="1153"/>
      <c r="O160" s="1153"/>
      <c r="P160" s="1153"/>
      <c r="Q160" s="1153"/>
      <c r="R160" s="18"/>
      <c r="S160" s="18"/>
    </row>
    <row r="161" spans="1:19" s="43" customFormat="1" ht="15" customHeight="1" x14ac:dyDescent="0.25">
      <c r="A161" s="1153"/>
      <c r="B161" s="18"/>
      <c r="C161" s="18"/>
      <c r="D161" s="18"/>
      <c r="E161" s="1153"/>
      <c r="F161" s="1153"/>
      <c r="G161" s="1153"/>
      <c r="H161" s="1153"/>
      <c r="I161" s="1153"/>
      <c r="J161" s="1153"/>
      <c r="K161" s="1153"/>
      <c r="L161" s="1153"/>
      <c r="M161" s="1153"/>
      <c r="N161" s="1153"/>
      <c r="O161" s="1153"/>
      <c r="P161" s="1153"/>
      <c r="Q161" s="1153"/>
      <c r="R161" s="18"/>
      <c r="S161" s="18"/>
    </row>
    <row r="162" spans="1:19" s="43" customFormat="1" ht="15" customHeight="1" x14ac:dyDescent="0.25">
      <c r="A162" s="1153"/>
      <c r="B162" s="18"/>
      <c r="C162" s="18"/>
      <c r="D162" s="18"/>
      <c r="E162" s="1153"/>
      <c r="F162" s="1153"/>
      <c r="G162" s="1153"/>
      <c r="H162" s="1153"/>
      <c r="I162" s="1153"/>
      <c r="J162" s="1153"/>
      <c r="K162" s="1153"/>
      <c r="L162" s="1153"/>
      <c r="M162" s="1153"/>
      <c r="N162" s="1153"/>
      <c r="O162" s="1153"/>
      <c r="P162" s="1153"/>
      <c r="Q162" s="1153"/>
      <c r="R162" s="18"/>
      <c r="S162" s="18"/>
    </row>
    <row r="163" spans="1:19" s="43" customFormat="1" ht="15" customHeight="1" x14ac:dyDescent="0.25">
      <c r="A163" s="1153"/>
      <c r="B163" s="18"/>
      <c r="C163" s="18"/>
      <c r="D163" s="18"/>
      <c r="E163" s="1153"/>
      <c r="F163" s="1153"/>
      <c r="G163" s="1153"/>
      <c r="H163" s="1153"/>
      <c r="I163" s="1153"/>
      <c r="J163" s="1153"/>
      <c r="K163" s="1153"/>
      <c r="L163" s="1153"/>
      <c r="M163" s="1153"/>
      <c r="N163" s="1153"/>
      <c r="O163" s="1153"/>
      <c r="P163" s="1153"/>
      <c r="Q163" s="1153"/>
      <c r="R163" s="18"/>
      <c r="S163" s="18"/>
    </row>
    <row r="164" spans="1:19" s="43" customFormat="1" ht="15" customHeight="1" x14ac:dyDescent="0.25">
      <c r="A164" s="1153"/>
      <c r="B164" s="18"/>
      <c r="C164" s="18"/>
      <c r="D164" s="18"/>
      <c r="E164" s="1153"/>
      <c r="F164" s="1153"/>
      <c r="G164" s="1153"/>
      <c r="H164" s="1153"/>
      <c r="I164" s="1153"/>
      <c r="J164" s="1153"/>
      <c r="K164" s="1153"/>
      <c r="L164" s="1153"/>
      <c r="M164" s="1153"/>
      <c r="N164" s="1153"/>
      <c r="O164" s="1153"/>
      <c r="P164" s="1153"/>
      <c r="Q164" s="1153"/>
      <c r="R164" s="18"/>
      <c r="S164" s="18"/>
    </row>
    <row r="165" spans="1:19" s="43" customFormat="1" ht="15" customHeight="1" x14ac:dyDescent="0.25">
      <c r="A165" s="1153"/>
      <c r="B165" s="18"/>
      <c r="C165" s="18"/>
      <c r="D165" s="18"/>
      <c r="E165" s="1153"/>
      <c r="F165" s="1153"/>
      <c r="G165" s="1153"/>
      <c r="H165" s="1153"/>
      <c r="I165" s="1153"/>
      <c r="J165" s="1153"/>
      <c r="K165" s="1153"/>
      <c r="L165" s="1153"/>
      <c r="M165" s="1153"/>
      <c r="N165" s="1153"/>
      <c r="O165" s="1153"/>
      <c r="P165" s="1153"/>
      <c r="Q165" s="1153"/>
      <c r="R165" s="18"/>
      <c r="S165" s="18"/>
    </row>
    <row r="166" spans="1:19" s="43" customFormat="1" ht="15" customHeight="1" x14ac:dyDescent="0.25">
      <c r="A166" s="1153"/>
      <c r="B166" s="18"/>
      <c r="C166" s="18"/>
      <c r="D166" s="18"/>
      <c r="E166" s="1153"/>
      <c r="F166" s="1153"/>
      <c r="G166" s="1153"/>
      <c r="H166" s="1153"/>
      <c r="I166" s="1153"/>
      <c r="J166" s="1153"/>
      <c r="K166" s="1153"/>
      <c r="L166" s="1153"/>
      <c r="M166" s="1153"/>
      <c r="N166" s="1153"/>
      <c r="O166" s="1153"/>
      <c r="P166" s="1153"/>
      <c r="Q166" s="1153"/>
      <c r="R166" s="18"/>
      <c r="S166" s="18"/>
    </row>
    <row r="167" spans="1:19" s="43" customFormat="1" ht="15" customHeight="1" x14ac:dyDescent="0.25">
      <c r="A167" s="1153"/>
      <c r="B167" s="18"/>
      <c r="C167" s="18"/>
      <c r="D167" s="18"/>
      <c r="E167" s="1153"/>
      <c r="F167" s="1153"/>
      <c r="G167" s="1153"/>
      <c r="H167" s="1153"/>
      <c r="I167" s="1153"/>
      <c r="J167" s="1153"/>
      <c r="K167" s="1153"/>
      <c r="L167" s="1153"/>
      <c r="M167" s="1153"/>
      <c r="N167" s="1153"/>
      <c r="O167" s="1153"/>
      <c r="P167" s="1153"/>
      <c r="Q167" s="1153"/>
      <c r="R167" s="18"/>
      <c r="S167" s="18"/>
    </row>
    <row r="168" spans="1:19" s="43" customFormat="1" ht="15" customHeight="1" x14ac:dyDescent="0.25">
      <c r="A168" s="1153"/>
      <c r="B168" s="18"/>
      <c r="C168" s="18"/>
      <c r="D168" s="18"/>
      <c r="E168" s="1153"/>
      <c r="F168" s="1153"/>
      <c r="G168" s="1153"/>
      <c r="H168" s="1153"/>
      <c r="I168" s="1153"/>
      <c r="J168" s="1153"/>
      <c r="K168" s="1153"/>
      <c r="L168" s="1153"/>
      <c r="M168" s="1153"/>
      <c r="N168" s="1153"/>
      <c r="O168" s="1153"/>
      <c r="P168" s="1153"/>
      <c r="Q168" s="1153"/>
      <c r="R168" s="18"/>
      <c r="S168" s="18"/>
    </row>
    <row r="169" spans="1:19" s="43" customFormat="1" ht="15" customHeight="1" x14ac:dyDescent="0.25">
      <c r="A169" s="1153"/>
      <c r="B169" s="18"/>
      <c r="C169" s="18"/>
      <c r="D169" s="18"/>
      <c r="E169" s="1153"/>
      <c r="F169" s="1153"/>
      <c r="G169" s="1153"/>
      <c r="H169" s="1153"/>
      <c r="I169" s="1153"/>
      <c r="J169" s="1153"/>
      <c r="K169" s="1153"/>
      <c r="L169" s="1153"/>
      <c r="M169" s="1153"/>
      <c r="N169" s="1153"/>
      <c r="O169" s="1153"/>
      <c r="P169" s="1153"/>
      <c r="Q169" s="1153"/>
      <c r="R169" s="18"/>
      <c r="S169" s="18"/>
    </row>
    <row r="170" spans="1:19" s="43" customFormat="1" ht="15" customHeight="1" x14ac:dyDescent="0.25">
      <c r="A170" s="1153"/>
      <c r="B170" s="18"/>
      <c r="C170" s="18"/>
      <c r="D170" s="18"/>
      <c r="E170" s="1153"/>
      <c r="F170" s="1153"/>
      <c r="G170" s="1153"/>
      <c r="H170" s="1153"/>
      <c r="I170" s="1153"/>
      <c r="J170" s="1153"/>
      <c r="K170" s="1153"/>
      <c r="L170" s="1153"/>
      <c r="M170" s="1153"/>
      <c r="N170" s="1153"/>
      <c r="O170" s="1153"/>
      <c r="P170" s="1153"/>
      <c r="Q170" s="1153"/>
      <c r="R170" s="18"/>
      <c r="S170" s="18"/>
    </row>
    <row r="171" spans="1:19" s="43" customFormat="1" ht="15" customHeight="1" x14ac:dyDescent="0.25">
      <c r="A171" s="1153"/>
      <c r="B171" s="18"/>
      <c r="C171" s="18"/>
      <c r="D171" s="18"/>
      <c r="E171" s="1153"/>
      <c r="F171" s="1153"/>
      <c r="G171" s="1153"/>
      <c r="H171" s="1153"/>
      <c r="I171" s="1153"/>
      <c r="J171" s="1153"/>
      <c r="K171" s="1153"/>
      <c r="L171" s="1153"/>
      <c r="M171" s="1153"/>
      <c r="N171" s="1153"/>
      <c r="O171" s="1153"/>
      <c r="P171" s="1153"/>
      <c r="Q171" s="1153"/>
      <c r="R171" s="18"/>
      <c r="S171" s="18"/>
    </row>
    <row r="172" spans="1:19" s="43" customFormat="1" ht="15" customHeight="1" x14ac:dyDescent="0.25">
      <c r="A172" s="1153"/>
      <c r="B172" s="18"/>
      <c r="C172" s="18"/>
      <c r="D172" s="18"/>
      <c r="E172" s="1153"/>
      <c r="F172" s="1153"/>
      <c r="G172" s="1153"/>
      <c r="H172" s="1153"/>
      <c r="I172" s="1153"/>
      <c r="J172" s="1153"/>
      <c r="K172" s="1153"/>
      <c r="L172" s="1153"/>
      <c r="M172" s="1153"/>
      <c r="N172" s="1153"/>
      <c r="O172" s="1153"/>
      <c r="P172" s="1153"/>
      <c r="Q172" s="1153"/>
      <c r="R172" s="18"/>
      <c r="S172" s="18"/>
    </row>
    <row r="173" spans="1:19" s="43" customFormat="1" ht="15" customHeight="1" x14ac:dyDescent="0.25">
      <c r="A173" s="1153"/>
      <c r="B173" s="18"/>
      <c r="C173" s="18"/>
      <c r="D173" s="18"/>
      <c r="E173" s="1153"/>
      <c r="F173" s="1153"/>
      <c r="G173" s="1153"/>
      <c r="H173" s="1153"/>
      <c r="I173" s="1153"/>
      <c r="J173" s="1153"/>
      <c r="K173" s="1153"/>
      <c r="L173" s="1153"/>
      <c r="M173" s="1153"/>
      <c r="N173" s="1153"/>
      <c r="O173" s="1153"/>
      <c r="P173" s="1153"/>
      <c r="Q173" s="1153"/>
      <c r="R173" s="18"/>
      <c r="S173" s="18"/>
    </row>
    <row r="174" spans="1:19" s="43" customFormat="1" ht="15" customHeight="1" x14ac:dyDescent="0.25">
      <c r="A174" s="1153"/>
      <c r="B174" s="18"/>
      <c r="C174" s="18"/>
      <c r="D174" s="18"/>
      <c r="E174" s="1153"/>
      <c r="F174" s="1153"/>
      <c r="G174" s="1153"/>
      <c r="H174" s="1153"/>
      <c r="I174" s="1153"/>
      <c r="J174" s="1153"/>
      <c r="K174" s="1153"/>
      <c r="L174" s="1153"/>
      <c r="M174" s="1153"/>
      <c r="N174" s="1153"/>
      <c r="O174" s="1153"/>
      <c r="P174" s="1153"/>
      <c r="Q174" s="1153"/>
      <c r="R174" s="18"/>
      <c r="S174" s="18"/>
    </row>
    <row r="175" spans="1:19" s="43" customFormat="1" ht="15" customHeight="1" x14ac:dyDescent="0.25">
      <c r="A175" s="1153"/>
      <c r="B175" s="18"/>
      <c r="C175" s="18"/>
      <c r="D175" s="18"/>
      <c r="E175" s="1153"/>
      <c r="F175" s="1153"/>
      <c r="G175" s="1153"/>
      <c r="H175" s="1153"/>
      <c r="I175" s="1153"/>
      <c r="J175" s="1153"/>
      <c r="K175" s="1153"/>
      <c r="L175" s="1153"/>
      <c r="M175" s="1153"/>
      <c r="N175" s="1153"/>
      <c r="O175" s="1153"/>
      <c r="P175" s="1153"/>
      <c r="Q175" s="1153"/>
      <c r="R175" s="18"/>
      <c r="S175" s="18"/>
    </row>
    <row r="176" spans="1:19" s="43" customFormat="1" ht="15" customHeight="1" x14ac:dyDescent="0.25">
      <c r="A176" s="1153"/>
      <c r="B176" s="18"/>
      <c r="C176" s="18"/>
      <c r="D176" s="18"/>
      <c r="E176" s="1153"/>
      <c r="F176" s="1153"/>
      <c r="G176" s="1153"/>
      <c r="H176" s="1153"/>
      <c r="I176" s="1153"/>
      <c r="J176" s="1153"/>
      <c r="K176" s="1153"/>
      <c r="L176" s="1153"/>
      <c r="M176" s="1153"/>
      <c r="N176" s="1153"/>
      <c r="O176" s="1153"/>
      <c r="P176" s="1153"/>
      <c r="Q176" s="1153"/>
      <c r="R176" s="18"/>
      <c r="S176" s="18"/>
    </row>
    <row r="177" spans="1:19" s="43" customFormat="1" ht="15" customHeight="1" x14ac:dyDescent="0.25">
      <c r="A177" s="1153"/>
      <c r="B177" s="18"/>
      <c r="C177" s="18"/>
      <c r="D177" s="18"/>
      <c r="E177" s="1153"/>
      <c r="F177" s="1153"/>
      <c r="G177" s="1153"/>
      <c r="H177" s="1153"/>
      <c r="I177" s="1153"/>
      <c r="J177" s="1153"/>
      <c r="K177" s="1153"/>
      <c r="L177" s="1153"/>
      <c r="M177" s="1153"/>
      <c r="N177" s="1153"/>
      <c r="O177" s="1153"/>
      <c r="P177" s="1153"/>
      <c r="Q177" s="1153"/>
      <c r="R177" s="18"/>
      <c r="S177" s="18"/>
    </row>
    <row r="178" spans="1:19" s="43" customFormat="1" ht="15" customHeight="1" x14ac:dyDescent="0.25">
      <c r="A178" s="1153"/>
      <c r="B178" s="18"/>
      <c r="C178" s="18"/>
      <c r="D178" s="18"/>
      <c r="E178" s="1153"/>
      <c r="F178" s="1153"/>
      <c r="G178" s="1153"/>
      <c r="H178" s="1153"/>
      <c r="I178" s="1153"/>
      <c r="J178" s="1153"/>
      <c r="K178" s="1153"/>
      <c r="L178" s="1153"/>
      <c r="M178" s="1153"/>
      <c r="N178" s="1153"/>
      <c r="O178" s="1153"/>
      <c r="P178" s="1153"/>
      <c r="Q178" s="1153"/>
      <c r="R178" s="18"/>
      <c r="S178" s="18"/>
    </row>
    <row r="179" spans="1:19" s="204" customFormat="1" ht="15" customHeight="1" x14ac:dyDescent="0.25">
      <c r="A179" s="1153"/>
      <c r="B179" s="18"/>
      <c r="C179" s="18"/>
      <c r="D179" s="18"/>
      <c r="E179" s="1153"/>
      <c r="F179" s="1153"/>
      <c r="G179" s="1153"/>
      <c r="H179" s="1153"/>
      <c r="I179" s="1153"/>
      <c r="J179" s="1153"/>
      <c r="K179" s="1153"/>
      <c r="L179" s="1153"/>
      <c r="M179" s="1153"/>
      <c r="N179" s="1153"/>
      <c r="O179" s="1153"/>
      <c r="P179" s="1153"/>
      <c r="Q179" s="1153"/>
      <c r="R179" s="18"/>
      <c r="S179" s="18"/>
    </row>
    <row r="180" spans="1:19" s="204" customFormat="1" ht="15" customHeight="1" x14ac:dyDescent="0.25">
      <c r="A180" s="1153"/>
      <c r="B180" s="18"/>
      <c r="C180" s="18"/>
      <c r="D180" s="18"/>
      <c r="E180" s="1153"/>
      <c r="F180" s="1153"/>
      <c r="G180" s="1153"/>
      <c r="H180" s="1153"/>
      <c r="I180" s="1153"/>
      <c r="J180" s="1153"/>
      <c r="K180" s="1153"/>
      <c r="L180" s="1153"/>
      <c r="M180" s="1153"/>
      <c r="N180" s="1153"/>
      <c r="O180" s="1153"/>
      <c r="P180" s="1153"/>
      <c r="Q180" s="1153"/>
      <c r="R180" s="18"/>
      <c r="S180" s="18"/>
    </row>
    <row r="181" spans="1:19" s="204" customFormat="1" ht="15" customHeight="1" x14ac:dyDescent="0.25">
      <c r="A181" s="1153"/>
      <c r="B181" s="18"/>
      <c r="C181" s="18"/>
      <c r="D181" s="18"/>
      <c r="E181" s="1153"/>
      <c r="F181" s="1153"/>
      <c r="G181" s="1153"/>
      <c r="H181" s="1153"/>
      <c r="I181" s="1153"/>
      <c r="J181" s="1153"/>
      <c r="K181" s="1153"/>
      <c r="L181" s="1153"/>
      <c r="M181" s="1153"/>
      <c r="N181" s="1153"/>
      <c r="O181" s="1153"/>
      <c r="P181" s="1153"/>
      <c r="Q181" s="1153"/>
      <c r="R181" s="18"/>
      <c r="S181" s="18"/>
    </row>
    <row r="182" spans="1:19" s="204" customFormat="1" ht="15" customHeight="1" x14ac:dyDescent="0.25">
      <c r="A182" s="1153"/>
      <c r="B182" s="18"/>
      <c r="C182" s="18"/>
      <c r="D182" s="18"/>
      <c r="E182" s="1153"/>
      <c r="F182" s="1153"/>
      <c r="G182" s="1153"/>
      <c r="H182" s="1153"/>
      <c r="I182" s="1153"/>
      <c r="J182" s="1153"/>
      <c r="K182" s="1153"/>
      <c r="L182" s="1153"/>
      <c r="M182" s="1153"/>
      <c r="N182" s="1153"/>
      <c r="O182" s="1153"/>
      <c r="P182" s="1153"/>
      <c r="Q182" s="1153"/>
      <c r="R182" s="18"/>
      <c r="S182" s="18"/>
    </row>
    <row r="183" spans="1:19" s="204" customFormat="1" ht="15" customHeight="1" x14ac:dyDescent="0.25">
      <c r="A183" s="1153"/>
      <c r="B183" s="18"/>
      <c r="C183" s="18"/>
      <c r="D183" s="18"/>
      <c r="E183" s="1153"/>
      <c r="F183" s="1153"/>
      <c r="G183" s="1153"/>
      <c r="H183" s="1153"/>
      <c r="I183" s="1153"/>
      <c r="J183" s="1153"/>
      <c r="K183" s="1153"/>
      <c r="L183" s="1153"/>
      <c r="M183" s="1153"/>
      <c r="N183" s="1153"/>
      <c r="O183" s="1153"/>
      <c r="P183" s="1153"/>
      <c r="Q183" s="1153"/>
      <c r="R183" s="18"/>
      <c r="S183" s="18"/>
    </row>
    <row r="184" spans="1:19" s="204" customFormat="1" ht="15" customHeight="1" x14ac:dyDescent="0.25">
      <c r="A184" s="1153"/>
      <c r="B184" s="18"/>
      <c r="C184" s="18"/>
      <c r="D184" s="18"/>
      <c r="E184" s="1153"/>
      <c r="F184" s="1153"/>
      <c r="G184" s="1153"/>
      <c r="H184" s="1153"/>
      <c r="I184" s="1153"/>
      <c r="J184" s="1153"/>
      <c r="K184" s="1153"/>
      <c r="L184" s="1153"/>
      <c r="M184" s="1153"/>
      <c r="N184" s="1153"/>
      <c r="O184" s="1153"/>
      <c r="P184" s="1153"/>
      <c r="Q184" s="1153"/>
      <c r="R184" s="18"/>
      <c r="S184" s="18"/>
    </row>
    <row r="185" spans="1:19" s="204" customFormat="1" ht="15" customHeight="1" x14ac:dyDescent="0.25">
      <c r="A185" s="1153"/>
      <c r="B185" s="18"/>
      <c r="C185" s="18"/>
      <c r="D185" s="18"/>
      <c r="E185" s="1153"/>
      <c r="F185" s="1153"/>
      <c r="G185" s="1153"/>
      <c r="H185" s="1153"/>
      <c r="I185" s="1153"/>
      <c r="J185" s="1153"/>
      <c r="K185" s="1153"/>
      <c r="L185" s="1153"/>
      <c r="M185" s="1153"/>
      <c r="N185" s="1153"/>
      <c r="O185" s="1153"/>
      <c r="P185" s="1153"/>
      <c r="Q185" s="1153"/>
      <c r="R185" s="18"/>
      <c r="S185" s="18"/>
    </row>
    <row r="186" spans="1:19" s="204" customFormat="1" ht="15" customHeight="1" x14ac:dyDescent="0.25">
      <c r="A186" s="1153"/>
      <c r="B186" s="18"/>
      <c r="C186" s="18"/>
      <c r="D186" s="18"/>
      <c r="E186" s="1153"/>
      <c r="F186" s="1153"/>
      <c r="G186" s="1153"/>
      <c r="H186" s="1153"/>
      <c r="I186" s="1153"/>
      <c r="J186" s="1153"/>
      <c r="K186" s="1153"/>
      <c r="L186" s="1153"/>
      <c r="M186" s="1153"/>
      <c r="N186" s="1153"/>
      <c r="O186" s="1153"/>
      <c r="P186" s="1153"/>
      <c r="Q186" s="1153"/>
      <c r="R186" s="18"/>
      <c r="S186" s="18"/>
    </row>
    <row r="187" spans="1:19" s="204" customFormat="1" ht="15" customHeight="1" x14ac:dyDescent="0.25">
      <c r="A187" s="1153"/>
      <c r="B187" s="18"/>
      <c r="C187" s="18"/>
      <c r="D187" s="18"/>
      <c r="E187" s="1153"/>
      <c r="F187" s="1153"/>
      <c r="G187" s="1153"/>
      <c r="H187" s="1153"/>
      <c r="I187" s="1153"/>
      <c r="J187" s="1153"/>
      <c r="K187" s="1153"/>
      <c r="L187" s="1153"/>
      <c r="M187" s="1153"/>
      <c r="N187" s="1153"/>
      <c r="O187" s="1153"/>
      <c r="P187" s="1153"/>
      <c r="Q187" s="1153"/>
      <c r="R187" s="18"/>
      <c r="S187" s="18"/>
    </row>
    <row r="188" spans="1:19" s="204" customFormat="1" ht="15" customHeight="1" x14ac:dyDescent="0.25">
      <c r="A188" s="1153"/>
      <c r="B188" s="18"/>
      <c r="C188" s="18"/>
      <c r="D188" s="18"/>
      <c r="E188" s="1153"/>
      <c r="F188" s="1153"/>
      <c r="G188" s="1153"/>
      <c r="H188" s="1153"/>
      <c r="I188" s="1153"/>
      <c r="J188" s="1153"/>
      <c r="K188" s="1153"/>
      <c r="L188" s="1153"/>
      <c r="M188" s="1153"/>
      <c r="N188" s="1153"/>
      <c r="O188" s="1153"/>
      <c r="P188" s="1153"/>
      <c r="Q188" s="1153"/>
      <c r="R188" s="18"/>
      <c r="S188" s="18"/>
    </row>
    <row r="189" spans="1:19" s="204" customFormat="1" ht="15" customHeight="1" x14ac:dyDescent="0.25">
      <c r="A189" s="1153"/>
      <c r="B189" s="18"/>
      <c r="C189" s="18"/>
      <c r="D189" s="18"/>
      <c r="E189" s="1153"/>
      <c r="F189" s="1153"/>
      <c r="G189" s="1153"/>
      <c r="H189" s="1153"/>
      <c r="I189" s="1153"/>
      <c r="J189" s="1153"/>
      <c r="K189" s="1153"/>
      <c r="L189" s="1153"/>
      <c r="M189" s="1153"/>
      <c r="N189" s="1153"/>
      <c r="O189" s="1153"/>
      <c r="P189" s="1153"/>
      <c r="Q189" s="1153"/>
      <c r="R189" s="18"/>
      <c r="S189" s="18"/>
    </row>
    <row r="190" spans="1:19" s="204" customFormat="1" ht="15" customHeight="1" x14ac:dyDescent="0.25">
      <c r="A190" s="1153"/>
      <c r="B190" s="18"/>
      <c r="C190" s="18"/>
      <c r="D190" s="18"/>
      <c r="E190" s="1153"/>
      <c r="F190" s="1153"/>
      <c r="G190" s="1153"/>
      <c r="H190" s="1153"/>
      <c r="I190" s="1153"/>
      <c r="J190" s="1153"/>
      <c r="K190" s="1153"/>
      <c r="L190" s="1153"/>
      <c r="M190" s="1153"/>
      <c r="N190" s="1153"/>
      <c r="O190" s="1153"/>
      <c r="P190" s="1153"/>
      <c r="Q190" s="1153"/>
      <c r="R190" s="18"/>
      <c r="S190" s="18"/>
    </row>
    <row r="191" spans="1:19" s="204" customFormat="1" ht="15" customHeight="1" x14ac:dyDescent="0.25">
      <c r="A191" s="1153"/>
      <c r="B191" s="18"/>
      <c r="C191" s="18"/>
      <c r="D191" s="18"/>
      <c r="E191" s="1153"/>
      <c r="F191" s="1153"/>
      <c r="G191" s="1153"/>
      <c r="H191" s="1153"/>
      <c r="I191" s="1153"/>
      <c r="J191" s="1153"/>
      <c r="K191" s="1153"/>
      <c r="L191" s="1153"/>
      <c r="M191" s="1153"/>
      <c r="N191" s="1153"/>
      <c r="O191" s="1153"/>
      <c r="P191" s="1153"/>
      <c r="Q191" s="1153"/>
      <c r="R191" s="18"/>
      <c r="S191" s="18"/>
    </row>
    <row r="192" spans="1:19" s="204" customFormat="1" ht="15" customHeight="1" x14ac:dyDescent="0.25">
      <c r="A192" s="1153"/>
      <c r="B192" s="18"/>
      <c r="C192" s="18"/>
      <c r="D192" s="18"/>
      <c r="E192" s="1153"/>
      <c r="F192" s="1153"/>
      <c r="G192" s="1153"/>
      <c r="H192" s="1153"/>
      <c r="I192" s="1153"/>
      <c r="J192" s="1153"/>
      <c r="K192" s="1153"/>
      <c r="L192" s="1153"/>
      <c r="M192" s="1153"/>
      <c r="N192" s="1153"/>
      <c r="O192" s="1153"/>
      <c r="P192" s="1153"/>
      <c r="Q192" s="1153"/>
      <c r="R192" s="18"/>
      <c r="S192" s="18"/>
    </row>
    <row r="193" spans="1:19" s="204" customFormat="1" ht="15" customHeight="1" x14ac:dyDescent="0.25">
      <c r="A193" s="1153"/>
      <c r="B193" s="18"/>
      <c r="C193" s="18"/>
      <c r="D193" s="18"/>
      <c r="E193" s="1153"/>
      <c r="F193" s="1153"/>
      <c r="G193" s="1153"/>
      <c r="H193" s="1153"/>
      <c r="I193" s="1153"/>
      <c r="J193" s="1153"/>
      <c r="K193" s="1153"/>
      <c r="L193" s="1153"/>
      <c r="M193" s="1153"/>
      <c r="N193" s="1153"/>
      <c r="O193" s="1153"/>
      <c r="P193" s="1153"/>
      <c r="Q193" s="1153"/>
      <c r="R193" s="18"/>
      <c r="S193" s="18"/>
    </row>
    <row r="194" spans="1:19" s="204" customFormat="1" ht="15" customHeight="1" x14ac:dyDescent="0.25">
      <c r="A194" s="1153"/>
      <c r="B194" s="18"/>
      <c r="C194" s="18"/>
      <c r="D194" s="18"/>
      <c r="E194" s="1153"/>
      <c r="F194" s="1153"/>
      <c r="G194" s="1153"/>
      <c r="H194" s="1153"/>
      <c r="I194" s="1153"/>
      <c r="J194" s="1153"/>
      <c r="K194" s="1153"/>
      <c r="L194" s="1153"/>
      <c r="M194" s="1153"/>
      <c r="N194" s="1153"/>
      <c r="O194" s="1153"/>
      <c r="P194" s="1153"/>
      <c r="Q194" s="1153"/>
      <c r="R194" s="18"/>
      <c r="S194" s="18"/>
    </row>
    <row r="195" spans="1:19" s="204" customFormat="1" ht="15" customHeight="1" x14ac:dyDescent="0.25">
      <c r="A195" s="1153"/>
      <c r="B195" s="18"/>
      <c r="C195" s="18"/>
      <c r="D195" s="18"/>
      <c r="E195" s="1153"/>
      <c r="F195" s="1153"/>
      <c r="G195" s="1153"/>
      <c r="H195" s="1153"/>
      <c r="I195" s="1153"/>
      <c r="J195" s="1153"/>
      <c r="K195" s="1153"/>
      <c r="L195" s="1153"/>
      <c r="M195" s="1153"/>
      <c r="N195" s="1153"/>
      <c r="O195" s="1153"/>
      <c r="P195" s="1153"/>
      <c r="Q195" s="1153"/>
      <c r="R195" s="18"/>
      <c r="S195" s="18"/>
    </row>
    <row r="196" spans="1:19" s="204" customFormat="1" x14ac:dyDescent="0.25">
      <c r="A196" s="1153"/>
      <c r="B196" s="18"/>
      <c r="C196" s="18"/>
      <c r="D196" s="18"/>
      <c r="E196" s="1153"/>
      <c r="F196" s="1153"/>
      <c r="G196" s="1153"/>
      <c r="H196" s="1153"/>
      <c r="I196" s="1153"/>
      <c r="J196" s="1153"/>
      <c r="K196" s="1153"/>
      <c r="L196" s="1153"/>
      <c r="M196" s="1153"/>
      <c r="N196" s="1153"/>
      <c r="O196" s="1153"/>
      <c r="P196" s="1153"/>
      <c r="Q196" s="1153"/>
      <c r="R196" s="18"/>
      <c r="S196" s="18"/>
    </row>
    <row r="197" spans="1:19" s="204" customFormat="1" x14ac:dyDescent="0.25">
      <c r="A197" s="1153"/>
      <c r="B197" s="18"/>
      <c r="C197" s="18"/>
      <c r="D197" s="18"/>
      <c r="E197" s="1153"/>
      <c r="F197" s="1153"/>
      <c r="G197" s="1153"/>
      <c r="H197" s="1153"/>
      <c r="I197" s="1153"/>
      <c r="J197" s="1153"/>
      <c r="K197" s="1153"/>
      <c r="L197" s="1153"/>
      <c r="M197" s="1153"/>
      <c r="N197" s="1153"/>
      <c r="O197" s="1153"/>
      <c r="P197" s="1153"/>
      <c r="Q197" s="1153"/>
      <c r="R197" s="18"/>
      <c r="S197" s="18"/>
    </row>
    <row r="198" spans="1:19" s="204" customFormat="1" x14ac:dyDescent="0.25">
      <c r="A198" s="1153"/>
      <c r="B198" s="18"/>
      <c r="C198" s="18"/>
      <c r="D198" s="18"/>
      <c r="E198" s="1153"/>
      <c r="F198" s="1153"/>
      <c r="G198" s="1153"/>
      <c r="H198" s="1153"/>
      <c r="I198" s="1153"/>
      <c r="J198" s="1153"/>
      <c r="K198" s="1153"/>
      <c r="L198" s="1153"/>
      <c r="M198" s="1153"/>
      <c r="N198" s="1153"/>
      <c r="O198" s="1153"/>
      <c r="P198" s="1153"/>
      <c r="Q198" s="1153"/>
      <c r="R198" s="18"/>
      <c r="S198" s="18"/>
    </row>
    <row r="199" spans="1:19" s="204" customFormat="1" x14ac:dyDescent="0.25">
      <c r="A199" s="1153"/>
      <c r="B199" s="18"/>
      <c r="C199" s="18"/>
      <c r="D199" s="18"/>
      <c r="E199" s="1153"/>
      <c r="F199" s="1153"/>
      <c r="G199" s="1153"/>
      <c r="H199" s="1153"/>
      <c r="I199" s="1153"/>
      <c r="J199" s="1153"/>
      <c r="K199" s="1153"/>
      <c r="L199" s="1153"/>
      <c r="M199" s="1153"/>
      <c r="N199" s="1153"/>
      <c r="O199" s="1153"/>
      <c r="P199" s="1153"/>
      <c r="Q199" s="1153"/>
      <c r="R199" s="18"/>
      <c r="S199" s="18"/>
    </row>
    <row r="200" spans="1:19" s="204" customFormat="1" x14ac:dyDescent="0.25">
      <c r="A200" s="1153"/>
      <c r="B200" s="18"/>
      <c r="C200" s="18"/>
      <c r="D200" s="18"/>
      <c r="E200" s="1153"/>
      <c r="F200" s="1153"/>
      <c r="G200" s="1153"/>
      <c r="H200" s="1153"/>
      <c r="I200" s="1153"/>
      <c r="J200" s="1153"/>
      <c r="K200" s="1153"/>
      <c r="L200" s="1153"/>
      <c r="M200" s="1153"/>
      <c r="N200" s="1153"/>
      <c r="O200" s="1153"/>
      <c r="P200" s="1153"/>
      <c r="Q200" s="1153"/>
      <c r="R200" s="18"/>
      <c r="S200" s="18"/>
    </row>
    <row r="201" spans="1:19" s="204" customFormat="1" x14ac:dyDescent="0.25">
      <c r="A201" s="1153"/>
      <c r="B201" s="18"/>
      <c r="C201" s="18"/>
      <c r="D201" s="18"/>
      <c r="E201" s="1153"/>
      <c r="F201" s="1153"/>
      <c r="G201" s="1153"/>
      <c r="H201" s="1153"/>
      <c r="I201" s="1153"/>
      <c r="J201" s="1153"/>
      <c r="K201" s="1153"/>
      <c r="L201" s="1153"/>
      <c r="M201" s="1153"/>
      <c r="N201" s="1153"/>
      <c r="O201" s="1153"/>
      <c r="P201" s="1153"/>
      <c r="Q201" s="1153"/>
      <c r="R201" s="18"/>
      <c r="S201" s="18"/>
    </row>
  </sheetData>
  <sheetProtection algorithmName="SHA-512" hashValue="wj0SeFrR9oq3kKw9QorVqf+S9EDcm2PxN9UnpPzfLQXeJVaE86QY7r2oD2+/CxNQ6Ix+Lh57A5t4a7rpgiO1og==" saltValue="pZBIId447CZ2I5K+ysuVaw==" spinCount="100000" sheet="1" objects="1" scenarios="1"/>
  <mergeCells count="36">
    <mergeCell ref="B106:B116"/>
    <mergeCell ref="C106:C116"/>
    <mergeCell ref="C95:C105"/>
    <mergeCell ref="B139:B140"/>
    <mergeCell ref="C139:C140"/>
    <mergeCell ref="B117:B126"/>
    <mergeCell ref="C117:C126"/>
    <mergeCell ref="B127:B128"/>
    <mergeCell ref="C127:C128"/>
    <mergeCell ref="B129:B138"/>
    <mergeCell ref="C129:C138"/>
    <mergeCell ref="A144:G144"/>
    <mergeCell ref="B5:B7"/>
    <mergeCell ref="C5:C7"/>
    <mergeCell ref="D5:D7"/>
    <mergeCell ref="E5:I6"/>
    <mergeCell ref="B8:B29"/>
    <mergeCell ref="C8:C29"/>
    <mergeCell ref="B30:B37"/>
    <mergeCell ref="C30:C37"/>
    <mergeCell ref="B38:B48"/>
    <mergeCell ref="C38:C48"/>
    <mergeCell ref="B49:B70"/>
    <mergeCell ref="C49:C70"/>
    <mergeCell ref="B71:B94"/>
    <mergeCell ref="C71:C94"/>
    <mergeCell ref="B95:B105"/>
    <mergeCell ref="A1:E1"/>
    <mergeCell ref="F1:S1"/>
    <mergeCell ref="A3:N3"/>
    <mergeCell ref="A5:A7"/>
    <mergeCell ref="M5:Q6"/>
    <mergeCell ref="R5:R7"/>
    <mergeCell ref="S5:S7"/>
    <mergeCell ref="A2:S2"/>
    <mergeCell ref="J5:L6"/>
  </mergeCells>
  <conditionalFormatting sqref="A141:A142">
    <cfRule type="containsText" dxfId="25" priority="1" operator="containsText" text="2.">
      <formula>NOT(ISERROR(SEARCH("2.",A141)))</formula>
    </cfRule>
  </conditionalFormatting>
  <printOptions horizontalCentered="1"/>
  <pageMargins left="0.39370078740157483" right="0.39370078740157483" top="0.39370078740157483" bottom="0.39370078740157483" header="0.19685039370078741" footer="0.19685039370078741"/>
  <pageSetup paperSize="9" scale="60" fitToHeight="4" orientation="landscape" horizontalDpi="4294967295" verticalDpi="4294967295"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5346A2C3-5569-4838-8E7F-47507AD08A4B}">
            <xm:f>NOT(ISERROR(SEARCH("2.",'Príloha č.1.5 - SO 420-05'!A9)))</xm:f>
            <x14:dxf>
              <numFmt numFmtId="0" formatCode="General"/>
            </x14:dxf>
          </x14:cfRule>
          <xm:sqref>A8:A9</xm:sqref>
        </x14:conditionalFormatting>
        <x14:conditionalFormatting xmlns:xm="http://schemas.microsoft.com/office/excel/2006/main">
          <x14:cfRule type="containsText" priority="1860" operator="containsText" text="2." id="{5346A2C3-5569-4838-8E7F-47507AD08A4B}">
            <xm:f>NOT(ISERROR(SEARCH("2.",'Príloha č.1.5 - SO 420-05'!A11)))</xm:f>
            <x14:dxf>
              <numFmt numFmtId="0" formatCode="General"/>
            </x14:dxf>
          </x14:cfRule>
          <xm:sqref>A11:A20</xm:sqref>
        </x14:conditionalFormatting>
        <x14:conditionalFormatting xmlns:xm="http://schemas.microsoft.com/office/excel/2006/main">
          <x14:cfRule type="containsText" priority="1861" operator="containsText" text="2." id="{5346A2C3-5569-4838-8E7F-47507AD08A4B}">
            <xm:f>NOT(ISERROR(SEARCH("2.",'Príloha č.1.5 - SO 420-05'!#REF!)))</xm:f>
            <x14:dxf>
              <numFmt numFmtId="0" formatCode="General"/>
            </x14:dxf>
          </x14:cfRule>
          <xm:sqref>A10</xm:sqref>
        </x14:conditionalFormatting>
        <x14:conditionalFormatting xmlns:xm="http://schemas.microsoft.com/office/excel/2006/main">
          <x14:cfRule type="containsText" priority="2097" operator="containsText" text="2." id="{5346A2C3-5569-4838-8E7F-47507AD08A4B}">
            <xm:f>NOT(ISERROR(SEARCH("2.",'Príloha č.1.5 - SO 420-05'!A21)))</xm:f>
            <x14:dxf>
              <numFmt numFmtId="0" formatCode="General"/>
            </x14:dxf>
          </x14:cfRule>
          <xm:sqref>A22:A33</xm:sqref>
        </x14:conditionalFormatting>
        <x14:conditionalFormatting xmlns:xm="http://schemas.microsoft.com/office/excel/2006/main">
          <x14:cfRule type="containsText" priority="2098" operator="containsText" text="2." id="{5346A2C3-5569-4838-8E7F-47507AD08A4B}">
            <xm:f>NOT(ISERROR(SEARCH("2.",'Príloha č.1.5 - SO 420-05'!#REF!)))</xm:f>
            <x14:dxf>
              <numFmt numFmtId="0" formatCode="General"/>
            </x14:dxf>
          </x14:cfRule>
          <xm:sqref>A21</xm:sqref>
        </x14:conditionalFormatting>
        <x14:conditionalFormatting xmlns:xm="http://schemas.microsoft.com/office/excel/2006/main">
          <x14:cfRule type="containsText" priority="2340" operator="containsText" text="2." id="{5346A2C3-5569-4838-8E7F-47507AD08A4B}">
            <xm:f>NOT(ISERROR(SEARCH("2.",'Príloha č.1.5 - SO 420-05'!A33)))</xm:f>
            <x14:dxf>
              <numFmt numFmtId="0" formatCode="General"/>
            </x14:dxf>
          </x14:cfRule>
          <xm:sqref>A35:A45</xm:sqref>
        </x14:conditionalFormatting>
        <x14:conditionalFormatting xmlns:xm="http://schemas.microsoft.com/office/excel/2006/main">
          <x14:cfRule type="containsText" priority="2341" operator="containsText" text="2." id="{5346A2C3-5569-4838-8E7F-47507AD08A4B}">
            <xm:f>NOT(ISERROR(SEARCH("2.",'Príloha č.1.5 - SO 420-05'!#REF!)))</xm:f>
            <x14:dxf>
              <numFmt numFmtId="0" formatCode="General"/>
            </x14:dxf>
          </x14:cfRule>
          <xm:sqref>A34</xm:sqref>
        </x14:conditionalFormatting>
        <x14:conditionalFormatting xmlns:xm="http://schemas.microsoft.com/office/excel/2006/main">
          <x14:cfRule type="containsText" priority="2594" operator="containsText" text="2." id="{5346A2C3-5569-4838-8E7F-47507AD08A4B}">
            <xm:f>NOT(ISERROR(SEARCH("2.",'Príloha č.1.5 - SO 420-05'!A44)))</xm:f>
            <x14:dxf>
              <numFmt numFmtId="0" formatCode="General"/>
            </x14:dxf>
          </x14:cfRule>
          <xm:sqref>A47:A55</xm:sqref>
        </x14:conditionalFormatting>
        <x14:conditionalFormatting xmlns:xm="http://schemas.microsoft.com/office/excel/2006/main">
          <x14:cfRule type="containsText" priority="2595" operator="containsText" text="2." id="{5346A2C3-5569-4838-8E7F-47507AD08A4B}">
            <xm:f>NOT(ISERROR(SEARCH("2.",'Príloha č.1.5 - SO 420-05'!#REF!)))</xm:f>
            <x14:dxf>
              <numFmt numFmtId="0" formatCode="General"/>
            </x14:dxf>
          </x14:cfRule>
          <xm:sqref>A46</xm:sqref>
        </x14:conditionalFormatting>
        <x14:conditionalFormatting xmlns:xm="http://schemas.microsoft.com/office/excel/2006/main">
          <x14:cfRule type="containsText" priority="2861" operator="containsText" text="2." id="{5346A2C3-5569-4838-8E7F-47507AD08A4B}">
            <xm:f>NOT(ISERROR(SEARCH("2.",'Príloha č.1.5 - SO 420-05'!A53)))</xm:f>
            <x14:dxf>
              <numFmt numFmtId="0" formatCode="General"/>
            </x14:dxf>
          </x14:cfRule>
          <xm:sqref>A57:A73</xm:sqref>
        </x14:conditionalFormatting>
        <x14:conditionalFormatting xmlns:xm="http://schemas.microsoft.com/office/excel/2006/main">
          <x14:cfRule type="containsText" priority="2862" operator="containsText" text="2." id="{5346A2C3-5569-4838-8E7F-47507AD08A4B}">
            <xm:f>NOT(ISERROR(SEARCH("2.",'Príloha č.1.5 - SO 420-05'!#REF!)))</xm:f>
            <x14:dxf>
              <numFmt numFmtId="0" formatCode="General"/>
            </x14:dxf>
          </x14:cfRule>
          <xm:sqref>A56</xm:sqref>
        </x14:conditionalFormatting>
        <x14:conditionalFormatting xmlns:xm="http://schemas.microsoft.com/office/excel/2006/main">
          <x14:cfRule type="containsText" priority="3129" operator="containsText" text="2." id="{5346A2C3-5569-4838-8E7F-47507AD08A4B}">
            <xm:f>NOT(ISERROR(SEARCH("2.",'Príloha č.1.5 - SO 420-05'!A70)))</xm:f>
            <x14:dxf>
              <numFmt numFmtId="0" formatCode="General"/>
            </x14:dxf>
          </x14:cfRule>
          <xm:sqref>A75:A91</xm:sqref>
        </x14:conditionalFormatting>
        <x14:conditionalFormatting xmlns:xm="http://schemas.microsoft.com/office/excel/2006/main">
          <x14:cfRule type="containsText" priority="3130" operator="containsText" text="2." id="{5346A2C3-5569-4838-8E7F-47507AD08A4B}">
            <xm:f>NOT(ISERROR(SEARCH("2.",'Príloha č.1.5 - SO 420-05'!#REF!)))</xm:f>
            <x14:dxf>
              <numFmt numFmtId="0" formatCode="General"/>
            </x14:dxf>
          </x14:cfRule>
          <xm:sqref>A74</xm:sqref>
        </x14:conditionalFormatting>
        <x14:conditionalFormatting xmlns:xm="http://schemas.microsoft.com/office/excel/2006/main">
          <x14:cfRule type="containsText" priority="3405" operator="containsText" text="2." id="{5346A2C3-5569-4838-8E7F-47507AD08A4B}">
            <xm:f>NOT(ISERROR(SEARCH("2.",'Príloha č.1.5 - SO 420-05'!A87)))</xm:f>
            <x14:dxf>
              <numFmt numFmtId="0" formatCode="General"/>
            </x14:dxf>
          </x14:cfRule>
          <xm:sqref>A93:A111</xm:sqref>
        </x14:conditionalFormatting>
        <x14:conditionalFormatting xmlns:xm="http://schemas.microsoft.com/office/excel/2006/main">
          <x14:cfRule type="containsText" priority="3406" operator="containsText" text="2." id="{5346A2C3-5569-4838-8E7F-47507AD08A4B}">
            <xm:f>NOT(ISERROR(SEARCH("2.",'Príloha č.1.5 - SO 420-05'!#REF!)))</xm:f>
            <x14:dxf>
              <numFmt numFmtId="0" formatCode="General"/>
            </x14:dxf>
          </x14:cfRule>
          <xm:sqref>A92</xm:sqref>
        </x14:conditionalFormatting>
        <x14:conditionalFormatting xmlns:xm="http://schemas.microsoft.com/office/excel/2006/main">
          <x14:cfRule type="containsText" priority="3684" operator="containsText" text="2." id="{5346A2C3-5569-4838-8E7F-47507AD08A4B}">
            <xm:f>NOT(ISERROR(SEARCH("2.",'Príloha č.1.5 - SO 420-05'!A106)))</xm:f>
            <x14:dxf>
              <numFmt numFmtId="0" formatCode="General"/>
            </x14:dxf>
          </x14:cfRule>
          <xm:sqref>A113:A131</xm:sqref>
        </x14:conditionalFormatting>
        <x14:conditionalFormatting xmlns:xm="http://schemas.microsoft.com/office/excel/2006/main">
          <x14:cfRule type="containsText" priority="3685" operator="containsText" text="2." id="{5346A2C3-5569-4838-8E7F-47507AD08A4B}">
            <xm:f>NOT(ISERROR(SEARCH("2.",'Príloha č.1.5 - SO 420-05'!#REF!)))</xm:f>
            <x14:dxf>
              <numFmt numFmtId="0" formatCode="General"/>
            </x14:dxf>
          </x14:cfRule>
          <xm:sqref>A112</xm:sqref>
        </x14:conditionalFormatting>
        <x14:conditionalFormatting xmlns:xm="http://schemas.microsoft.com/office/excel/2006/main">
          <x14:cfRule type="containsText" priority="3968" operator="containsText" text="2." id="{5346A2C3-5569-4838-8E7F-47507AD08A4B}">
            <xm:f>NOT(ISERROR(SEARCH("2.",'Príloha č.1.5 - SO 420-05'!A125)))</xm:f>
            <x14:dxf>
              <numFmt numFmtId="0" formatCode="General"/>
            </x14:dxf>
          </x14:cfRule>
          <xm:sqref>A133:A140</xm:sqref>
        </x14:conditionalFormatting>
        <x14:conditionalFormatting xmlns:xm="http://schemas.microsoft.com/office/excel/2006/main">
          <x14:cfRule type="containsText" priority="3969" operator="containsText" text="2." id="{5346A2C3-5569-4838-8E7F-47507AD08A4B}">
            <xm:f>NOT(ISERROR(SEARCH("2.",'Príloha č.1.5 - SO 420-05'!#REF!)))</xm:f>
            <x14:dxf>
              <numFmt numFmtId="0" formatCode="General"/>
            </x14:dxf>
          </x14:cfRule>
          <xm:sqref>A132</xm:sqref>
        </x14:conditionalFormatting>
      </x14:conditionalFormattings>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8">
    <tabColor rgb="FFFF0000"/>
    <pageSetUpPr fitToPage="1"/>
  </sheetPr>
  <dimension ref="A1:S25"/>
  <sheetViews>
    <sheetView zoomScale="90" zoomScaleNormal="90" workbookViewId="0">
      <selection activeCell="V15" sqref="V15"/>
    </sheetView>
  </sheetViews>
  <sheetFormatPr defaultColWidth="9.140625" defaultRowHeight="15" x14ac:dyDescent="0.25"/>
  <cols>
    <col min="1" max="1" width="5.7109375" style="874" customWidth="1"/>
    <col min="2" max="2" width="18.7109375" style="18" customWidth="1"/>
    <col min="3" max="3" width="32.7109375" style="18" customWidth="1"/>
    <col min="4" max="4" width="60.7109375" style="18" customWidth="1"/>
    <col min="5" max="10" width="3.7109375" style="874" customWidth="1"/>
    <col min="11" max="12" width="9.7109375" style="874" customWidth="1"/>
    <col min="13" max="17" width="7.7109375" style="874" customWidth="1"/>
    <col min="18" max="19" width="15.7109375" style="18" customWidth="1"/>
    <col min="20" max="16384" width="9.140625" style="18"/>
  </cols>
  <sheetData>
    <row r="1" spans="1:19" ht="54" customHeight="1" x14ac:dyDescent="0.25">
      <c r="A1" s="1162"/>
      <c r="B1" s="1162"/>
      <c r="C1" s="1162"/>
      <c r="D1" s="1162"/>
      <c r="E1" s="1162"/>
      <c r="F1" s="1163" t="s">
        <v>3674</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256" t="s">
        <v>3777</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921</v>
      </c>
      <c r="I7" s="255" t="s">
        <v>230</v>
      </c>
      <c r="J7" s="256" t="s">
        <v>231</v>
      </c>
      <c r="K7" s="256" t="s">
        <v>232</v>
      </c>
      <c r="L7" s="256" t="s">
        <v>3675</v>
      </c>
      <c r="M7" s="258" t="s">
        <v>239</v>
      </c>
      <c r="N7" s="256" t="s">
        <v>238</v>
      </c>
      <c r="O7" s="256" t="s">
        <v>473</v>
      </c>
      <c r="P7" s="256" t="s">
        <v>3</v>
      </c>
      <c r="Q7" s="257" t="s">
        <v>64</v>
      </c>
      <c r="R7" s="1191"/>
      <c r="S7" s="1192"/>
    </row>
    <row r="8" spans="1:19" x14ac:dyDescent="0.25">
      <c r="A8" s="214">
        <f>ROW(A1)</f>
        <v>1</v>
      </c>
      <c r="B8" s="1025"/>
      <c r="C8" s="1014" t="s">
        <v>3676</v>
      </c>
      <c r="D8" s="1014" t="s">
        <v>3677</v>
      </c>
      <c r="E8" s="1015"/>
      <c r="F8" s="1015"/>
      <c r="G8" s="1015"/>
      <c r="H8" s="1015"/>
      <c r="I8" s="1015"/>
      <c r="J8" s="1015" t="s">
        <v>7</v>
      </c>
      <c r="K8" s="1015"/>
      <c r="L8" s="1015" t="s">
        <v>3805</v>
      </c>
      <c r="M8" s="1015"/>
      <c r="N8" s="1015"/>
      <c r="O8" s="1015"/>
      <c r="P8" s="1015">
        <v>0.25</v>
      </c>
      <c r="Q8" s="1015">
        <v>1</v>
      </c>
      <c r="R8" s="698"/>
      <c r="S8" s="772">
        <f>Q8*P8*ROUND(R8,2)</f>
        <v>0</v>
      </c>
    </row>
    <row r="9" spans="1:19" x14ac:dyDescent="0.25">
      <c r="A9" s="214">
        <f>ROW(A2)</f>
        <v>2</v>
      </c>
      <c r="B9" s="1025"/>
      <c r="C9" s="1014" t="s">
        <v>3678</v>
      </c>
      <c r="D9" s="1014" t="s">
        <v>3677</v>
      </c>
      <c r="E9" s="1015"/>
      <c r="F9" s="1015"/>
      <c r="G9" s="1015"/>
      <c r="H9" s="1015"/>
      <c r="I9" s="1015"/>
      <c r="J9" s="1015" t="s">
        <v>7</v>
      </c>
      <c r="K9" s="1015"/>
      <c r="L9" s="1015" t="s">
        <v>3805</v>
      </c>
      <c r="M9" s="1015"/>
      <c r="N9" s="1015"/>
      <c r="O9" s="1015"/>
      <c r="P9" s="1015">
        <v>0.25</v>
      </c>
      <c r="Q9" s="1015">
        <v>1</v>
      </c>
      <c r="R9" s="698"/>
      <c r="S9" s="772">
        <f>Q9*P9*ROUND(R9,2)</f>
        <v>0</v>
      </c>
    </row>
    <row r="10" spans="1:19" x14ac:dyDescent="0.25">
      <c r="A10" s="214">
        <f t="shared" ref="A10:A21" si="0">ROW(A3)</f>
        <v>3</v>
      </c>
      <c r="B10" s="1025"/>
      <c r="C10" s="1014" t="s">
        <v>3679</v>
      </c>
      <c r="D10" s="1014" t="s">
        <v>51</v>
      </c>
      <c r="E10" s="1015"/>
      <c r="F10" s="1015"/>
      <c r="G10" s="1015"/>
      <c r="H10" s="1015"/>
      <c r="I10" s="1015"/>
      <c r="J10" s="1015"/>
      <c r="K10" s="1015"/>
      <c r="L10" s="1015"/>
      <c r="M10" s="1015" t="s">
        <v>7</v>
      </c>
      <c r="N10" s="1015" t="s">
        <v>7</v>
      </c>
      <c r="O10" s="1015"/>
      <c r="P10" s="1015">
        <v>2</v>
      </c>
      <c r="Q10" s="1015">
        <v>1</v>
      </c>
      <c r="R10" s="751"/>
      <c r="S10" s="772">
        <f>Q10*P10*ROUND(R10,2)</f>
        <v>0</v>
      </c>
    </row>
    <row r="11" spans="1:19" x14ac:dyDescent="0.25">
      <c r="A11" s="214">
        <f t="shared" si="0"/>
        <v>4</v>
      </c>
      <c r="B11" s="1025"/>
      <c r="C11" s="1014"/>
      <c r="D11" s="1026" t="s">
        <v>3680</v>
      </c>
      <c r="E11" s="1015"/>
      <c r="F11" s="1015"/>
      <c r="G11" s="1015"/>
      <c r="H11" s="1015"/>
      <c r="I11" s="1015"/>
      <c r="J11" s="1015"/>
      <c r="K11" s="1015"/>
      <c r="L11" s="1015"/>
      <c r="M11" s="1015" t="s">
        <v>7</v>
      </c>
      <c r="N11" s="1015" t="s">
        <v>7</v>
      </c>
      <c r="O11" s="1015"/>
      <c r="P11" s="1015">
        <v>2</v>
      </c>
      <c r="Q11" s="1015">
        <v>1</v>
      </c>
      <c r="R11" s="751"/>
      <c r="S11" s="772">
        <f t="shared" ref="S11:S23" si="1">Q11*P11*ROUND(R11,2)</f>
        <v>0</v>
      </c>
    </row>
    <row r="12" spans="1:19" x14ac:dyDescent="0.25">
      <c r="A12" s="214">
        <f t="shared" si="0"/>
        <v>5</v>
      </c>
      <c r="B12" s="1025"/>
      <c r="C12" s="1014"/>
      <c r="D12" s="1014" t="s">
        <v>3681</v>
      </c>
      <c r="E12" s="1015"/>
      <c r="F12" s="1015"/>
      <c r="G12" s="1015"/>
      <c r="H12" s="1015"/>
      <c r="I12" s="1015"/>
      <c r="J12" s="1015"/>
      <c r="K12" s="1015"/>
      <c r="L12" s="1015"/>
      <c r="M12" s="1015" t="s">
        <v>7</v>
      </c>
      <c r="N12" s="1015" t="s">
        <v>7</v>
      </c>
      <c r="O12" s="1015"/>
      <c r="P12" s="1015">
        <v>2</v>
      </c>
      <c r="Q12" s="1015">
        <v>1</v>
      </c>
      <c r="R12" s="698"/>
      <c r="S12" s="772">
        <f t="shared" si="1"/>
        <v>0</v>
      </c>
    </row>
    <row r="13" spans="1:19" ht="25.5" x14ac:dyDescent="0.25">
      <c r="A13" s="214">
        <f t="shared" si="0"/>
        <v>6</v>
      </c>
      <c r="B13" s="1261" t="s">
        <v>3682</v>
      </c>
      <c r="C13" s="1014" t="s">
        <v>3683</v>
      </c>
      <c r="D13" s="6" t="s">
        <v>3684</v>
      </c>
      <c r="E13" s="1015"/>
      <c r="F13" s="1015"/>
      <c r="G13" s="1015" t="s">
        <v>7</v>
      </c>
      <c r="H13" s="1015"/>
      <c r="I13" s="1015"/>
      <c r="J13" s="1015"/>
      <c r="K13" s="1015"/>
      <c r="L13" s="1015"/>
      <c r="M13" s="1015"/>
      <c r="N13" s="1015"/>
      <c r="O13" s="1015"/>
      <c r="P13" s="1015">
        <v>12</v>
      </c>
      <c r="Q13" s="1015">
        <v>1</v>
      </c>
      <c r="R13" s="787" t="s">
        <v>4046</v>
      </c>
      <c r="S13" s="788" t="s">
        <v>4046</v>
      </c>
    </row>
    <row r="14" spans="1:19" ht="25.5" x14ac:dyDescent="0.25">
      <c r="A14" s="214">
        <f t="shared" si="0"/>
        <v>7</v>
      </c>
      <c r="B14" s="1262"/>
      <c r="C14" s="1014" t="s">
        <v>1434</v>
      </c>
      <c r="D14" s="1026" t="s">
        <v>266</v>
      </c>
      <c r="E14" s="1015"/>
      <c r="F14" s="1015"/>
      <c r="G14" s="1015"/>
      <c r="H14" s="1015"/>
      <c r="I14" s="1015"/>
      <c r="J14" s="1015"/>
      <c r="K14" s="1015"/>
      <c r="L14" s="1015"/>
      <c r="M14" s="1015" t="s">
        <v>7</v>
      </c>
      <c r="N14" s="1015" t="s">
        <v>7</v>
      </c>
      <c r="O14" s="1015"/>
      <c r="P14" s="1015">
        <v>2</v>
      </c>
      <c r="Q14" s="1015">
        <v>1</v>
      </c>
      <c r="R14" s="698"/>
      <c r="S14" s="772">
        <f t="shared" si="1"/>
        <v>0</v>
      </c>
    </row>
    <row r="15" spans="1:19" x14ac:dyDescent="0.25">
      <c r="A15" s="214">
        <f t="shared" si="0"/>
        <v>8</v>
      </c>
      <c r="B15" s="1262"/>
      <c r="C15" s="1014"/>
      <c r="D15" s="1014" t="s">
        <v>3685</v>
      </c>
      <c r="E15" s="1015"/>
      <c r="F15" s="1015"/>
      <c r="G15" s="1015"/>
      <c r="H15" s="1015"/>
      <c r="I15" s="1015"/>
      <c r="J15" s="1015"/>
      <c r="K15" s="1015"/>
      <c r="L15" s="1015"/>
      <c r="M15" s="1015" t="s">
        <v>7</v>
      </c>
      <c r="N15" s="1015" t="s">
        <v>7</v>
      </c>
      <c r="O15" s="1015"/>
      <c r="P15" s="1015">
        <v>2</v>
      </c>
      <c r="Q15" s="1015">
        <v>1</v>
      </c>
      <c r="R15" s="698"/>
      <c r="S15" s="772">
        <f t="shared" si="1"/>
        <v>0</v>
      </c>
    </row>
    <row r="16" spans="1:19" x14ac:dyDescent="0.25">
      <c r="A16" s="214">
        <f t="shared" si="0"/>
        <v>9</v>
      </c>
      <c r="B16" s="1262"/>
      <c r="C16" s="1014"/>
      <c r="D16" s="1014" t="s">
        <v>3686</v>
      </c>
      <c r="E16" s="1015"/>
      <c r="F16" s="1015"/>
      <c r="G16" s="1015"/>
      <c r="H16" s="1015"/>
      <c r="I16" s="1015"/>
      <c r="J16" s="1015"/>
      <c r="K16" s="1015"/>
      <c r="L16" s="1015"/>
      <c r="M16" s="1015" t="s">
        <v>7</v>
      </c>
      <c r="N16" s="1015" t="s">
        <v>7</v>
      </c>
      <c r="O16" s="1015"/>
      <c r="P16" s="1015">
        <v>2</v>
      </c>
      <c r="Q16" s="1015">
        <v>1</v>
      </c>
      <c r="R16" s="698"/>
      <c r="S16" s="772">
        <f t="shared" si="1"/>
        <v>0</v>
      </c>
    </row>
    <row r="17" spans="1:19" x14ac:dyDescent="0.25">
      <c r="A17" s="214">
        <f t="shared" si="0"/>
        <v>10</v>
      </c>
      <c r="B17" s="1263"/>
      <c r="C17" s="1014"/>
      <c r="D17" s="1014" t="s">
        <v>3687</v>
      </c>
      <c r="E17" s="1015"/>
      <c r="F17" s="1015"/>
      <c r="G17" s="1015"/>
      <c r="H17" s="1015"/>
      <c r="I17" s="1015"/>
      <c r="J17" s="1015"/>
      <c r="K17" s="1015"/>
      <c r="L17" s="1015"/>
      <c r="M17" s="1015" t="s">
        <v>7</v>
      </c>
      <c r="N17" s="1015" t="s">
        <v>7</v>
      </c>
      <c r="O17" s="1015"/>
      <c r="P17" s="1015">
        <v>2</v>
      </c>
      <c r="Q17" s="1015">
        <v>1</v>
      </c>
      <c r="R17" s="698"/>
      <c r="S17" s="772">
        <f t="shared" si="1"/>
        <v>0</v>
      </c>
    </row>
    <row r="18" spans="1:19" ht="15" customHeight="1" x14ac:dyDescent="0.25">
      <c r="A18" s="214">
        <f t="shared" si="0"/>
        <v>11</v>
      </c>
      <c r="B18" s="1280" t="s">
        <v>3688</v>
      </c>
      <c r="C18" s="1014" t="s">
        <v>3689</v>
      </c>
      <c r="D18" s="1014" t="s">
        <v>393</v>
      </c>
      <c r="E18" s="1015"/>
      <c r="F18" s="1015" t="s">
        <v>7</v>
      </c>
      <c r="G18" s="1015"/>
      <c r="H18" s="1015"/>
      <c r="I18" s="1015"/>
      <c r="J18" s="1015"/>
      <c r="K18" s="1015"/>
      <c r="L18" s="1015"/>
      <c r="M18" s="1015"/>
      <c r="N18" s="1015"/>
      <c r="O18" s="1015"/>
      <c r="P18" s="1015">
        <v>52</v>
      </c>
      <c r="Q18" s="1015">
        <v>6</v>
      </c>
      <c r="R18" s="787" t="s">
        <v>4046</v>
      </c>
      <c r="S18" s="788" t="s">
        <v>4046</v>
      </c>
    </row>
    <row r="19" spans="1:19" x14ac:dyDescent="0.25">
      <c r="A19" s="214">
        <f t="shared" si="0"/>
        <v>12</v>
      </c>
      <c r="B19" s="1281"/>
      <c r="C19" s="1014" t="s">
        <v>1434</v>
      </c>
      <c r="D19" s="6" t="s">
        <v>1427</v>
      </c>
      <c r="E19" s="1015"/>
      <c r="F19" s="1015"/>
      <c r="G19" s="1015"/>
      <c r="H19" s="1015"/>
      <c r="I19" s="1015"/>
      <c r="J19" s="1015"/>
      <c r="K19" s="1015"/>
      <c r="L19" s="1015"/>
      <c r="M19" s="1015" t="s">
        <v>7</v>
      </c>
      <c r="N19" s="1015" t="s">
        <v>7</v>
      </c>
      <c r="O19" s="1015"/>
      <c r="P19" s="1015">
        <v>2</v>
      </c>
      <c r="Q19" s="1015">
        <v>6</v>
      </c>
      <c r="R19" s="698"/>
      <c r="S19" s="772">
        <f t="shared" si="1"/>
        <v>0</v>
      </c>
    </row>
    <row r="20" spans="1:19" x14ac:dyDescent="0.25">
      <c r="A20" s="214">
        <f t="shared" si="0"/>
        <v>13</v>
      </c>
      <c r="B20" s="1281"/>
      <c r="C20" s="1014"/>
      <c r="D20" s="1014" t="s">
        <v>1428</v>
      </c>
      <c r="E20" s="1015"/>
      <c r="F20" s="1015"/>
      <c r="G20" s="1015"/>
      <c r="H20" s="1015"/>
      <c r="I20" s="1015"/>
      <c r="J20" s="1015"/>
      <c r="K20" s="1015"/>
      <c r="L20" s="1015"/>
      <c r="M20" s="1015" t="s">
        <v>7</v>
      </c>
      <c r="N20" s="1015" t="s">
        <v>7</v>
      </c>
      <c r="O20" s="1015"/>
      <c r="P20" s="1015">
        <v>2</v>
      </c>
      <c r="Q20" s="1015">
        <v>6</v>
      </c>
      <c r="R20" s="698"/>
      <c r="S20" s="772">
        <f t="shared" si="1"/>
        <v>0</v>
      </c>
    </row>
    <row r="21" spans="1:19" x14ac:dyDescent="0.25">
      <c r="A21" s="214">
        <f t="shared" si="0"/>
        <v>14</v>
      </c>
      <c r="B21" s="1281"/>
      <c r="C21" s="1014"/>
      <c r="D21" s="6" t="s">
        <v>1429</v>
      </c>
      <c r="E21" s="1015"/>
      <c r="F21" s="1015"/>
      <c r="G21" s="1015"/>
      <c r="H21" s="1015"/>
      <c r="I21" s="1015"/>
      <c r="J21" s="1015"/>
      <c r="K21" s="1015"/>
      <c r="L21" s="1015"/>
      <c r="M21" s="1015" t="s">
        <v>7</v>
      </c>
      <c r="N21" s="1015" t="s">
        <v>7</v>
      </c>
      <c r="O21" s="1015"/>
      <c r="P21" s="1015">
        <v>2</v>
      </c>
      <c r="Q21" s="1015">
        <v>2</v>
      </c>
      <c r="R21" s="698"/>
      <c r="S21" s="772">
        <f t="shared" si="1"/>
        <v>0</v>
      </c>
    </row>
    <row r="22" spans="1:19" x14ac:dyDescent="0.25">
      <c r="A22" s="214">
        <f>ROW(A15)</f>
        <v>15</v>
      </c>
      <c r="B22" s="1281"/>
      <c r="C22" s="1014"/>
      <c r="D22" s="1014" t="s">
        <v>1430</v>
      </c>
      <c r="E22" s="1015"/>
      <c r="F22" s="1015"/>
      <c r="G22" s="1015"/>
      <c r="H22" s="1015"/>
      <c r="I22" s="1015"/>
      <c r="J22" s="1015"/>
      <c r="K22" s="1015"/>
      <c r="L22" s="1015"/>
      <c r="M22" s="1015" t="s">
        <v>7</v>
      </c>
      <c r="N22" s="1015" t="s">
        <v>7</v>
      </c>
      <c r="O22" s="1015"/>
      <c r="P22" s="1015">
        <v>2</v>
      </c>
      <c r="Q22" s="1015">
        <v>6</v>
      </c>
      <c r="R22" s="698"/>
      <c r="S22" s="772">
        <f t="shared" si="1"/>
        <v>0</v>
      </c>
    </row>
    <row r="23" spans="1:19" ht="15.75" thickBot="1" x14ac:dyDescent="0.3">
      <c r="A23" s="259">
        <f>ROW(A16)</f>
        <v>16</v>
      </c>
      <c r="B23" s="1298"/>
      <c r="C23" s="1020"/>
      <c r="D23" s="1020" t="s">
        <v>1431</v>
      </c>
      <c r="E23" s="1021"/>
      <c r="F23" s="1021"/>
      <c r="G23" s="1021"/>
      <c r="H23" s="1021"/>
      <c r="I23" s="1021"/>
      <c r="J23" s="1021"/>
      <c r="K23" s="1021"/>
      <c r="L23" s="1021"/>
      <c r="M23" s="1021" t="s">
        <v>7</v>
      </c>
      <c r="N23" s="1021" t="s">
        <v>7</v>
      </c>
      <c r="O23" s="1021"/>
      <c r="P23" s="1021">
        <v>2</v>
      </c>
      <c r="Q23" s="1021">
        <v>6</v>
      </c>
      <c r="R23" s="725"/>
      <c r="S23" s="924">
        <f t="shared" si="1"/>
        <v>0</v>
      </c>
    </row>
    <row r="24" spans="1:19" ht="16.5" thickTop="1" thickBot="1" x14ac:dyDescent="0.3">
      <c r="A24" s="192"/>
      <c r="B24" s="38"/>
      <c r="C24" s="38"/>
      <c r="D24" s="38"/>
      <c r="E24" s="192"/>
      <c r="F24" s="192"/>
      <c r="G24" s="192"/>
      <c r="H24" s="192"/>
      <c r="I24" s="192"/>
      <c r="J24" s="192"/>
      <c r="K24" s="192"/>
      <c r="L24" s="192"/>
      <c r="M24" s="192"/>
      <c r="N24" s="192"/>
      <c r="O24" s="192"/>
      <c r="P24" s="192"/>
      <c r="Q24" s="192"/>
      <c r="R24" s="740" t="s">
        <v>9</v>
      </c>
      <c r="S24" s="723">
        <f>SUM(S8:S12,S14:S17,S19:S23)</f>
        <v>0</v>
      </c>
    </row>
    <row r="25" spans="1:19" ht="15.75" thickTop="1" x14ac:dyDescent="0.25">
      <c r="A25" s="1200" t="s">
        <v>3690</v>
      </c>
      <c r="B25" s="1200"/>
      <c r="C25" s="1200"/>
      <c r="D25" s="1200"/>
      <c r="E25" s="1200"/>
      <c r="F25" s="1200"/>
      <c r="G25" s="1200"/>
    </row>
  </sheetData>
  <sheetProtection algorithmName="SHA-512" hashValue="VCBPyJ2tKeR6JpZFXf4moFQn9FXYjtmVs32Aelq9KwynygT3aXkheyBvIZuwXQQbECH7GCZnKcjP4f82+rzxKg==" saltValue="MpxQgwhGYk0AdAxK6JAnlg==" spinCount="100000" sheet="1" objects="1" scenarios="1"/>
  <mergeCells count="16">
    <mergeCell ref="A25:G25"/>
    <mergeCell ref="M5:Q6"/>
    <mergeCell ref="R5:R7"/>
    <mergeCell ref="S5:S7"/>
    <mergeCell ref="B13:B17"/>
    <mergeCell ref="B18:B23"/>
    <mergeCell ref="A1:E1"/>
    <mergeCell ref="F1:S1"/>
    <mergeCell ref="A3:N3"/>
    <mergeCell ref="A5:A7"/>
    <mergeCell ref="B5:B7"/>
    <mergeCell ref="C5:C7"/>
    <mergeCell ref="D5:D7"/>
    <mergeCell ref="E5:I6"/>
    <mergeCell ref="J5:L6"/>
    <mergeCell ref="A2:S2"/>
  </mergeCells>
  <printOptions horizontalCentered="1"/>
  <pageMargins left="0.39370078740157483" right="0.39370078740157483" top="0.39370078740157483" bottom="0.39370078740157483" header="0.19685039370078741" footer="0.19685039370078741"/>
  <pageSetup paperSize="9" scale="60"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2." id="{D42E730E-F318-47E9-A1D3-BF2A00FFBAEC}">
            <xm:f>NOT(ISERROR(SEARCH("2.",'Príloha č.1.5 - SO 420-05'!A9)))</xm:f>
            <x14:dxf>
              <numFmt numFmtId="0" formatCode="General"/>
            </x14:dxf>
          </x14:cfRule>
          <xm:sqref>A8:A9</xm:sqref>
        </x14:conditionalFormatting>
        <x14:conditionalFormatting xmlns:xm="http://schemas.microsoft.com/office/excel/2006/main">
          <x14:cfRule type="containsText" priority="1862" operator="containsText" text="2." id="{D42E730E-F318-47E9-A1D3-BF2A00FFBAEC}">
            <xm:f>NOT(ISERROR(SEARCH("2.",'Príloha č.1.5 - SO 420-05'!A11)))</xm:f>
            <x14:dxf>
              <numFmt numFmtId="0" formatCode="General"/>
            </x14:dxf>
          </x14:cfRule>
          <xm:sqref>A11:A20</xm:sqref>
        </x14:conditionalFormatting>
        <x14:conditionalFormatting xmlns:xm="http://schemas.microsoft.com/office/excel/2006/main">
          <x14:cfRule type="containsText" priority="1863" operator="containsText" text="2." id="{D42E730E-F318-47E9-A1D3-BF2A00FFBAEC}">
            <xm:f>NOT(ISERROR(SEARCH("2.",'Príloha č.1.5 - SO 420-05'!#REF!)))</xm:f>
            <x14:dxf>
              <numFmt numFmtId="0" formatCode="General"/>
            </x14:dxf>
          </x14:cfRule>
          <xm:sqref>A10</xm:sqref>
        </x14:conditionalFormatting>
        <x14:conditionalFormatting xmlns:xm="http://schemas.microsoft.com/office/excel/2006/main">
          <x14:cfRule type="containsText" priority="2099" operator="containsText" text="2." id="{69498E1F-23FA-4750-9778-E9B1BE9C084C}">
            <xm:f>NOT(ISERROR(SEARCH("2.",'Príloha č.1.5 - SO 420-05'!#REF!)))</xm:f>
            <x14:dxf>
              <numFmt numFmtId="0" formatCode="General"/>
            </x14:dxf>
          </x14:cfRule>
          <xm:sqref>A22</xm:sqref>
        </x14:conditionalFormatting>
        <x14:conditionalFormatting xmlns:xm="http://schemas.microsoft.com/office/excel/2006/main">
          <x14:cfRule type="containsText" priority="2100" operator="containsText" text="2." id="{69498E1F-23FA-4750-9778-E9B1BE9C084C}">
            <xm:f>NOT(ISERROR(SEARCH("2.",'Príloha č.1.5 - SO 420-05'!A21)))</xm:f>
            <x14:dxf>
              <numFmt numFmtId="0" formatCode="General"/>
            </x14:dxf>
          </x14:cfRule>
          <xm:sqref>A23</xm:sqref>
        </x14:conditionalFormatting>
        <x14:conditionalFormatting xmlns:xm="http://schemas.microsoft.com/office/excel/2006/main">
          <x14:cfRule type="containsText" priority="2102" operator="containsText" text="2." id="{D42E730E-F318-47E9-A1D3-BF2A00FFBAEC}">
            <xm:f>NOT(ISERROR(SEARCH("2.",'Príloha č.1.5 - SO 420-05'!#REF!)))</xm:f>
            <x14:dxf>
              <numFmt numFmtId="0" formatCode="General"/>
            </x14:dxf>
          </x14:cfRule>
          <xm:sqref>A21</xm:sqref>
        </x14:conditionalFormatting>
      </x14:conditionalFormattings>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9">
    <tabColor rgb="FFC00000"/>
  </sheetPr>
  <dimension ref="A1:F26"/>
  <sheetViews>
    <sheetView zoomScale="90" zoomScaleNormal="90" workbookViewId="0">
      <selection activeCell="B36" sqref="B36"/>
    </sheetView>
  </sheetViews>
  <sheetFormatPr defaultColWidth="9.140625" defaultRowHeight="15" outlineLevelRow="1" x14ac:dyDescent="0.25"/>
  <cols>
    <col min="1" max="1" width="8.7109375" style="18" customWidth="1"/>
    <col min="2" max="2" width="63.7109375" style="18" customWidth="1"/>
    <col min="3" max="3" width="20.7109375" style="18" customWidth="1"/>
    <col min="4" max="5" width="9.140625" style="19"/>
    <col min="6" max="6" width="11" style="19" customWidth="1"/>
    <col min="7" max="16384" width="9.140625" style="19"/>
  </cols>
  <sheetData>
    <row r="1" spans="1:6" ht="54" customHeight="1" x14ac:dyDescent="0.25"/>
    <row r="2" spans="1:6" ht="15.75" customHeight="1" x14ac:dyDescent="0.25">
      <c r="A2" s="1169" t="s">
        <v>1567</v>
      </c>
      <c r="B2" s="1169"/>
      <c r="C2" s="1169"/>
    </row>
    <row r="3" spans="1:6" ht="15.75" customHeight="1" x14ac:dyDescent="0.25"/>
    <row r="4" spans="1:6" ht="15.75" customHeight="1" x14ac:dyDescent="0.25">
      <c r="A4" s="1256" t="s">
        <v>4054</v>
      </c>
      <c r="B4" s="1256"/>
      <c r="C4" s="1256"/>
      <c r="D4" s="442"/>
      <c r="E4" s="442"/>
      <c r="F4" s="442"/>
    </row>
    <row r="5" spans="1:6" ht="15.75" customHeight="1" thickBot="1" x14ac:dyDescent="0.3"/>
    <row r="6" spans="1:6" ht="12.75" customHeight="1" thickTop="1" thickBot="1" x14ac:dyDescent="0.3">
      <c r="A6" s="443"/>
      <c r="B6" s="443"/>
      <c r="C6" s="443"/>
    </row>
    <row r="7" spans="1:6" ht="44.25" customHeight="1" thickTop="1" thickBot="1" x14ac:dyDescent="0.3">
      <c r="C7" s="444" t="s">
        <v>140</v>
      </c>
    </row>
    <row r="8" spans="1:6" s="58" customFormat="1" ht="39.950000000000003" customHeight="1" thickTop="1" thickBot="1" x14ac:dyDescent="0.3">
      <c r="A8" s="221" t="s">
        <v>198</v>
      </c>
      <c r="B8" s="220" t="s">
        <v>1947</v>
      </c>
      <c r="C8" s="188">
        <f>SUM(C9:C18)</f>
        <v>0</v>
      </c>
    </row>
    <row r="9" spans="1:6" s="58" customFormat="1" ht="15" customHeight="1" outlineLevel="1" thickTop="1" x14ac:dyDescent="0.25">
      <c r="A9" s="613">
        <v>44564</v>
      </c>
      <c r="B9" s="1423" t="s">
        <v>1938</v>
      </c>
      <c r="C9" s="614">
        <f>'Príloha č.3.1 - SO 629-00'!S12</f>
        <v>0</v>
      </c>
    </row>
    <row r="10" spans="1:6" s="58" customFormat="1" ht="15" customHeight="1" outlineLevel="1" x14ac:dyDescent="0.25">
      <c r="A10" s="363">
        <v>44595</v>
      </c>
      <c r="B10" s="1007" t="s">
        <v>1939</v>
      </c>
      <c r="C10" s="189">
        <f>'Príloha č.3.2 - SO 792-00'!S27</f>
        <v>0</v>
      </c>
    </row>
    <row r="11" spans="1:6" s="58" customFormat="1" ht="15" customHeight="1" outlineLevel="1" x14ac:dyDescent="0.25">
      <c r="A11" s="363">
        <v>44623</v>
      </c>
      <c r="B11" s="1007" t="s">
        <v>1940</v>
      </c>
      <c r="C11" s="189">
        <f>'Príloha č.3.3 - N792'!S27</f>
        <v>0</v>
      </c>
    </row>
    <row r="12" spans="1:6" s="58" customFormat="1" ht="15" customHeight="1" outlineLevel="1" x14ac:dyDescent="0.25">
      <c r="A12" s="362">
        <v>44654</v>
      </c>
      <c r="B12" s="1007" t="s">
        <v>1941</v>
      </c>
      <c r="C12" s="210">
        <f>'Príloha č.3.4 - SO 223-00'!S12</f>
        <v>0</v>
      </c>
    </row>
    <row r="13" spans="1:6" s="58" customFormat="1" ht="15" customHeight="1" outlineLevel="1" x14ac:dyDescent="0.25">
      <c r="A13" s="362">
        <v>44684</v>
      </c>
      <c r="B13" s="1007" t="s">
        <v>1942</v>
      </c>
      <c r="C13" s="210">
        <f>'Príloha č.3.5 - SO 224-00'!S11</f>
        <v>0</v>
      </c>
    </row>
    <row r="14" spans="1:6" s="58" customFormat="1" ht="30" outlineLevel="1" x14ac:dyDescent="0.25">
      <c r="A14" s="362">
        <v>44715</v>
      </c>
      <c r="B14" s="1424" t="s">
        <v>4055</v>
      </c>
      <c r="C14" s="210">
        <f>'Príloha č.3.6 - SO 278,280'!S24</f>
        <v>0</v>
      </c>
    </row>
    <row r="15" spans="1:6" s="58" customFormat="1" ht="15" customHeight="1" outlineLevel="1" x14ac:dyDescent="0.25">
      <c r="A15" s="362">
        <v>44745</v>
      </c>
      <c r="B15" s="1007" t="s">
        <v>1943</v>
      </c>
      <c r="C15" s="210">
        <f>'Príloha č.3.7 - SO 629-01'!$S$17</f>
        <v>0</v>
      </c>
    </row>
    <row r="16" spans="1:6" s="58" customFormat="1" ht="15" customHeight="1" outlineLevel="1" x14ac:dyDescent="0.25">
      <c r="A16" s="362">
        <v>44776</v>
      </c>
      <c r="B16" s="1007" t="s">
        <v>1944</v>
      </c>
      <c r="C16" s="210">
        <f>'Príloha č.3.8 - SO 792-11'!S182</f>
        <v>0</v>
      </c>
    </row>
    <row r="17" spans="1:3" s="58" customFormat="1" ht="15" customHeight="1" outlineLevel="1" x14ac:dyDescent="0.25">
      <c r="A17" s="445">
        <v>45172</v>
      </c>
      <c r="B17" s="1425" t="s">
        <v>1945</v>
      </c>
      <c r="C17" s="446">
        <f>'Príloha č.3.9 - N792-01'!S143</f>
        <v>0</v>
      </c>
    </row>
    <row r="18" spans="1:3" s="58" customFormat="1" ht="15" customHeight="1" outlineLevel="1" thickBot="1" x14ac:dyDescent="0.3">
      <c r="A18" s="447">
        <v>45202</v>
      </c>
      <c r="B18" s="1426" t="s">
        <v>3918</v>
      </c>
      <c r="C18" s="448">
        <f>'Príloha č.3.10 - N103-04'!S24</f>
        <v>0</v>
      </c>
    </row>
    <row r="19" spans="1:3" ht="16.5" thickTop="1" thickBot="1" x14ac:dyDescent="0.3">
      <c r="B19" s="456"/>
    </row>
    <row r="20" spans="1:3" ht="16.5" thickTop="1" thickBot="1" x14ac:dyDescent="0.3">
      <c r="A20" s="227"/>
      <c r="B20" s="227"/>
      <c r="C20" s="227"/>
    </row>
    <row r="21" spans="1:3" ht="16.5" thickTop="1" thickBot="1" x14ac:dyDescent="0.3">
      <c r="A21" s="1272" t="s">
        <v>1946</v>
      </c>
      <c r="B21" s="1273"/>
      <c r="C21" s="191">
        <f>C8</f>
        <v>0</v>
      </c>
    </row>
    <row r="22" spans="1:3" ht="16.5" thickTop="1" thickBot="1" x14ac:dyDescent="0.3"/>
    <row r="23" spans="1:3" ht="17.25" thickTop="1" thickBot="1" x14ac:dyDescent="0.3">
      <c r="A23" s="1274" t="s">
        <v>3775</v>
      </c>
      <c r="B23" s="1275"/>
      <c r="C23" s="449">
        <f>C21*4</f>
        <v>0</v>
      </c>
    </row>
    <row r="24" spans="1:3" ht="16.5" thickTop="1" thickBot="1" x14ac:dyDescent="0.3">
      <c r="A24" s="1276" t="s">
        <v>4072</v>
      </c>
      <c r="B24" s="1277"/>
      <c r="C24" s="191">
        <f>ROUND(C23*0.23, 2)</f>
        <v>0</v>
      </c>
    </row>
    <row r="25" spans="1:3" ht="16.5" thickTop="1" thickBot="1" x14ac:dyDescent="0.3">
      <c r="A25" s="1278" t="s">
        <v>3776</v>
      </c>
      <c r="B25" s="1279"/>
      <c r="C25" s="191">
        <f>SUM(C23,C24)</f>
        <v>0</v>
      </c>
    </row>
    <row r="26" spans="1:3" ht="15.75" thickTop="1" x14ac:dyDescent="0.25"/>
  </sheetData>
  <sheetProtection algorithmName="SHA-512" hashValue="wT1IGNCeO6hK2s1dmi6fgLzFNoFyGor4zzoOyqFswOrPY+hiz9NavH9RsdNiJNrdqO6P2LmdbEIV36/Fl7mp9A==" saltValue="WEzYio/X69I+Cf7khuKzlw==" spinCount="100000" sheet="1" objects="1" scenarios="1"/>
  <mergeCells count="6">
    <mergeCell ref="A21:B21"/>
    <mergeCell ref="A23:B23"/>
    <mergeCell ref="A24:B24"/>
    <mergeCell ref="A25:B25"/>
    <mergeCell ref="A2:C2"/>
    <mergeCell ref="A4:C4"/>
  </mergeCells>
  <printOptions horizontalCentered="1"/>
  <pageMargins left="0.39370078740157483" right="0.39370078740157483" top="0.39370078740157483" bottom="0.39370078740157483" header="0.19685039370078741" footer="0.19685039370078741"/>
  <pageSetup paperSize="9" scale="86" orientation="portrait" horizontalDpi="4294967295" verticalDpi="4294967295" r:id="rId1"/>
  <headerFooter>
    <oddFooter>Strana &amp;P z &amp;N</oddFooter>
  </headerFooter>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0">
    <tabColor theme="3" tint="0.39997558519241921"/>
    <pageSetUpPr fitToPage="1"/>
  </sheetPr>
  <dimension ref="A1:M52"/>
  <sheetViews>
    <sheetView zoomScale="70" zoomScaleNormal="70" workbookViewId="0">
      <pane ySplit="5" topLeftCell="A24" activePane="bottomLeft" state="frozen"/>
      <selection activeCell="A2" sqref="A2:C2"/>
      <selection pane="bottomLeft" activeCell="D35" sqref="D35"/>
    </sheetView>
  </sheetViews>
  <sheetFormatPr defaultColWidth="9.140625" defaultRowHeight="15" x14ac:dyDescent="0.25"/>
  <cols>
    <col min="1" max="1" width="5.7109375" style="19" customWidth="1"/>
    <col min="2" max="2" width="10.7109375" style="19" customWidth="1"/>
    <col min="3" max="3" width="18.7109375" style="19" customWidth="1"/>
    <col min="4" max="4" width="70.7109375" style="19" customWidth="1"/>
    <col min="5" max="6" width="8.7109375" style="883" customWidth="1"/>
    <col min="7" max="8" width="15.7109375" style="883" customWidth="1"/>
    <col min="9" max="10" width="15.7109375" style="19" customWidth="1"/>
    <col min="11" max="11" width="10.42578125" style="19" customWidth="1"/>
    <col min="12" max="12" width="16.85546875" style="883" customWidth="1"/>
    <col min="13" max="13" width="17.7109375" style="19" customWidth="1"/>
    <col min="14" max="16384" width="9.140625" style="19"/>
  </cols>
  <sheetData>
    <row r="1" spans="1:13" s="204" customFormat="1" ht="54" customHeight="1" x14ac:dyDescent="0.25">
      <c r="A1" s="1306"/>
      <c r="B1" s="1306"/>
      <c r="C1" s="1306"/>
      <c r="D1" s="1306"/>
      <c r="E1" s="1307" t="s">
        <v>3654</v>
      </c>
      <c r="F1" s="1307"/>
      <c r="G1" s="1307"/>
      <c r="H1" s="1307"/>
      <c r="I1" s="1307"/>
      <c r="J1" s="1307"/>
      <c r="K1" s="467"/>
      <c r="L1" s="201"/>
      <c r="M1" s="205"/>
    </row>
    <row r="2" spans="1:13" s="204" customFormat="1" ht="15.75" customHeight="1" x14ac:dyDescent="0.25">
      <c r="A2" s="1169" t="s">
        <v>1606</v>
      </c>
      <c r="B2" s="1169"/>
      <c r="C2" s="1169"/>
      <c r="D2" s="1169"/>
      <c r="E2" s="1169"/>
      <c r="F2" s="1169"/>
      <c r="G2" s="1169"/>
      <c r="H2" s="1169"/>
      <c r="I2" s="1169"/>
      <c r="J2" s="1169"/>
      <c r="K2" s="19"/>
      <c r="L2" s="883"/>
      <c r="M2" s="19"/>
    </row>
    <row r="3" spans="1:13" s="204" customFormat="1" ht="15.75" customHeight="1" x14ac:dyDescent="0.25">
      <c r="A3" s="1169" t="s">
        <v>3623</v>
      </c>
      <c r="B3" s="1169"/>
      <c r="C3" s="1169"/>
      <c r="D3" s="1169"/>
      <c r="E3" s="1169"/>
      <c r="F3" s="1169"/>
      <c r="G3" s="1169"/>
      <c r="H3" s="1169"/>
      <c r="I3" s="1169"/>
      <c r="J3" s="1169"/>
      <c r="K3" s="19"/>
      <c r="L3" s="883"/>
      <c r="M3" s="19"/>
    </row>
    <row r="4" spans="1:13" s="204" customFormat="1" ht="15.75" customHeight="1" thickBot="1" x14ac:dyDescent="0.3">
      <c r="A4" s="1308"/>
      <c r="B4" s="1308"/>
      <c r="C4" s="1308"/>
      <c r="D4" s="1308"/>
      <c r="E4" s="1308"/>
      <c r="F4" s="1308"/>
      <c r="G4" s="1308"/>
      <c r="H4" s="1308"/>
      <c r="I4" s="1308"/>
      <c r="J4" s="1308"/>
      <c r="K4" s="19"/>
      <c r="L4" s="883"/>
      <c r="M4" s="19"/>
    </row>
    <row r="5" spans="1:13" s="40"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c r="L5" s="39"/>
      <c r="M5" s="39"/>
    </row>
    <row r="6" spans="1:13" s="43" customFormat="1" ht="15" customHeight="1" x14ac:dyDescent="0.25">
      <c r="A6" s="1303"/>
      <c r="B6" s="1304"/>
      <c r="C6" s="1305"/>
      <c r="D6" s="791" t="s">
        <v>1568</v>
      </c>
      <c r="E6" s="792"/>
      <c r="F6" s="792"/>
      <c r="G6" s="792"/>
      <c r="H6" s="792"/>
      <c r="I6" s="792"/>
      <c r="J6" s="793"/>
      <c r="K6" s="41"/>
      <c r="L6" s="42"/>
      <c r="M6" s="36"/>
    </row>
    <row r="7" spans="1:13" s="43" customFormat="1" ht="15" customHeight="1" x14ac:dyDescent="0.25">
      <c r="A7" s="343" t="s">
        <v>1666</v>
      </c>
      <c r="B7" s="21" t="s">
        <v>1569</v>
      </c>
      <c r="C7" s="1299" t="s">
        <v>3968</v>
      </c>
      <c r="D7" s="7" t="s">
        <v>1570</v>
      </c>
      <c r="E7" s="22">
        <v>2</v>
      </c>
      <c r="F7" s="4">
        <v>50</v>
      </c>
      <c r="G7" s="22">
        <f>E7*F7</f>
        <v>100</v>
      </c>
      <c r="H7" s="231">
        <v>5.9</v>
      </c>
      <c r="I7" s="797" t="s">
        <v>4046</v>
      </c>
      <c r="J7" s="798" t="s">
        <v>4046</v>
      </c>
      <c r="K7" s="37"/>
      <c r="L7" s="37"/>
      <c r="M7" s="37"/>
    </row>
    <row r="8" spans="1:13" s="43" customFormat="1" ht="15" customHeight="1" x14ac:dyDescent="0.25">
      <c r="A8" s="343" t="s">
        <v>344</v>
      </c>
      <c r="B8" s="21" t="s">
        <v>1571</v>
      </c>
      <c r="C8" s="1299"/>
      <c r="D8" s="7" t="s">
        <v>1572</v>
      </c>
      <c r="E8" s="22">
        <v>2</v>
      </c>
      <c r="F8" s="4">
        <v>50</v>
      </c>
      <c r="G8" s="22">
        <f t="shared" ref="G8:G16" si="0">E8*F8</f>
        <v>100</v>
      </c>
      <c r="H8" s="231">
        <v>5.9</v>
      </c>
      <c r="I8" s="797" t="s">
        <v>4046</v>
      </c>
      <c r="J8" s="798" t="s">
        <v>4046</v>
      </c>
      <c r="K8" s="37"/>
      <c r="L8" s="37"/>
      <c r="M8" s="37"/>
    </row>
    <row r="9" spans="1:13" s="43" customFormat="1" ht="15" customHeight="1" x14ac:dyDescent="0.25">
      <c r="A9" s="343" t="s">
        <v>345</v>
      </c>
      <c r="B9" s="21" t="s">
        <v>1573</v>
      </c>
      <c r="C9" s="1299"/>
      <c r="D9" s="7" t="s">
        <v>126</v>
      </c>
      <c r="E9" s="22">
        <v>2</v>
      </c>
      <c r="F9" s="4">
        <v>50</v>
      </c>
      <c r="G9" s="22">
        <f t="shared" si="0"/>
        <v>100</v>
      </c>
      <c r="H9" s="231">
        <v>5.9</v>
      </c>
      <c r="I9" s="797" t="s">
        <v>4046</v>
      </c>
      <c r="J9" s="798" t="s">
        <v>4046</v>
      </c>
      <c r="K9" s="37"/>
      <c r="L9" s="37"/>
      <c r="M9" s="37"/>
    </row>
    <row r="10" spans="1:13" s="43" customFormat="1" ht="15" customHeight="1" x14ac:dyDescent="0.25">
      <c r="A10" s="343" t="s">
        <v>346</v>
      </c>
      <c r="B10" s="21" t="s">
        <v>1574</v>
      </c>
      <c r="C10" s="1299"/>
      <c r="D10" s="7" t="s">
        <v>1575</v>
      </c>
      <c r="E10" s="22">
        <v>2</v>
      </c>
      <c r="F10" s="4">
        <v>50</v>
      </c>
      <c r="G10" s="22">
        <f t="shared" si="0"/>
        <v>100</v>
      </c>
      <c r="H10" s="231">
        <v>5.9</v>
      </c>
      <c r="I10" s="797" t="s">
        <v>4046</v>
      </c>
      <c r="J10" s="798" t="s">
        <v>4046</v>
      </c>
      <c r="K10" s="37"/>
      <c r="L10" s="37"/>
      <c r="M10" s="37"/>
    </row>
    <row r="11" spans="1:13" s="43" customFormat="1" ht="15" customHeight="1" x14ac:dyDescent="0.25">
      <c r="A11" s="343" t="s">
        <v>347</v>
      </c>
      <c r="B11" s="21" t="s">
        <v>1576</v>
      </c>
      <c r="C11" s="1299"/>
      <c r="D11" s="7" t="s">
        <v>1577</v>
      </c>
      <c r="E11" s="22">
        <v>2</v>
      </c>
      <c r="F11" s="4">
        <v>50</v>
      </c>
      <c r="G11" s="22">
        <f t="shared" si="0"/>
        <v>100</v>
      </c>
      <c r="H11" s="231">
        <v>5.9</v>
      </c>
      <c r="I11" s="23"/>
      <c r="J11" s="44">
        <f>G11*ROUND(I11,2)</f>
        <v>0</v>
      </c>
      <c r="K11" s="37"/>
      <c r="L11" s="37"/>
      <c r="M11" s="37"/>
    </row>
    <row r="12" spans="1:13" s="43" customFormat="1" ht="15" customHeight="1" x14ac:dyDescent="0.25">
      <c r="A12" s="343" t="s">
        <v>348</v>
      </c>
      <c r="B12" s="21" t="s">
        <v>1578</v>
      </c>
      <c r="C12" s="1299"/>
      <c r="D12" s="7" t="s">
        <v>1579</v>
      </c>
      <c r="E12" s="22">
        <v>2</v>
      </c>
      <c r="F12" s="4">
        <v>50</v>
      </c>
      <c r="G12" s="22">
        <f t="shared" si="0"/>
        <v>100</v>
      </c>
      <c r="H12" s="231">
        <v>5.9</v>
      </c>
      <c r="I12" s="23"/>
      <c r="J12" s="44">
        <f t="shared" ref="J12:J15" si="1">G12*ROUND(I12,2)</f>
        <v>0</v>
      </c>
      <c r="K12" s="37"/>
      <c r="L12" s="37"/>
      <c r="M12" s="37"/>
    </row>
    <row r="13" spans="1:13" s="43" customFormat="1" ht="15" customHeight="1" x14ac:dyDescent="0.25">
      <c r="A13" s="343" t="s">
        <v>349</v>
      </c>
      <c r="B13" s="21" t="s">
        <v>1580</v>
      </c>
      <c r="C13" s="1299"/>
      <c r="D13" s="7" t="s">
        <v>1581</v>
      </c>
      <c r="E13" s="22">
        <v>2</v>
      </c>
      <c r="F13" s="4">
        <v>50</v>
      </c>
      <c r="G13" s="22">
        <f t="shared" si="0"/>
        <v>100</v>
      </c>
      <c r="H13" s="231">
        <v>5.9</v>
      </c>
      <c r="I13" s="23"/>
      <c r="J13" s="44">
        <f t="shared" si="1"/>
        <v>0</v>
      </c>
      <c r="K13" s="37"/>
      <c r="L13" s="37"/>
      <c r="M13" s="37"/>
    </row>
    <row r="14" spans="1:13" s="43" customFormat="1" ht="15" customHeight="1" x14ac:dyDescent="0.25">
      <c r="A14" s="343" t="s">
        <v>350</v>
      </c>
      <c r="B14" s="21" t="s">
        <v>1582</v>
      </c>
      <c r="C14" s="1299"/>
      <c r="D14" s="7" t="s">
        <v>1583</v>
      </c>
      <c r="E14" s="22">
        <v>2</v>
      </c>
      <c r="F14" s="4">
        <v>50</v>
      </c>
      <c r="G14" s="22">
        <f t="shared" si="0"/>
        <v>100</v>
      </c>
      <c r="H14" s="231">
        <v>5.9</v>
      </c>
      <c r="I14" s="23"/>
      <c r="J14" s="44">
        <f t="shared" si="1"/>
        <v>0</v>
      </c>
      <c r="K14" s="37"/>
      <c r="L14" s="37"/>
      <c r="M14" s="37"/>
    </row>
    <row r="15" spans="1:13" s="43" customFormat="1" ht="15" customHeight="1" x14ac:dyDescent="0.25">
      <c r="A15" s="343" t="s">
        <v>351</v>
      </c>
      <c r="B15" s="21" t="s">
        <v>1584</v>
      </c>
      <c r="C15" s="1299"/>
      <c r="D15" s="7" t="s">
        <v>1499</v>
      </c>
      <c r="E15" s="22">
        <v>0.25</v>
      </c>
      <c r="F15" s="4">
        <v>50</v>
      </c>
      <c r="G15" s="22">
        <f t="shared" si="0"/>
        <v>12.5</v>
      </c>
      <c r="H15" s="231">
        <v>5</v>
      </c>
      <c r="I15" s="23"/>
      <c r="J15" s="44">
        <f t="shared" si="1"/>
        <v>0</v>
      </c>
      <c r="K15" s="37"/>
      <c r="L15" s="37"/>
      <c r="M15" s="37"/>
    </row>
    <row r="16" spans="1:13" s="43" customFormat="1" ht="15" customHeight="1" x14ac:dyDescent="0.25">
      <c r="A16" s="343" t="s">
        <v>352</v>
      </c>
      <c r="B16" s="21" t="s">
        <v>1585</v>
      </c>
      <c r="C16" s="1299"/>
      <c r="D16" s="7" t="s">
        <v>44</v>
      </c>
      <c r="E16" s="22">
        <v>2</v>
      </c>
      <c r="F16" s="4">
        <v>50</v>
      </c>
      <c r="G16" s="22">
        <f t="shared" si="0"/>
        <v>100</v>
      </c>
      <c r="H16" s="231">
        <v>5.9</v>
      </c>
      <c r="I16" s="23"/>
      <c r="J16" s="44">
        <f>G16*ROUND(I16,2)</f>
        <v>0</v>
      </c>
      <c r="K16" s="37"/>
      <c r="L16" s="37"/>
      <c r="M16" s="37"/>
    </row>
    <row r="17" spans="1:13" s="43" customFormat="1" ht="15" customHeight="1" x14ac:dyDescent="0.25">
      <c r="A17" s="1300"/>
      <c r="B17" s="1301"/>
      <c r="C17" s="1302"/>
      <c r="D17" s="794" t="s">
        <v>1586</v>
      </c>
      <c r="E17" s="795"/>
      <c r="F17" s="795"/>
      <c r="G17" s="795"/>
      <c r="H17" s="795"/>
      <c r="I17" s="795"/>
      <c r="J17" s="796"/>
      <c r="K17" s="37"/>
      <c r="L17" s="37"/>
      <c r="M17" s="37"/>
    </row>
    <row r="18" spans="1:13" s="43" customFormat="1" ht="15" customHeight="1" x14ac:dyDescent="0.25">
      <c r="A18" s="343" t="s">
        <v>353</v>
      </c>
      <c r="B18" s="21" t="s">
        <v>1587</v>
      </c>
      <c r="C18" s="250" t="s">
        <v>1588</v>
      </c>
      <c r="D18" s="7" t="s">
        <v>1589</v>
      </c>
      <c r="E18" s="22">
        <v>1</v>
      </c>
      <c r="F18" s="4">
        <v>197</v>
      </c>
      <c r="G18" s="22">
        <f>E18*F18</f>
        <v>197</v>
      </c>
      <c r="H18" s="231">
        <v>5</v>
      </c>
      <c r="I18" s="23"/>
      <c r="J18" s="44">
        <f>G18*ROUND(I18,2)</f>
        <v>0</v>
      </c>
      <c r="K18" s="37"/>
      <c r="L18" s="37"/>
      <c r="M18" s="37"/>
    </row>
    <row r="19" spans="1:13" s="43" customFormat="1" ht="15" customHeight="1" x14ac:dyDescent="0.25">
      <c r="A19" s="343" t="s">
        <v>354</v>
      </c>
      <c r="B19" s="21" t="s">
        <v>1590</v>
      </c>
      <c r="C19" s="7" t="s">
        <v>1588</v>
      </c>
      <c r="D19" s="7" t="s">
        <v>1591</v>
      </c>
      <c r="E19" s="22">
        <v>1</v>
      </c>
      <c r="F19" s="4">
        <v>187</v>
      </c>
      <c r="G19" s="22">
        <f>E19*F19</f>
        <v>187</v>
      </c>
      <c r="H19" s="231">
        <v>5</v>
      </c>
      <c r="I19" s="23"/>
      <c r="J19" s="44">
        <f t="shared" ref="J19:J20" si="2">G19*ROUND(I19,2)</f>
        <v>0</v>
      </c>
      <c r="K19" s="37"/>
      <c r="L19" s="37"/>
      <c r="M19" s="37"/>
    </row>
    <row r="20" spans="1:13" s="43" customFormat="1" ht="15" customHeight="1" x14ac:dyDescent="0.25">
      <c r="A20" s="343" t="s">
        <v>1607</v>
      </c>
      <c r="B20" s="21" t="s">
        <v>1592</v>
      </c>
      <c r="C20" s="7" t="s">
        <v>1588</v>
      </c>
      <c r="D20" s="7" t="s">
        <v>1581</v>
      </c>
      <c r="E20" s="22">
        <v>1</v>
      </c>
      <c r="F20" s="4">
        <v>373</v>
      </c>
      <c r="G20" s="22">
        <f>E20*F20</f>
        <v>373</v>
      </c>
      <c r="H20" s="231">
        <v>5</v>
      </c>
      <c r="I20" s="23"/>
      <c r="J20" s="44">
        <f t="shared" si="2"/>
        <v>0</v>
      </c>
      <c r="K20" s="37"/>
      <c r="L20" s="37"/>
      <c r="M20" s="37"/>
    </row>
    <row r="21" spans="1:13" s="43" customFormat="1" ht="15" customHeight="1" x14ac:dyDescent="0.25">
      <c r="A21" s="344"/>
      <c r="B21" s="345"/>
      <c r="C21" s="342"/>
      <c r="D21" s="794" t="s">
        <v>1435</v>
      </c>
      <c r="E21" s="795"/>
      <c r="F21" s="795"/>
      <c r="G21" s="795"/>
      <c r="H21" s="795"/>
      <c r="I21" s="795"/>
      <c r="J21" s="796"/>
      <c r="K21" s="37"/>
      <c r="L21" s="37"/>
      <c r="M21" s="37"/>
    </row>
    <row r="22" spans="1:13" s="43" customFormat="1" ht="102" x14ac:dyDescent="0.25">
      <c r="A22" s="20" t="s">
        <v>1608</v>
      </c>
      <c r="B22" s="21" t="s">
        <v>1593</v>
      </c>
      <c r="C22" s="7" t="s">
        <v>1594</v>
      </c>
      <c r="D22" s="7" t="s">
        <v>1595</v>
      </c>
      <c r="E22" s="22">
        <v>12</v>
      </c>
      <c r="F22" s="4">
        <v>48</v>
      </c>
      <c r="G22" s="22">
        <f>E22*F22</f>
        <v>576</v>
      </c>
      <c r="H22" s="231">
        <v>1.1200000000000001</v>
      </c>
      <c r="I22" s="797" t="s">
        <v>4046</v>
      </c>
      <c r="J22" s="798" t="s">
        <v>4046</v>
      </c>
      <c r="K22" s="37"/>
      <c r="L22" s="37"/>
      <c r="M22" s="37"/>
    </row>
    <row r="23" spans="1:13" s="43" customFormat="1" ht="102" x14ac:dyDescent="0.25">
      <c r="A23" s="20" t="s">
        <v>1609</v>
      </c>
      <c r="B23" s="21" t="s">
        <v>1596</v>
      </c>
      <c r="C23" s="7" t="s">
        <v>1597</v>
      </c>
      <c r="D23" s="7" t="s">
        <v>1598</v>
      </c>
      <c r="E23" s="22">
        <v>12</v>
      </c>
      <c r="F23" s="4">
        <v>48</v>
      </c>
      <c r="G23" s="22">
        <f t="shared" ref="G23:G28" si="3">E23*F23</f>
        <v>576</v>
      </c>
      <c r="H23" s="231">
        <v>1.1200000000000001</v>
      </c>
      <c r="I23" s="797" t="s">
        <v>4046</v>
      </c>
      <c r="J23" s="798" t="s">
        <v>4046</v>
      </c>
      <c r="K23" s="37"/>
      <c r="L23" s="37"/>
      <c r="M23" s="37"/>
    </row>
    <row r="24" spans="1:13" s="43" customFormat="1" ht="102" x14ac:dyDescent="0.25">
      <c r="A24" s="20" t="s">
        <v>1610</v>
      </c>
      <c r="B24" s="21" t="s">
        <v>1599</v>
      </c>
      <c r="C24" s="7" t="s">
        <v>1597</v>
      </c>
      <c r="D24" s="7" t="s">
        <v>1600</v>
      </c>
      <c r="E24" s="22">
        <v>12</v>
      </c>
      <c r="F24" s="4">
        <v>48</v>
      </c>
      <c r="G24" s="22">
        <f t="shared" si="3"/>
        <v>576</v>
      </c>
      <c r="H24" s="231">
        <v>1.1200000000000001</v>
      </c>
      <c r="I24" s="797" t="s">
        <v>4046</v>
      </c>
      <c r="J24" s="798" t="s">
        <v>4046</v>
      </c>
      <c r="K24" s="37"/>
      <c r="L24" s="37"/>
      <c r="M24" s="37"/>
    </row>
    <row r="25" spans="1:13" s="43" customFormat="1" ht="102" x14ac:dyDescent="0.25">
      <c r="A25" s="20" t="s">
        <v>1611</v>
      </c>
      <c r="B25" s="21" t="s">
        <v>1601</v>
      </c>
      <c r="C25" s="7" t="s">
        <v>1597</v>
      </c>
      <c r="D25" s="7" t="s">
        <v>33</v>
      </c>
      <c r="E25" s="22">
        <v>2</v>
      </c>
      <c r="F25" s="4">
        <v>48</v>
      </c>
      <c r="G25" s="22">
        <f t="shared" si="3"/>
        <v>96</v>
      </c>
      <c r="H25" s="231">
        <v>5.9</v>
      </c>
      <c r="I25" s="23"/>
      <c r="J25" s="44">
        <f>G25*ROUND(I25,2)</f>
        <v>0</v>
      </c>
      <c r="K25" s="37"/>
      <c r="L25" s="37"/>
      <c r="M25" s="37"/>
    </row>
    <row r="26" spans="1:13" s="43" customFormat="1" ht="102" x14ac:dyDescent="0.25">
      <c r="A26" s="20" t="s">
        <v>1612</v>
      </c>
      <c r="B26" s="21" t="s">
        <v>1602</v>
      </c>
      <c r="C26" s="7" t="s">
        <v>1597</v>
      </c>
      <c r="D26" s="7" t="s">
        <v>34</v>
      </c>
      <c r="E26" s="22">
        <v>2</v>
      </c>
      <c r="F26" s="4">
        <v>48</v>
      </c>
      <c r="G26" s="22">
        <f t="shared" si="3"/>
        <v>96</v>
      </c>
      <c r="H26" s="231">
        <v>5.9</v>
      </c>
      <c r="I26" s="23"/>
      <c r="J26" s="44">
        <f t="shared" ref="J26:J27" si="4">G26*ROUND(I26,2)</f>
        <v>0</v>
      </c>
      <c r="K26" s="37"/>
      <c r="L26" s="37"/>
      <c r="M26" s="37"/>
    </row>
    <row r="27" spans="1:13" s="43" customFormat="1" ht="102" x14ac:dyDescent="0.25">
      <c r="A27" s="20" t="s">
        <v>1613</v>
      </c>
      <c r="B27" s="21" t="s">
        <v>1603</v>
      </c>
      <c r="C27" s="7" t="s">
        <v>1597</v>
      </c>
      <c r="D27" s="7" t="s">
        <v>50</v>
      </c>
      <c r="E27" s="22">
        <v>1</v>
      </c>
      <c r="F27" s="4">
        <v>48</v>
      </c>
      <c r="G27" s="22">
        <f t="shared" si="3"/>
        <v>48</v>
      </c>
      <c r="H27" s="231">
        <v>5</v>
      </c>
      <c r="I27" s="23"/>
      <c r="J27" s="44">
        <f t="shared" si="4"/>
        <v>0</v>
      </c>
      <c r="K27" s="37"/>
      <c r="L27" s="37"/>
      <c r="M27" s="37"/>
    </row>
    <row r="28" spans="1:13" s="43" customFormat="1" ht="13.5" thickBot="1" x14ac:dyDescent="0.3">
      <c r="A28" s="29" t="s">
        <v>1614</v>
      </c>
      <c r="B28" s="30" t="s">
        <v>1604</v>
      </c>
      <c r="C28" s="8" t="s">
        <v>1605</v>
      </c>
      <c r="D28" s="8" t="s">
        <v>32</v>
      </c>
      <c r="E28" s="31">
        <v>1</v>
      </c>
      <c r="F28" s="32">
        <v>1</v>
      </c>
      <c r="G28" s="31">
        <f t="shared" si="3"/>
        <v>1</v>
      </c>
      <c r="H28" s="232">
        <v>5</v>
      </c>
      <c r="I28" s="33"/>
      <c r="J28" s="353">
        <f>G28*ROUND(I28,2)</f>
        <v>0</v>
      </c>
      <c r="K28" s="37"/>
      <c r="L28" s="37"/>
      <c r="M28" s="37"/>
    </row>
    <row r="29" spans="1:13" s="43" customFormat="1" ht="15" customHeight="1" thickTop="1" thickBot="1" x14ac:dyDescent="0.3">
      <c r="A29" s="34"/>
      <c r="B29" s="34"/>
      <c r="C29" s="34"/>
      <c r="D29" s="35"/>
      <c r="E29" s="36"/>
      <c r="F29" s="36"/>
      <c r="G29" s="36"/>
      <c r="H29" s="36"/>
      <c r="I29" s="346" t="s">
        <v>9</v>
      </c>
      <c r="J29" s="347">
        <f>SUM(J11:J16,J18:J20,J25:J28)</f>
        <v>0</v>
      </c>
      <c r="K29" s="34"/>
      <c r="L29" s="37"/>
      <c r="M29" s="37"/>
    </row>
    <row r="30" spans="1:13" s="204" customFormat="1" ht="15" customHeight="1" thickTop="1" x14ac:dyDescent="0.25">
      <c r="A30" s="467"/>
      <c r="B30" s="467"/>
      <c r="C30" s="467"/>
      <c r="D30" s="468"/>
      <c r="E30" s="469"/>
      <c r="F30" s="469"/>
      <c r="G30" s="469"/>
      <c r="H30" s="469"/>
      <c r="I30" s="467"/>
      <c r="J30" s="467"/>
      <c r="K30" s="470"/>
      <c r="L30" s="469"/>
      <c r="M30" s="469"/>
    </row>
    <row r="31" spans="1:13" s="204" customFormat="1" ht="15" customHeight="1" x14ac:dyDescent="0.25">
      <c r="A31" s="205"/>
      <c r="B31" s="205"/>
      <c r="C31" s="205"/>
      <c r="D31" s="205"/>
      <c r="E31" s="201"/>
      <c r="F31" s="201"/>
      <c r="G31" s="201"/>
      <c r="H31" s="201"/>
      <c r="I31" s="205"/>
      <c r="J31" s="205"/>
      <c r="K31" s="205"/>
      <c r="L31" s="201"/>
      <c r="M31" s="205"/>
    </row>
    <row r="32" spans="1:13" s="204" customFormat="1" ht="15" customHeight="1" x14ac:dyDescent="0.25">
      <c r="A32" s="205"/>
      <c r="B32" s="205"/>
      <c r="C32" s="205"/>
      <c r="D32" s="205"/>
      <c r="E32" s="201"/>
      <c r="F32" s="201"/>
      <c r="G32" s="201"/>
      <c r="H32" s="201"/>
      <c r="I32" s="205"/>
      <c r="J32" s="205"/>
      <c r="K32" s="205"/>
      <c r="L32" s="201"/>
      <c r="M32" s="205"/>
    </row>
    <row r="33" spans="1:13" s="204" customFormat="1" ht="15" customHeight="1" x14ac:dyDescent="0.25">
      <c r="A33" s="205"/>
      <c r="B33" s="205"/>
      <c r="C33" s="205"/>
      <c r="D33" s="205"/>
      <c r="E33" s="201"/>
      <c r="F33" s="201"/>
      <c r="G33" s="201"/>
      <c r="H33" s="201"/>
      <c r="I33" s="205"/>
      <c r="J33" s="205"/>
      <c r="K33" s="205"/>
      <c r="L33" s="201"/>
      <c r="M33" s="205"/>
    </row>
    <row r="34" spans="1:13" s="204" customFormat="1" ht="15" customHeight="1" x14ac:dyDescent="0.25">
      <c r="A34" s="19"/>
      <c r="B34" s="19"/>
      <c r="C34" s="19"/>
      <c r="D34" s="19"/>
      <c r="E34" s="883"/>
      <c r="F34" s="883"/>
      <c r="G34" s="883"/>
      <c r="H34" s="883"/>
      <c r="I34" s="19"/>
      <c r="J34" s="19"/>
      <c r="K34" s="19"/>
      <c r="L34" s="883"/>
      <c r="M34" s="19"/>
    </row>
    <row r="35" spans="1:13" s="204" customFormat="1" ht="15" customHeight="1" x14ac:dyDescent="0.25">
      <c r="A35" s="19"/>
      <c r="B35" s="19"/>
      <c r="C35" s="19"/>
      <c r="D35" s="19"/>
      <c r="E35" s="883"/>
      <c r="F35" s="883"/>
      <c r="G35" s="883"/>
      <c r="H35" s="883"/>
      <c r="I35" s="19"/>
      <c r="J35" s="19"/>
      <c r="K35" s="19"/>
      <c r="L35" s="883"/>
      <c r="M35" s="19"/>
    </row>
    <row r="36" spans="1:13" s="204" customFormat="1" ht="15" customHeight="1" x14ac:dyDescent="0.25">
      <c r="A36" s="19"/>
      <c r="B36" s="19"/>
      <c r="C36" s="19"/>
      <c r="D36" s="19"/>
      <c r="E36" s="883"/>
      <c r="F36" s="883"/>
      <c r="G36" s="883"/>
      <c r="H36" s="883"/>
      <c r="I36" s="19"/>
      <c r="J36" s="19"/>
      <c r="K36" s="19"/>
      <c r="L36" s="883"/>
      <c r="M36" s="19"/>
    </row>
    <row r="37" spans="1:13" s="204" customFormat="1" ht="15" customHeight="1" x14ac:dyDescent="0.25">
      <c r="A37" s="19"/>
      <c r="B37" s="19"/>
      <c r="C37" s="19"/>
      <c r="D37" s="19"/>
      <c r="E37" s="883"/>
      <c r="F37" s="883"/>
      <c r="G37" s="883"/>
      <c r="H37" s="883"/>
      <c r="I37" s="19"/>
      <c r="J37" s="19"/>
      <c r="K37" s="19"/>
      <c r="L37" s="883"/>
      <c r="M37" s="19"/>
    </row>
    <row r="38" spans="1:13" s="204" customFormat="1" ht="15" customHeight="1" x14ac:dyDescent="0.25">
      <c r="A38" s="19"/>
      <c r="B38" s="19"/>
      <c r="C38" s="19"/>
      <c r="D38" s="19"/>
      <c r="E38" s="883"/>
      <c r="F38" s="883"/>
      <c r="G38" s="883"/>
      <c r="H38" s="883"/>
      <c r="I38" s="19"/>
      <c r="J38" s="19"/>
      <c r="K38" s="19"/>
      <c r="L38" s="883"/>
      <c r="M38" s="19"/>
    </row>
    <row r="39" spans="1:13" s="204" customFormat="1" ht="15" customHeight="1" x14ac:dyDescent="0.25">
      <c r="A39" s="19"/>
      <c r="B39" s="19"/>
      <c r="C39" s="19"/>
      <c r="D39" s="19"/>
      <c r="E39" s="883"/>
      <c r="F39" s="883"/>
      <c r="G39" s="883"/>
      <c r="H39" s="883"/>
      <c r="I39" s="19"/>
      <c r="J39" s="19"/>
      <c r="K39" s="19"/>
      <c r="L39" s="883"/>
      <c r="M39" s="19"/>
    </row>
    <row r="40" spans="1:13" s="204" customFormat="1" ht="15" customHeight="1" x14ac:dyDescent="0.25">
      <c r="A40" s="19"/>
      <c r="B40" s="19"/>
      <c r="C40" s="19"/>
      <c r="D40" s="19"/>
      <c r="E40" s="883"/>
      <c r="F40" s="883"/>
      <c r="G40" s="883"/>
      <c r="H40" s="883"/>
      <c r="I40" s="19"/>
      <c r="J40" s="19"/>
      <c r="K40" s="19"/>
      <c r="L40" s="883"/>
      <c r="M40" s="19"/>
    </row>
    <row r="41" spans="1:13" s="204" customFormat="1" ht="15" customHeight="1" x14ac:dyDescent="0.25">
      <c r="A41" s="19"/>
      <c r="B41" s="19"/>
      <c r="C41" s="19"/>
      <c r="D41" s="19"/>
      <c r="E41" s="883"/>
      <c r="F41" s="883"/>
      <c r="G41" s="883"/>
      <c r="H41" s="883"/>
      <c r="I41" s="19"/>
      <c r="J41" s="19"/>
      <c r="K41" s="19"/>
      <c r="L41" s="883"/>
      <c r="M41" s="19"/>
    </row>
    <row r="42" spans="1:13" s="204" customFormat="1" ht="15" customHeight="1" x14ac:dyDescent="0.25">
      <c r="A42" s="19"/>
      <c r="B42" s="19"/>
      <c r="C42" s="19"/>
      <c r="D42" s="19"/>
      <c r="E42" s="883"/>
      <c r="F42" s="883"/>
      <c r="G42" s="883"/>
      <c r="H42" s="883"/>
      <c r="I42" s="19"/>
      <c r="J42" s="19"/>
      <c r="K42" s="19"/>
      <c r="L42" s="883"/>
      <c r="M42" s="19"/>
    </row>
    <row r="43" spans="1:13" s="204" customFormat="1" ht="15" customHeight="1" x14ac:dyDescent="0.25">
      <c r="A43" s="19"/>
      <c r="B43" s="19"/>
      <c r="C43" s="19"/>
      <c r="D43" s="19"/>
      <c r="E43" s="883"/>
      <c r="F43" s="883"/>
      <c r="G43" s="883"/>
      <c r="H43" s="883"/>
      <c r="I43" s="19"/>
      <c r="J43" s="19"/>
      <c r="K43" s="19"/>
      <c r="L43" s="883"/>
      <c r="M43" s="19"/>
    </row>
    <row r="44" spans="1:13" s="204" customFormat="1" ht="15" customHeight="1" x14ac:dyDescent="0.25">
      <c r="A44" s="19"/>
      <c r="B44" s="19"/>
      <c r="C44" s="19"/>
      <c r="D44" s="19"/>
      <c r="E44" s="883"/>
      <c r="F44" s="883"/>
      <c r="G44" s="883"/>
      <c r="H44" s="883"/>
      <c r="I44" s="19"/>
      <c r="J44" s="19"/>
      <c r="K44" s="19"/>
      <c r="L44" s="883"/>
      <c r="M44" s="19"/>
    </row>
    <row r="45" spans="1:13" s="204" customFormat="1" ht="15" customHeight="1" x14ac:dyDescent="0.25">
      <c r="A45" s="19"/>
      <c r="B45" s="19"/>
      <c r="C45" s="19"/>
      <c r="D45" s="19"/>
      <c r="E45" s="883"/>
      <c r="F45" s="883"/>
      <c r="G45" s="883"/>
      <c r="H45" s="883"/>
      <c r="I45" s="19"/>
      <c r="J45" s="19"/>
      <c r="K45" s="19"/>
      <c r="L45" s="883"/>
      <c r="M45" s="19"/>
    </row>
    <row r="46" spans="1:13" s="204" customFormat="1" ht="15" customHeight="1" x14ac:dyDescent="0.25">
      <c r="A46" s="19"/>
      <c r="B46" s="19"/>
      <c r="C46" s="19"/>
      <c r="D46" s="19"/>
      <c r="E46" s="883"/>
      <c r="F46" s="883"/>
      <c r="G46" s="883"/>
      <c r="H46" s="883"/>
      <c r="I46" s="19"/>
      <c r="J46" s="19"/>
      <c r="K46" s="19"/>
      <c r="L46" s="883"/>
      <c r="M46" s="19"/>
    </row>
    <row r="47" spans="1:13" s="204" customFormat="1" x14ac:dyDescent="0.25">
      <c r="A47" s="19"/>
      <c r="B47" s="19"/>
      <c r="C47" s="19"/>
      <c r="D47" s="19"/>
      <c r="E47" s="883"/>
      <c r="F47" s="883"/>
      <c r="G47" s="883"/>
      <c r="H47" s="883"/>
      <c r="I47" s="19"/>
      <c r="J47" s="19"/>
      <c r="K47" s="19"/>
      <c r="L47" s="883"/>
      <c r="M47" s="19"/>
    </row>
    <row r="48" spans="1:13" s="204" customFormat="1" x14ac:dyDescent="0.25">
      <c r="A48" s="19"/>
      <c r="B48" s="19"/>
      <c r="C48" s="19"/>
      <c r="D48" s="19"/>
      <c r="E48" s="883"/>
      <c r="F48" s="883"/>
      <c r="G48" s="883"/>
      <c r="H48" s="883"/>
      <c r="I48" s="19"/>
      <c r="J48" s="19"/>
      <c r="K48" s="19"/>
      <c r="L48" s="883"/>
      <c r="M48" s="19"/>
    </row>
    <row r="49" spans="1:13" s="204" customFormat="1" x14ac:dyDescent="0.25">
      <c r="A49" s="19"/>
      <c r="B49" s="19"/>
      <c r="C49" s="19"/>
      <c r="D49" s="19"/>
      <c r="E49" s="883"/>
      <c r="F49" s="883"/>
      <c r="G49" s="883"/>
      <c r="H49" s="883"/>
      <c r="I49" s="19"/>
      <c r="J49" s="19"/>
      <c r="K49" s="19"/>
      <c r="L49" s="883"/>
      <c r="M49" s="19"/>
    </row>
    <row r="50" spans="1:13" s="204" customFormat="1" x14ac:dyDescent="0.25">
      <c r="A50" s="19"/>
      <c r="B50" s="19"/>
      <c r="C50" s="19"/>
      <c r="D50" s="19"/>
      <c r="E50" s="883"/>
      <c r="F50" s="883"/>
      <c r="G50" s="883"/>
      <c r="H50" s="883"/>
      <c r="I50" s="19"/>
      <c r="J50" s="19"/>
      <c r="K50" s="19"/>
      <c r="L50" s="883"/>
      <c r="M50" s="19"/>
    </row>
    <row r="51" spans="1:13" s="204" customFormat="1" x14ac:dyDescent="0.25">
      <c r="A51" s="19"/>
      <c r="B51" s="19"/>
      <c r="C51" s="19"/>
      <c r="D51" s="19"/>
      <c r="E51" s="883"/>
      <c r="F51" s="883"/>
      <c r="G51" s="883"/>
      <c r="H51" s="883"/>
      <c r="I51" s="19"/>
      <c r="J51" s="19"/>
      <c r="K51" s="19"/>
      <c r="L51" s="883"/>
      <c r="M51" s="19"/>
    </row>
    <row r="52" spans="1:13" s="204" customFormat="1" x14ac:dyDescent="0.25">
      <c r="A52" s="19"/>
      <c r="B52" s="19"/>
      <c r="C52" s="19"/>
      <c r="D52" s="19"/>
      <c r="E52" s="883"/>
      <c r="F52" s="883"/>
      <c r="G52" s="883"/>
      <c r="H52" s="883"/>
      <c r="I52" s="19"/>
      <c r="J52" s="19"/>
      <c r="K52" s="19"/>
      <c r="L52" s="883"/>
      <c r="M52" s="19"/>
    </row>
  </sheetData>
  <sheetProtection algorithmName="SHA-512" hashValue="Ch7nakM0VT7u6POdGZ7hFIKFfpIYoAfis50iH1KnQ7nEytFmLhLbHOVJZyfQbgbYkA4lUvQDRq+ohcQgz/sReQ==" saltValue="U0t3+umut9xLziFf/cZ9nA==" spinCount="100000" sheet="1" objects="1" scenarios="1"/>
  <mergeCells count="8">
    <mergeCell ref="C7:C16"/>
    <mergeCell ref="A17:C17"/>
    <mergeCell ref="A6:C6"/>
    <mergeCell ref="A1:D1"/>
    <mergeCell ref="E1:J1"/>
    <mergeCell ref="A2:J2"/>
    <mergeCell ref="A3:J3"/>
    <mergeCell ref="A4:J4"/>
  </mergeCells>
  <printOptions horizontalCentered="1"/>
  <pageMargins left="0.39370078740157483" right="0.39370078740157483" top="0.39370078740157483" bottom="0.39370078740157483" header="0.19685039370078741" footer="0.19685039370078741"/>
  <pageSetup paperSize="9" scale="74" fitToHeight="2" orientation="landscape" horizontalDpi="4294967295" verticalDpi="4294967295" r:id="rId1"/>
  <headerFooter>
    <oddFooter>Strana &amp;P z &amp;N</oddFooter>
  </headerFooter>
  <ignoredErrors>
    <ignoredError sqref="A7:A16 A18:A20 A22:A28" numberStoredAsText="1"/>
  </ignoredErrors>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6">
    <tabColor theme="3" tint="0.39997558519241921"/>
    <pageSetUpPr fitToPage="1"/>
  </sheetPr>
  <dimension ref="A1:P56"/>
  <sheetViews>
    <sheetView zoomScale="70" zoomScaleNormal="70" workbookViewId="0">
      <pane ySplit="5" topLeftCell="A6" activePane="bottomLeft" state="frozen"/>
      <selection activeCell="A2" sqref="A2:C2"/>
      <selection pane="bottomLeft" activeCell="I32" activeCellId="3" sqref="I9 I9 I11:I30 I32:I36"/>
    </sheetView>
  </sheetViews>
  <sheetFormatPr defaultColWidth="9.140625" defaultRowHeight="15" x14ac:dyDescent="0.25"/>
  <cols>
    <col min="1" max="1" width="5.7109375" style="882" customWidth="1"/>
    <col min="2" max="2" width="10.7109375" style="882" customWidth="1"/>
    <col min="3" max="3" width="18.7109375" style="882" customWidth="1"/>
    <col min="4" max="4" width="70.7109375" style="882" customWidth="1"/>
    <col min="5" max="6" width="8.7109375" style="478" customWidth="1"/>
    <col min="7" max="8" width="15.7109375" style="479" customWidth="1"/>
    <col min="9" max="10" width="15.7109375" style="882" customWidth="1"/>
    <col min="11" max="11" width="10.42578125" style="882" customWidth="1"/>
    <col min="12" max="12" width="16.85546875" style="882" customWidth="1"/>
    <col min="13" max="13" width="17.7109375" style="882" customWidth="1"/>
    <col min="14" max="16384" width="9.140625" style="882"/>
  </cols>
  <sheetData>
    <row r="1" spans="1:16" ht="54" customHeight="1" x14ac:dyDescent="0.25">
      <c r="A1" s="1309"/>
      <c r="B1" s="1309"/>
      <c r="C1" s="1310"/>
      <c r="D1" s="1310"/>
      <c r="E1" s="1311" t="s">
        <v>3662</v>
      </c>
      <c r="F1" s="1311"/>
      <c r="G1" s="1311"/>
      <c r="H1" s="1311"/>
      <c r="I1" s="1311"/>
      <c r="J1" s="1311"/>
    </row>
    <row r="2" spans="1:16" ht="15.75" customHeight="1" x14ac:dyDescent="0.25">
      <c r="A2" s="1169" t="s">
        <v>1606</v>
      </c>
      <c r="B2" s="1169"/>
      <c r="C2" s="1169"/>
      <c r="D2" s="1169"/>
      <c r="E2" s="1169"/>
      <c r="F2" s="1169"/>
      <c r="G2" s="1169"/>
      <c r="H2" s="1169"/>
      <c r="I2" s="1169"/>
      <c r="J2" s="1169"/>
    </row>
    <row r="3" spans="1:16" ht="15.75" customHeight="1" x14ac:dyDescent="0.25">
      <c r="A3" s="1169" t="s">
        <v>3637</v>
      </c>
      <c r="B3" s="1169"/>
      <c r="C3" s="1169"/>
      <c r="D3" s="1169"/>
      <c r="E3" s="1169"/>
      <c r="F3" s="1169"/>
      <c r="G3" s="1169"/>
      <c r="H3" s="1169"/>
      <c r="I3" s="1169"/>
      <c r="J3" s="1169"/>
      <c r="L3" s="471"/>
      <c r="M3" s="472"/>
    </row>
    <row r="4" spans="1:16" ht="15.75" customHeight="1" thickBot="1" x14ac:dyDescent="0.3">
      <c r="A4" s="1312"/>
      <c r="B4" s="1312"/>
      <c r="C4" s="1312"/>
      <c r="D4" s="1312"/>
      <c r="E4" s="1312"/>
      <c r="F4" s="1312"/>
      <c r="G4" s="1312"/>
      <c r="H4" s="1312"/>
      <c r="I4" s="1312"/>
      <c r="J4" s="1312"/>
      <c r="K4" s="881"/>
      <c r="L4" s="473"/>
    </row>
    <row r="5" spans="1:16" s="60"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c r="L5" s="39"/>
      <c r="M5" s="46"/>
      <c r="N5" s="59"/>
      <c r="O5" s="59"/>
      <c r="P5" s="59"/>
    </row>
    <row r="6" spans="1:16" s="60" customFormat="1" ht="15" customHeight="1" x14ac:dyDescent="0.25">
      <c r="A6" s="546">
        <f>ROW(A1)</f>
        <v>1</v>
      </c>
      <c r="B6" s="62" t="s">
        <v>100</v>
      </c>
      <c r="C6" s="542" t="s">
        <v>1615</v>
      </c>
      <c r="D6" s="63" t="s">
        <v>1616</v>
      </c>
      <c r="E6" s="64">
        <v>2</v>
      </c>
      <c r="F6" s="62">
        <v>16</v>
      </c>
      <c r="G6" s="65">
        <f>E6*F6</f>
        <v>32</v>
      </c>
      <c r="H6" s="234">
        <v>5.9</v>
      </c>
      <c r="I6" s="799" t="s">
        <v>4046</v>
      </c>
      <c r="J6" s="800" t="s">
        <v>4046</v>
      </c>
      <c r="K6" s="207"/>
      <c r="L6" s="68"/>
      <c r="M6" s="69"/>
    </row>
    <row r="7" spans="1:16" s="60" customFormat="1" ht="15" customHeight="1" x14ac:dyDescent="0.25">
      <c r="A7" s="350">
        <f t="shared" ref="A7:A36" si="0">ROW(A2)</f>
        <v>2</v>
      </c>
      <c r="B7" s="62" t="s">
        <v>101</v>
      </c>
      <c r="C7" s="542" t="s">
        <v>1615</v>
      </c>
      <c r="D7" s="63" t="s">
        <v>72</v>
      </c>
      <c r="E7" s="64">
        <v>2</v>
      </c>
      <c r="F7" s="62">
        <v>16</v>
      </c>
      <c r="G7" s="65">
        <f t="shared" ref="G7:G36" si="1">E7*F7</f>
        <v>32</v>
      </c>
      <c r="H7" s="234">
        <v>5.9</v>
      </c>
      <c r="I7" s="801" t="s">
        <v>4046</v>
      </c>
      <c r="J7" s="802" t="s">
        <v>4046</v>
      </c>
      <c r="K7" s="207"/>
      <c r="L7" s="68"/>
      <c r="M7" s="69"/>
    </row>
    <row r="8" spans="1:16" s="60" customFormat="1" ht="15" customHeight="1" x14ac:dyDescent="0.25">
      <c r="A8" s="350">
        <f t="shared" si="0"/>
        <v>3</v>
      </c>
      <c r="B8" s="62" t="s">
        <v>102</v>
      </c>
      <c r="C8" s="542" t="s">
        <v>1615</v>
      </c>
      <c r="D8" s="63" t="s">
        <v>1617</v>
      </c>
      <c r="E8" s="64">
        <v>2</v>
      </c>
      <c r="F8" s="62">
        <v>16</v>
      </c>
      <c r="G8" s="65">
        <f t="shared" si="1"/>
        <v>32</v>
      </c>
      <c r="H8" s="234">
        <v>5.9</v>
      </c>
      <c r="I8" s="801" t="s">
        <v>4046</v>
      </c>
      <c r="J8" s="802" t="s">
        <v>4046</v>
      </c>
      <c r="K8" s="207"/>
      <c r="L8" s="68"/>
      <c r="M8" s="69"/>
    </row>
    <row r="9" spans="1:16" s="60" customFormat="1" ht="15" customHeight="1" x14ac:dyDescent="0.25">
      <c r="A9" s="350">
        <f t="shared" si="0"/>
        <v>4</v>
      </c>
      <c r="B9" s="62" t="s">
        <v>103</v>
      </c>
      <c r="C9" s="542" t="s">
        <v>1615</v>
      </c>
      <c r="D9" s="63" t="s">
        <v>1618</v>
      </c>
      <c r="E9" s="64">
        <v>2</v>
      </c>
      <c r="F9" s="62">
        <v>16</v>
      </c>
      <c r="G9" s="65">
        <f t="shared" si="1"/>
        <v>32</v>
      </c>
      <c r="H9" s="234">
        <v>5.9</v>
      </c>
      <c r="I9" s="66"/>
      <c r="J9" s="67">
        <f>G9*ROUND(I9,2)</f>
        <v>0</v>
      </c>
      <c r="K9" s="207"/>
      <c r="L9" s="68"/>
      <c r="M9" s="69"/>
    </row>
    <row r="10" spans="1:16" s="60" customFormat="1" ht="15" customHeight="1" x14ac:dyDescent="0.25">
      <c r="A10" s="350">
        <f t="shared" si="0"/>
        <v>5</v>
      </c>
      <c r="B10" s="62" t="s">
        <v>104</v>
      </c>
      <c r="C10" s="542" t="s">
        <v>1615</v>
      </c>
      <c r="D10" s="63" t="s">
        <v>1619</v>
      </c>
      <c r="E10" s="64">
        <v>2</v>
      </c>
      <c r="F10" s="62">
        <v>16</v>
      </c>
      <c r="G10" s="65">
        <f t="shared" si="1"/>
        <v>32</v>
      </c>
      <c r="H10" s="234">
        <v>5.9</v>
      </c>
      <c r="I10" s="801" t="s">
        <v>4046</v>
      </c>
      <c r="J10" s="802" t="s">
        <v>4046</v>
      </c>
      <c r="K10" s="207"/>
      <c r="L10" s="68"/>
      <c r="M10" s="69"/>
    </row>
    <row r="11" spans="1:16" s="60" customFormat="1" ht="15" customHeight="1" x14ac:dyDescent="0.25">
      <c r="A11" s="350">
        <f t="shared" si="0"/>
        <v>6</v>
      </c>
      <c r="B11" s="62" t="s">
        <v>105</v>
      </c>
      <c r="C11" s="542" t="s">
        <v>1615</v>
      </c>
      <c r="D11" s="63" t="s">
        <v>1620</v>
      </c>
      <c r="E11" s="64">
        <v>2</v>
      </c>
      <c r="F11" s="62">
        <v>16</v>
      </c>
      <c r="G11" s="65">
        <f t="shared" si="1"/>
        <v>32</v>
      </c>
      <c r="H11" s="234">
        <v>5.9</v>
      </c>
      <c r="I11" s="66"/>
      <c r="J11" s="67">
        <f t="shared" ref="J11:J36" si="2">G11*ROUND(I11,2)</f>
        <v>0</v>
      </c>
      <c r="K11" s="207"/>
      <c r="L11" s="68"/>
      <c r="M11" s="69"/>
    </row>
    <row r="12" spans="1:16" s="60" customFormat="1" ht="15" customHeight="1" x14ac:dyDescent="0.25">
      <c r="A12" s="350">
        <f t="shared" si="0"/>
        <v>7</v>
      </c>
      <c r="B12" s="62" t="s">
        <v>106</v>
      </c>
      <c r="C12" s="542" t="s">
        <v>1615</v>
      </c>
      <c r="D12" s="63" t="s">
        <v>1621</v>
      </c>
      <c r="E12" s="64">
        <v>2</v>
      </c>
      <c r="F12" s="62">
        <v>16</v>
      </c>
      <c r="G12" s="65">
        <f t="shared" si="1"/>
        <v>32</v>
      </c>
      <c r="H12" s="234">
        <v>5.9</v>
      </c>
      <c r="I12" s="66"/>
      <c r="J12" s="67">
        <f t="shared" si="2"/>
        <v>0</v>
      </c>
      <c r="K12" s="207"/>
      <c r="L12" s="68"/>
      <c r="M12" s="69"/>
    </row>
    <row r="13" spans="1:16" s="60" customFormat="1" ht="15" customHeight="1" x14ac:dyDescent="0.25">
      <c r="A13" s="350">
        <f t="shared" si="0"/>
        <v>8</v>
      </c>
      <c r="B13" s="62" t="s">
        <v>107</v>
      </c>
      <c r="C13" s="542" t="s">
        <v>1615</v>
      </c>
      <c r="D13" s="63" t="s">
        <v>1622</v>
      </c>
      <c r="E13" s="64">
        <v>2</v>
      </c>
      <c r="F13" s="62">
        <v>16</v>
      </c>
      <c r="G13" s="65">
        <f t="shared" si="1"/>
        <v>32</v>
      </c>
      <c r="H13" s="234">
        <v>5.9</v>
      </c>
      <c r="I13" s="66"/>
      <c r="J13" s="67">
        <f t="shared" si="2"/>
        <v>0</v>
      </c>
      <c r="K13" s="207"/>
      <c r="L13" s="68"/>
      <c r="M13" s="69"/>
    </row>
    <row r="14" spans="1:16" s="60" customFormat="1" ht="25.5" x14ac:dyDescent="0.25">
      <c r="A14" s="350">
        <f t="shared" si="0"/>
        <v>9</v>
      </c>
      <c r="B14" s="62" t="s">
        <v>108</v>
      </c>
      <c r="C14" s="543" t="s">
        <v>1623</v>
      </c>
      <c r="D14" s="63" t="s">
        <v>79</v>
      </c>
      <c r="E14" s="64">
        <v>2</v>
      </c>
      <c r="F14" s="62">
        <v>8</v>
      </c>
      <c r="G14" s="65">
        <f t="shared" si="1"/>
        <v>16</v>
      </c>
      <c r="H14" s="234">
        <v>5.9</v>
      </c>
      <c r="I14" s="66"/>
      <c r="J14" s="67">
        <f t="shared" si="2"/>
        <v>0</v>
      </c>
      <c r="K14" s="207"/>
      <c r="L14" s="68"/>
      <c r="M14" s="69"/>
    </row>
    <row r="15" spans="1:16" s="60" customFormat="1" ht="15" customHeight="1" x14ac:dyDescent="0.25">
      <c r="A15" s="350">
        <f t="shared" si="0"/>
        <v>10</v>
      </c>
      <c r="B15" s="62" t="s">
        <v>109</v>
      </c>
      <c r="C15" s="542"/>
      <c r="D15" s="63" t="s">
        <v>81</v>
      </c>
      <c r="E15" s="64">
        <v>2</v>
      </c>
      <c r="F15" s="62">
        <v>8</v>
      </c>
      <c r="G15" s="65">
        <f t="shared" si="1"/>
        <v>16</v>
      </c>
      <c r="H15" s="234">
        <v>5.9</v>
      </c>
      <c r="I15" s="66"/>
      <c r="J15" s="67">
        <f t="shared" si="2"/>
        <v>0</v>
      </c>
      <c r="K15" s="207"/>
      <c r="L15" s="68"/>
      <c r="M15" s="69"/>
    </row>
    <row r="16" spans="1:16" s="60" customFormat="1" ht="15" customHeight="1" x14ac:dyDescent="0.25">
      <c r="A16" s="350">
        <f t="shared" si="0"/>
        <v>11</v>
      </c>
      <c r="B16" s="62" t="s">
        <v>1624</v>
      </c>
      <c r="C16" s="542" t="s">
        <v>1615</v>
      </c>
      <c r="D16" s="63" t="s">
        <v>1625</v>
      </c>
      <c r="E16" s="64">
        <v>0.25</v>
      </c>
      <c r="F16" s="62">
        <v>16</v>
      </c>
      <c r="G16" s="65">
        <f t="shared" si="1"/>
        <v>4</v>
      </c>
      <c r="H16" s="234">
        <v>5</v>
      </c>
      <c r="I16" s="66"/>
      <c r="J16" s="67">
        <f t="shared" si="2"/>
        <v>0</v>
      </c>
      <c r="K16" s="207"/>
      <c r="L16" s="68"/>
      <c r="M16" s="69"/>
    </row>
    <row r="17" spans="1:13" s="60" customFormat="1" ht="15" customHeight="1" x14ac:dyDescent="0.25">
      <c r="A17" s="350">
        <f t="shared" si="0"/>
        <v>12</v>
      </c>
      <c r="B17" s="62" t="s">
        <v>1626</v>
      </c>
      <c r="C17" s="542" t="s">
        <v>1615</v>
      </c>
      <c r="D17" s="63" t="s">
        <v>44</v>
      </c>
      <c r="E17" s="64">
        <v>2</v>
      </c>
      <c r="F17" s="62">
        <v>16</v>
      </c>
      <c r="G17" s="65">
        <f t="shared" si="1"/>
        <v>32</v>
      </c>
      <c r="H17" s="234">
        <v>5.9</v>
      </c>
      <c r="I17" s="66"/>
      <c r="J17" s="67">
        <f t="shared" si="2"/>
        <v>0</v>
      </c>
      <c r="K17" s="207"/>
      <c r="L17" s="68"/>
      <c r="M17" s="69"/>
    </row>
    <row r="18" spans="1:13" s="60" customFormat="1" ht="15" customHeight="1" x14ac:dyDescent="0.25">
      <c r="A18" s="350">
        <f t="shared" si="0"/>
        <v>13</v>
      </c>
      <c r="B18" s="62" t="s">
        <v>1627</v>
      </c>
      <c r="C18" s="542" t="s">
        <v>1628</v>
      </c>
      <c r="D18" s="63" t="s">
        <v>1629</v>
      </c>
      <c r="E18" s="64">
        <v>2</v>
      </c>
      <c r="F18" s="62">
        <v>1</v>
      </c>
      <c r="G18" s="65">
        <f t="shared" si="1"/>
        <v>2</v>
      </c>
      <c r="H18" s="234">
        <v>5.9</v>
      </c>
      <c r="I18" s="66"/>
      <c r="J18" s="67">
        <f t="shared" si="2"/>
        <v>0</v>
      </c>
      <c r="K18" s="207"/>
      <c r="L18" s="68"/>
      <c r="M18" s="69"/>
    </row>
    <row r="19" spans="1:13" s="60" customFormat="1" ht="15" customHeight="1" x14ac:dyDescent="0.25">
      <c r="A19" s="350">
        <f t="shared" si="0"/>
        <v>14</v>
      </c>
      <c r="B19" s="62" t="s">
        <v>1630</v>
      </c>
      <c r="C19" s="542" t="s">
        <v>1628</v>
      </c>
      <c r="D19" s="63" t="s">
        <v>1631</v>
      </c>
      <c r="E19" s="64">
        <v>2</v>
      </c>
      <c r="F19" s="62">
        <v>1</v>
      </c>
      <c r="G19" s="65">
        <f t="shared" si="1"/>
        <v>2</v>
      </c>
      <c r="H19" s="234">
        <v>5.9</v>
      </c>
      <c r="I19" s="66"/>
      <c r="J19" s="67">
        <f t="shared" si="2"/>
        <v>0</v>
      </c>
      <c r="K19" s="207"/>
      <c r="L19" s="68"/>
      <c r="M19" s="69"/>
    </row>
    <row r="20" spans="1:13" s="60" customFormat="1" ht="15" customHeight="1" x14ac:dyDescent="0.25">
      <c r="A20" s="350">
        <f t="shared" si="0"/>
        <v>15</v>
      </c>
      <c r="B20" s="62" t="s">
        <v>1632</v>
      </c>
      <c r="C20" s="542" t="s">
        <v>1628</v>
      </c>
      <c r="D20" s="63" t="s">
        <v>1633</v>
      </c>
      <c r="E20" s="64">
        <v>2</v>
      </c>
      <c r="F20" s="62">
        <v>1</v>
      </c>
      <c r="G20" s="65">
        <f t="shared" si="1"/>
        <v>2</v>
      </c>
      <c r="H20" s="234">
        <v>5.9</v>
      </c>
      <c r="I20" s="66"/>
      <c r="J20" s="67">
        <f t="shared" si="2"/>
        <v>0</v>
      </c>
      <c r="K20" s="207"/>
      <c r="L20" s="68"/>
      <c r="M20" s="69"/>
    </row>
    <row r="21" spans="1:13" s="60" customFormat="1" ht="15" customHeight="1" x14ac:dyDescent="0.25">
      <c r="A21" s="350">
        <f t="shared" si="0"/>
        <v>16</v>
      </c>
      <c r="B21" s="62" t="s">
        <v>1634</v>
      </c>
      <c r="C21" s="542" t="s">
        <v>1628</v>
      </c>
      <c r="D21" s="63" t="s">
        <v>1635</v>
      </c>
      <c r="E21" s="64">
        <v>2</v>
      </c>
      <c r="F21" s="62">
        <v>1</v>
      </c>
      <c r="G21" s="65">
        <f t="shared" si="1"/>
        <v>2</v>
      </c>
      <c r="H21" s="234">
        <v>5.9</v>
      </c>
      <c r="I21" s="66"/>
      <c r="J21" s="67">
        <f t="shared" si="2"/>
        <v>0</v>
      </c>
      <c r="K21" s="207"/>
      <c r="L21" s="68"/>
      <c r="M21" s="69"/>
    </row>
    <row r="22" spans="1:13" s="60" customFormat="1" ht="15" customHeight="1" x14ac:dyDescent="0.25">
      <c r="A22" s="350">
        <f t="shared" si="0"/>
        <v>17</v>
      </c>
      <c r="B22" s="62" t="s">
        <v>1636</v>
      </c>
      <c r="C22" s="542" t="s">
        <v>1628</v>
      </c>
      <c r="D22" s="63" t="s">
        <v>1637</v>
      </c>
      <c r="E22" s="64">
        <v>2</v>
      </c>
      <c r="F22" s="62">
        <v>1</v>
      </c>
      <c r="G22" s="65">
        <f t="shared" si="1"/>
        <v>2</v>
      </c>
      <c r="H22" s="234">
        <v>5.9</v>
      </c>
      <c r="I22" s="66"/>
      <c r="J22" s="67">
        <f t="shared" si="2"/>
        <v>0</v>
      </c>
      <c r="K22" s="207"/>
      <c r="L22" s="68"/>
      <c r="M22" s="69"/>
    </row>
    <row r="23" spans="1:13" s="60" customFormat="1" ht="15" customHeight="1" x14ac:dyDescent="0.25">
      <c r="A23" s="350">
        <f t="shared" si="0"/>
        <v>18</v>
      </c>
      <c r="B23" s="62" t="s">
        <v>1638</v>
      </c>
      <c r="C23" s="542" t="s">
        <v>1628</v>
      </c>
      <c r="D23" s="63" t="s">
        <v>1639</v>
      </c>
      <c r="E23" s="64">
        <v>2</v>
      </c>
      <c r="F23" s="62">
        <v>1</v>
      </c>
      <c r="G23" s="65">
        <f t="shared" si="1"/>
        <v>2</v>
      </c>
      <c r="H23" s="234">
        <v>5.9</v>
      </c>
      <c r="I23" s="66"/>
      <c r="J23" s="67">
        <f t="shared" si="2"/>
        <v>0</v>
      </c>
      <c r="K23" s="207"/>
      <c r="L23" s="68"/>
      <c r="M23" s="69"/>
    </row>
    <row r="24" spans="1:13" s="60" customFormat="1" ht="15" customHeight="1" x14ac:dyDescent="0.25">
      <c r="A24" s="350">
        <f t="shared" si="0"/>
        <v>19</v>
      </c>
      <c r="B24" s="62" t="s">
        <v>1640</v>
      </c>
      <c r="C24" s="542" t="s">
        <v>1628</v>
      </c>
      <c r="D24" s="63" t="s">
        <v>1641</v>
      </c>
      <c r="E24" s="64">
        <v>2</v>
      </c>
      <c r="F24" s="62">
        <v>1</v>
      </c>
      <c r="G24" s="65">
        <f t="shared" si="1"/>
        <v>2</v>
      </c>
      <c r="H24" s="234">
        <v>5.9</v>
      </c>
      <c r="I24" s="66"/>
      <c r="J24" s="67">
        <f t="shared" si="2"/>
        <v>0</v>
      </c>
      <c r="K24" s="207"/>
      <c r="L24" s="68"/>
      <c r="M24" s="69"/>
    </row>
    <row r="25" spans="1:13" s="60" customFormat="1" ht="15" customHeight="1" x14ac:dyDescent="0.25">
      <c r="A25" s="350">
        <f t="shared" si="0"/>
        <v>20</v>
      </c>
      <c r="B25" s="62" t="s">
        <v>1642</v>
      </c>
      <c r="C25" s="542" t="s">
        <v>1628</v>
      </c>
      <c r="D25" s="63" t="s">
        <v>1643</v>
      </c>
      <c r="E25" s="64">
        <v>2</v>
      </c>
      <c r="F25" s="62">
        <v>1</v>
      </c>
      <c r="G25" s="65">
        <f t="shared" si="1"/>
        <v>2</v>
      </c>
      <c r="H25" s="234">
        <v>5.9</v>
      </c>
      <c r="I25" s="66"/>
      <c r="J25" s="67">
        <f t="shared" si="2"/>
        <v>0</v>
      </c>
      <c r="K25" s="207"/>
      <c r="L25" s="68"/>
      <c r="M25" s="69"/>
    </row>
    <row r="26" spans="1:13" s="60" customFormat="1" ht="15" customHeight="1" x14ac:dyDescent="0.25">
      <c r="A26" s="350">
        <f t="shared" si="0"/>
        <v>21</v>
      </c>
      <c r="B26" s="62" t="s">
        <v>1644</v>
      </c>
      <c r="C26" s="542" t="s">
        <v>1628</v>
      </c>
      <c r="D26" s="63" t="s">
        <v>1645</v>
      </c>
      <c r="E26" s="64">
        <v>2</v>
      </c>
      <c r="F26" s="62">
        <v>1</v>
      </c>
      <c r="G26" s="65">
        <f t="shared" si="1"/>
        <v>2</v>
      </c>
      <c r="H26" s="234">
        <v>5.9</v>
      </c>
      <c r="I26" s="66"/>
      <c r="J26" s="67">
        <f t="shared" si="2"/>
        <v>0</v>
      </c>
      <c r="K26" s="207"/>
      <c r="L26" s="68"/>
      <c r="M26" s="69"/>
    </row>
    <row r="27" spans="1:13" s="60" customFormat="1" ht="15" customHeight="1" x14ac:dyDescent="0.25">
      <c r="A27" s="350">
        <f t="shared" si="0"/>
        <v>22</v>
      </c>
      <c r="B27" s="62" t="s">
        <v>1646</v>
      </c>
      <c r="C27" s="542" t="s">
        <v>1628</v>
      </c>
      <c r="D27" s="63" t="s">
        <v>1647</v>
      </c>
      <c r="E27" s="64">
        <v>2</v>
      </c>
      <c r="F27" s="62">
        <v>1</v>
      </c>
      <c r="G27" s="65">
        <f t="shared" si="1"/>
        <v>2</v>
      </c>
      <c r="H27" s="234">
        <v>5.9</v>
      </c>
      <c r="I27" s="66"/>
      <c r="J27" s="67">
        <f t="shared" si="2"/>
        <v>0</v>
      </c>
      <c r="K27" s="207"/>
      <c r="L27" s="68"/>
      <c r="M27" s="69"/>
    </row>
    <row r="28" spans="1:13" s="60" customFormat="1" ht="15" customHeight="1" x14ac:dyDescent="0.25">
      <c r="A28" s="350">
        <f t="shared" si="0"/>
        <v>23</v>
      </c>
      <c r="B28" s="62" t="s">
        <v>1648</v>
      </c>
      <c r="C28" s="542" t="s">
        <v>1628</v>
      </c>
      <c r="D28" s="63" t="s">
        <v>44</v>
      </c>
      <c r="E28" s="64">
        <v>2</v>
      </c>
      <c r="F28" s="62">
        <v>1</v>
      </c>
      <c r="G28" s="65">
        <f t="shared" si="1"/>
        <v>2</v>
      </c>
      <c r="H28" s="234">
        <v>5.9</v>
      </c>
      <c r="I28" s="66"/>
      <c r="J28" s="67">
        <f t="shared" si="2"/>
        <v>0</v>
      </c>
      <c r="K28" s="207"/>
      <c r="L28" s="68"/>
      <c r="M28" s="69"/>
    </row>
    <row r="29" spans="1:13" s="60" customFormat="1" ht="15" customHeight="1" x14ac:dyDescent="0.25">
      <c r="A29" s="350">
        <f t="shared" si="0"/>
        <v>24</v>
      </c>
      <c r="B29" s="62" t="s">
        <v>1649</v>
      </c>
      <c r="C29" s="542" t="s">
        <v>1650</v>
      </c>
      <c r="D29" s="63" t="s">
        <v>1651</v>
      </c>
      <c r="E29" s="64">
        <v>2</v>
      </c>
      <c r="F29" s="62">
        <v>2</v>
      </c>
      <c r="G29" s="65">
        <f t="shared" si="1"/>
        <v>4</v>
      </c>
      <c r="H29" s="234">
        <v>5.9</v>
      </c>
      <c r="I29" s="66"/>
      <c r="J29" s="67">
        <f t="shared" si="2"/>
        <v>0</v>
      </c>
      <c r="K29" s="207"/>
      <c r="L29" s="68"/>
      <c r="M29" s="69"/>
    </row>
    <row r="30" spans="1:13" s="60" customFormat="1" ht="15" customHeight="1" x14ac:dyDescent="0.25">
      <c r="A30" s="350">
        <f t="shared" si="0"/>
        <v>25</v>
      </c>
      <c r="B30" s="62" t="s">
        <v>1652</v>
      </c>
      <c r="C30" s="542" t="s">
        <v>1653</v>
      </c>
      <c r="D30" s="63" t="s">
        <v>1654</v>
      </c>
      <c r="E30" s="64">
        <v>2</v>
      </c>
      <c r="F30" s="62">
        <v>1</v>
      </c>
      <c r="G30" s="65">
        <f t="shared" si="1"/>
        <v>2</v>
      </c>
      <c r="H30" s="234">
        <v>5.9</v>
      </c>
      <c r="I30" s="66"/>
      <c r="J30" s="67">
        <f t="shared" si="2"/>
        <v>0</v>
      </c>
      <c r="K30" s="207"/>
      <c r="L30" s="68"/>
      <c r="M30" s="69"/>
    </row>
    <row r="31" spans="1:13" s="60" customFormat="1" ht="15" customHeight="1" x14ac:dyDescent="0.25">
      <c r="A31" s="350">
        <f t="shared" si="0"/>
        <v>26</v>
      </c>
      <c r="B31" s="62" t="s">
        <v>1655</v>
      </c>
      <c r="C31" s="542" t="s">
        <v>10</v>
      </c>
      <c r="D31" s="63" t="s">
        <v>1656</v>
      </c>
      <c r="E31" s="64">
        <v>2</v>
      </c>
      <c r="F31" s="62">
        <v>1</v>
      </c>
      <c r="G31" s="65">
        <f t="shared" si="1"/>
        <v>2</v>
      </c>
      <c r="H31" s="234">
        <v>5.9</v>
      </c>
      <c r="I31" s="801" t="s">
        <v>4046</v>
      </c>
      <c r="J31" s="802" t="s">
        <v>4046</v>
      </c>
      <c r="K31" s="207"/>
      <c r="L31" s="68"/>
      <c r="M31" s="69"/>
    </row>
    <row r="32" spans="1:13" s="60" customFormat="1" ht="15" customHeight="1" x14ac:dyDescent="0.25">
      <c r="A32" s="350">
        <f t="shared" si="0"/>
        <v>27</v>
      </c>
      <c r="B32" s="62" t="s">
        <v>1657</v>
      </c>
      <c r="C32" s="542" t="s">
        <v>10</v>
      </c>
      <c r="D32" s="63" t="s">
        <v>1658</v>
      </c>
      <c r="E32" s="64">
        <v>2</v>
      </c>
      <c r="F32" s="62">
        <v>1</v>
      </c>
      <c r="G32" s="65">
        <f t="shared" si="1"/>
        <v>2</v>
      </c>
      <c r="H32" s="234">
        <v>5.9</v>
      </c>
      <c r="I32" s="66"/>
      <c r="J32" s="67">
        <f t="shared" si="2"/>
        <v>0</v>
      </c>
      <c r="K32" s="207"/>
      <c r="L32" s="68"/>
      <c r="M32" s="69"/>
    </row>
    <row r="33" spans="1:13" s="60" customFormat="1" ht="15" customHeight="1" x14ac:dyDescent="0.25">
      <c r="A33" s="350">
        <f t="shared" si="0"/>
        <v>28</v>
      </c>
      <c r="B33" s="71" t="s">
        <v>1659</v>
      </c>
      <c r="C33" s="544" t="s">
        <v>10</v>
      </c>
      <c r="D33" s="72" t="s">
        <v>1660</v>
      </c>
      <c r="E33" s="73">
        <v>2</v>
      </c>
      <c r="F33" s="62">
        <v>1</v>
      </c>
      <c r="G33" s="65">
        <f t="shared" si="1"/>
        <v>2</v>
      </c>
      <c r="H33" s="235">
        <v>5.9</v>
      </c>
      <c r="I33" s="74"/>
      <c r="J33" s="67">
        <f t="shared" si="2"/>
        <v>0</v>
      </c>
      <c r="K33" s="207"/>
      <c r="L33" s="68"/>
      <c r="M33" s="69"/>
    </row>
    <row r="34" spans="1:13" s="60" customFormat="1" ht="15" customHeight="1" x14ac:dyDescent="0.25">
      <c r="A34" s="350">
        <f t="shared" si="0"/>
        <v>29</v>
      </c>
      <c r="B34" s="71" t="s">
        <v>1661</v>
      </c>
      <c r="C34" s="544" t="s">
        <v>10</v>
      </c>
      <c r="D34" s="72" t="s">
        <v>1662</v>
      </c>
      <c r="E34" s="73">
        <v>2</v>
      </c>
      <c r="F34" s="62">
        <v>1</v>
      </c>
      <c r="G34" s="65">
        <f t="shared" si="1"/>
        <v>2</v>
      </c>
      <c r="H34" s="235">
        <v>5.9</v>
      </c>
      <c r="I34" s="74"/>
      <c r="J34" s="67">
        <f t="shared" si="2"/>
        <v>0</v>
      </c>
      <c r="K34" s="207"/>
      <c r="L34" s="68"/>
      <c r="M34" s="69"/>
    </row>
    <row r="35" spans="1:13" s="60" customFormat="1" ht="15" customHeight="1" x14ac:dyDescent="0.25">
      <c r="A35" s="350">
        <f t="shared" si="0"/>
        <v>30</v>
      </c>
      <c r="B35" s="71" t="s">
        <v>1663</v>
      </c>
      <c r="C35" s="544" t="s">
        <v>10</v>
      </c>
      <c r="D35" s="72" t="s">
        <v>1664</v>
      </c>
      <c r="E35" s="73">
        <v>2</v>
      </c>
      <c r="F35" s="62">
        <v>1</v>
      </c>
      <c r="G35" s="65">
        <f t="shared" si="1"/>
        <v>2</v>
      </c>
      <c r="H35" s="235">
        <v>5.9</v>
      </c>
      <c r="I35" s="74"/>
      <c r="J35" s="67">
        <f t="shared" si="2"/>
        <v>0</v>
      </c>
      <c r="K35" s="207"/>
      <c r="L35" s="68"/>
      <c r="M35" s="69"/>
    </row>
    <row r="36" spans="1:13" s="60" customFormat="1" ht="15" customHeight="1" thickBot="1" x14ac:dyDescent="0.3">
      <c r="A36" s="352">
        <f t="shared" si="0"/>
        <v>31</v>
      </c>
      <c r="B36" s="76" t="s">
        <v>1665</v>
      </c>
      <c r="C36" s="545" t="s">
        <v>10</v>
      </c>
      <c r="D36" s="77" t="s">
        <v>44</v>
      </c>
      <c r="E36" s="78">
        <v>2</v>
      </c>
      <c r="F36" s="76">
        <v>1</v>
      </c>
      <c r="G36" s="79">
        <f t="shared" si="1"/>
        <v>2</v>
      </c>
      <c r="H36" s="236">
        <v>5.9</v>
      </c>
      <c r="I36" s="425"/>
      <c r="J36" s="359">
        <f t="shared" si="2"/>
        <v>0</v>
      </c>
      <c r="K36" s="207"/>
      <c r="L36" s="68"/>
      <c r="M36" s="69"/>
    </row>
    <row r="37" spans="1:13" s="60" customFormat="1" ht="15" customHeight="1" thickTop="1" thickBot="1" x14ac:dyDescent="0.3">
      <c r="D37" s="80"/>
      <c r="G37" s="81"/>
      <c r="H37" s="82"/>
      <c r="I37" s="424" t="s">
        <v>9</v>
      </c>
      <c r="J37" s="426">
        <f>SUM(J9,J11:J30,J32:J36)</f>
        <v>0</v>
      </c>
      <c r="K37" s="229"/>
      <c r="L37" s="83"/>
      <c r="M37" s="84"/>
    </row>
    <row r="38" spans="1:13" ht="15" customHeight="1" thickTop="1" x14ac:dyDescent="0.25">
      <c r="D38" s="85"/>
      <c r="E38" s="474"/>
      <c r="F38" s="474"/>
      <c r="G38" s="475"/>
      <c r="H38" s="476"/>
      <c r="M38" s="472"/>
    </row>
    <row r="39" spans="1:13" ht="15" customHeight="1" x14ac:dyDescent="0.25">
      <c r="A39" s="886"/>
      <c r="B39" s="886"/>
      <c r="C39" s="477"/>
      <c r="D39" s="85"/>
    </row>
    <row r="40" spans="1:13" ht="15" customHeight="1" x14ac:dyDescent="0.25">
      <c r="A40" s="480"/>
      <c r="B40" s="480"/>
      <c r="C40" s="886"/>
      <c r="D40" s="85"/>
    </row>
    <row r="41" spans="1:13" ht="15" customHeight="1" x14ac:dyDescent="0.25">
      <c r="A41" s="480"/>
      <c r="B41" s="480"/>
      <c r="C41" s="886"/>
      <c r="D41" s="85"/>
    </row>
    <row r="42" spans="1:13" ht="15" customHeight="1" x14ac:dyDescent="0.25">
      <c r="A42" s="480"/>
      <c r="B42" s="480"/>
      <c r="C42" s="886"/>
      <c r="D42" s="85"/>
    </row>
    <row r="43" spans="1:13" ht="15" customHeight="1" x14ac:dyDescent="0.25">
      <c r="A43" s="480"/>
      <c r="B43" s="480"/>
      <c r="C43" s="886"/>
      <c r="D43" s="85"/>
    </row>
    <row r="44" spans="1:13" ht="15" customHeight="1" x14ac:dyDescent="0.25">
      <c r="A44" s="480"/>
      <c r="B44" s="480"/>
      <c r="C44" s="886"/>
      <c r="D44" s="85"/>
    </row>
    <row r="45" spans="1:13" ht="15" customHeight="1" x14ac:dyDescent="0.25">
      <c r="A45" s="480"/>
      <c r="B45" s="480"/>
      <c r="C45" s="885"/>
      <c r="D45" s="85"/>
    </row>
    <row r="46" spans="1:13" ht="15" customHeight="1" x14ac:dyDescent="0.25">
      <c r="A46" s="480"/>
      <c r="B46" s="480"/>
      <c r="C46" s="886"/>
      <c r="D46" s="85"/>
    </row>
    <row r="47" spans="1:13" ht="15" customHeight="1" x14ac:dyDescent="0.25">
      <c r="A47" s="480"/>
      <c r="B47" s="480"/>
      <c r="C47" s="886"/>
      <c r="D47" s="481"/>
    </row>
    <row r="48" spans="1:13" ht="15" customHeight="1" x14ac:dyDescent="0.25">
      <c r="A48" s="480"/>
      <c r="B48" s="480"/>
      <c r="C48" s="886"/>
    </row>
    <row r="49" spans="1:6" ht="15" customHeight="1" x14ac:dyDescent="0.25">
      <c r="A49" s="480"/>
      <c r="B49" s="480"/>
      <c r="C49" s="886"/>
      <c r="E49" s="882"/>
      <c r="F49" s="882"/>
    </row>
    <row r="50" spans="1:6" ht="15" customHeight="1" x14ac:dyDescent="0.25">
      <c r="A50" s="480"/>
      <c r="B50" s="480"/>
      <c r="C50" s="886"/>
      <c r="E50" s="882"/>
      <c r="F50" s="882"/>
    </row>
    <row r="51" spans="1:6" ht="15" customHeight="1" x14ac:dyDescent="0.25">
      <c r="A51" s="480"/>
      <c r="B51" s="480"/>
      <c r="C51" s="482"/>
      <c r="E51" s="882"/>
      <c r="F51" s="882"/>
    </row>
    <row r="52" spans="1:6" ht="15" customHeight="1" x14ac:dyDescent="0.25">
      <c r="A52" s="480"/>
      <c r="B52" s="480"/>
      <c r="C52" s="483"/>
      <c r="E52" s="882"/>
      <c r="F52" s="882"/>
    </row>
    <row r="53" spans="1:6" x14ac:dyDescent="0.25">
      <c r="A53" s="479"/>
      <c r="B53" s="479"/>
      <c r="C53" s="886"/>
      <c r="E53" s="882"/>
      <c r="F53" s="882"/>
    </row>
    <row r="54" spans="1:6" x14ac:dyDescent="0.25">
      <c r="A54" s="479"/>
      <c r="B54" s="479"/>
      <c r="C54" s="482"/>
      <c r="E54" s="882"/>
      <c r="F54" s="882"/>
    </row>
    <row r="55" spans="1:6" x14ac:dyDescent="0.25">
      <c r="A55" s="479"/>
      <c r="B55" s="479"/>
      <c r="C55" s="482"/>
      <c r="E55" s="882"/>
      <c r="F55" s="882"/>
    </row>
    <row r="56" spans="1:6" x14ac:dyDescent="0.25">
      <c r="A56" s="479"/>
      <c r="B56" s="479"/>
      <c r="C56" s="886"/>
      <c r="E56" s="882"/>
      <c r="F56" s="882"/>
    </row>
  </sheetData>
  <sheetProtection algorithmName="SHA-512" hashValue="A23lZyIlMBZOdsdH5EEqDA8rtU+JaemLYUqlAvQQznbRXXsipE9LFqaDU/vM8pfVgexnOGmBKQfh8t+8n1S0oA==" saltValue="gKLEQArXa/eDDdtlXgvHeg==" spinCount="100000" sheet="1" objects="1" scenarios="1"/>
  <mergeCells count="5">
    <mergeCell ref="A1:D1"/>
    <mergeCell ref="E1:J1"/>
    <mergeCell ref="A2:J2"/>
    <mergeCell ref="A3:J3"/>
    <mergeCell ref="A4:J4"/>
  </mergeCells>
  <printOptions horizontalCentered="1"/>
  <pageMargins left="0.39370078740157483" right="0.39370078740157483" top="0.39370078740157483" bottom="0.39370078740157483" header="0.19685039370078741" footer="0.19685039370078741"/>
  <pageSetup paperSize="9" scale="74" fitToHeight="2" orientation="landscape" horizontalDpi="4294967295" verticalDpi="4294967295" r:id="rId1"/>
  <headerFooter>
    <oddFooter>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
    <tabColor rgb="FF92D050"/>
    <pageSetUpPr fitToPage="1"/>
  </sheetPr>
  <dimension ref="A1:S304"/>
  <sheetViews>
    <sheetView topLeftCell="D1" zoomScale="40" zoomScaleNormal="40" workbookViewId="0">
      <pane ySplit="7" topLeftCell="A286" activePane="bottomLeft" state="frozen"/>
      <selection pane="bottomLeft" activeCell="AA7" sqref="AA7"/>
    </sheetView>
  </sheetViews>
  <sheetFormatPr defaultColWidth="9.140625" defaultRowHeight="15" x14ac:dyDescent="0.25"/>
  <cols>
    <col min="1" max="1" width="5.7109375" style="1133" customWidth="1"/>
    <col min="2" max="2" width="18.7109375" style="18" customWidth="1"/>
    <col min="3" max="3" width="32.7109375" style="18" customWidth="1"/>
    <col min="4" max="4" width="60.7109375" style="18" customWidth="1"/>
    <col min="5" max="10" width="3.7109375" style="1133" customWidth="1"/>
    <col min="11" max="12" width="12.5703125" style="1133"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379</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1962</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70"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71"/>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0"/>
      <c r="D7" s="1190"/>
      <c r="E7" s="253" t="s">
        <v>227</v>
      </c>
      <c r="F7" s="254" t="s">
        <v>228</v>
      </c>
      <c r="G7" s="254" t="s">
        <v>229</v>
      </c>
      <c r="H7" s="254" t="s">
        <v>217</v>
      </c>
      <c r="I7" s="255" t="s">
        <v>230</v>
      </c>
      <c r="J7" s="256" t="s">
        <v>231</v>
      </c>
      <c r="K7" s="256" t="s">
        <v>232</v>
      </c>
      <c r="L7" s="256" t="s">
        <v>233</v>
      </c>
      <c r="M7" s="258" t="s">
        <v>239</v>
      </c>
      <c r="N7" s="256" t="s">
        <v>238</v>
      </c>
      <c r="O7" s="256" t="s">
        <v>380</v>
      </c>
      <c r="P7" s="256" t="s">
        <v>3</v>
      </c>
      <c r="Q7" s="257" t="s">
        <v>64</v>
      </c>
      <c r="R7" s="1191"/>
      <c r="S7" s="1192"/>
    </row>
    <row r="8" spans="1:19" s="38" customFormat="1" ht="15" customHeight="1" thickBot="1" x14ac:dyDescent="0.3">
      <c r="A8" s="704">
        <v>1</v>
      </c>
      <c r="B8" s="705"/>
      <c r="C8" s="705"/>
      <c r="D8" s="719" t="s">
        <v>381</v>
      </c>
      <c r="E8" s="706"/>
      <c r="F8" s="706"/>
      <c r="G8" s="706"/>
      <c r="H8" s="706"/>
      <c r="I8" s="706"/>
      <c r="J8" s="707"/>
      <c r="K8" s="708">
        <v>43033</v>
      </c>
      <c r="L8" s="708">
        <v>46684</v>
      </c>
      <c r="M8" s="709"/>
      <c r="N8" s="709"/>
      <c r="O8" s="709"/>
      <c r="P8" s="709">
        <v>0.25</v>
      </c>
      <c r="Q8" s="709">
        <v>1</v>
      </c>
      <c r="R8" s="688"/>
      <c r="S8" s="710">
        <f>P8*Q8*ROUND(R8,2)</f>
        <v>0</v>
      </c>
    </row>
    <row r="9" spans="1:19" s="19" customFormat="1" ht="26.25" thickBot="1" x14ac:dyDescent="0.3">
      <c r="A9" s="12">
        <v>2</v>
      </c>
      <c r="B9" s="711" t="s">
        <v>1237</v>
      </c>
      <c r="C9" s="712" t="s">
        <v>1240</v>
      </c>
      <c r="D9" s="713" t="s">
        <v>224</v>
      </c>
      <c r="E9" s="714"/>
      <c r="F9" s="714"/>
      <c r="G9" s="714"/>
      <c r="H9" s="714"/>
      <c r="I9" s="714"/>
      <c r="J9" s="730" t="s">
        <v>7</v>
      </c>
      <c r="K9" s="731"/>
      <c r="L9" s="731"/>
      <c r="M9" s="730"/>
      <c r="N9" s="730" t="s">
        <v>7</v>
      </c>
      <c r="O9" s="730"/>
      <c r="P9" s="730">
        <v>1</v>
      </c>
      <c r="Q9" s="730">
        <v>1</v>
      </c>
      <c r="R9" s="688"/>
      <c r="S9" s="715">
        <f>P9*Q9*ROUND(R9,2)</f>
        <v>0</v>
      </c>
    </row>
    <row r="10" spans="1:19" x14ac:dyDescent="0.25">
      <c r="A10" s="12">
        <v>3</v>
      </c>
      <c r="B10" s="759" t="s">
        <v>382</v>
      </c>
      <c r="C10" s="917" t="s">
        <v>55</v>
      </c>
      <c r="D10" s="785" t="s">
        <v>1239</v>
      </c>
      <c r="E10" s="767"/>
      <c r="F10" s="767"/>
      <c r="G10" s="767"/>
      <c r="H10" s="767"/>
      <c r="I10" s="767"/>
      <c r="J10" s="767" t="s">
        <v>7</v>
      </c>
      <c r="K10" s="768"/>
      <c r="L10" s="768"/>
      <c r="M10" s="767"/>
      <c r="N10" s="767" t="s">
        <v>7</v>
      </c>
      <c r="O10" s="767"/>
      <c r="P10" s="767">
        <v>1</v>
      </c>
      <c r="Q10" s="767">
        <v>1</v>
      </c>
      <c r="R10" s="688"/>
      <c r="S10" s="904">
        <f>P10*Q10*ROUND(R10,2)</f>
        <v>0</v>
      </c>
    </row>
    <row r="11" spans="1:19" x14ac:dyDescent="0.25">
      <c r="A11" s="12">
        <v>4</v>
      </c>
      <c r="B11" s="1175" t="s">
        <v>383</v>
      </c>
      <c r="C11" s="1179" t="s">
        <v>384</v>
      </c>
      <c r="D11" s="758" t="s">
        <v>358</v>
      </c>
      <c r="E11" s="767"/>
      <c r="F11" s="767" t="s">
        <v>7</v>
      </c>
      <c r="G11" s="767"/>
      <c r="H11" s="767"/>
      <c r="I11" s="767"/>
      <c r="J11" s="767"/>
      <c r="K11" s="770"/>
      <c r="L11" s="770"/>
      <c r="M11" s="767"/>
      <c r="N11" s="767"/>
      <c r="O11" s="767"/>
      <c r="P11" s="767">
        <v>52</v>
      </c>
      <c r="Q11" s="767">
        <v>1</v>
      </c>
      <c r="R11" s="788" t="s">
        <v>4046</v>
      </c>
      <c r="S11" s="788" t="s">
        <v>4046</v>
      </c>
    </row>
    <row r="12" spans="1:19" x14ac:dyDescent="0.25">
      <c r="A12" s="12">
        <v>5</v>
      </c>
      <c r="B12" s="1176"/>
      <c r="C12" s="1180"/>
      <c r="D12" s="758" t="s">
        <v>359</v>
      </c>
      <c r="E12" s="767"/>
      <c r="F12" s="767" t="s">
        <v>7</v>
      </c>
      <c r="G12" s="767"/>
      <c r="H12" s="767"/>
      <c r="I12" s="767"/>
      <c r="J12" s="767"/>
      <c r="K12" s="770"/>
      <c r="L12" s="770"/>
      <c r="M12" s="767"/>
      <c r="N12" s="767"/>
      <c r="O12" s="767"/>
      <c r="P12" s="767">
        <v>52</v>
      </c>
      <c r="Q12" s="767">
        <v>1</v>
      </c>
      <c r="R12" s="788" t="s">
        <v>4046</v>
      </c>
      <c r="S12" s="788" t="s">
        <v>4046</v>
      </c>
    </row>
    <row r="13" spans="1:19" ht="26.25" thickBot="1" x14ac:dyDescent="0.3">
      <c r="A13" s="12">
        <v>6</v>
      </c>
      <c r="B13" s="1176"/>
      <c r="C13" s="1180"/>
      <c r="D13" s="758" t="s">
        <v>360</v>
      </c>
      <c r="E13" s="767"/>
      <c r="F13" s="767" t="s">
        <v>7</v>
      </c>
      <c r="G13" s="767"/>
      <c r="H13" s="767"/>
      <c r="I13" s="767"/>
      <c r="J13" s="767"/>
      <c r="K13" s="770"/>
      <c r="L13" s="770"/>
      <c r="M13" s="767"/>
      <c r="N13" s="767"/>
      <c r="O13" s="767"/>
      <c r="P13" s="767">
        <v>52</v>
      </c>
      <c r="Q13" s="767">
        <v>1</v>
      </c>
      <c r="R13" s="788" t="s">
        <v>4046</v>
      </c>
      <c r="S13" s="788" t="s">
        <v>4046</v>
      </c>
    </row>
    <row r="14" spans="1:19" ht="15.75" thickBot="1" x14ac:dyDescent="0.3">
      <c r="A14" s="12">
        <v>7</v>
      </c>
      <c r="B14" s="1176"/>
      <c r="C14" s="1180"/>
      <c r="D14" s="758" t="s">
        <v>361</v>
      </c>
      <c r="E14" s="767"/>
      <c r="F14" s="767" t="s">
        <v>7</v>
      </c>
      <c r="G14" s="767"/>
      <c r="H14" s="767"/>
      <c r="I14" s="767"/>
      <c r="J14" s="767"/>
      <c r="K14" s="770"/>
      <c r="L14" s="770"/>
      <c r="M14" s="767" t="s">
        <v>7</v>
      </c>
      <c r="N14" s="767" t="s">
        <v>7</v>
      </c>
      <c r="O14" s="767"/>
      <c r="P14" s="767">
        <v>2</v>
      </c>
      <c r="Q14" s="767">
        <v>1</v>
      </c>
      <c r="R14" s="688"/>
      <c r="S14" s="904">
        <f>P14*Q14*ROUND(R14,2)</f>
        <v>0</v>
      </c>
    </row>
    <row r="15" spans="1:19" ht="15.75" thickBot="1" x14ac:dyDescent="0.3">
      <c r="A15" s="12">
        <v>8</v>
      </c>
      <c r="B15" s="1176"/>
      <c r="C15" s="1180"/>
      <c r="D15" s="758" t="s">
        <v>362</v>
      </c>
      <c r="E15" s="767"/>
      <c r="F15" s="767"/>
      <c r="G15" s="767" t="s">
        <v>7</v>
      </c>
      <c r="H15" s="767"/>
      <c r="I15" s="767"/>
      <c r="J15" s="767"/>
      <c r="K15" s="770"/>
      <c r="L15" s="770"/>
      <c r="M15" s="767" t="s">
        <v>7</v>
      </c>
      <c r="N15" s="767" t="s">
        <v>7</v>
      </c>
      <c r="O15" s="767"/>
      <c r="P15" s="767">
        <v>2</v>
      </c>
      <c r="Q15" s="767">
        <v>1</v>
      </c>
      <c r="R15" s="688"/>
      <c r="S15" s="904">
        <f t="shared" ref="S15:S27" si="0">P15*Q15*ROUND(R15,2)</f>
        <v>0</v>
      </c>
    </row>
    <row r="16" spans="1:19" ht="15.75" thickBot="1" x14ac:dyDescent="0.3">
      <c r="A16" s="12">
        <v>9</v>
      </c>
      <c r="B16" s="1176"/>
      <c r="C16" s="1180"/>
      <c r="D16" s="758" t="s">
        <v>363</v>
      </c>
      <c r="E16" s="767"/>
      <c r="F16" s="767"/>
      <c r="G16" s="767"/>
      <c r="H16" s="767"/>
      <c r="I16" s="767"/>
      <c r="J16" s="767"/>
      <c r="K16" s="770"/>
      <c r="L16" s="770"/>
      <c r="M16" s="767" t="s">
        <v>7</v>
      </c>
      <c r="N16" s="767" t="s">
        <v>7</v>
      </c>
      <c r="O16" s="767"/>
      <c r="P16" s="767">
        <v>2</v>
      </c>
      <c r="Q16" s="767">
        <v>1</v>
      </c>
      <c r="R16" s="688"/>
      <c r="S16" s="904">
        <f t="shared" si="0"/>
        <v>0</v>
      </c>
    </row>
    <row r="17" spans="1:19" ht="15.75" thickBot="1" x14ac:dyDescent="0.3">
      <c r="A17" s="12">
        <v>10</v>
      </c>
      <c r="B17" s="1176"/>
      <c r="C17" s="1180"/>
      <c r="D17" s="758" t="s">
        <v>12</v>
      </c>
      <c r="E17" s="767"/>
      <c r="F17" s="767"/>
      <c r="G17" s="767"/>
      <c r="H17" s="767"/>
      <c r="I17" s="767"/>
      <c r="J17" s="767"/>
      <c r="K17" s="770"/>
      <c r="L17" s="770"/>
      <c r="M17" s="767" t="s">
        <v>7</v>
      </c>
      <c r="N17" s="767" t="s">
        <v>7</v>
      </c>
      <c r="O17" s="767"/>
      <c r="P17" s="767">
        <v>2</v>
      </c>
      <c r="Q17" s="767">
        <v>1</v>
      </c>
      <c r="R17" s="688"/>
      <c r="S17" s="904">
        <f t="shared" si="0"/>
        <v>0</v>
      </c>
    </row>
    <row r="18" spans="1:19" ht="15.75" thickBot="1" x14ac:dyDescent="0.3">
      <c r="A18" s="12">
        <v>11</v>
      </c>
      <c r="B18" s="1176"/>
      <c r="C18" s="1180"/>
      <c r="D18" s="758" t="s">
        <v>364</v>
      </c>
      <c r="E18" s="767"/>
      <c r="F18" s="767"/>
      <c r="G18" s="767"/>
      <c r="H18" s="767"/>
      <c r="I18" s="767"/>
      <c r="J18" s="767"/>
      <c r="K18" s="770"/>
      <c r="L18" s="770"/>
      <c r="M18" s="767" t="s">
        <v>7</v>
      </c>
      <c r="N18" s="767" t="s">
        <v>7</v>
      </c>
      <c r="O18" s="767"/>
      <c r="P18" s="767">
        <v>2</v>
      </c>
      <c r="Q18" s="767">
        <v>1</v>
      </c>
      <c r="R18" s="688"/>
      <c r="S18" s="904">
        <f t="shared" si="0"/>
        <v>0</v>
      </c>
    </row>
    <row r="19" spans="1:19" ht="26.25" thickBot="1" x14ac:dyDescent="0.3">
      <c r="A19" s="12">
        <v>12</v>
      </c>
      <c r="B19" s="1176"/>
      <c r="C19" s="1180"/>
      <c r="D19" s="758" t="s">
        <v>365</v>
      </c>
      <c r="E19" s="767"/>
      <c r="F19" s="767"/>
      <c r="G19" s="767"/>
      <c r="H19" s="767"/>
      <c r="I19" s="767"/>
      <c r="J19" s="767"/>
      <c r="K19" s="770"/>
      <c r="L19" s="770"/>
      <c r="M19" s="767" t="s">
        <v>7</v>
      </c>
      <c r="N19" s="767" t="s">
        <v>7</v>
      </c>
      <c r="O19" s="767"/>
      <c r="P19" s="767">
        <v>2</v>
      </c>
      <c r="Q19" s="767">
        <v>1</v>
      </c>
      <c r="R19" s="688"/>
      <c r="S19" s="904">
        <f t="shared" si="0"/>
        <v>0</v>
      </c>
    </row>
    <row r="20" spans="1:19" ht="15.75" thickBot="1" x14ac:dyDescent="0.3">
      <c r="A20" s="12">
        <v>13</v>
      </c>
      <c r="B20" s="1176"/>
      <c r="C20" s="1182"/>
      <c r="D20" s="758" t="s">
        <v>367</v>
      </c>
      <c r="E20" s="767"/>
      <c r="F20" s="767"/>
      <c r="G20" s="767"/>
      <c r="H20" s="767"/>
      <c r="I20" s="767"/>
      <c r="J20" s="767"/>
      <c r="K20" s="770"/>
      <c r="L20" s="770"/>
      <c r="M20" s="767" t="s">
        <v>7</v>
      </c>
      <c r="N20" s="767" t="s">
        <v>7</v>
      </c>
      <c r="O20" s="767"/>
      <c r="P20" s="767">
        <v>2</v>
      </c>
      <c r="Q20" s="767">
        <v>1</v>
      </c>
      <c r="R20" s="688"/>
      <c r="S20" s="904">
        <f t="shared" si="0"/>
        <v>0</v>
      </c>
    </row>
    <row r="21" spans="1:19" ht="15.75" thickBot="1" x14ac:dyDescent="0.3">
      <c r="A21" s="12">
        <v>14</v>
      </c>
      <c r="B21" s="1176"/>
      <c r="C21" s="1183" t="s">
        <v>385</v>
      </c>
      <c r="D21" s="758" t="s">
        <v>386</v>
      </c>
      <c r="E21" s="767"/>
      <c r="F21" s="767"/>
      <c r="G21" s="767"/>
      <c r="H21" s="767"/>
      <c r="I21" s="767"/>
      <c r="J21" s="767"/>
      <c r="K21" s="770"/>
      <c r="L21" s="770"/>
      <c r="M21" s="767"/>
      <c r="N21" s="767"/>
      <c r="O21" s="767" t="s">
        <v>7</v>
      </c>
      <c r="P21" s="767">
        <v>12</v>
      </c>
      <c r="Q21" s="767">
        <v>1</v>
      </c>
      <c r="R21" s="688"/>
      <c r="S21" s="904">
        <f t="shared" si="0"/>
        <v>0</v>
      </c>
    </row>
    <row r="22" spans="1:19" ht="26.25" thickBot="1" x14ac:dyDescent="0.3">
      <c r="A22" s="12">
        <v>15</v>
      </c>
      <c r="B22" s="1176"/>
      <c r="C22" s="1184"/>
      <c r="D22" s="758" t="s">
        <v>387</v>
      </c>
      <c r="E22" s="767"/>
      <c r="F22" s="767"/>
      <c r="G22" s="767"/>
      <c r="H22" s="767"/>
      <c r="I22" s="767"/>
      <c r="J22" s="767"/>
      <c r="K22" s="770"/>
      <c r="L22" s="770"/>
      <c r="M22" s="767"/>
      <c r="N22" s="767"/>
      <c r="O22" s="767" t="s">
        <v>7</v>
      </c>
      <c r="P22" s="767">
        <v>12</v>
      </c>
      <c r="Q22" s="767">
        <v>1</v>
      </c>
      <c r="R22" s="688"/>
      <c r="S22" s="904">
        <f t="shared" si="0"/>
        <v>0</v>
      </c>
    </row>
    <row r="23" spans="1:19" ht="15.75" thickBot="1" x14ac:dyDescent="0.3">
      <c r="A23" s="12">
        <v>16</v>
      </c>
      <c r="B23" s="1176"/>
      <c r="C23" s="1184"/>
      <c r="D23" s="758" t="s">
        <v>388</v>
      </c>
      <c r="E23" s="767"/>
      <c r="F23" s="767"/>
      <c r="G23" s="767"/>
      <c r="H23" s="767"/>
      <c r="I23" s="767"/>
      <c r="J23" s="767"/>
      <c r="K23" s="770"/>
      <c r="L23" s="770"/>
      <c r="M23" s="767"/>
      <c r="N23" s="767"/>
      <c r="O23" s="767" t="s">
        <v>7</v>
      </c>
      <c r="P23" s="767">
        <v>12</v>
      </c>
      <c r="Q23" s="767">
        <v>1</v>
      </c>
      <c r="R23" s="688"/>
      <c r="S23" s="904">
        <f t="shared" si="0"/>
        <v>0</v>
      </c>
    </row>
    <row r="24" spans="1:19" ht="15.75" thickBot="1" x14ac:dyDescent="0.3">
      <c r="A24" s="12">
        <v>17</v>
      </c>
      <c r="B24" s="1176"/>
      <c r="C24" s="1184"/>
      <c r="D24" s="758" t="s">
        <v>389</v>
      </c>
      <c r="E24" s="767"/>
      <c r="F24" s="767"/>
      <c r="G24" s="767"/>
      <c r="H24" s="767"/>
      <c r="I24" s="767"/>
      <c r="J24" s="767"/>
      <c r="K24" s="770"/>
      <c r="L24" s="770"/>
      <c r="M24" s="767"/>
      <c r="N24" s="767"/>
      <c r="O24" s="767" t="s">
        <v>7</v>
      </c>
      <c r="P24" s="767">
        <v>12</v>
      </c>
      <c r="Q24" s="767">
        <v>1</v>
      </c>
      <c r="R24" s="688"/>
      <c r="S24" s="904">
        <f t="shared" si="0"/>
        <v>0</v>
      </c>
    </row>
    <row r="25" spans="1:19" ht="15.75" thickBot="1" x14ac:dyDescent="0.3">
      <c r="A25" s="12">
        <v>18</v>
      </c>
      <c r="B25" s="1176"/>
      <c r="C25" s="1184"/>
      <c r="D25" s="758" t="s">
        <v>390</v>
      </c>
      <c r="E25" s="767"/>
      <c r="F25" s="767"/>
      <c r="G25" s="767"/>
      <c r="H25" s="767"/>
      <c r="I25" s="767"/>
      <c r="J25" s="767"/>
      <c r="K25" s="770"/>
      <c r="L25" s="770"/>
      <c r="M25" s="767"/>
      <c r="N25" s="767"/>
      <c r="O25" s="767" t="s">
        <v>7</v>
      </c>
      <c r="P25" s="767">
        <v>12</v>
      </c>
      <c r="Q25" s="767">
        <v>1</v>
      </c>
      <c r="R25" s="688"/>
      <c r="S25" s="904">
        <f t="shared" si="0"/>
        <v>0</v>
      </c>
    </row>
    <row r="26" spans="1:19" ht="15.75" thickBot="1" x14ac:dyDescent="0.3">
      <c r="A26" s="12">
        <v>19</v>
      </c>
      <c r="B26" s="1176"/>
      <c r="C26" s="1184"/>
      <c r="D26" s="758" t="s">
        <v>391</v>
      </c>
      <c r="E26" s="767"/>
      <c r="F26" s="767"/>
      <c r="G26" s="767"/>
      <c r="H26" s="767"/>
      <c r="I26" s="767"/>
      <c r="J26" s="767"/>
      <c r="K26" s="770"/>
      <c r="L26" s="770"/>
      <c r="M26" s="767"/>
      <c r="N26" s="767"/>
      <c r="O26" s="767" t="s">
        <v>7</v>
      </c>
      <c r="P26" s="767">
        <v>12</v>
      </c>
      <c r="Q26" s="767">
        <v>1</v>
      </c>
      <c r="R26" s="688"/>
      <c r="S26" s="904">
        <f t="shared" si="0"/>
        <v>0</v>
      </c>
    </row>
    <row r="27" spans="1:19" x14ac:dyDescent="0.25">
      <c r="A27" s="12">
        <v>20</v>
      </c>
      <c r="B27" s="1177"/>
      <c r="C27" s="1185"/>
      <c r="D27" s="758" t="s">
        <v>14</v>
      </c>
      <c r="E27" s="767"/>
      <c r="F27" s="767"/>
      <c r="G27" s="767"/>
      <c r="H27" s="767"/>
      <c r="I27" s="767"/>
      <c r="J27" s="767"/>
      <c r="K27" s="770"/>
      <c r="L27" s="770"/>
      <c r="M27" s="767"/>
      <c r="N27" s="767"/>
      <c r="O27" s="767" t="s">
        <v>7</v>
      </c>
      <c r="P27" s="767">
        <v>12</v>
      </c>
      <c r="Q27" s="767">
        <v>1</v>
      </c>
      <c r="R27" s="688"/>
      <c r="S27" s="904">
        <f t="shared" si="0"/>
        <v>0</v>
      </c>
    </row>
    <row r="28" spans="1:19" ht="15" customHeight="1" thickBot="1" x14ac:dyDescent="0.3">
      <c r="A28" s="12">
        <v>21</v>
      </c>
      <c r="B28" s="1175" t="s">
        <v>392</v>
      </c>
      <c r="C28" s="1183" t="s">
        <v>3974</v>
      </c>
      <c r="D28" s="758" t="s">
        <v>393</v>
      </c>
      <c r="E28" s="767"/>
      <c r="F28" s="767" t="s">
        <v>7</v>
      </c>
      <c r="G28" s="767"/>
      <c r="H28" s="767"/>
      <c r="I28" s="767"/>
      <c r="J28" s="767"/>
      <c r="K28" s="770"/>
      <c r="L28" s="770"/>
      <c r="M28" s="767"/>
      <c r="N28" s="767"/>
      <c r="O28" s="767"/>
      <c r="P28" s="767">
        <v>52</v>
      </c>
      <c r="Q28" s="767">
        <v>2</v>
      </c>
      <c r="R28" s="788" t="s">
        <v>4046</v>
      </c>
      <c r="S28" s="788" t="s">
        <v>4046</v>
      </c>
    </row>
    <row r="29" spans="1:19" ht="15.75" thickBot="1" x14ac:dyDescent="0.3">
      <c r="A29" s="12">
        <v>22</v>
      </c>
      <c r="B29" s="1176"/>
      <c r="C29" s="1184"/>
      <c r="D29" s="758" t="s">
        <v>394</v>
      </c>
      <c r="E29" s="767"/>
      <c r="F29" s="767"/>
      <c r="G29" s="767"/>
      <c r="H29" s="767"/>
      <c r="I29" s="767"/>
      <c r="J29" s="767"/>
      <c r="K29" s="770"/>
      <c r="L29" s="770"/>
      <c r="M29" s="767"/>
      <c r="N29" s="767"/>
      <c r="O29" s="767" t="s">
        <v>7</v>
      </c>
      <c r="P29" s="767">
        <v>12</v>
      </c>
      <c r="Q29" s="767">
        <v>2</v>
      </c>
      <c r="R29" s="688"/>
      <c r="S29" s="904">
        <f>P29*Q29*ROUND(R29,2)</f>
        <v>0</v>
      </c>
    </row>
    <row r="30" spans="1:19" ht="26.25" thickBot="1" x14ac:dyDescent="0.3">
      <c r="A30" s="12">
        <v>23</v>
      </c>
      <c r="B30" s="1176"/>
      <c r="C30" s="1184"/>
      <c r="D30" s="758" t="s">
        <v>395</v>
      </c>
      <c r="E30" s="767"/>
      <c r="F30" s="767"/>
      <c r="G30" s="767"/>
      <c r="H30" s="767"/>
      <c r="I30" s="767"/>
      <c r="J30" s="767"/>
      <c r="K30" s="770"/>
      <c r="L30" s="770"/>
      <c r="M30" s="767"/>
      <c r="N30" s="767"/>
      <c r="O30" s="767" t="s">
        <v>7</v>
      </c>
      <c r="P30" s="767">
        <v>12</v>
      </c>
      <c r="Q30" s="767">
        <v>2</v>
      </c>
      <c r="R30" s="688"/>
      <c r="S30" s="904">
        <f>P30*Q30*ROUND(R30,2)</f>
        <v>0</v>
      </c>
    </row>
    <row r="31" spans="1:19" ht="15.75" thickBot="1" x14ac:dyDescent="0.3">
      <c r="A31" s="12">
        <v>24</v>
      </c>
      <c r="B31" s="1176"/>
      <c r="C31" s="1184"/>
      <c r="D31" s="758" t="s">
        <v>396</v>
      </c>
      <c r="E31" s="767"/>
      <c r="F31" s="767"/>
      <c r="G31" s="767"/>
      <c r="H31" s="767"/>
      <c r="I31" s="767"/>
      <c r="J31" s="767"/>
      <c r="K31" s="770"/>
      <c r="L31" s="770"/>
      <c r="M31" s="767"/>
      <c r="N31" s="767"/>
      <c r="O31" s="767" t="s">
        <v>7</v>
      </c>
      <c r="P31" s="767">
        <v>12</v>
      </c>
      <c r="Q31" s="767">
        <v>2</v>
      </c>
      <c r="R31" s="688"/>
      <c r="S31" s="904">
        <f>P31*Q31*ROUND(R31,2)</f>
        <v>0</v>
      </c>
    </row>
    <row r="32" spans="1:19" x14ac:dyDescent="0.25">
      <c r="A32" s="12">
        <v>25</v>
      </c>
      <c r="B32" s="1177"/>
      <c r="C32" s="1185"/>
      <c r="D32" s="758" t="s">
        <v>14</v>
      </c>
      <c r="E32" s="767"/>
      <c r="F32" s="767"/>
      <c r="G32" s="767"/>
      <c r="H32" s="767"/>
      <c r="I32" s="767"/>
      <c r="J32" s="767"/>
      <c r="K32" s="770"/>
      <c r="L32" s="770"/>
      <c r="M32" s="767"/>
      <c r="N32" s="767"/>
      <c r="O32" s="767" t="s">
        <v>7</v>
      </c>
      <c r="P32" s="767">
        <v>12</v>
      </c>
      <c r="Q32" s="767">
        <v>2</v>
      </c>
      <c r="R32" s="688"/>
      <c r="S32" s="904">
        <f>P32*Q32*ROUND(R32,2)</f>
        <v>0</v>
      </c>
    </row>
    <row r="33" spans="1:19" x14ac:dyDescent="0.25">
      <c r="A33" s="12">
        <v>26</v>
      </c>
      <c r="B33" s="1175" t="s">
        <v>397</v>
      </c>
      <c r="C33" s="1183" t="s">
        <v>398</v>
      </c>
      <c r="D33" s="758" t="s">
        <v>358</v>
      </c>
      <c r="E33" s="767"/>
      <c r="F33" s="767" t="s">
        <v>7</v>
      </c>
      <c r="G33" s="767"/>
      <c r="H33" s="767"/>
      <c r="I33" s="767"/>
      <c r="J33" s="767"/>
      <c r="K33" s="770"/>
      <c r="L33" s="770"/>
      <c r="M33" s="767"/>
      <c r="N33" s="767"/>
      <c r="O33" s="767"/>
      <c r="P33" s="767">
        <v>52</v>
      </c>
      <c r="Q33" s="767">
        <v>1</v>
      </c>
      <c r="R33" s="788" t="s">
        <v>4046</v>
      </c>
      <c r="S33" s="788" t="s">
        <v>4046</v>
      </c>
    </row>
    <row r="34" spans="1:19" x14ac:dyDescent="0.25">
      <c r="A34" s="12">
        <v>27</v>
      </c>
      <c r="B34" s="1176"/>
      <c r="C34" s="1184"/>
      <c r="D34" s="758" t="s">
        <v>359</v>
      </c>
      <c r="E34" s="767"/>
      <c r="F34" s="767" t="s">
        <v>7</v>
      </c>
      <c r="G34" s="767"/>
      <c r="H34" s="767"/>
      <c r="I34" s="767"/>
      <c r="J34" s="767"/>
      <c r="K34" s="770"/>
      <c r="L34" s="770"/>
      <c r="M34" s="767"/>
      <c r="N34" s="767"/>
      <c r="O34" s="767"/>
      <c r="P34" s="767">
        <v>52</v>
      </c>
      <c r="Q34" s="767">
        <v>1</v>
      </c>
      <c r="R34" s="788" t="s">
        <v>4046</v>
      </c>
      <c r="S34" s="788" t="s">
        <v>4046</v>
      </c>
    </row>
    <row r="35" spans="1:19" ht="26.25" thickBot="1" x14ac:dyDescent="0.3">
      <c r="A35" s="12">
        <v>28</v>
      </c>
      <c r="B35" s="1176"/>
      <c r="C35" s="1184"/>
      <c r="D35" s="758" t="s">
        <v>360</v>
      </c>
      <c r="E35" s="767"/>
      <c r="F35" s="767" t="s">
        <v>7</v>
      </c>
      <c r="G35" s="767"/>
      <c r="H35" s="767"/>
      <c r="I35" s="767"/>
      <c r="J35" s="767"/>
      <c r="K35" s="770"/>
      <c r="L35" s="770"/>
      <c r="M35" s="767"/>
      <c r="N35" s="767"/>
      <c r="O35" s="767"/>
      <c r="P35" s="767">
        <v>52</v>
      </c>
      <c r="Q35" s="767">
        <v>1</v>
      </c>
      <c r="R35" s="788" t="s">
        <v>4046</v>
      </c>
      <c r="S35" s="788" t="s">
        <v>4046</v>
      </c>
    </row>
    <row r="36" spans="1:19" ht="15.75" thickBot="1" x14ac:dyDescent="0.3">
      <c r="A36" s="12">
        <v>29</v>
      </c>
      <c r="B36" s="1176"/>
      <c r="C36" s="1184"/>
      <c r="D36" s="758" t="s">
        <v>361</v>
      </c>
      <c r="E36" s="767"/>
      <c r="F36" s="767" t="s">
        <v>7</v>
      </c>
      <c r="G36" s="767"/>
      <c r="H36" s="767"/>
      <c r="I36" s="767"/>
      <c r="J36" s="767"/>
      <c r="K36" s="770"/>
      <c r="L36" s="770"/>
      <c r="M36" s="767" t="s">
        <v>7</v>
      </c>
      <c r="N36" s="767" t="s">
        <v>7</v>
      </c>
      <c r="O36" s="767"/>
      <c r="P36" s="767">
        <v>2</v>
      </c>
      <c r="Q36" s="767">
        <v>1</v>
      </c>
      <c r="R36" s="688"/>
      <c r="S36" s="904">
        <f>P36*Q36*ROUND(R36,2)</f>
        <v>0</v>
      </c>
    </row>
    <row r="37" spans="1:19" ht="15.75" thickBot="1" x14ac:dyDescent="0.3">
      <c r="A37" s="12">
        <v>30</v>
      </c>
      <c r="B37" s="1176"/>
      <c r="C37" s="1184"/>
      <c r="D37" s="758" t="s">
        <v>362</v>
      </c>
      <c r="E37" s="767"/>
      <c r="F37" s="767"/>
      <c r="G37" s="767" t="s">
        <v>7</v>
      </c>
      <c r="H37" s="767"/>
      <c r="I37" s="767"/>
      <c r="J37" s="767"/>
      <c r="K37" s="770"/>
      <c r="L37" s="770"/>
      <c r="M37" s="767" t="s">
        <v>7</v>
      </c>
      <c r="N37" s="767" t="s">
        <v>7</v>
      </c>
      <c r="O37" s="767"/>
      <c r="P37" s="767">
        <v>2</v>
      </c>
      <c r="Q37" s="767">
        <v>1</v>
      </c>
      <c r="R37" s="688"/>
      <c r="S37" s="904">
        <f t="shared" ref="S37:S52" si="1">P37*Q37*ROUND(R37,2)</f>
        <v>0</v>
      </c>
    </row>
    <row r="38" spans="1:19" ht="15.75" thickBot="1" x14ac:dyDescent="0.3">
      <c r="A38" s="12">
        <v>31</v>
      </c>
      <c r="B38" s="1176"/>
      <c r="C38" s="1184"/>
      <c r="D38" s="758" t="s">
        <v>363</v>
      </c>
      <c r="E38" s="767"/>
      <c r="F38" s="767"/>
      <c r="G38" s="767"/>
      <c r="H38" s="767"/>
      <c r="I38" s="767"/>
      <c r="J38" s="767"/>
      <c r="K38" s="770"/>
      <c r="L38" s="770"/>
      <c r="M38" s="767" t="s">
        <v>7</v>
      </c>
      <c r="N38" s="767" t="s">
        <v>7</v>
      </c>
      <c r="O38" s="767"/>
      <c r="P38" s="767">
        <v>2</v>
      </c>
      <c r="Q38" s="767">
        <v>1</v>
      </c>
      <c r="R38" s="688"/>
      <c r="S38" s="904">
        <f t="shared" si="1"/>
        <v>0</v>
      </c>
    </row>
    <row r="39" spans="1:19" ht="15.75" thickBot="1" x14ac:dyDescent="0.3">
      <c r="A39" s="12">
        <v>32</v>
      </c>
      <c r="B39" s="1176"/>
      <c r="C39" s="1184"/>
      <c r="D39" s="758" t="s">
        <v>12</v>
      </c>
      <c r="E39" s="767"/>
      <c r="F39" s="767"/>
      <c r="G39" s="767"/>
      <c r="H39" s="767"/>
      <c r="I39" s="767"/>
      <c r="J39" s="767"/>
      <c r="K39" s="770"/>
      <c r="L39" s="770"/>
      <c r="M39" s="767" t="s">
        <v>7</v>
      </c>
      <c r="N39" s="767" t="s">
        <v>7</v>
      </c>
      <c r="O39" s="767"/>
      <c r="P39" s="767">
        <v>2</v>
      </c>
      <c r="Q39" s="767">
        <v>1</v>
      </c>
      <c r="R39" s="688"/>
      <c r="S39" s="904">
        <f t="shared" si="1"/>
        <v>0</v>
      </c>
    </row>
    <row r="40" spans="1:19" ht="15.75" thickBot="1" x14ac:dyDescent="0.3">
      <c r="A40" s="12">
        <v>33</v>
      </c>
      <c r="B40" s="1176"/>
      <c r="C40" s="1184"/>
      <c r="D40" s="758" t="s">
        <v>364</v>
      </c>
      <c r="E40" s="767"/>
      <c r="F40" s="767"/>
      <c r="G40" s="767"/>
      <c r="H40" s="767"/>
      <c r="I40" s="767"/>
      <c r="J40" s="767"/>
      <c r="K40" s="770"/>
      <c r="L40" s="770"/>
      <c r="M40" s="767" t="s">
        <v>7</v>
      </c>
      <c r="N40" s="767" t="s">
        <v>7</v>
      </c>
      <c r="O40" s="767"/>
      <c r="P40" s="767">
        <v>2</v>
      </c>
      <c r="Q40" s="767">
        <v>1</v>
      </c>
      <c r="R40" s="688"/>
      <c r="S40" s="904">
        <f t="shared" si="1"/>
        <v>0</v>
      </c>
    </row>
    <row r="41" spans="1:19" ht="26.25" thickBot="1" x14ac:dyDescent="0.3">
      <c r="A41" s="12">
        <v>34</v>
      </c>
      <c r="B41" s="1176"/>
      <c r="C41" s="1184"/>
      <c r="D41" s="758" t="s">
        <v>365</v>
      </c>
      <c r="E41" s="767"/>
      <c r="F41" s="767"/>
      <c r="G41" s="767"/>
      <c r="H41" s="767"/>
      <c r="I41" s="767"/>
      <c r="J41" s="767"/>
      <c r="K41" s="770"/>
      <c r="L41" s="770"/>
      <c r="M41" s="767" t="s">
        <v>7</v>
      </c>
      <c r="N41" s="767" t="s">
        <v>7</v>
      </c>
      <c r="O41" s="767"/>
      <c r="P41" s="767">
        <v>2</v>
      </c>
      <c r="Q41" s="767">
        <v>1</v>
      </c>
      <c r="R41" s="688"/>
      <c r="S41" s="904">
        <f t="shared" si="1"/>
        <v>0</v>
      </c>
    </row>
    <row r="42" spans="1:19" ht="15.75" thickBot="1" x14ac:dyDescent="0.3">
      <c r="A42" s="12">
        <v>35</v>
      </c>
      <c r="B42" s="1176"/>
      <c r="C42" s="1184"/>
      <c r="D42" s="758" t="s">
        <v>367</v>
      </c>
      <c r="E42" s="767"/>
      <c r="F42" s="767"/>
      <c r="G42" s="767"/>
      <c r="H42" s="767"/>
      <c r="I42" s="767"/>
      <c r="J42" s="767"/>
      <c r="K42" s="770"/>
      <c r="L42" s="770"/>
      <c r="M42" s="767" t="s">
        <v>7</v>
      </c>
      <c r="N42" s="767" t="s">
        <v>7</v>
      </c>
      <c r="O42" s="767"/>
      <c r="P42" s="767">
        <v>2</v>
      </c>
      <c r="Q42" s="767">
        <v>1</v>
      </c>
      <c r="R42" s="688"/>
      <c r="S42" s="904">
        <f t="shared" si="1"/>
        <v>0</v>
      </c>
    </row>
    <row r="43" spans="1:19" ht="15.75" thickBot="1" x14ac:dyDescent="0.3">
      <c r="A43" s="12">
        <v>36</v>
      </c>
      <c r="B43" s="1176"/>
      <c r="C43" s="1185"/>
      <c r="D43" s="758" t="s">
        <v>399</v>
      </c>
      <c r="E43" s="767"/>
      <c r="F43" s="767"/>
      <c r="G43" s="767"/>
      <c r="H43" s="767"/>
      <c r="I43" s="767"/>
      <c r="J43" s="767"/>
      <c r="K43" s="770"/>
      <c r="L43" s="770"/>
      <c r="M43" s="767" t="s">
        <v>7</v>
      </c>
      <c r="N43" s="767" t="s">
        <v>7</v>
      </c>
      <c r="O43" s="767"/>
      <c r="P43" s="767">
        <v>2</v>
      </c>
      <c r="Q43" s="767">
        <v>1</v>
      </c>
      <c r="R43" s="688"/>
      <c r="S43" s="904">
        <f t="shared" si="1"/>
        <v>0</v>
      </c>
    </row>
    <row r="44" spans="1:19" ht="25.5" customHeight="1" thickBot="1" x14ac:dyDescent="0.3">
      <c r="A44" s="12">
        <v>37</v>
      </c>
      <c r="B44" s="1176"/>
      <c r="C44" s="1183" t="s">
        <v>400</v>
      </c>
      <c r="D44" s="758" t="s">
        <v>368</v>
      </c>
      <c r="E44" s="767"/>
      <c r="F44" s="767"/>
      <c r="G44" s="767"/>
      <c r="H44" s="767"/>
      <c r="I44" s="767"/>
      <c r="J44" s="767"/>
      <c r="K44" s="770"/>
      <c r="L44" s="770"/>
      <c r="M44" s="767" t="s">
        <v>7</v>
      </c>
      <c r="N44" s="767" t="s">
        <v>7</v>
      </c>
      <c r="O44" s="767"/>
      <c r="P44" s="767">
        <v>2</v>
      </c>
      <c r="Q44" s="767">
        <v>1</v>
      </c>
      <c r="R44" s="688"/>
      <c r="S44" s="904">
        <f t="shared" si="1"/>
        <v>0</v>
      </c>
    </row>
    <row r="45" spans="1:19" ht="15.75" thickBot="1" x14ac:dyDescent="0.3">
      <c r="A45" s="12">
        <v>38</v>
      </c>
      <c r="B45" s="1176"/>
      <c r="C45" s="1184"/>
      <c r="D45" s="758" t="s">
        <v>401</v>
      </c>
      <c r="E45" s="767"/>
      <c r="F45" s="767"/>
      <c r="G45" s="767"/>
      <c r="H45" s="767"/>
      <c r="I45" s="767"/>
      <c r="J45" s="767"/>
      <c r="K45" s="770"/>
      <c r="L45" s="770"/>
      <c r="M45" s="767" t="s">
        <v>7</v>
      </c>
      <c r="N45" s="767" t="s">
        <v>7</v>
      </c>
      <c r="O45" s="767"/>
      <c r="P45" s="767">
        <v>2</v>
      </c>
      <c r="Q45" s="767">
        <v>1</v>
      </c>
      <c r="R45" s="688"/>
      <c r="S45" s="904">
        <f>P45*Q45*ROUND(R45,2)</f>
        <v>0</v>
      </c>
    </row>
    <row r="46" spans="1:19" ht="15.75" thickBot="1" x14ac:dyDescent="0.3">
      <c r="A46" s="12">
        <v>39</v>
      </c>
      <c r="B46" s="1176"/>
      <c r="C46" s="1184"/>
      <c r="D46" s="758" t="s">
        <v>402</v>
      </c>
      <c r="E46" s="767"/>
      <c r="F46" s="767"/>
      <c r="G46" s="767"/>
      <c r="H46" s="767"/>
      <c r="I46" s="767"/>
      <c r="J46" s="767"/>
      <c r="K46" s="770"/>
      <c r="L46" s="770"/>
      <c r="M46" s="767" t="s">
        <v>7</v>
      </c>
      <c r="N46" s="767" t="s">
        <v>7</v>
      </c>
      <c r="O46" s="767"/>
      <c r="P46" s="767">
        <v>2</v>
      </c>
      <c r="Q46" s="767">
        <v>1</v>
      </c>
      <c r="R46" s="688"/>
      <c r="S46" s="904">
        <f t="shared" si="1"/>
        <v>0</v>
      </c>
    </row>
    <row r="47" spans="1:19" ht="15.75" thickBot="1" x14ac:dyDescent="0.3">
      <c r="A47" s="12">
        <v>40</v>
      </c>
      <c r="B47" s="1176"/>
      <c r="C47" s="1184"/>
      <c r="D47" s="758" t="s">
        <v>403</v>
      </c>
      <c r="E47" s="767"/>
      <c r="F47" s="767"/>
      <c r="G47" s="767"/>
      <c r="H47" s="767"/>
      <c r="I47" s="767"/>
      <c r="J47" s="767"/>
      <c r="K47" s="770"/>
      <c r="L47" s="770"/>
      <c r="M47" s="767" t="s">
        <v>7</v>
      </c>
      <c r="N47" s="767" t="s">
        <v>7</v>
      </c>
      <c r="O47" s="767"/>
      <c r="P47" s="767">
        <v>2</v>
      </c>
      <c r="Q47" s="767">
        <v>1</v>
      </c>
      <c r="R47" s="688"/>
      <c r="S47" s="904">
        <f t="shared" si="1"/>
        <v>0</v>
      </c>
    </row>
    <row r="48" spans="1:19" ht="15.75" thickBot="1" x14ac:dyDescent="0.3">
      <c r="A48" s="12">
        <v>41</v>
      </c>
      <c r="B48" s="1176"/>
      <c r="C48" s="1184"/>
      <c r="D48" s="758" t="s">
        <v>404</v>
      </c>
      <c r="E48" s="767"/>
      <c r="F48" s="767"/>
      <c r="G48" s="767"/>
      <c r="H48" s="767"/>
      <c r="I48" s="767"/>
      <c r="J48" s="767"/>
      <c r="K48" s="770"/>
      <c r="L48" s="770"/>
      <c r="M48" s="767" t="s">
        <v>7</v>
      </c>
      <c r="N48" s="767" t="s">
        <v>7</v>
      </c>
      <c r="O48" s="767"/>
      <c r="P48" s="767">
        <v>2</v>
      </c>
      <c r="Q48" s="767">
        <v>1</v>
      </c>
      <c r="R48" s="688"/>
      <c r="S48" s="904">
        <f t="shared" si="1"/>
        <v>0</v>
      </c>
    </row>
    <row r="49" spans="1:19" x14ac:dyDescent="0.25">
      <c r="A49" s="12">
        <v>42</v>
      </c>
      <c r="B49" s="1176"/>
      <c r="C49" s="1184"/>
      <c r="D49" s="758" t="s">
        <v>390</v>
      </c>
      <c r="E49" s="767"/>
      <c r="F49" s="767"/>
      <c r="G49" s="767"/>
      <c r="H49" s="767"/>
      <c r="I49" s="767"/>
      <c r="J49" s="767"/>
      <c r="K49" s="770"/>
      <c r="L49" s="770"/>
      <c r="M49" s="767" t="s">
        <v>7</v>
      </c>
      <c r="N49" s="767" t="s">
        <v>7</v>
      </c>
      <c r="O49" s="767"/>
      <c r="P49" s="767">
        <v>2</v>
      </c>
      <c r="Q49" s="767">
        <v>1</v>
      </c>
      <c r="R49" s="688"/>
      <c r="S49" s="904">
        <f t="shared" si="1"/>
        <v>0</v>
      </c>
    </row>
    <row r="50" spans="1:19" ht="15.75" thickBot="1" x14ac:dyDescent="0.3">
      <c r="A50" s="12">
        <v>43</v>
      </c>
      <c r="B50" s="1176"/>
      <c r="C50" s="1184"/>
      <c r="D50" s="758" t="s">
        <v>358</v>
      </c>
      <c r="E50" s="767"/>
      <c r="F50" s="767" t="s">
        <v>7</v>
      </c>
      <c r="G50" s="767"/>
      <c r="H50" s="767"/>
      <c r="I50" s="767"/>
      <c r="J50" s="767"/>
      <c r="K50" s="770"/>
      <c r="L50" s="770"/>
      <c r="M50" s="767"/>
      <c r="N50" s="767"/>
      <c r="O50" s="767"/>
      <c r="P50" s="767">
        <v>52</v>
      </c>
      <c r="Q50" s="767">
        <v>1</v>
      </c>
      <c r="R50" s="788" t="s">
        <v>4046</v>
      </c>
      <c r="S50" s="788" t="s">
        <v>4046</v>
      </c>
    </row>
    <row r="51" spans="1:19" ht="15.75" thickBot="1" x14ac:dyDescent="0.3">
      <c r="A51" s="12">
        <v>44</v>
      </c>
      <c r="B51" s="1176"/>
      <c r="C51" s="1184"/>
      <c r="D51" s="758" t="s">
        <v>404</v>
      </c>
      <c r="E51" s="767"/>
      <c r="F51" s="767"/>
      <c r="G51" s="767"/>
      <c r="H51" s="767"/>
      <c r="I51" s="767"/>
      <c r="J51" s="767"/>
      <c r="K51" s="770"/>
      <c r="L51" s="770"/>
      <c r="M51" s="767" t="s">
        <v>7</v>
      </c>
      <c r="N51" s="767" t="s">
        <v>7</v>
      </c>
      <c r="O51" s="767"/>
      <c r="P51" s="767">
        <v>2</v>
      </c>
      <c r="Q51" s="767">
        <v>1</v>
      </c>
      <c r="R51" s="688"/>
      <c r="S51" s="904">
        <f t="shared" si="1"/>
        <v>0</v>
      </c>
    </row>
    <row r="52" spans="1:19" x14ac:dyDescent="0.25">
      <c r="A52" s="12">
        <v>45</v>
      </c>
      <c r="B52" s="1177"/>
      <c r="C52" s="1185"/>
      <c r="D52" s="758" t="s">
        <v>390</v>
      </c>
      <c r="E52" s="767"/>
      <c r="F52" s="767"/>
      <c r="G52" s="767"/>
      <c r="H52" s="767"/>
      <c r="I52" s="767"/>
      <c r="J52" s="767"/>
      <c r="K52" s="770"/>
      <c r="L52" s="770"/>
      <c r="M52" s="767" t="s">
        <v>7</v>
      </c>
      <c r="N52" s="767" t="s">
        <v>7</v>
      </c>
      <c r="O52" s="767"/>
      <c r="P52" s="767">
        <v>2</v>
      </c>
      <c r="Q52" s="767">
        <v>1</v>
      </c>
      <c r="R52" s="688"/>
      <c r="S52" s="904">
        <f t="shared" si="1"/>
        <v>0</v>
      </c>
    </row>
    <row r="53" spans="1:19" x14ac:dyDescent="0.25">
      <c r="A53" s="12">
        <v>46</v>
      </c>
      <c r="B53" s="1175" t="s">
        <v>405</v>
      </c>
      <c r="C53" s="1183" t="s">
        <v>398</v>
      </c>
      <c r="D53" s="758" t="s">
        <v>358</v>
      </c>
      <c r="E53" s="767"/>
      <c r="F53" s="767" t="s">
        <v>7</v>
      </c>
      <c r="G53" s="767"/>
      <c r="H53" s="767"/>
      <c r="I53" s="767"/>
      <c r="J53" s="767"/>
      <c r="K53" s="770"/>
      <c r="L53" s="770"/>
      <c r="M53" s="767"/>
      <c r="N53" s="767"/>
      <c r="O53" s="767"/>
      <c r="P53" s="767">
        <v>52</v>
      </c>
      <c r="Q53" s="767">
        <v>1</v>
      </c>
      <c r="R53" s="788" t="s">
        <v>4046</v>
      </c>
      <c r="S53" s="788" t="s">
        <v>4046</v>
      </c>
    </row>
    <row r="54" spans="1:19" x14ac:dyDescent="0.25">
      <c r="A54" s="12">
        <v>47</v>
      </c>
      <c r="B54" s="1176"/>
      <c r="C54" s="1184"/>
      <c r="D54" s="758" t="s">
        <v>359</v>
      </c>
      <c r="E54" s="767"/>
      <c r="F54" s="767" t="s">
        <v>7</v>
      </c>
      <c r="G54" s="767"/>
      <c r="H54" s="767"/>
      <c r="I54" s="767"/>
      <c r="J54" s="767"/>
      <c r="K54" s="770"/>
      <c r="L54" s="770"/>
      <c r="M54" s="767"/>
      <c r="N54" s="767"/>
      <c r="O54" s="767"/>
      <c r="P54" s="767">
        <v>52</v>
      </c>
      <c r="Q54" s="767">
        <v>1</v>
      </c>
      <c r="R54" s="788" t="s">
        <v>4046</v>
      </c>
      <c r="S54" s="788" t="s">
        <v>4046</v>
      </c>
    </row>
    <row r="55" spans="1:19" ht="26.25" thickBot="1" x14ac:dyDescent="0.3">
      <c r="A55" s="12">
        <v>48</v>
      </c>
      <c r="B55" s="1176"/>
      <c r="C55" s="1184"/>
      <c r="D55" s="758" t="s">
        <v>360</v>
      </c>
      <c r="E55" s="767"/>
      <c r="F55" s="767" t="s">
        <v>7</v>
      </c>
      <c r="G55" s="767"/>
      <c r="H55" s="767"/>
      <c r="I55" s="767"/>
      <c r="J55" s="767"/>
      <c r="K55" s="770"/>
      <c r="L55" s="770"/>
      <c r="M55" s="767"/>
      <c r="N55" s="767"/>
      <c r="O55" s="767"/>
      <c r="P55" s="767">
        <v>52</v>
      </c>
      <c r="Q55" s="767">
        <v>1</v>
      </c>
      <c r="R55" s="788" t="s">
        <v>4046</v>
      </c>
      <c r="S55" s="788" t="s">
        <v>4046</v>
      </c>
    </row>
    <row r="56" spans="1:19" ht="15.75" thickBot="1" x14ac:dyDescent="0.3">
      <c r="A56" s="12">
        <v>49</v>
      </c>
      <c r="B56" s="1176"/>
      <c r="C56" s="1184"/>
      <c r="D56" s="758" t="s">
        <v>361</v>
      </c>
      <c r="E56" s="767"/>
      <c r="F56" s="767" t="s">
        <v>7</v>
      </c>
      <c r="G56" s="767"/>
      <c r="H56" s="767"/>
      <c r="I56" s="767"/>
      <c r="J56" s="767"/>
      <c r="K56" s="770"/>
      <c r="L56" s="770"/>
      <c r="M56" s="767" t="s">
        <v>7</v>
      </c>
      <c r="N56" s="767" t="s">
        <v>7</v>
      </c>
      <c r="O56" s="767"/>
      <c r="P56" s="767">
        <v>2</v>
      </c>
      <c r="Q56" s="767">
        <v>1</v>
      </c>
      <c r="R56" s="688"/>
      <c r="S56" s="904">
        <f>P56*Q56*ROUND(R56,2)</f>
        <v>0</v>
      </c>
    </row>
    <row r="57" spans="1:19" ht="15.75" thickBot="1" x14ac:dyDescent="0.3">
      <c r="A57" s="12">
        <v>50</v>
      </c>
      <c r="B57" s="1176"/>
      <c r="C57" s="1184"/>
      <c r="D57" s="758" t="s">
        <v>362</v>
      </c>
      <c r="E57" s="767"/>
      <c r="F57" s="767"/>
      <c r="G57" s="767" t="s">
        <v>7</v>
      </c>
      <c r="H57" s="767"/>
      <c r="I57" s="767"/>
      <c r="J57" s="767"/>
      <c r="K57" s="770"/>
      <c r="L57" s="770"/>
      <c r="M57" s="767" t="s">
        <v>7</v>
      </c>
      <c r="N57" s="767" t="s">
        <v>7</v>
      </c>
      <c r="O57" s="767"/>
      <c r="P57" s="767">
        <v>2</v>
      </c>
      <c r="Q57" s="767">
        <v>1</v>
      </c>
      <c r="R57" s="688"/>
      <c r="S57" s="904">
        <f t="shared" ref="S57:S69" si="2">P57*Q57*ROUND(R57,2)</f>
        <v>0</v>
      </c>
    </row>
    <row r="58" spans="1:19" ht="15.75" thickBot="1" x14ac:dyDescent="0.3">
      <c r="A58" s="12">
        <v>51</v>
      </c>
      <c r="B58" s="1176"/>
      <c r="C58" s="1184"/>
      <c r="D58" s="758" t="s">
        <v>363</v>
      </c>
      <c r="E58" s="767"/>
      <c r="F58" s="767"/>
      <c r="G58" s="767"/>
      <c r="H58" s="767"/>
      <c r="I58" s="767"/>
      <c r="J58" s="767"/>
      <c r="K58" s="770"/>
      <c r="L58" s="770"/>
      <c r="M58" s="767" t="s">
        <v>7</v>
      </c>
      <c r="N58" s="767" t="s">
        <v>7</v>
      </c>
      <c r="O58" s="767"/>
      <c r="P58" s="767">
        <v>2</v>
      </c>
      <c r="Q58" s="767">
        <v>1</v>
      </c>
      <c r="R58" s="688"/>
      <c r="S58" s="904">
        <f t="shared" si="2"/>
        <v>0</v>
      </c>
    </row>
    <row r="59" spans="1:19" ht="15.75" thickBot="1" x14ac:dyDescent="0.3">
      <c r="A59" s="12">
        <v>52</v>
      </c>
      <c r="B59" s="1176"/>
      <c r="C59" s="1184"/>
      <c r="D59" s="758" t="s">
        <v>12</v>
      </c>
      <c r="E59" s="767"/>
      <c r="F59" s="767"/>
      <c r="G59" s="767"/>
      <c r="H59" s="767"/>
      <c r="I59" s="767"/>
      <c r="J59" s="767"/>
      <c r="K59" s="770"/>
      <c r="L59" s="770"/>
      <c r="M59" s="767" t="s">
        <v>7</v>
      </c>
      <c r="N59" s="767" t="s">
        <v>7</v>
      </c>
      <c r="O59" s="767"/>
      <c r="P59" s="767">
        <v>2</v>
      </c>
      <c r="Q59" s="767">
        <v>1</v>
      </c>
      <c r="R59" s="688"/>
      <c r="S59" s="904">
        <f t="shared" si="2"/>
        <v>0</v>
      </c>
    </row>
    <row r="60" spans="1:19" ht="15.75" thickBot="1" x14ac:dyDescent="0.3">
      <c r="A60" s="12">
        <v>53</v>
      </c>
      <c r="B60" s="1176"/>
      <c r="C60" s="1184"/>
      <c r="D60" s="758" t="s">
        <v>364</v>
      </c>
      <c r="E60" s="767"/>
      <c r="F60" s="767"/>
      <c r="G60" s="767"/>
      <c r="H60" s="767"/>
      <c r="I60" s="767"/>
      <c r="J60" s="767"/>
      <c r="K60" s="770"/>
      <c r="L60" s="770"/>
      <c r="M60" s="767" t="s">
        <v>7</v>
      </c>
      <c r="N60" s="767" t="s">
        <v>7</v>
      </c>
      <c r="O60" s="767"/>
      <c r="P60" s="767">
        <v>2</v>
      </c>
      <c r="Q60" s="767">
        <v>1</v>
      </c>
      <c r="R60" s="688"/>
      <c r="S60" s="904">
        <f t="shared" si="2"/>
        <v>0</v>
      </c>
    </row>
    <row r="61" spans="1:19" ht="26.25" thickBot="1" x14ac:dyDescent="0.3">
      <c r="A61" s="12">
        <v>54</v>
      </c>
      <c r="B61" s="1176"/>
      <c r="C61" s="1184"/>
      <c r="D61" s="758" t="s">
        <v>365</v>
      </c>
      <c r="E61" s="767"/>
      <c r="F61" s="767"/>
      <c r="G61" s="767"/>
      <c r="H61" s="767"/>
      <c r="I61" s="767"/>
      <c r="J61" s="767"/>
      <c r="K61" s="770"/>
      <c r="L61" s="770"/>
      <c r="M61" s="767" t="s">
        <v>7</v>
      </c>
      <c r="N61" s="767" t="s">
        <v>7</v>
      </c>
      <c r="O61" s="767"/>
      <c r="P61" s="767">
        <v>2</v>
      </c>
      <c r="Q61" s="767">
        <v>1</v>
      </c>
      <c r="R61" s="688"/>
      <c r="S61" s="904">
        <f t="shared" si="2"/>
        <v>0</v>
      </c>
    </row>
    <row r="62" spans="1:19" ht="15.75" thickBot="1" x14ac:dyDescent="0.3">
      <c r="A62" s="12">
        <v>55</v>
      </c>
      <c r="B62" s="1176"/>
      <c r="C62" s="1184"/>
      <c r="D62" s="758" t="s">
        <v>366</v>
      </c>
      <c r="E62" s="767"/>
      <c r="F62" s="767"/>
      <c r="G62" s="767"/>
      <c r="H62" s="767"/>
      <c r="I62" s="767"/>
      <c r="J62" s="767"/>
      <c r="K62" s="770"/>
      <c r="L62" s="770"/>
      <c r="M62" s="767" t="s">
        <v>7</v>
      </c>
      <c r="N62" s="767" t="s">
        <v>7</v>
      </c>
      <c r="O62" s="767"/>
      <c r="P62" s="767">
        <v>2</v>
      </c>
      <c r="Q62" s="767">
        <v>1</v>
      </c>
      <c r="R62" s="688"/>
      <c r="S62" s="904">
        <f t="shared" si="2"/>
        <v>0</v>
      </c>
    </row>
    <row r="63" spans="1:19" ht="15.75" thickBot="1" x14ac:dyDescent="0.3">
      <c r="A63" s="12">
        <v>56</v>
      </c>
      <c r="B63" s="1176"/>
      <c r="C63" s="1184"/>
      <c r="D63" s="758" t="s">
        <v>367</v>
      </c>
      <c r="E63" s="767"/>
      <c r="F63" s="767"/>
      <c r="G63" s="767"/>
      <c r="H63" s="767"/>
      <c r="I63" s="767"/>
      <c r="J63" s="767"/>
      <c r="K63" s="770"/>
      <c r="L63" s="770"/>
      <c r="M63" s="767" t="s">
        <v>7</v>
      </c>
      <c r="N63" s="767" t="s">
        <v>7</v>
      </c>
      <c r="O63" s="767"/>
      <c r="P63" s="767">
        <v>2</v>
      </c>
      <c r="Q63" s="767">
        <v>1</v>
      </c>
      <c r="R63" s="688"/>
      <c r="S63" s="904">
        <f t="shared" si="2"/>
        <v>0</v>
      </c>
    </row>
    <row r="64" spans="1:19" ht="15.75" thickBot="1" x14ac:dyDescent="0.3">
      <c r="A64" s="12">
        <v>57</v>
      </c>
      <c r="B64" s="1176"/>
      <c r="C64" s="1184"/>
      <c r="D64" s="758" t="s">
        <v>368</v>
      </c>
      <c r="E64" s="767"/>
      <c r="F64" s="767"/>
      <c r="G64" s="767"/>
      <c r="H64" s="767"/>
      <c r="I64" s="767"/>
      <c r="J64" s="767"/>
      <c r="K64" s="770"/>
      <c r="L64" s="770"/>
      <c r="M64" s="767" t="s">
        <v>7</v>
      </c>
      <c r="N64" s="767" t="s">
        <v>7</v>
      </c>
      <c r="O64" s="767"/>
      <c r="P64" s="767">
        <v>2</v>
      </c>
      <c r="Q64" s="767">
        <v>1</v>
      </c>
      <c r="R64" s="688"/>
      <c r="S64" s="904">
        <f>P64*Q64*ROUND(R64,2)</f>
        <v>0</v>
      </c>
    </row>
    <row r="65" spans="1:19" ht="25.5" x14ac:dyDescent="0.25">
      <c r="A65" s="12">
        <v>58</v>
      </c>
      <c r="B65" s="1176"/>
      <c r="C65" s="1184"/>
      <c r="D65" s="758" t="s">
        <v>369</v>
      </c>
      <c r="E65" s="767"/>
      <c r="F65" s="767"/>
      <c r="G65" s="767"/>
      <c r="H65" s="767"/>
      <c r="I65" s="767"/>
      <c r="J65" s="767"/>
      <c r="K65" s="770"/>
      <c r="L65" s="770"/>
      <c r="M65" s="767" t="s">
        <v>7</v>
      </c>
      <c r="N65" s="767" t="s">
        <v>7</v>
      </c>
      <c r="O65" s="767"/>
      <c r="P65" s="767">
        <v>2</v>
      </c>
      <c r="Q65" s="767">
        <v>1</v>
      </c>
      <c r="R65" s="688"/>
      <c r="S65" s="904">
        <f t="shared" si="2"/>
        <v>0</v>
      </c>
    </row>
    <row r="66" spans="1:19" ht="15.75" thickBot="1" x14ac:dyDescent="0.3">
      <c r="A66" s="12">
        <v>59</v>
      </c>
      <c r="B66" s="1176"/>
      <c r="C66" s="1184"/>
      <c r="D66" s="758" t="s">
        <v>358</v>
      </c>
      <c r="E66" s="767"/>
      <c r="F66" s="767" t="s">
        <v>7</v>
      </c>
      <c r="G66" s="767"/>
      <c r="H66" s="767"/>
      <c r="I66" s="767"/>
      <c r="J66" s="767"/>
      <c r="K66" s="770"/>
      <c r="L66" s="770"/>
      <c r="M66" s="767"/>
      <c r="N66" s="767"/>
      <c r="O66" s="767"/>
      <c r="P66" s="767">
        <v>52</v>
      </c>
      <c r="Q66" s="767">
        <v>1</v>
      </c>
      <c r="R66" s="788" t="s">
        <v>4046</v>
      </c>
      <c r="S66" s="788" t="s">
        <v>4046</v>
      </c>
    </row>
    <row r="67" spans="1:19" ht="15.75" thickBot="1" x14ac:dyDescent="0.3">
      <c r="A67" s="12">
        <v>60</v>
      </c>
      <c r="B67" s="1176"/>
      <c r="C67" s="1184"/>
      <c r="D67" s="758" t="s">
        <v>12</v>
      </c>
      <c r="E67" s="767"/>
      <c r="F67" s="767"/>
      <c r="G67" s="767"/>
      <c r="H67" s="767"/>
      <c r="I67" s="767"/>
      <c r="J67" s="767"/>
      <c r="K67" s="770"/>
      <c r="L67" s="770"/>
      <c r="M67" s="767" t="s">
        <v>7</v>
      </c>
      <c r="N67" s="767" t="s">
        <v>7</v>
      </c>
      <c r="O67" s="767"/>
      <c r="P67" s="767">
        <v>2</v>
      </c>
      <c r="Q67" s="767">
        <v>1</v>
      </c>
      <c r="R67" s="688"/>
      <c r="S67" s="904">
        <f t="shared" si="2"/>
        <v>0</v>
      </c>
    </row>
    <row r="68" spans="1:19" ht="15.75" thickBot="1" x14ac:dyDescent="0.3">
      <c r="A68" s="12">
        <v>61</v>
      </c>
      <c r="B68" s="1176"/>
      <c r="C68" s="1184"/>
      <c r="D68" s="758" t="s">
        <v>368</v>
      </c>
      <c r="E68" s="767"/>
      <c r="F68" s="767"/>
      <c r="G68" s="767"/>
      <c r="H68" s="767"/>
      <c r="I68" s="767"/>
      <c r="J68" s="767"/>
      <c r="K68" s="770"/>
      <c r="L68" s="770"/>
      <c r="M68" s="767" t="s">
        <v>7</v>
      </c>
      <c r="N68" s="767" t="s">
        <v>7</v>
      </c>
      <c r="O68" s="767"/>
      <c r="P68" s="767">
        <v>2</v>
      </c>
      <c r="Q68" s="767">
        <v>1</v>
      </c>
      <c r="R68" s="688"/>
      <c r="S68" s="904">
        <f t="shared" si="2"/>
        <v>0</v>
      </c>
    </row>
    <row r="69" spans="1:19" ht="25.5" x14ac:dyDescent="0.25">
      <c r="A69" s="12">
        <v>62</v>
      </c>
      <c r="B69" s="1177"/>
      <c r="C69" s="1185"/>
      <c r="D69" s="758" t="s">
        <v>369</v>
      </c>
      <c r="E69" s="767"/>
      <c r="F69" s="767"/>
      <c r="G69" s="767"/>
      <c r="H69" s="767"/>
      <c r="I69" s="767"/>
      <c r="J69" s="767"/>
      <c r="K69" s="770"/>
      <c r="L69" s="770"/>
      <c r="M69" s="767" t="s">
        <v>7</v>
      </c>
      <c r="N69" s="767" t="s">
        <v>7</v>
      </c>
      <c r="O69" s="767"/>
      <c r="P69" s="767">
        <v>2</v>
      </c>
      <c r="Q69" s="767">
        <v>1</v>
      </c>
      <c r="R69" s="688"/>
      <c r="S69" s="904">
        <f t="shared" si="2"/>
        <v>0</v>
      </c>
    </row>
    <row r="70" spans="1:19" x14ac:dyDescent="0.25">
      <c r="A70" s="12">
        <v>63</v>
      </c>
      <c r="B70" s="1175" t="s">
        <v>406</v>
      </c>
      <c r="C70" s="1183" t="s">
        <v>398</v>
      </c>
      <c r="D70" s="758" t="s">
        <v>358</v>
      </c>
      <c r="E70" s="767"/>
      <c r="F70" s="767" t="s">
        <v>7</v>
      </c>
      <c r="G70" s="767"/>
      <c r="H70" s="767"/>
      <c r="I70" s="767"/>
      <c r="J70" s="767"/>
      <c r="K70" s="770"/>
      <c r="L70" s="770"/>
      <c r="M70" s="767"/>
      <c r="N70" s="767"/>
      <c r="O70" s="767"/>
      <c r="P70" s="767">
        <v>52</v>
      </c>
      <c r="Q70" s="767">
        <v>1</v>
      </c>
      <c r="R70" s="788" t="s">
        <v>4046</v>
      </c>
      <c r="S70" s="788" t="s">
        <v>4046</v>
      </c>
    </row>
    <row r="71" spans="1:19" x14ac:dyDescent="0.25">
      <c r="A71" s="12">
        <v>64</v>
      </c>
      <c r="B71" s="1176"/>
      <c r="C71" s="1184"/>
      <c r="D71" s="758" t="s">
        <v>359</v>
      </c>
      <c r="E71" s="767"/>
      <c r="F71" s="767" t="s">
        <v>7</v>
      </c>
      <c r="G71" s="767"/>
      <c r="H71" s="767"/>
      <c r="I71" s="767"/>
      <c r="J71" s="767"/>
      <c r="K71" s="770"/>
      <c r="L71" s="770"/>
      <c r="M71" s="767"/>
      <c r="N71" s="767"/>
      <c r="O71" s="767"/>
      <c r="P71" s="767">
        <v>52</v>
      </c>
      <c r="Q71" s="767">
        <v>1</v>
      </c>
      <c r="R71" s="788" t="s">
        <v>4046</v>
      </c>
      <c r="S71" s="788" t="s">
        <v>4046</v>
      </c>
    </row>
    <row r="72" spans="1:19" ht="26.25" thickBot="1" x14ac:dyDescent="0.3">
      <c r="A72" s="12">
        <v>65</v>
      </c>
      <c r="B72" s="1176"/>
      <c r="C72" s="1184"/>
      <c r="D72" s="758" t="s">
        <v>360</v>
      </c>
      <c r="E72" s="767"/>
      <c r="F72" s="767" t="s">
        <v>7</v>
      </c>
      <c r="G72" s="767"/>
      <c r="H72" s="767"/>
      <c r="I72" s="767"/>
      <c r="J72" s="767"/>
      <c r="K72" s="770"/>
      <c r="L72" s="770"/>
      <c r="M72" s="767"/>
      <c r="N72" s="767"/>
      <c r="O72" s="767"/>
      <c r="P72" s="767">
        <v>52</v>
      </c>
      <c r="Q72" s="767">
        <v>1</v>
      </c>
      <c r="R72" s="788" t="s">
        <v>4046</v>
      </c>
      <c r="S72" s="788" t="s">
        <v>4046</v>
      </c>
    </row>
    <row r="73" spans="1:19" ht="15.75" thickBot="1" x14ac:dyDescent="0.3">
      <c r="A73" s="12">
        <v>66</v>
      </c>
      <c r="B73" s="1176"/>
      <c r="C73" s="1184"/>
      <c r="D73" s="758" t="s">
        <v>361</v>
      </c>
      <c r="E73" s="767"/>
      <c r="F73" s="767" t="s">
        <v>7</v>
      </c>
      <c r="G73" s="767"/>
      <c r="H73" s="767"/>
      <c r="I73" s="767"/>
      <c r="J73" s="767"/>
      <c r="K73" s="770"/>
      <c r="L73" s="770"/>
      <c r="M73" s="767" t="s">
        <v>7</v>
      </c>
      <c r="N73" s="767" t="s">
        <v>7</v>
      </c>
      <c r="O73" s="767"/>
      <c r="P73" s="767">
        <v>2</v>
      </c>
      <c r="Q73" s="767">
        <v>1</v>
      </c>
      <c r="R73" s="688"/>
      <c r="S73" s="904">
        <f>P73*Q73*ROUND(R73,2)</f>
        <v>0</v>
      </c>
    </row>
    <row r="74" spans="1:19" ht="15.75" thickBot="1" x14ac:dyDescent="0.3">
      <c r="A74" s="12">
        <v>67</v>
      </c>
      <c r="B74" s="1176"/>
      <c r="C74" s="1184"/>
      <c r="D74" s="758" t="s">
        <v>362</v>
      </c>
      <c r="E74" s="767"/>
      <c r="F74" s="767"/>
      <c r="G74" s="767" t="s">
        <v>7</v>
      </c>
      <c r="H74" s="767"/>
      <c r="I74" s="767"/>
      <c r="J74" s="767"/>
      <c r="K74" s="770"/>
      <c r="L74" s="770"/>
      <c r="M74" s="767" t="s">
        <v>7</v>
      </c>
      <c r="N74" s="767" t="s">
        <v>7</v>
      </c>
      <c r="O74" s="767"/>
      <c r="P74" s="767">
        <v>2</v>
      </c>
      <c r="Q74" s="767">
        <v>1</v>
      </c>
      <c r="R74" s="688"/>
      <c r="S74" s="904">
        <f t="shared" ref="S74:S86" si="3">P74*Q74*ROUND(R74,2)</f>
        <v>0</v>
      </c>
    </row>
    <row r="75" spans="1:19" ht="15.75" thickBot="1" x14ac:dyDescent="0.3">
      <c r="A75" s="12">
        <v>68</v>
      </c>
      <c r="B75" s="1176"/>
      <c r="C75" s="1184"/>
      <c r="D75" s="758" t="s">
        <v>363</v>
      </c>
      <c r="E75" s="767"/>
      <c r="F75" s="767"/>
      <c r="G75" s="767"/>
      <c r="H75" s="767"/>
      <c r="I75" s="767"/>
      <c r="J75" s="767"/>
      <c r="K75" s="770"/>
      <c r="L75" s="770"/>
      <c r="M75" s="767" t="s">
        <v>7</v>
      </c>
      <c r="N75" s="767" t="s">
        <v>7</v>
      </c>
      <c r="O75" s="767"/>
      <c r="P75" s="767">
        <v>2</v>
      </c>
      <c r="Q75" s="767">
        <v>1</v>
      </c>
      <c r="R75" s="688"/>
      <c r="S75" s="904">
        <f t="shared" si="3"/>
        <v>0</v>
      </c>
    </row>
    <row r="76" spans="1:19" ht="15.75" thickBot="1" x14ac:dyDescent="0.3">
      <c r="A76" s="12">
        <v>69</v>
      </c>
      <c r="B76" s="1176"/>
      <c r="C76" s="1184"/>
      <c r="D76" s="758" t="s">
        <v>12</v>
      </c>
      <c r="E76" s="767"/>
      <c r="F76" s="767"/>
      <c r="G76" s="767"/>
      <c r="H76" s="767"/>
      <c r="I76" s="767"/>
      <c r="J76" s="767"/>
      <c r="K76" s="770"/>
      <c r="L76" s="770"/>
      <c r="M76" s="767" t="s">
        <v>7</v>
      </c>
      <c r="N76" s="767" t="s">
        <v>7</v>
      </c>
      <c r="O76" s="767"/>
      <c r="P76" s="767">
        <v>2</v>
      </c>
      <c r="Q76" s="767">
        <v>1</v>
      </c>
      <c r="R76" s="688"/>
      <c r="S76" s="904">
        <f t="shared" si="3"/>
        <v>0</v>
      </c>
    </row>
    <row r="77" spans="1:19" ht="15.75" thickBot="1" x14ac:dyDescent="0.3">
      <c r="A77" s="12">
        <v>70</v>
      </c>
      <c r="B77" s="1176"/>
      <c r="C77" s="1184"/>
      <c r="D77" s="758" t="s">
        <v>364</v>
      </c>
      <c r="E77" s="767"/>
      <c r="F77" s="767"/>
      <c r="G77" s="767"/>
      <c r="H77" s="767"/>
      <c r="I77" s="767"/>
      <c r="J77" s="767"/>
      <c r="K77" s="770"/>
      <c r="L77" s="770"/>
      <c r="M77" s="767" t="s">
        <v>7</v>
      </c>
      <c r="N77" s="767" t="s">
        <v>7</v>
      </c>
      <c r="O77" s="767"/>
      <c r="P77" s="767">
        <v>2</v>
      </c>
      <c r="Q77" s="767">
        <v>1</v>
      </c>
      <c r="R77" s="688"/>
      <c r="S77" s="904">
        <f t="shared" si="3"/>
        <v>0</v>
      </c>
    </row>
    <row r="78" spans="1:19" ht="26.25" thickBot="1" x14ac:dyDescent="0.3">
      <c r="A78" s="12">
        <v>71</v>
      </c>
      <c r="B78" s="1176"/>
      <c r="C78" s="1184"/>
      <c r="D78" s="758" t="s">
        <v>365</v>
      </c>
      <c r="E78" s="767"/>
      <c r="F78" s="767"/>
      <c r="G78" s="767"/>
      <c r="H78" s="767"/>
      <c r="I78" s="767"/>
      <c r="J78" s="767"/>
      <c r="K78" s="770"/>
      <c r="L78" s="770"/>
      <c r="M78" s="767" t="s">
        <v>7</v>
      </c>
      <c r="N78" s="767" t="s">
        <v>7</v>
      </c>
      <c r="O78" s="767"/>
      <c r="P78" s="767">
        <v>2</v>
      </c>
      <c r="Q78" s="767">
        <v>1</v>
      </c>
      <c r="R78" s="688"/>
      <c r="S78" s="904">
        <f t="shared" si="3"/>
        <v>0</v>
      </c>
    </row>
    <row r="79" spans="1:19" ht="15.75" thickBot="1" x14ac:dyDescent="0.3">
      <c r="A79" s="12">
        <v>72</v>
      </c>
      <c r="B79" s="1176"/>
      <c r="C79" s="1184"/>
      <c r="D79" s="758" t="s">
        <v>366</v>
      </c>
      <c r="E79" s="767"/>
      <c r="F79" s="767"/>
      <c r="G79" s="767"/>
      <c r="H79" s="767"/>
      <c r="I79" s="767"/>
      <c r="J79" s="767"/>
      <c r="K79" s="770"/>
      <c r="L79" s="770"/>
      <c r="M79" s="767" t="s">
        <v>7</v>
      </c>
      <c r="N79" s="767" t="s">
        <v>7</v>
      </c>
      <c r="O79" s="767"/>
      <c r="P79" s="767">
        <v>2</v>
      </c>
      <c r="Q79" s="767">
        <v>1</v>
      </c>
      <c r="R79" s="688"/>
      <c r="S79" s="904">
        <f t="shared" si="3"/>
        <v>0</v>
      </c>
    </row>
    <row r="80" spans="1:19" ht="15.75" thickBot="1" x14ac:dyDescent="0.3">
      <c r="A80" s="12">
        <v>73</v>
      </c>
      <c r="B80" s="1176"/>
      <c r="C80" s="1184"/>
      <c r="D80" s="758" t="s">
        <v>367</v>
      </c>
      <c r="E80" s="767"/>
      <c r="F80" s="767"/>
      <c r="G80" s="767"/>
      <c r="H80" s="767"/>
      <c r="I80" s="767"/>
      <c r="J80" s="767"/>
      <c r="K80" s="770"/>
      <c r="L80" s="770"/>
      <c r="M80" s="767" t="s">
        <v>7</v>
      </c>
      <c r="N80" s="767" t="s">
        <v>7</v>
      </c>
      <c r="O80" s="767"/>
      <c r="P80" s="767">
        <v>2</v>
      </c>
      <c r="Q80" s="767">
        <v>1</v>
      </c>
      <c r="R80" s="688"/>
      <c r="S80" s="904">
        <f t="shared" si="3"/>
        <v>0</v>
      </c>
    </row>
    <row r="81" spans="1:19" ht="15.75" thickBot="1" x14ac:dyDescent="0.3">
      <c r="A81" s="12">
        <v>74</v>
      </c>
      <c r="B81" s="1176"/>
      <c r="C81" s="1184"/>
      <c r="D81" s="758" t="s">
        <v>368</v>
      </c>
      <c r="E81" s="767"/>
      <c r="F81" s="767"/>
      <c r="G81" s="767"/>
      <c r="H81" s="767"/>
      <c r="I81" s="767"/>
      <c r="J81" s="767"/>
      <c r="K81" s="770"/>
      <c r="L81" s="770"/>
      <c r="M81" s="767" t="s">
        <v>7</v>
      </c>
      <c r="N81" s="767" t="s">
        <v>7</v>
      </c>
      <c r="O81" s="767"/>
      <c r="P81" s="767">
        <v>2</v>
      </c>
      <c r="Q81" s="767">
        <v>1</v>
      </c>
      <c r="R81" s="688"/>
      <c r="S81" s="904">
        <f>P81*Q81*ROUND(R81,2)</f>
        <v>0</v>
      </c>
    </row>
    <row r="82" spans="1:19" ht="25.5" x14ac:dyDescent="0.25">
      <c r="A82" s="12">
        <v>75</v>
      </c>
      <c r="B82" s="1176"/>
      <c r="C82" s="1184"/>
      <c r="D82" s="758" t="s">
        <v>369</v>
      </c>
      <c r="E82" s="767"/>
      <c r="F82" s="767"/>
      <c r="G82" s="767"/>
      <c r="H82" s="767"/>
      <c r="I82" s="767"/>
      <c r="J82" s="767"/>
      <c r="K82" s="770"/>
      <c r="L82" s="770"/>
      <c r="M82" s="767" t="s">
        <v>7</v>
      </c>
      <c r="N82" s="767" t="s">
        <v>7</v>
      </c>
      <c r="O82" s="767"/>
      <c r="P82" s="767">
        <v>2</v>
      </c>
      <c r="Q82" s="767">
        <v>1</v>
      </c>
      <c r="R82" s="688"/>
      <c r="S82" s="904">
        <f t="shared" si="3"/>
        <v>0</v>
      </c>
    </row>
    <row r="83" spans="1:19" ht="15.75" thickBot="1" x14ac:dyDescent="0.3">
      <c r="A83" s="12">
        <v>76</v>
      </c>
      <c r="B83" s="1176"/>
      <c r="C83" s="1184"/>
      <c r="D83" s="758" t="s">
        <v>358</v>
      </c>
      <c r="E83" s="767"/>
      <c r="F83" s="767" t="s">
        <v>7</v>
      </c>
      <c r="G83" s="767"/>
      <c r="H83" s="767"/>
      <c r="I83" s="767"/>
      <c r="J83" s="767"/>
      <c r="K83" s="770"/>
      <c r="L83" s="770"/>
      <c r="M83" s="767"/>
      <c r="N83" s="767"/>
      <c r="O83" s="767"/>
      <c r="P83" s="767">
        <v>52</v>
      </c>
      <c r="Q83" s="767">
        <v>1</v>
      </c>
      <c r="R83" s="788" t="s">
        <v>4046</v>
      </c>
      <c r="S83" s="788" t="s">
        <v>4046</v>
      </c>
    </row>
    <row r="84" spans="1:19" ht="15.75" thickBot="1" x14ac:dyDescent="0.3">
      <c r="A84" s="12">
        <v>77</v>
      </c>
      <c r="B84" s="1176"/>
      <c r="C84" s="1184"/>
      <c r="D84" s="758" t="s">
        <v>12</v>
      </c>
      <c r="E84" s="767"/>
      <c r="F84" s="767"/>
      <c r="G84" s="767"/>
      <c r="H84" s="767"/>
      <c r="I84" s="767"/>
      <c r="J84" s="767"/>
      <c r="K84" s="770"/>
      <c r="L84" s="770"/>
      <c r="M84" s="767" t="s">
        <v>7</v>
      </c>
      <c r="N84" s="767" t="s">
        <v>7</v>
      </c>
      <c r="O84" s="767"/>
      <c r="P84" s="767">
        <v>2</v>
      </c>
      <c r="Q84" s="767">
        <v>1</v>
      </c>
      <c r="R84" s="688"/>
      <c r="S84" s="904">
        <f t="shared" si="3"/>
        <v>0</v>
      </c>
    </row>
    <row r="85" spans="1:19" ht="15.75" thickBot="1" x14ac:dyDescent="0.3">
      <c r="A85" s="12">
        <v>78</v>
      </c>
      <c r="B85" s="1176"/>
      <c r="C85" s="1184"/>
      <c r="D85" s="758" t="s">
        <v>368</v>
      </c>
      <c r="E85" s="767"/>
      <c r="F85" s="767"/>
      <c r="G85" s="767"/>
      <c r="H85" s="767"/>
      <c r="I85" s="767"/>
      <c r="J85" s="767"/>
      <c r="K85" s="770"/>
      <c r="L85" s="770"/>
      <c r="M85" s="767" t="s">
        <v>7</v>
      </c>
      <c r="N85" s="767" t="s">
        <v>7</v>
      </c>
      <c r="O85" s="767"/>
      <c r="P85" s="767">
        <v>2</v>
      </c>
      <c r="Q85" s="767">
        <v>1</v>
      </c>
      <c r="R85" s="688"/>
      <c r="S85" s="904">
        <f t="shared" si="3"/>
        <v>0</v>
      </c>
    </row>
    <row r="86" spans="1:19" ht="25.5" x14ac:dyDescent="0.25">
      <c r="A86" s="12">
        <v>79</v>
      </c>
      <c r="B86" s="1177"/>
      <c r="C86" s="1185"/>
      <c r="D86" s="758" t="s">
        <v>369</v>
      </c>
      <c r="E86" s="767"/>
      <c r="F86" s="767"/>
      <c r="G86" s="767"/>
      <c r="H86" s="767"/>
      <c r="I86" s="767"/>
      <c r="J86" s="767"/>
      <c r="K86" s="770"/>
      <c r="L86" s="770"/>
      <c r="M86" s="767" t="s">
        <v>7</v>
      </c>
      <c r="N86" s="767" t="s">
        <v>7</v>
      </c>
      <c r="O86" s="767"/>
      <c r="P86" s="767">
        <v>2</v>
      </c>
      <c r="Q86" s="767">
        <v>1</v>
      </c>
      <c r="R86" s="688"/>
      <c r="S86" s="904">
        <f t="shared" si="3"/>
        <v>0</v>
      </c>
    </row>
    <row r="87" spans="1:19" x14ac:dyDescent="0.25">
      <c r="A87" s="12">
        <v>80</v>
      </c>
      <c r="B87" s="1175" t="s">
        <v>407</v>
      </c>
      <c r="C87" s="1183" t="s">
        <v>408</v>
      </c>
      <c r="D87" s="758" t="s">
        <v>358</v>
      </c>
      <c r="E87" s="767"/>
      <c r="F87" s="767" t="s">
        <v>7</v>
      </c>
      <c r="G87" s="767"/>
      <c r="H87" s="767"/>
      <c r="I87" s="767"/>
      <c r="J87" s="767"/>
      <c r="K87" s="770"/>
      <c r="L87" s="770"/>
      <c r="M87" s="767"/>
      <c r="N87" s="767"/>
      <c r="O87" s="767"/>
      <c r="P87" s="767">
        <v>52</v>
      </c>
      <c r="Q87" s="767">
        <v>1</v>
      </c>
      <c r="R87" s="788" t="s">
        <v>4046</v>
      </c>
      <c r="S87" s="788" t="s">
        <v>4046</v>
      </c>
    </row>
    <row r="88" spans="1:19" x14ac:dyDescent="0.25">
      <c r="A88" s="12">
        <v>81</v>
      </c>
      <c r="B88" s="1176"/>
      <c r="C88" s="1184"/>
      <c r="D88" s="758" t="s">
        <v>359</v>
      </c>
      <c r="E88" s="767"/>
      <c r="F88" s="767" t="s">
        <v>7</v>
      </c>
      <c r="G88" s="767"/>
      <c r="H88" s="767"/>
      <c r="I88" s="767"/>
      <c r="J88" s="767"/>
      <c r="K88" s="770"/>
      <c r="L88" s="770"/>
      <c r="M88" s="767"/>
      <c r="N88" s="767"/>
      <c r="O88" s="767"/>
      <c r="P88" s="767">
        <v>52</v>
      </c>
      <c r="Q88" s="767">
        <v>1</v>
      </c>
      <c r="R88" s="788" t="s">
        <v>4046</v>
      </c>
      <c r="S88" s="788" t="s">
        <v>4046</v>
      </c>
    </row>
    <row r="89" spans="1:19" ht="26.25" thickBot="1" x14ac:dyDescent="0.3">
      <c r="A89" s="12">
        <v>82</v>
      </c>
      <c r="B89" s="1176"/>
      <c r="C89" s="1184"/>
      <c r="D89" s="758" t="s">
        <v>360</v>
      </c>
      <c r="E89" s="767"/>
      <c r="F89" s="767" t="s">
        <v>7</v>
      </c>
      <c r="G89" s="767"/>
      <c r="H89" s="767"/>
      <c r="I89" s="767"/>
      <c r="J89" s="767"/>
      <c r="K89" s="770"/>
      <c r="L89" s="770"/>
      <c r="M89" s="767"/>
      <c r="N89" s="767"/>
      <c r="O89" s="767"/>
      <c r="P89" s="767">
        <v>52</v>
      </c>
      <c r="Q89" s="767">
        <v>1</v>
      </c>
      <c r="R89" s="788" t="s">
        <v>4046</v>
      </c>
      <c r="S89" s="788" t="s">
        <v>4046</v>
      </c>
    </row>
    <row r="90" spans="1:19" ht="15.75" thickBot="1" x14ac:dyDescent="0.3">
      <c r="A90" s="12">
        <v>83</v>
      </c>
      <c r="B90" s="1176"/>
      <c r="C90" s="1184"/>
      <c r="D90" s="758" t="s">
        <v>361</v>
      </c>
      <c r="E90" s="767"/>
      <c r="F90" s="767" t="s">
        <v>7</v>
      </c>
      <c r="G90" s="767"/>
      <c r="H90" s="767"/>
      <c r="I90" s="767"/>
      <c r="J90" s="767"/>
      <c r="K90" s="770"/>
      <c r="L90" s="770"/>
      <c r="M90" s="767" t="s">
        <v>7</v>
      </c>
      <c r="N90" s="767" t="s">
        <v>7</v>
      </c>
      <c r="O90" s="767"/>
      <c r="P90" s="767">
        <v>2</v>
      </c>
      <c r="Q90" s="767">
        <v>1</v>
      </c>
      <c r="R90" s="688"/>
      <c r="S90" s="904">
        <f>P90*Q90*ROUND(R90,2)</f>
        <v>0</v>
      </c>
    </row>
    <row r="91" spans="1:19" ht="15.75" thickBot="1" x14ac:dyDescent="0.3">
      <c r="A91" s="12">
        <v>84</v>
      </c>
      <c r="B91" s="1176"/>
      <c r="C91" s="1184"/>
      <c r="D91" s="758" t="s">
        <v>362</v>
      </c>
      <c r="E91" s="767"/>
      <c r="F91" s="767"/>
      <c r="G91" s="767" t="s">
        <v>7</v>
      </c>
      <c r="H91" s="767"/>
      <c r="I91" s="767"/>
      <c r="J91" s="767"/>
      <c r="K91" s="770"/>
      <c r="L91" s="770"/>
      <c r="M91" s="767" t="s">
        <v>7</v>
      </c>
      <c r="N91" s="767" t="s">
        <v>7</v>
      </c>
      <c r="O91" s="767"/>
      <c r="P91" s="767">
        <v>2</v>
      </c>
      <c r="Q91" s="767">
        <v>1</v>
      </c>
      <c r="R91" s="688"/>
      <c r="S91" s="904">
        <f t="shared" ref="S91:S105" si="4">P91*Q91*ROUND(R91,2)</f>
        <v>0</v>
      </c>
    </row>
    <row r="92" spans="1:19" ht="15.75" thickBot="1" x14ac:dyDescent="0.3">
      <c r="A92" s="12">
        <v>85</v>
      </c>
      <c r="B92" s="1176"/>
      <c r="C92" s="1184"/>
      <c r="D92" s="758" t="s">
        <v>363</v>
      </c>
      <c r="E92" s="767"/>
      <c r="F92" s="767"/>
      <c r="G92" s="767"/>
      <c r="H92" s="767"/>
      <c r="I92" s="767"/>
      <c r="J92" s="767"/>
      <c r="K92" s="770"/>
      <c r="L92" s="770"/>
      <c r="M92" s="767" t="s">
        <v>7</v>
      </c>
      <c r="N92" s="767" t="s">
        <v>7</v>
      </c>
      <c r="O92" s="767"/>
      <c r="P92" s="767">
        <v>2</v>
      </c>
      <c r="Q92" s="767">
        <v>1</v>
      </c>
      <c r="R92" s="688"/>
      <c r="S92" s="904">
        <f t="shared" si="4"/>
        <v>0</v>
      </c>
    </row>
    <row r="93" spans="1:19" ht="15.75" thickBot="1" x14ac:dyDescent="0.3">
      <c r="A93" s="12">
        <v>86</v>
      </c>
      <c r="B93" s="1176"/>
      <c r="C93" s="1184"/>
      <c r="D93" s="758" t="s">
        <v>12</v>
      </c>
      <c r="E93" s="767"/>
      <c r="F93" s="767"/>
      <c r="G93" s="767"/>
      <c r="H93" s="767"/>
      <c r="I93" s="767"/>
      <c r="J93" s="767"/>
      <c r="K93" s="770"/>
      <c r="L93" s="770"/>
      <c r="M93" s="767" t="s">
        <v>7</v>
      </c>
      <c r="N93" s="767" t="s">
        <v>7</v>
      </c>
      <c r="O93" s="767"/>
      <c r="P93" s="767">
        <v>2</v>
      </c>
      <c r="Q93" s="767">
        <v>1</v>
      </c>
      <c r="R93" s="688"/>
      <c r="S93" s="904">
        <f t="shared" si="4"/>
        <v>0</v>
      </c>
    </row>
    <row r="94" spans="1:19" ht="15.75" thickBot="1" x14ac:dyDescent="0.3">
      <c r="A94" s="12">
        <v>87</v>
      </c>
      <c r="B94" s="1176"/>
      <c r="C94" s="1184"/>
      <c r="D94" s="758" t="s">
        <v>364</v>
      </c>
      <c r="E94" s="767"/>
      <c r="F94" s="767"/>
      <c r="G94" s="767"/>
      <c r="H94" s="767"/>
      <c r="I94" s="767"/>
      <c r="J94" s="767"/>
      <c r="K94" s="770"/>
      <c r="L94" s="770"/>
      <c r="M94" s="767" t="s">
        <v>7</v>
      </c>
      <c r="N94" s="767" t="s">
        <v>7</v>
      </c>
      <c r="O94" s="767"/>
      <c r="P94" s="767">
        <v>2</v>
      </c>
      <c r="Q94" s="767">
        <v>1</v>
      </c>
      <c r="R94" s="688"/>
      <c r="S94" s="904">
        <f t="shared" si="4"/>
        <v>0</v>
      </c>
    </row>
    <row r="95" spans="1:19" ht="26.25" thickBot="1" x14ac:dyDescent="0.3">
      <c r="A95" s="12">
        <v>88</v>
      </c>
      <c r="B95" s="1176"/>
      <c r="C95" s="1184"/>
      <c r="D95" s="758" t="s">
        <v>365</v>
      </c>
      <c r="E95" s="767"/>
      <c r="F95" s="767"/>
      <c r="G95" s="767"/>
      <c r="H95" s="767"/>
      <c r="I95" s="767"/>
      <c r="J95" s="767"/>
      <c r="K95" s="770"/>
      <c r="L95" s="770"/>
      <c r="M95" s="767" t="s">
        <v>7</v>
      </c>
      <c r="N95" s="767" t="s">
        <v>7</v>
      </c>
      <c r="O95" s="767"/>
      <c r="P95" s="767">
        <v>2</v>
      </c>
      <c r="Q95" s="767">
        <v>1</v>
      </c>
      <c r="R95" s="688"/>
      <c r="S95" s="904">
        <f t="shared" si="4"/>
        <v>0</v>
      </c>
    </row>
    <row r="96" spans="1:19" ht="15.75" thickBot="1" x14ac:dyDescent="0.3">
      <c r="A96" s="12">
        <v>89</v>
      </c>
      <c r="B96" s="1176"/>
      <c r="C96" s="1184"/>
      <c r="D96" s="758" t="s">
        <v>409</v>
      </c>
      <c r="E96" s="767"/>
      <c r="F96" s="767"/>
      <c r="G96" s="767"/>
      <c r="H96" s="767"/>
      <c r="I96" s="767"/>
      <c r="J96" s="767"/>
      <c r="K96" s="770"/>
      <c r="L96" s="770"/>
      <c r="M96" s="767" t="s">
        <v>7</v>
      </c>
      <c r="N96" s="767" t="s">
        <v>7</v>
      </c>
      <c r="O96" s="767"/>
      <c r="P96" s="767">
        <v>2</v>
      </c>
      <c r="Q96" s="767">
        <v>1</v>
      </c>
      <c r="R96" s="688"/>
      <c r="S96" s="904">
        <f t="shared" si="4"/>
        <v>0</v>
      </c>
    </row>
    <row r="97" spans="1:19" ht="15.75" thickBot="1" x14ac:dyDescent="0.3">
      <c r="A97" s="12">
        <v>90</v>
      </c>
      <c r="B97" s="1176"/>
      <c r="C97" s="1184"/>
      <c r="D97" s="758" t="s">
        <v>367</v>
      </c>
      <c r="E97" s="767"/>
      <c r="F97" s="767"/>
      <c r="G97" s="767"/>
      <c r="H97" s="767"/>
      <c r="I97" s="767"/>
      <c r="J97" s="767"/>
      <c r="K97" s="770"/>
      <c r="L97" s="770"/>
      <c r="M97" s="767" t="s">
        <v>7</v>
      </c>
      <c r="N97" s="767" t="s">
        <v>7</v>
      </c>
      <c r="O97" s="767"/>
      <c r="P97" s="767">
        <v>2</v>
      </c>
      <c r="Q97" s="767">
        <v>1</v>
      </c>
      <c r="R97" s="688"/>
      <c r="S97" s="904">
        <f t="shared" si="4"/>
        <v>0</v>
      </c>
    </row>
    <row r="98" spans="1:19" ht="15.75" thickBot="1" x14ac:dyDescent="0.3">
      <c r="A98" s="12">
        <v>91</v>
      </c>
      <c r="B98" s="1176"/>
      <c r="C98" s="1184"/>
      <c r="D98" s="758" t="s">
        <v>368</v>
      </c>
      <c r="E98" s="767"/>
      <c r="F98" s="767"/>
      <c r="G98" s="767"/>
      <c r="H98" s="767"/>
      <c r="I98" s="767"/>
      <c r="J98" s="767"/>
      <c r="K98" s="770"/>
      <c r="L98" s="770"/>
      <c r="M98" s="767" t="s">
        <v>7</v>
      </c>
      <c r="N98" s="767" t="s">
        <v>7</v>
      </c>
      <c r="O98" s="767"/>
      <c r="P98" s="767">
        <v>2</v>
      </c>
      <c r="Q98" s="767">
        <v>1</v>
      </c>
      <c r="R98" s="688"/>
      <c r="S98" s="904">
        <f t="shared" si="4"/>
        <v>0</v>
      </c>
    </row>
    <row r="99" spans="1:19" ht="26.25" thickBot="1" x14ac:dyDescent="0.3">
      <c r="A99" s="12">
        <v>92</v>
      </c>
      <c r="B99" s="1176"/>
      <c r="C99" s="1184"/>
      <c r="D99" s="758" t="s">
        <v>369</v>
      </c>
      <c r="E99" s="767"/>
      <c r="F99" s="767"/>
      <c r="G99" s="767"/>
      <c r="H99" s="767"/>
      <c r="I99" s="767"/>
      <c r="J99" s="767"/>
      <c r="K99" s="770"/>
      <c r="L99" s="770"/>
      <c r="M99" s="767" t="s">
        <v>7</v>
      </c>
      <c r="N99" s="767" t="s">
        <v>7</v>
      </c>
      <c r="O99" s="767"/>
      <c r="P99" s="767">
        <v>2</v>
      </c>
      <c r="Q99" s="767">
        <v>1</v>
      </c>
      <c r="R99" s="688"/>
      <c r="S99" s="904">
        <f t="shared" si="4"/>
        <v>0</v>
      </c>
    </row>
    <row r="100" spans="1:19" ht="15.75" thickBot="1" x14ac:dyDescent="0.3">
      <c r="A100" s="12">
        <v>93</v>
      </c>
      <c r="B100" s="1176"/>
      <c r="C100" s="1184"/>
      <c r="D100" s="758" t="s">
        <v>399</v>
      </c>
      <c r="E100" s="767"/>
      <c r="F100" s="767"/>
      <c r="G100" s="767"/>
      <c r="H100" s="767"/>
      <c r="I100" s="767"/>
      <c r="J100" s="767"/>
      <c r="K100" s="770"/>
      <c r="L100" s="770"/>
      <c r="M100" s="767" t="s">
        <v>7</v>
      </c>
      <c r="N100" s="767" t="s">
        <v>7</v>
      </c>
      <c r="O100" s="767"/>
      <c r="P100" s="767">
        <v>2</v>
      </c>
      <c r="Q100" s="767">
        <v>1</v>
      </c>
      <c r="R100" s="688"/>
      <c r="S100" s="904">
        <f t="shared" si="4"/>
        <v>0</v>
      </c>
    </row>
    <row r="101" spans="1:19" x14ac:dyDescent="0.25">
      <c r="A101" s="12">
        <v>94</v>
      </c>
      <c r="B101" s="1176"/>
      <c r="C101" s="1184"/>
      <c r="D101" s="758" t="s">
        <v>410</v>
      </c>
      <c r="E101" s="767"/>
      <c r="F101" s="767"/>
      <c r="G101" s="767"/>
      <c r="H101" s="767"/>
      <c r="I101" s="767"/>
      <c r="J101" s="767"/>
      <c r="K101" s="770"/>
      <c r="L101" s="770"/>
      <c r="M101" s="767" t="s">
        <v>7</v>
      </c>
      <c r="N101" s="767" t="s">
        <v>7</v>
      </c>
      <c r="O101" s="767"/>
      <c r="P101" s="767">
        <v>2</v>
      </c>
      <c r="Q101" s="767">
        <v>1</v>
      </c>
      <c r="R101" s="688"/>
      <c r="S101" s="904">
        <f t="shared" si="4"/>
        <v>0</v>
      </c>
    </row>
    <row r="102" spans="1:19" ht="15.75" thickBot="1" x14ac:dyDescent="0.3">
      <c r="A102" s="12">
        <v>95</v>
      </c>
      <c r="B102" s="1176"/>
      <c r="C102" s="1184"/>
      <c r="D102" s="758" t="s">
        <v>358</v>
      </c>
      <c r="E102" s="767"/>
      <c r="F102" s="767" t="s">
        <v>7</v>
      </c>
      <c r="G102" s="767"/>
      <c r="H102" s="767"/>
      <c r="I102" s="767"/>
      <c r="J102" s="767"/>
      <c r="K102" s="770"/>
      <c r="L102" s="770"/>
      <c r="M102" s="767"/>
      <c r="N102" s="767"/>
      <c r="O102" s="767"/>
      <c r="P102" s="767">
        <v>52</v>
      </c>
      <c r="Q102" s="767">
        <v>1</v>
      </c>
      <c r="R102" s="788" t="s">
        <v>4046</v>
      </c>
      <c r="S102" s="788" t="s">
        <v>4046</v>
      </c>
    </row>
    <row r="103" spans="1:19" ht="15.75" thickBot="1" x14ac:dyDescent="0.3">
      <c r="A103" s="12">
        <v>96</v>
      </c>
      <c r="B103" s="1176"/>
      <c r="C103" s="1184"/>
      <c r="D103" s="758" t="s">
        <v>12</v>
      </c>
      <c r="E103" s="767"/>
      <c r="F103" s="767"/>
      <c r="G103" s="767"/>
      <c r="H103" s="767"/>
      <c r="I103" s="767"/>
      <c r="J103" s="767"/>
      <c r="K103" s="770"/>
      <c r="L103" s="770"/>
      <c r="M103" s="767" t="s">
        <v>7</v>
      </c>
      <c r="N103" s="767" t="s">
        <v>7</v>
      </c>
      <c r="O103" s="767"/>
      <c r="P103" s="767">
        <v>2</v>
      </c>
      <c r="Q103" s="767">
        <v>1</v>
      </c>
      <c r="R103" s="688"/>
      <c r="S103" s="904">
        <f t="shared" si="4"/>
        <v>0</v>
      </c>
    </row>
    <row r="104" spans="1:19" ht="15.75" thickBot="1" x14ac:dyDescent="0.3">
      <c r="A104" s="12">
        <v>97</v>
      </c>
      <c r="B104" s="1176"/>
      <c r="C104" s="1184"/>
      <c r="D104" s="758" t="s">
        <v>368</v>
      </c>
      <c r="E104" s="767"/>
      <c r="F104" s="767"/>
      <c r="G104" s="767"/>
      <c r="H104" s="767"/>
      <c r="I104" s="767"/>
      <c r="J104" s="767"/>
      <c r="K104" s="770"/>
      <c r="L104" s="770"/>
      <c r="M104" s="767" t="s">
        <v>7</v>
      </c>
      <c r="N104" s="767" t="s">
        <v>7</v>
      </c>
      <c r="O104" s="767"/>
      <c r="P104" s="767">
        <v>2</v>
      </c>
      <c r="Q104" s="767">
        <v>1</v>
      </c>
      <c r="R104" s="688"/>
      <c r="S104" s="904">
        <f t="shared" si="4"/>
        <v>0</v>
      </c>
    </row>
    <row r="105" spans="1:19" ht="25.5" x14ac:dyDescent="0.25">
      <c r="A105" s="12">
        <v>98</v>
      </c>
      <c r="B105" s="1177"/>
      <c r="C105" s="1185"/>
      <c r="D105" s="758" t="s">
        <v>369</v>
      </c>
      <c r="E105" s="767"/>
      <c r="F105" s="767"/>
      <c r="G105" s="767"/>
      <c r="H105" s="767"/>
      <c r="I105" s="767"/>
      <c r="J105" s="767"/>
      <c r="K105" s="770"/>
      <c r="L105" s="770"/>
      <c r="M105" s="767" t="s">
        <v>7</v>
      </c>
      <c r="N105" s="767" t="s">
        <v>7</v>
      </c>
      <c r="O105" s="767"/>
      <c r="P105" s="767">
        <v>2</v>
      </c>
      <c r="Q105" s="767">
        <v>1</v>
      </c>
      <c r="R105" s="688"/>
      <c r="S105" s="904">
        <f t="shared" si="4"/>
        <v>0</v>
      </c>
    </row>
    <row r="106" spans="1:19" x14ac:dyDescent="0.25">
      <c r="A106" s="12">
        <v>99</v>
      </c>
      <c r="B106" s="1175" t="s">
        <v>411</v>
      </c>
      <c r="C106" s="1183" t="s">
        <v>412</v>
      </c>
      <c r="D106" s="758" t="s">
        <v>358</v>
      </c>
      <c r="E106" s="767"/>
      <c r="F106" s="767" t="s">
        <v>7</v>
      </c>
      <c r="G106" s="767"/>
      <c r="H106" s="767"/>
      <c r="I106" s="767"/>
      <c r="J106" s="767"/>
      <c r="K106" s="770"/>
      <c r="L106" s="770"/>
      <c r="M106" s="767"/>
      <c r="N106" s="767"/>
      <c r="O106" s="767"/>
      <c r="P106" s="767">
        <v>52</v>
      </c>
      <c r="Q106" s="767">
        <v>1</v>
      </c>
      <c r="R106" s="788" t="s">
        <v>4046</v>
      </c>
      <c r="S106" s="788" t="s">
        <v>4046</v>
      </c>
    </row>
    <row r="107" spans="1:19" x14ac:dyDescent="0.25">
      <c r="A107" s="12">
        <v>100</v>
      </c>
      <c r="B107" s="1176"/>
      <c r="C107" s="1184"/>
      <c r="D107" s="758" t="s">
        <v>359</v>
      </c>
      <c r="E107" s="767"/>
      <c r="F107" s="767" t="s">
        <v>7</v>
      </c>
      <c r="G107" s="767"/>
      <c r="H107" s="767"/>
      <c r="I107" s="767"/>
      <c r="J107" s="767"/>
      <c r="K107" s="770"/>
      <c r="L107" s="770"/>
      <c r="M107" s="767"/>
      <c r="N107" s="767"/>
      <c r="O107" s="767"/>
      <c r="P107" s="767">
        <v>52</v>
      </c>
      <c r="Q107" s="767">
        <v>1</v>
      </c>
      <c r="R107" s="788" t="s">
        <v>4046</v>
      </c>
      <c r="S107" s="788" t="s">
        <v>4046</v>
      </c>
    </row>
    <row r="108" spans="1:19" ht="26.25" thickBot="1" x14ac:dyDescent="0.3">
      <c r="A108" s="12">
        <v>101</v>
      </c>
      <c r="B108" s="1176"/>
      <c r="C108" s="1184"/>
      <c r="D108" s="758" t="s">
        <v>360</v>
      </c>
      <c r="E108" s="767"/>
      <c r="F108" s="767" t="s">
        <v>7</v>
      </c>
      <c r="G108" s="767"/>
      <c r="H108" s="767"/>
      <c r="I108" s="767"/>
      <c r="J108" s="767"/>
      <c r="K108" s="770"/>
      <c r="L108" s="770"/>
      <c r="M108" s="767"/>
      <c r="N108" s="767"/>
      <c r="O108" s="767"/>
      <c r="P108" s="767">
        <v>52</v>
      </c>
      <c r="Q108" s="767">
        <v>1</v>
      </c>
      <c r="R108" s="788" t="s">
        <v>4046</v>
      </c>
      <c r="S108" s="788" t="s">
        <v>4046</v>
      </c>
    </row>
    <row r="109" spans="1:19" ht="15.75" thickBot="1" x14ac:dyDescent="0.3">
      <c r="A109" s="12">
        <v>102</v>
      </c>
      <c r="B109" s="1176"/>
      <c r="C109" s="1184"/>
      <c r="D109" s="758" t="s">
        <v>361</v>
      </c>
      <c r="E109" s="767"/>
      <c r="F109" s="767" t="s">
        <v>7</v>
      </c>
      <c r="G109" s="767"/>
      <c r="H109" s="767"/>
      <c r="I109" s="767"/>
      <c r="J109" s="767"/>
      <c r="K109" s="770"/>
      <c r="L109" s="770"/>
      <c r="M109" s="767" t="s">
        <v>7</v>
      </c>
      <c r="N109" s="767" t="s">
        <v>7</v>
      </c>
      <c r="O109" s="767"/>
      <c r="P109" s="767">
        <v>2</v>
      </c>
      <c r="Q109" s="767">
        <v>1</v>
      </c>
      <c r="R109" s="688"/>
      <c r="S109" s="904">
        <f>P109*Q109*ROUND(R109,2)</f>
        <v>0</v>
      </c>
    </row>
    <row r="110" spans="1:19" ht="15.75" thickBot="1" x14ac:dyDescent="0.3">
      <c r="A110" s="12">
        <v>103</v>
      </c>
      <c r="B110" s="1176"/>
      <c r="C110" s="1184"/>
      <c r="D110" s="758" t="s">
        <v>362</v>
      </c>
      <c r="E110" s="767"/>
      <c r="F110" s="767"/>
      <c r="G110" s="767" t="s">
        <v>7</v>
      </c>
      <c r="H110" s="767"/>
      <c r="I110" s="767"/>
      <c r="J110" s="767"/>
      <c r="K110" s="770"/>
      <c r="L110" s="770"/>
      <c r="M110" s="767" t="s">
        <v>7</v>
      </c>
      <c r="N110" s="767" t="s">
        <v>7</v>
      </c>
      <c r="O110" s="767"/>
      <c r="P110" s="767">
        <v>2</v>
      </c>
      <c r="Q110" s="767">
        <v>1</v>
      </c>
      <c r="R110" s="688"/>
      <c r="S110" s="904">
        <f t="shared" ref="S110:S124" si="5">P110*Q110*ROUND(R110,2)</f>
        <v>0</v>
      </c>
    </row>
    <row r="111" spans="1:19" ht="15.75" thickBot="1" x14ac:dyDescent="0.3">
      <c r="A111" s="12">
        <v>104</v>
      </c>
      <c r="B111" s="1176"/>
      <c r="C111" s="1184"/>
      <c r="D111" s="758" t="s">
        <v>363</v>
      </c>
      <c r="E111" s="767"/>
      <c r="F111" s="767"/>
      <c r="G111" s="767"/>
      <c r="H111" s="767"/>
      <c r="I111" s="767"/>
      <c r="J111" s="767"/>
      <c r="K111" s="770"/>
      <c r="L111" s="770"/>
      <c r="M111" s="767" t="s">
        <v>7</v>
      </c>
      <c r="N111" s="767" t="s">
        <v>7</v>
      </c>
      <c r="O111" s="767"/>
      <c r="P111" s="767">
        <v>2</v>
      </c>
      <c r="Q111" s="767">
        <v>1</v>
      </c>
      <c r="R111" s="688"/>
      <c r="S111" s="904">
        <f t="shared" si="5"/>
        <v>0</v>
      </c>
    </row>
    <row r="112" spans="1:19" ht="15.75" thickBot="1" x14ac:dyDescent="0.3">
      <c r="A112" s="12">
        <v>105</v>
      </c>
      <c r="B112" s="1176"/>
      <c r="C112" s="1184"/>
      <c r="D112" s="758" t="s">
        <v>12</v>
      </c>
      <c r="E112" s="767"/>
      <c r="F112" s="767"/>
      <c r="G112" s="767"/>
      <c r="H112" s="767"/>
      <c r="I112" s="767"/>
      <c r="J112" s="767"/>
      <c r="K112" s="770"/>
      <c r="L112" s="770"/>
      <c r="M112" s="767" t="s">
        <v>7</v>
      </c>
      <c r="N112" s="767" t="s">
        <v>7</v>
      </c>
      <c r="O112" s="767"/>
      <c r="P112" s="767">
        <v>2</v>
      </c>
      <c r="Q112" s="767">
        <v>1</v>
      </c>
      <c r="R112" s="688"/>
      <c r="S112" s="904">
        <f t="shared" si="5"/>
        <v>0</v>
      </c>
    </row>
    <row r="113" spans="1:19" ht="15.75" thickBot="1" x14ac:dyDescent="0.3">
      <c r="A113" s="12">
        <v>106</v>
      </c>
      <c r="B113" s="1176"/>
      <c r="C113" s="1184"/>
      <c r="D113" s="758" t="s">
        <v>364</v>
      </c>
      <c r="E113" s="767"/>
      <c r="F113" s="767"/>
      <c r="G113" s="767"/>
      <c r="H113" s="767"/>
      <c r="I113" s="767"/>
      <c r="J113" s="767"/>
      <c r="K113" s="770"/>
      <c r="L113" s="770"/>
      <c r="M113" s="767" t="s">
        <v>7</v>
      </c>
      <c r="N113" s="767" t="s">
        <v>7</v>
      </c>
      <c r="O113" s="767"/>
      <c r="P113" s="767">
        <v>2</v>
      </c>
      <c r="Q113" s="767">
        <v>1</v>
      </c>
      <c r="R113" s="688"/>
      <c r="S113" s="904">
        <f t="shared" si="5"/>
        <v>0</v>
      </c>
    </row>
    <row r="114" spans="1:19" ht="26.25" thickBot="1" x14ac:dyDescent="0.3">
      <c r="A114" s="12">
        <v>107</v>
      </c>
      <c r="B114" s="1176"/>
      <c r="C114" s="1184"/>
      <c r="D114" s="758" t="s">
        <v>365</v>
      </c>
      <c r="E114" s="767"/>
      <c r="F114" s="767"/>
      <c r="G114" s="767"/>
      <c r="H114" s="767"/>
      <c r="I114" s="767"/>
      <c r="J114" s="767"/>
      <c r="K114" s="770"/>
      <c r="L114" s="770"/>
      <c r="M114" s="767" t="s">
        <v>7</v>
      </c>
      <c r="N114" s="767" t="s">
        <v>7</v>
      </c>
      <c r="O114" s="767"/>
      <c r="P114" s="767">
        <v>2</v>
      </c>
      <c r="Q114" s="767">
        <v>1</v>
      </c>
      <c r="R114" s="688"/>
      <c r="S114" s="904">
        <f t="shared" si="5"/>
        <v>0</v>
      </c>
    </row>
    <row r="115" spans="1:19" ht="15.75" thickBot="1" x14ac:dyDescent="0.3">
      <c r="A115" s="12">
        <v>108</v>
      </c>
      <c r="B115" s="1176"/>
      <c r="C115" s="1184"/>
      <c r="D115" s="758" t="s">
        <v>409</v>
      </c>
      <c r="E115" s="767"/>
      <c r="F115" s="767"/>
      <c r="G115" s="767"/>
      <c r="H115" s="767"/>
      <c r="I115" s="767"/>
      <c r="J115" s="767"/>
      <c r="K115" s="770"/>
      <c r="L115" s="770"/>
      <c r="M115" s="767" t="s">
        <v>7</v>
      </c>
      <c r="N115" s="767" t="s">
        <v>7</v>
      </c>
      <c r="O115" s="767"/>
      <c r="P115" s="767">
        <v>2</v>
      </c>
      <c r="Q115" s="767">
        <v>1</v>
      </c>
      <c r="R115" s="688"/>
      <c r="S115" s="904">
        <f t="shared" si="5"/>
        <v>0</v>
      </c>
    </row>
    <row r="116" spans="1:19" ht="15.75" thickBot="1" x14ac:dyDescent="0.3">
      <c r="A116" s="12">
        <v>109</v>
      </c>
      <c r="B116" s="1176"/>
      <c r="C116" s="1184"/>
      <c r="D116" s="758" t="s">
        <v>367</v>
      </c>
      <c r="E116" s="767"/>
      <c r="F116" s="767"/>
      <c r="G116" s="767"/>
      <c r="H116" s="767"/>
      <c r="I116" s="767"/>
      <c r="J116" s="767"/>
      <c r="K116" s="770"/>
      <c r="L116" s="770"/>
      <c r="M116" s="767" t="s">
        <v>7</v>
      </c>
      <c r="N116" s="767" t="s">
        <v>7</v>
      </c>
      <c r="O116" s="767"/>
      <c r="P116" s="767">
        <v>2</v>
      </c>
      <c r="Q116" s="767">
        <v>1</v>
      </c>
      <c r="R116" s="688"/>
      <c r="S116" s="904">
        <f t="shared" si="5"/>
        <v>0</v>
      </c>
    </row>
    <row r="117" spans="1:19" ht="15.75" thickBot="1" x14ac:dyDescent="0.3">
      <c r="A117" s="12">
        <v>110</v>
      </c>
      <c r="B117" s="1176"/>
      <c r="C117" s="1184"/>
      <c r="D117" s="758" t="s">
        <v>368</v>
      </c>
      <c r="E117" s="767"/>
      <c r="F117" s="767"/>
      <c r="G117" s="767"/>
      <c r="H117" s="767"/>
      <c r="I117" s="767"/>
      <c r="J117" s="767"/>
      <c r="K117" s="770"/>
      <c r="L117" s="770"/>
      <c r="M117" s="767" t="s">
        <v>7</v>
      </c>
      <c r="N117" s="767" t="s">
        <v>7</v>
      </c>
      <c r="O117" s="767"/>
      <c r="P117" s="767">
        <v>2</v>
      </c>
      <c r="Q117" s="767">
        <v>1</v>
      </c>
      <c r="R117" s="688"/>
      <c r="S117" s="904">
        <f>P117*Q117*ROUND(R117,2)</f>
        <v>0</v>
      </c>
    </row>
    <row r="118" spans="1:19" ht="26.25" thickBot="1" x14ac:dyDescent="0.3">
      <c r="A118" s="12">
        <v>111</v>
      </c>
      <c r="B118" s="1176"/>
      <c r="C118" s="1184"/>
      <c r="D118" s="758" t="s">
        <v>369</v>
      </c>
      <c r="E118" s="767"/>
      <c r="F118" s="767"/>
      <c r="G118" s="767"/>
      <c r="H118" s="767"/>
      <c r="I118" s="767"/>
      <c r="J118" s="767"/>
      <c r="K118" s="770"/>
      <c r="L118" s="770"/>
      <c r="M118" s="767" t="s">
        <v>7</v>
      </c>
      <c r="N118" s="767" t="s">
        <v>7</v>
      </c>
      <c r="O118" s="767"/>
      <c r="P118" s="767">
        <v>2</v>
      </c>
      <c r="Q118" s="767">
        <v>1</v>
      </c>
      <c r="R118" s="688"/>
      <c r="S118" s="904">
        <f t="shared" si="5"/>
        <v>0</v>
      </c>
    </row>
    <row r="119" spans="1:19" ht="15.75" thickBot="1" x14ac:dyDescent="0.3">
      <c r="A119" s="12">
        <v>112</v>
      </c>
      <c r="B119" s="1176"/>
      <c r="C119" s="1184"/>
      <c r="D119" s="758" t="s">
        <v>399</v>
      </c>
      <c r="E119" s="767"/>
      <c r="F119" s="767"/>
      <c r="G119" s="767"/>
      <c r="H119" s="767"/>
      <c r="I119" s="767"/>
      <c r="J119" s="767"/>
      <c r="K119" s="770"/>
      <c r="L119" s="770"/>
      <c r="M119" s="767" t="s">
        <v>7</v>
      </c>
      <c r="N119" s="767" t="s">
        <v>7</v>
      </c>
      <c r="O119" s="767"/>
      <c r="P119" s="767">
        <v>2</v>
      </c>
      <c r="Q119" s="767">
        <v>1</v>
      </c>
      <c r="R119" s="688"/>
      <c r="S119" s="904">
        <f t="shared" si="5"/>
        <v>0</v>
      </c>
    </row>
    <row r="120" spans="1:19" x14ac:dyDescent="0.25">
      <c r="A120" s="12">
        <v>113</v>
      </c>
      <c r="B120" s="1176"/>
      <c r="C120" s="1184"/>
      <c r="D120" s="758" t="s">
        <v>410</v>
      </c>
      <c r="E120" s="767"/>
      <c r="F120" s="767"/>
      <c r="G120" s="767"/>
      <c r="H120" s="767"/>
      <c r="I120" s="767"/>
      <c r="J120" s="767"/>
      <c r="K120" s="770"/>
      <c r="L120" s="770"/>
      <c r="M120" s="767" t="s">
        <v>7</v>
      </c>
      <c r="N120" s="767" t="s">
        <v>7</v>
      </c>
      <c r="O120" s="767"/>
      <c r="P120" s="767">
        <v>2</v>
      </c>
      <c r="Q120" s="767">
        <v>1</v>
      </c>
      <c r="R120" s="688"/>
      <c r="S120" s="904">
        <f t="shared" si="5"/>
        <v>0</v>
      </c>
    </row>
    <row r="121" spans="1:19" ht="15.75" thickBot="1" x14ac:dyDescent="0.3">
      <c r="A121" s="12">
        <v>114</v>
      </c>
      <c r="B121" s="1176"/>
      <c r="C121" s="1184"/>
      <c r="D121" s="758" t="s">
        <v>358</v>
      </c>
      <c r="E121" s="767"/>
      <c r="F121" s="767" t="s">
        <v>7</v>
      </c>
      <c r="G121" s="767"/>
      <c r="H121" s="767"/>
      <c r="I121" s="767"/>
      <c r="J121" s="767"/>
      <c r="K121" s="770"/>
      <c r="L121" s="770"/>
      <c r="M121" s="767"/>
      <c r="N121" s="767"/>
      <c r="O121" s="767"/>
      <c r="P121" s="767">
        <v>52</v>
      </c>
      <c r="Q121" s="767">
        <v>1</v>
      </c>
      <c r="R121" s="788" t="s">
        <v>4046</v>
      </c>
      <c r="S121" s="788" t="s">
        <v>4046</v>
      </c>
    </row>
    <row r="122" spans="1:19" ht="15.75" thickBot="1" x14ac:dyDescent="0.3">
      <c r="A122" s="12">
        <v>115</v>
      </c>
      <c r="B122" s="1176"/>
      <c r="C122" s="1184"/>
      <c r="D122" s="758" t="s">
        <v>12</v>
      </c>
      <c r="E122" s="767"/>
      <c r="F122" s="767"/>
      <c r="G122" s="767"/>
      <c r="H122" s="767"/>
      <c r="I122" s="767"/>
      <c r="J122" s="767"/>
      <c r="K122" s="770"/>
      <c r="L122" s="770"/>
      <c r="M122" s="767" t="s">
        <v>7</v>
      </c>
      <c r="N122" s="767" t="s">
        <v>7</v>
      </c>
      <c r="O122" s="767"/>
      <c r="P122" s="767">
        <v>2</v>
      </c>
      <c r="Q122" s="767">
        <v>1</v>
      </c>
      <c r="R122" s="688"/>
      <c r="S122" s="904">
        <f t="shared" si="5"/>
        <v>0</v>
      </c>
    </row>
    <row r="123" spans="1:19" ht="15.75" thickBot="1" x14ac:dyDescent="0.3">
      <c r="A123" s="12">
        <v>116</v>
      </c>
      <c r="B123" s="1176"/>
      <c r="C123" s="1184"/>
      <c r="D123" s="758" t="s">
        <v>368</v>
      </c>
      <c r="E123" s="767"/>
      <c r="F123" s="767"/>
      <c r="G123" s="767"/>
      <c r="H123" s="767"/>
      <c r="I123" s="767"/>
      <c r="J123" s="767"/>
      <c r="K123" s="770"/>
      <c r="L123" s="770"/>
      <c r="M123" s="767" t="s">
        <v>7</v>
      </c>
      <c r="N123" s="767" t="s">
        <v>7</v>
      </c>
      <c r="O123" s="767"/>
      <c r="P123" s="767">
        <v>2</v>
      </c>
      <c r="Q123" s="767">
        <v>1</v>
      </c>
      <c r="R123" s="688"/>
      <c r="S123" s="904">
        <f t="shared" si="5"/>
        <v>0</v>
      </c>
    </row>
    <row r="124" spans="1:19" ht="25.5" x14ac:dyDescent="0.25">
      <c r="A124" s="12">
        <v>117</v>
      </c>
      <c r="B124" s="1177"/>
      <c r="C124" s="1185"/>
      <c r="D124" s="758" t="s">
        <v>369</v>
      </c>
      <c r="E124" s="767"/>
      <c r="F124" s="767"/>
      <c r="G124" s="767"/>
      <c r="H124" s="767"/>
      <c r="I124" s="767"/>
      <c r="J124" s="767"/>
      <c r="K124" s="770"/>
      <c r="L124" s="770"/>
      <c r="M124" s="767" t="s">
        <v>7</v>
      </c>
      <c r="N124" s="767" t="s">
        <v>7</v>
      </c>
      <c r="O124" s="767"/>
      <c r="P124" s="767">
        <v>2</v>
      </c>
      <c r="Q124" s="767">
        <v>1</v>
      </c>
      <c r="R124" s="688"/>
      <c r="S124" s="904">
        <f t="shared" si="5"/>
        <v>0</v>
      </c>
    </row>
    <row r="125" spans="1:19" x14ac:dyDescent="0.25">
      <c r="A125" s="12">
        <v>118</v>
      </c>
      <c r="B125" s="1175" t="s">
        <v>413</v>
      </c>
      <c r="C125" s="1183" t="s">
        <v>414</v>
      </c>
      <c r="D125" s="758" t="s">
        <v>358</v>
      </c>
      <c r="E125" s="767"/>
      <c r="F125" s="767" t="s">
        <v>7</v>
      </c>
      <c r="G125" s="767"/>
      <c r="H125" s="767"/>
      <c r="I125" s="767"/>
      <c r="J125" s="767"/>
      <c r="K125" s="770"/>
      <c r="L125" s="770"/>
      <c r="M125" s="767"/>
      <c r="N125" s="767"/>
      <c r="O125" s="767"/>
      <c r="P125" s="767">
        <v>52</v>
      </c>
      <c r="Q125" s="767">
        <v>1</v>
      </c>
      <c r="R125" s="788" t="s">
        <v>4046</v>
      </c>
      <c r="S125" s="788" t="s">
        <v>4046</v>
      </c>
    </row>
    <row r="126" spans="1:19" x14ac:dyDescent="0.25">
      <c r="A126" s="12">
        <v>119</v>
      </c>
      <c r="B126" s="1176"/>
      <c r="C126" s="1184"/>
      <c r="D126" s="758" t="s">
        <v>359</v>
      </c>
      <c r="E126" s="767"/>
      <c r="F126" s="767" t="s">
        <v>7</v>
      </c>
      <c r="G126" s="767"/>
      <c r="H126" s="767"/>
      <c r="I126" s="767"/>
      <c r="J126" s="767"/>
      <c r="K126" s="770"/>
      <c r="L126" s="770"/>
      <c r="M126" s="767"/>
      <c r="N126" s="767"/>
      <c r="O126" s="767"/>
      <c r="P126" s="767">
        <v>52</v>
      </c>
      <c r="Q126" s="767">
        <v>1</v>
      </c>
      <c r="R126" s="788" t="s">
        <v>4046</v>
      </c>
      <c r="S126" s="788" t="s">
        <v>4046</v>
      </c>
    </row>
    <row r="127" spans="1:19" ht="26.25" thickBot="1" x14ac:dyDescent="0.3">
      <c r="A127" s="12">
        <v>120</v>
      </c>
      <c r="B127" s="1176"/>
      <c r="C127" s="1184"/>
      <c r="D127" s="758" t="s">
        <v>360</v>
      </c>
      <c r="E127" s="767"/>
      <c r="F127" s="767" t="s">
        <v>7</v>
      </c>
      <c r="G127" s="767"/>
      <c r="H127" s="767"/>
      <c r="I127" s="767"/>
      <c r="J127" s="767"/>
      <c r="K127" s="770"/>
      <c r="L127" s="770"/>
      <c r="M127" s="767"/>
      <c r="N127" s="767"/>
      <c r="O127" s="767"/>
      <c r="P127" s="767">
        <v>52</v>
      </c>
      <c r="Q127" s="767">
        <v>1</v>
      </c>
      <c r="R127" s="788" t="s">
        <v>4046</v>
      </c>
      <c r="S127" s="788" t="s">
        <v>4046</v>
      </c>
    </row>
    <row r="128" spans="1:19" ht="15.75" thickBot="1" x14ac:dyDescent="0.3">
      <c r="A128" s="12">
        <v>121</v>
      </c>
      <c r="B128" s="1176"/>
      <c r="C128" s="1184"/>
      <c r="D128" s="758" t="s">
        <v>361</v>
      </c>
      <c r="E128" s="767"/>
      <c r="F128" s="767" t="s">
        <v>7</v>
      </c>
      <c r="G128" s="767"/>
      <c r="H128" s="767"/>
      <c r="I128" s="767"/>
      <c r="J128" s="767"/>
      <c r="K128" s="770"/>
      <c r="L128" s="770"/>
      <c r="M128" s="767" t="s">
        <v>7</v>
      </c>
      <c r="N128" s="767" t="s">
        <v>7</v>
      </c>
      <c r="O128" s="767"/>
      <c r="P128" s="767">
        <v>2</v>
      </c>
      <c r="Q128" s="767">
        <v>1</v>
      </c>
      <c r="R128" s="688"/>
      <c r="S128" s="904">
        <f>P128*Q128*ROUND(R128,2)</f>
        <v>0</v>
      </c>
    </row>
    <row r="129" spans="1:19" ht="15.75" thickBot="1" x14ac:dyDescent="0.3">
      <c r="A129" s="12">
        <v>122</v>
      </c>
      <c r="B129" s="1176"/>
      <c r="C129" s="1184"/>
      <c r="D129" s="758" t="s">
        <v>362</v>
      </c>
      <c r="E129" s="767"/>
      <c r="F129" s="767"/>
      <c r="G129" s="767" t="s">
        <v>7</v>
      </c>
      <c r="H129" s="767"/>
      <c r="I129" s="767"/>
      <c r="J129" s="767"/>
      <c r="K129" s="770"/>
      <c r="L129" s="770"/>
      <c r="M129" s="767" t="s">
        <v>7</v>
      </c>
      <c r="N129" s="767" t="s">
        <v>7</v>
      </c>
      <c r="O129" s="767"/>
      <c r="P129" s="767">
        <v>2</v>
      </c>
      <c r="Q129" s="767">
        <v>1</v>
      </c>
      <c r="R129" s="688"/>
      <c r="S129" s="904">
        <f t="shared" ref="S129:S143" si="6">P129*Q129*ROUND(R129,2)</f>
        <v>0</v>
      </c>
    </row>
    <row r="130" spans="1:19" ht="15.75" thickBot="1" x14ac:dyDescent="0.3">
      <c r="A130" s="12">
        <v>123</v>
      </c>
      <c r="B130" s="1176"/>
      <c r="C130" s="1184"/>
      <c r="D130" s="758" t="s">
        <v>363</v>
      </c>
      <c r="E130" s="767"/>
      <c r="F130" s="767"/>
      <c r="G130" s="767"/>
      <c r="H130" s="767"/>
      <c r="I130" s="767"/>
      <c r="J130" s="767"/>
      <c r="K130" s="770"/>
      <c r="L130" s="770"/>
      <c r="M130" s="767" t="s">
        <v>7</v>
      </c>
      <c r="N130" s="767" t="s">
        <v>7</v>
      </c>
      <c r="O130" s="767"/>
      <c r="P130" s="767">
        <v>2</v>
      </c>
      <c r="Q130" s="767">
        <v>1</v>
      </c>
      <c r="R130" s="688"/>
      <c r="S130" s="904">
        <f t="shared" si="6"/>
        <v>0</v>
      </c>
    </row>
    <row r="131" spans="1:19" ht="15.75" thickBot="1" x14ac:dyDescent="0.3">
      <c r="A131" s="12">
        <v>124</v>
      </c>
      <c r="B131" s="1176"/>
      <c r="C131" s="1184"/>
      <c r="D131" s="758" t="s">
        <v>12</v>
      </c>
      <c r="E131" s="767"/>
      <c r="F131" s="767"/>
      <c r="G131" s="767"/>
      <c r="H131" s="767"/>
      <c r="I131" s="767"/>
      <c r="J131" s="767"/>
      <c r="K131" s="770"/>
      <c r="L131" s="770"/>
      <c r="M131" s="767" t="s">
        <v>7</v>
      </c>
      <c r="N131" s="767" t="s">
        <v>7</v>
      </c>
      <c r="O131" s="767"/>
      <c r="P131" s="767">
        <v>2</v>
      </c>
      <c r="Q131" s="767">
        <v>1</v>
      </c>
      <c r="R131" s="688"/>
      <c r="S131" s="904">
        <f t="shared" si="6"/>
        <v>0</v>
      </c>
    </row>
    <row r="132" spans="1:19" ht="15.75" thickBot="1" x14ac:dyDescent="0.3">
      <c r="A132" s="12">
        <v>125</v>
      </c>
      <c r="B132" s="1176"/>
      <c r="C132" s="1184"/>
      <c r="D132" s="758" t="s">
        <v>364</v>
      </c>
      <c r="E132" s="767"/>
      <c r="F132" s="767"/>
      <c r="G132" s="767"/>
      <c r="H132" s="767"/>
      <c r="I132" s="767"/>
      <c r="J132" s="767"/>
      <c r="K132" s="770"/>
      <c r="L132" s="770"/>
      <c r="M132" s="767" t="s">
        <v>7</v>
      </c>
      <c r="N132" s="767" t="s">
        <v>7</v>
      </c>
      <c r="O132" s="767"/>
      <c r="P132" s="767">
        <v>2</v>
      </c>
      <c r="Q132" s="767">
        <v>1</v>
      </c>
      <c r="R132" s="688"/>
      <c r="S132" s="904">
        <f t="shared" si="6"/>
        <v>0</v>
      </c>
    </row>
    <row r="133" spans="1:19" ht="26.25" thickBot="1" x14ac:dyDescent="0.3">
      <c r="A133" s="12">
        <v>126</v>
      </c>
      <c r="B133" s="1176"/>
      <c r="C133" s="1184"/>
      <c r="D133" s="758" t="s">
        <v>365</v>
      </c>
      <c r="E133" s="767"/>
      <c r="F133" s="767"/>
      <c r="G133" s="767"/>
      <c r="H133" s="767"/>
      <c r="I133" s="767"/>
      <c r="J133" s="767"/>
      <c r="K133" s="770"/>
      <c r="L133" s="770"/>
      <c r="M133" s="767" t="s">
        <v>7</v>
      </c>
      <c r="N133" s="767" t="s">
        <v>7</v>
      </c>
      <c r="O133" s="767"/>
      <c r="P133" s="767">
        <v>2</v>
      </c>
      <c r="Q133" s="767">
        <v>1</v>
      </c>
      <c r="R133" s="688"/>
      <c r="S133" s="904">
        <f t="shared" si="6"/>
        <v>0</v>
      </c>
    </row>
    <row r="134" spans="1:19" ht="15.75" thickBot="1" x14ac:dyDescent="0.3">
      <c r="A134" s="12">
        <v>127</v>
      </c>
      <c r="B134" s="1176"/>
      <c r="C134" s="1184"/>
      <c r="D134" s="758" t="s">
        <v>409</v>
      </c>
      <c r="E134" s="767"/>
      <c r="F134" s="767"/>
      <c r="G134" s="767"/>
      <c r="H134" s="767"/>
      <c r="I134" s="767"/>
      <c r="J134" s="767"/>
      <c r="K134" s="770"/>
      <c r="L134" s="770"/>
      <c r="M134" s="767" t="s">
        <v>7</v>
      </c>
      <c r="N134" s="767" t="s">
        <v>7</v>
      </c>
      <c r="O134" s="767"/>
      <c r="P134" s="767">
        <v>2</v>
      </c>
      <c r="Q134" s="767">
        <v>1</v>
      </c>
      <c r="R134" s="688"/>
      <c r="S134" s="904">
        <f>P134*Q134*ROUND(R134,2)</f>
        <v>0</v>
      </c>
    </row>
    <row r="135" spans="1:19" ht="15.75" thickBot="1" x14ac:dyDescent="0.3">
      <c r="A135" s="12">
        <v>128</v>
      </c>
      <c r="B135" s="1176"/>
      <c r="C135" s="1184"/>
      <c r="D135" s="758" t="s">
        <v>367</v>
      </c>
      <c r="E135" s="767"/>
      <c r="F135" s="767"/>
      <c r="G135" s="767"/>
      <c r="H135" s="767"/>
      <c r="I135" s="767"/>
      <c r="J135" s="767"/>
      <c r="K135" s="770"/>
      <c r="L135" s="770"/>
      <c r="M135" s="767" t="s">
        <v>7</v>
      </c>
      <c r="N135" s="767" t="s">
        <v>7</v>
      </c>
      <c r="O135" s="767"/>
      <c r="P135" s="767">
        <v>2</v>
      </c>
      <c r="Q135" s="767">
        <v>1</v>
      </c>
      <c r="R135" s="688"/>
      <c r="S135" s="904">
        <f t="shared" si="6"/>
        <v>0</v>
      </c>
    </row>
    <row r="136" spans="1:19" ht="15.75" thickBot="1" x14ac:dyDescent="0.3">
      <c r="A136" s="12">
        <v>129</v>
      </c>
      <c r="B136" s="1176"/>
      <c r="C136" s="1184"/>
      <c r="D136" s="758" t="s">
        <v>368</v>
      </c>
      <c r="E136" s="767"/>
      <c r="F136" s="767"/>
      <c r="G136" s="767"/>
      <c r="H136" s="767"/>
      <c r="I136" s="767"/>
      <c r="J136" s="767"/>
      <c r="K136" s="770"/>
      <c r="L136" s="770"/>
      <c r="M136" s="767" t="s">
        <v>7</v>
      </c>
      <c r="N136" s="767" t="s">
        <v>7</v>
      </c>
      <c r="O136" s="767"/>
      <c r="P136" s="767">
        <v>2</v>
      </c>
      <c r="Q136" s="767">
        <v>1</v>
      </c>
      <c r="R136" s="688"/>
      <c r="S136" s="904">
        <f t="shared" si="6"/>
        <v>0</v>
      </c>
    </row>
    <row r="137" spans="1:19" ht="26.25" thickBot="1" x14ac:dyDescent="0.3">
      <c r="A137" s="12">
        <v>130</v>
      </c>
      <c r="B137" s="1176"/>
      <c r="C137" s="1184"/>
      <c r="D137" s="758" t="s">
        <v>369</v>
      </c>
      <c r="E137" s="767"/>
      <c r="F137" s="767"/>
      <c r="G137" s="767"/>
      <c r="H137" s="767"/>
      <c r="I137" s="767"/>
      <c r="J137" s="767"/>
      <c r="K137" s="770"/>
      <c r="L137" s="770"/>
      <c r="M137" s="767" t="s">
        <v>7</v>
      </c>
      <c r="N137" s="767" t="s">
        <v>7</v>
      </c>
      <c r="O137" s="767"/>
      <c r="P137" s="767">
        <v>2</v>
      </c>
      <c r="Q137" s="767">
        <v>1</v>
      </c>
      <c r="R137" s="688"/>
      <c r="S137" s="904">
        <f>P137*Q137*ROUND(R137,2)</f>
        <v>0</v>
      </c>
    </row>
    <row r="138" spans="1:19" ht="15.75" thickBot="1" x14ac:dyDescent="0.3">
      <c r="A138" s="12">
        <v>131</v>
      </c>
      <c r="B138" s="1176"/>
      <c r="C138" s="1184"/>
      <c r="D138" s="758" t="s">
        <v>399</v>
      </c>
      <c r="E138" s="767"/>
      <c r="F138" s="767"/>
      <c r="G138" s="767"/>
      <c r="H138" s="767"/>
      <c r="I138" s="767"/>
      <c r="J138" s="767"/>
      <c r="K138" s="770"/>
      <c r="L138" s="770"/>
      <c r="M138" s="767" t="s">
        <v>7</v>
      </c>
      <c r="N138" s="767" t="s">
        <v>7</v>
      </c>
      <c r="O138" s="767"/>
      <c r="P138" s="767">
        <v>2</v>
      </c>
      <c r="Q138" s="767">
        <v>1</v>
      </c>
      <c r="R138" s="688"/>
      <c r="S138" s="904">
        <f t="shared" si="6"/>
        <v>0</v>
      </c>
    </row>
    <row r="139" spans="1:19" x14ac:dyDescent="0.25">
      <c r="A139" s="12">
        <v>132</v>
      </c>
      <c r="B139" s="1176"/>
      <c r="C139" s="1184"/>
      <c r="D139" s="758" t="s">
        <v>410</v>
      </c>
      <c r="E139" s="767"/>
      <c r="F139" s="767"/>
      <c r="G139" s="767"/>
      <c r="H139" s="767"/>
      <c r="I139" s="767"/>
      <c r="J139" s="767"/>
      <c r="K139" s="770"/>
      <c r="L139" s="770"/>
      <c r="M139" s="767" t="s">
        <v>7</v>
      </c>
      <c r="N139" s="767" t="s">
        <v>7</v>
      </c>
      <c r="O139" s="767"/>
      <c r="P139" s="767">
        <v>2</v>
      </c>
      <c r="Q139" s="767">
        <v>1</v>
      </c>
      <c r="R139" s="688"/>
      <c r="S139" s="904">
        <f t="shared" si="6"/>
        <v>0</v>
      </c>
    </row>
    <row r="140" spans="1:19" ht="15.75" thickBot="1" x14ac:dyDescent="0.3">
      <c r="A140" s="12">
        <v>133</v>
      </c>
      <c r="B140" s="1176"/>
      <c r="C140" s="1184"/>
      <c r="D140" s="758" t="s">
        <v>358</v>
      </c>
      <c r="E140" s="767"/>
      <c r="F140" s="767" t="s">
        <v>7</v>
      </c>
      <c r="G140" s="767"/>
      <c r="H140" s="767"/>
      <c r="I140" s="767"/>
      <c r="J140" s="767"/>
      <c r="K140" s="770"/>
      <c r="L140" s="770"/>
      <c r="M140" s="767"/>
      <c r="N140" s="767"/>
      <c r="O140" s="767"/>
      <c r="P140" s="767">
        <v>52</v>
      </c>
      <c r="Q140" s="767">
        <v>1</v>
      </c>
      <c r="R140" s="788" t="s">
        <v>4046</v>
      </c>
      <c r="S140" s="788" t="s">
        <v>4046</v>
      </c>
    </row>
    <row r="141" spans="1:19" ht="15.75" thickBot="1" x14ac:dyDescent="0.3">
      <c r="A141" s="12">
        <v>134</v>
      </c>
      <c r="B141" s="1176"/>
      <c r="C141" s="1184"/>
      <c r="D141" s="758" t="s">
        <v>12</v>
      </c>
      <c r="E141" s="767"/>
      <c r="F141" s="767"/>
      <c r="G141" s="767"/>
      <c r="H141" s="767"/>
      <c r="I141" s="767"/>
      <c r="J141" s="767"/>
      <c r="K141" s="770"/>
      <c r="L141" s="770"/>
      <c r="M141" s="767" t="s">
        <v>7</v>
      </c>
      <c r="N141" s="767" t="s">
        <v>7</v>
      </c>
      <c r="O141" s="767"/>
      <c r="P141" s="767">
        <v>2</v>
      </c>
      <c r="Q141" s="767">
        <v>1</v>
      </c>
      <c r="R141" s="688"/>
      <c r="S141" s="904">
        <f t="shared" si="6"/>
        <v>0</v>
      </c>
    </row>
    <row r="142" spans="1:19" ht="15.75" thickBot="1" x14ac:dyDescent="0.3">
      <c r="A142" s="12">
        <v>135</v>
      </c>
      <c r="B142" s="1176"/>
      <c r="C142" s="1184"/>
      <c r="D142" s="758" t="s">
        <v>368</v>
      </c>
      <c r="E142" s="767"/>
      <c r="F142" s="767"/>
      <c r="G142" s="767"/>
      <c r="H142" s="767"/>
      <c r="I142" s="767"/>
      <c r="J142" s="767"/>
      <c r="K142" s="770"/>
      <c r="L142" s="770"/>
      <c r="M142" s="767" t="s">
        <v>7</v>
      </c>
      <c r="N142" s="767" t="s">
        <v>7</v>
      </c>
      <c r="O142" s="767"/>
      <c r="P142" s="767">
        <v>2</v>
      </c>
      <c r="Q142" s="767">
        <v>1</v>
      </c>
      <c r="R142" s="688"/>
      <c r="S142" s="904">
        <f t="shared" si="6"/>
        <v>0</v>
      </c>
    </row>
    <row r="143" spans="1:19" ht="25.5" x14ac:dyDescent="0.25">
      <c r="A143" s="12">
        <v>136</v>
      </c>
      <c r="B143" s="1177"/>
      <c r="C143" s="1185"/>
      <c r="D143" s="758" t="s">
        <v>369</v>
      </c>
      <c r="E143" s="767"/>
      <c r="F143" s="767"/>
      <c r="G143" s="767"/>
      <c r="H143" s="767"/>
      <c r="I143" s="767"/>
      <c r="J143" s="767"/>
      <c r="K143" s="770"/>
      <c r="L143" s="770"/>
      <c r="M143" s="767" t="s">
        <v>7</v>
      </c>
      <c r="N143" s="767" t="s">
        <v>7</v>
      </c>
      <c r="O143" s="767"/>
      <c r="P143" s="767">
        <v>2</v>
      </c>
      <c r="Q143" s="767">
        <v>1</v>
      </c>
      <c r="R143" s="688"/>
      <c r="S143" s="904">
        <f t="shared" si="6"/>
        <v>0</v>
      </c>
    </row>
    <row r="144" spans="1:19" x14ac:dyDescent="0.25">
      <c r="A144" s="12">
        <v>137</v>
      </c>
      <c r="B144" s="1175" t="s">
        <v>415</v>
      </c>
      <c r="C144" s="1183" t="s">
        <v>416</v>
      </c>
      <c r="D144" s="758" t="s">
        <v>358</v>
      </c>
      <c r="E144" s="767"/>
      <c r="F144" s="767" t="s">
        <v>7</v>
      </c>
      <c r="G144" s="767"/>
      <c r="H144" s="767"/>
      <c r="I144" s="767"/>
      <c r="J144" s="767"/>
      <c r="K144" s="770"/>
      <c r="L144" s="770"/>
      <c r="M144" s="767"/>
      <c r="N144" s="767"/>
      <c r="O144" s="767"/>
      <c r="P144" s="767">
        <v>52</v>
      </c>
      <c r="Q144" s="767">
        <v>1</v>
      </c>
      <c r="R144" s="788" t="s">
        <v>4046</v>
      </c>
      <c r="S144" s="788" t="s">
        <v>4046</v>
      </c>
    </row>
    <row r="145" spans="1:19" x14ac:dyDescent="0.25">
      <c r="A145" s="12">
        <v>138</v>
      </c>
      <c r="B145" s="1176"/>
      <c r="C145" s="1184"/>
      <c r="D145" s="758" t="s">
        <v>359</v>
      </c>
      <c r="E145" s="767"/>
      <c r="F145" s="767" t="s">
        <v>7</v>
      </c>
      <c r="G145" s="767"/>
      <c r="H145" s="767"/>
      <c r="I145" s="767"/>
      <c r="J145" s="767"/>
      <c r="K145" s="770"/>
      <c r="L145" s="770"/>
      <c r="M145" s="767"/>
      <c r="N145" s="767"/>
      <c r="O145" s="767"/>
      <c r="P145" s="767">
        <v>52</v>
      </c>
      <c r="Q145" s="767">
        <v>1</v>
      </c>
      <c r="R145" s="788" t="s">
        <v>4046</v>
      </c>
      <c r="S145" s="788" t="s">
        <v>4046</v>
      </c>
    </row>
    <row r="146" spans="1:19" ht="26.25" thickBot="1" x14ac:dyDescent="0.3">
      <c r="A146" s="12">
        <v>139</v>
      </c>
      <c r="B146" s="1176"/>
      <c r="C146" s="1184"/>
      <c r="D146" s="758" t="s">
        <v>360</v>
      </c>
      <c r="E146" s="767"/>
      <c r="F146" s="767" t="s">
        <v>7</v>
      </c>
      <c r="G146" s="767"/>
      <c r="H146" s="767"/>
      <c r="I146" s="767"/>
      <c r="J146" s="767"/>
      <c r="K146" s="770"/>
      <c r="L146" s="770"/>
      <c r="M146" s="767"/>
      <c r="N146" s="767"/>
      <c r="O146" s="767"/>
      <c r="P146" s="767">
        <v>52</v>
      </c>
      <c r="Q146" s="767">
        <v>1</v>
      </c>
      <c r="R146" s="788" t="s">
        <v>4046</v>
      </c>
      <c r="S146" s="788" t="s">
        <v>4046</v>
      </c>
    </row>
    <row r="147" spans="1:19" ht="15.75" thickBot="1" x14ac:dyDescent="0.3">
      <c r="A147" s="12">
        <v>140</v>
      </c>
      <c r="B147" s="1176"/>
      <c r="C147" s="1184"/>
      <c r="D147" s="758" t="s">
        <v>361</v>
      </c>
      <c r="E147" s="767"/>
      <c r="F147" s="767" t="s">
        <v>7</v>
      </c>
      <c r="G147" s="767"/>
      <c r="H147" s="767"/>
      <c r="I147" s="767"/>
      <c r="J147" s="767"/>
      <c r="K147" s="770"/>
      <c r="L147" s="770"/>
      <c r="M147" s="767" t="s">
        <v>7</v>
      </c>
      <c r="N147" s="767" t="s">
        <v>7</v>
      </c>
      <c r="O147" s="767"/>
      <c r="P147" s="767">
        <v>2</v>
      </c>
      <c r="Q147" s="767">
        <v>1</v>
      </c>
      <c r="R147" s="688"/>
      <c r="S147" s="904">
        <f>P147*Q147*ROUND(R147,2)</f>
        <v>0</v>
      </c>
    </row>
    <row r="148" spans="1:19" ht="15.75" thickBot="1" x14ac:dyDescent="0.3">
      <c r="A148" s="12">
        <v>141</v>
      </c>
      <c r="B148" s="1176"/>
      <c r="C148" s="1184"/>
      <c r="D148" s="758" t="s">
        <v>362</v>
      </c>
      <c r="E148" s="767"/>
      <c r="F148" s="767"/>
      <c r="G148" s="767" t="s">
        <v>7</v>
      </c>
      <c r="H148" s="767"/>
      <c r="I148" s="767"/>
      <c r="J148" s="767"/>
      <c r="K148" s="770"/>
      <c r="L148" s="770"/>
      <c r="M148" s="767" t="s">
        <v>7</v>
      </c>
      <c r="N148" s="767" t="s">
        <v>7</v>
      </c>
      <c r="O148" s="767"/>
      <c r="P148" s="767">
        <v>2</v>
      </c>
      <c r="Q148" s="767">
        <v>1</v>
      </c>
      <c r="R148" s="688"/>
      <c r="S148" s="904">
        <f t="shared" ref="S148:S162" si="7">P148*Q148*ROUND(R148,2)</f>
        <v>0</v>
      </c>
    </row>
    <row r="149" spans="1:19" ht="15.75" thickBot="1" x14ac:dyDescent="0.3">
      <c r="A149" s="12">
        <v>142</v>
      </c>
      <c r="B149" s="1176"/>
      <c r="C149" s="1184"/>
      <c r="D149" s="758" t="s">
        <v>363</v>
      </c>
      <c r="E149" s="767"/>
      <c r="F149" s="767"/>
      <c r="G149" s="767"/>
      <c r="H149" s="767"/>
      <c r="I149" s="767"/>
      <c r="J149" s="767"/>
      <c r="K149" s="770"/>
      <c r="L149" s="770"/>
      <c r="M149" s="767" t="s">
        <v>7</v>
      </c>
      <c r="N149" s="767" t="s">
        <v>7</v>
      </c>
      <c r="O149" s="767"/>
      <c r="P149" s="767">
        <v>2</v>
      </c>
      <c r="Q149" s="767">
        <v>1</v>
      </c>
      <c r="R149" s="688"/>
      <c r="S149" s="904">
        <f t="shared" si="7"/>
        <v>0</v>
      </c>
    </row>
    <row r="150" spans="1:19" ht="15.75" thickBot="1" x14ac:dyDescent="0.3">
      <c r="A150" s="12">
        <v>143</v>
      </c>
      <c r="B150" s="1176"/>
      <c r="C150" s="1184"/>
      <c r="D150" s="758" t="s">
        <v>12</v>
      </c>
      <c r="E150" s="767"/>
      <c r="F150" s="767"/>
      <c r="G150" s="767"/>
      <c r="H150" s="767"/>
      <c r="I150" s="767"/>
      <c r="J150" s="767"/>
      <c r="K150" s="770"/>
      <c r="L150" s="770"/>
      <c r="M150" s="767" t="s">
        <v>7</v>
      </c>
      <c r="N150" s="767" t="s">
        <v>7</v>
      </c>
      <c r="O150" s="767"/>
      <c r="P150" s="767">
        <v>2</v>
      </c>
      <c r="Q150" s="767">
        <v>1</v>
      </c>
      <c r="R150" s="688"/>
      <c r="S150" s="904">
        <f t="shared" si="7"/>
        <v>0</v>
      </c>
    </row>
    <row r="151" spans="1:19" ht="15.75" thickBot="1" x14ac:dyDescent="0.3">
      <c r="A151" s="12">
        <v>144</v>
      </c>
      <c r="B151" s="1176"/>
      <c r="C151" s="1184"/>
      <c r="D151" s="758" t="s">
        <v>364</v>
      </c>
      <c r="E151" s="767"/>
      <c r="F151" s="767"/>
      <c r="G151" s="767"/>
      <c r="H151" s="767"/>
      <c r="I151" s="767"/>
      <c r="J151" s="767"/>
      <c r="K151" s="770"/>
      <c r="L151" s="770"/>
      <c r="M151" s="767" t="s">
        <v>7</v>
      </c>
      <c r="N151" s="767" t="s">
        <v>7</v>
      </c>
      <c r="O151" s="767"/>
      <c r="P151" s="767">
        <v>2</v>
      </c>
      <c r="Q151" s="767">
        <v>1</v>
      </c>
      <c r="R151" s="688"/>
      <c r="S151" s="904">
        <f t="shared" si="7"/>
        <v>0</v>
      </c>
    </row>
    <row r="152" spans="1:19" ht="26.25" thickBot="1" x14ac:dyDescent="0.3">
      <c r="A152" s="12">
        <v>145</v>
      </c>
      <c r="B152" s="1176"/>
      <c r="C152" s="1184"/>
      <c r="D152" s="758" t="s">
        <v>365</v>
      </c>
      <c r="E152" s="767"/>
      <c r="F152" s="767"/>
      <c r="G152" s="767"/>
      <c r="H152" s="767"/>
      <c r="I152" s="767"/>
      <c r="J152" s="767"/>
      <c r="K152" s="770"/>
      <c r="L152" s="770"/>
      <c r="M152" s="767" t="s">
        <v>7</v>
      </c>
      <c r="N152" s="767" t="s">
        <v>7</v>
      </c>
      <c r="O152" s="767"/>
      <c r="P152" s="767">
        <v>2</v>
      </c>
      <c r="Q152" s="767">
        <v>1</v>
      </c>
      <c r="R152" s="688"/>
      <c r="S152" s="904">
        <f t="shared" si="7"/>
        <v>0</v>
      </c>
    </row>
    <row r="153" spans="1:19" ht="15.75" thickBot="1" x14ac:dyDescent="0.3">
      <c r="A153" s="12">
        <v>146</v>
      </c>
      <c r="B153" s="1176"/>
      <c r="C153" s="1184"/>
      <c r="D153" s="758" t="s">
        <v>409</v>
      </c>
      <c r="E153" s="767"/>
      <c r="F153" s="767"/>
      <c r="G153" s="767"/>
      <c r="H153" s="767"/>
      <c r="I153" s="767"/>
      <c r="J153" s="767"/>
      <c r="K153" s="770"/>
      <c r="L153" s="770"/>
      <c r="M153" s="767" t="s">
        <v>7</v>
      </c>
      <c r="N153" s="767" t="s">
        <v>7</v>
      </c>
      <c r="O153" s="767"/>
      <c r="P153" s="767">
        <v>2</v>
      </c>
      <c r="Q153" s="767">
        <v>1</v>
      </c>
      <c r="R153" s="688"/>
      <c r="S153" s="904">
        <f t="shared" si="7"/>
        <v>0</v>
      </c>
    </row>
    <row r="154" spans="1:19" ht="15.75" thickBot="1" x14ac:dyDescent="0.3">
      <c r="A154" s="12">
        <v>147</v>
      </c>
      <c r="B154" s="1176"/>
      <c r="C154" s="1184"/>
      <c r="D154" s="758" t="s">
        <v>367</v>
      </c>
      <c r="E154" s="767"/>
      <c r="F154" s="767"/>
      <c r="G154" s="767"/>
      <c r="H154" s="767"/>
      <c r="I154" s="767"/>
      <c r="J154" s="767"/>
      <c r="K154" s="770"/>
      <c r="L154" s="770"/>
      <c r="M154" s="767" t="s">
        <v>7</v>
      </c>
      <c r="N154" s="767" t="s">
        <v>7</v>
      </c>
      <c r="O154" s="767"/>
      <c r="P154" s="767">
        <v>2</v>
      </c>
      <c r="Q154" s="767">
        <v>1</v>
      </c>
      <c r="R154" s="688"/>
      <c r="S154" s="904">
        <f t="shared" si="7"/>
        <v>0</v>
      </c>
    </row>
    <row r="155" spans="1:19" ht="15.75" thickBot="1" x14ac:dyDescent="0.3">
      <c r="A155" s="12">
        <v>148</v>
      </c>
      <c r="B155" s="1176"/>
      <c r="C155" s="1184"/>
      <c r="D155" s="758" t="s">
        <v>368</v>
      </c>
      <c r="E155" s="767"/>
      <c r="F155" s="767"/>
      <c r="G155" s="767"/>
      <c r="H155" s="767"/>
      <c r="I155" s="767"/>
      <c r="J155" s="767"/>
      <c r="K155" s="770"/>
      <c r="L155" s="770"/>
      <c r="M155" s="767" t="s">
        <v>7</v>
      </c>
      <c r="N155" s="767" t="s">
        <v>7</v>
      </c>
      <c r="O155" s="767"/>
      <c r="P155" s="767">
        <v>2</v>
      </c>
      <c r="Q155" s="767">
        <v>1</v>
      </c>
      <c r="R155" s="688"/>
      <c r="S155" s="904">
        <f t="shared" si="7"/>
        <v>0</v>
      </c>
    </row>
    <row r="156" spans="1:19" ht="26.25" thickBot="1" x14ac:dyDescent="0.3">
      <c r="A156" s="12">
        <v>149</v>
      </c>
      <c r="B156" s="1176"/>
      <c r="C156" s="1184"/>
      <c r="D156" s="758" t="s">
        <v>369</v>
      </c>
      <c r="E156" s="767"/>
      <c r="F156" s="767"/>
      <c r="G156" s="767"/>
      <c r="H156" s="767"/>
      <c r="I156" s="767"/>
      <c r="J156" s="767"/>
      <c r="K156" s="770"/>
      <c r="L156" s="770"/>
      <c r="M156" s="767" t="s">
        <v>7</v>
      </c>
      <c r="N156" s="767" t="s">
        <v>7</v>
      </c>
      <c r="O156" s="767"/>
      <c r="P156" s="767">
        <v>2</v>
      </c>
      <c r="Q156" s="767">
        <v>1</v>
      </c>
      <c r="R156" s="688"/>
      <c r="S156" s="904">
        <f t="shared" si="7"/>
        <v>0</v>
      </c>
    </row>
    <row r="157" spans="1:19" ht="15.75" thickBot="1" x14ac:dyDescent="0.3">
      <c r="A157" s="12">
        <v>150</v>
      </c>
      <c r="B157" s="1176"/>
      <c r="C157" s="1184"/>
      <c r="D157" s="758" t="s">
        <v>399</v>
      </c>
      <c r="E157" s="767"/>
      <c r="F157" s="767"/>
      <c r="G157" s="767"/>
      <c r="H157" s="767"/>
      <c r="I157" s="767"/>
      <c r="J157" s="767"/>
      <c r="K157" s="770"/>
      <c r="L157" s="770"/>
      <c r="M157" s="767" t="s">
        <v>7</v>
      </c>
      <c r="N157" s="767" t="s">
        <v>7</v>
      </c>
      <c r="O157" s="767"/>
      <c r="P157" s="767">
        <v>2</v>
      </c>
      <c r="Q157" s="767">
        <v>1</v>
      </c>
      <c r="R157" s="688"/>
      <c r="S157" s="904">
        <f>P157*Q157*ROUND(R157,2)</f>
        <v>0</v>
      </c>
    </row>
    <row r="158" spans="1:19" x14ac:dyDescent="0.25">
      <c r="A158" s="12">
        <v>151</v>
      </c>
      <c r="B158" s="1176"/>
      <c r="C158" s="1184"/>
      <c r="D158" s="758" t="s">
        <v>410</v>
      </c>
      <c r="E158" s="767"/>
      <c r="F158" s="767"/>
      <c r="G158" s="767"/>
      <c r="H158" s="767"/>
      <c r="I158" s="767"/>
      <c r="J158" s="767"/>
      <c r="K158" s="770"/>
      <c r="L158" s="770"/>
      <c r="M158" s="767" t="s">
        <v>7</v>
      </c>
      <c r="N158" s="767" t="s">
        <v>7</v>
      </c>
      <c r="O158" s="767"/>
      <c r="P158" s="767">
        <v>2</v>
      </c>
      <c r="Q158" s="767">
        <v>1</v>
      </c>
      <c r="R158" s="688"/>
      <c r="S158" s="904">
        <f t="shared" si="7"/>
        <v>0</v>
      </c>
    </row>
    <row r="159" spans="1:19" ht="15.75" thickBot="1" x14ac:dyDescent="0.3">
      <c r="A159" s="12">
        <v>152</v>
      </c>
      <c r="B159" s="1176"/>
      <c r="C159" s="1184"/>
      <c r="D159" s="758" t="s">
        <v>358</v>
      </c>
      <c r="E159" s="767"/>
      <c r="F159" s="767" t="s">
        <v>7</v>
      </c>
      <c r="G159" s="767"/>
      <c r="H159" s="767"/>
      <c r="I159" s="767"/>
      <c r="J159" s="767"/>
      <c r="K159" s="770"/>
      <c r="L159" s="770"/>
      <c r="M159" s="767"/>
      <c r="N159" s="767"/>
      <c r="O159" s="767"/>
      <c r="P159" s="767">
        <v>52</v>
      </c>
      <c r="Q159" s="767">
        <v>1</v>
      </c>
      <c r="R159" s="788" t="s">
        <v>4046</v>
      </c>
      <c r="S159" s="788" t="s">
        <v>4046</v>
      </c>
    </row>
    <row r="160" spans="1:19" ht="15.75" thickBot="1" x14ac:dyDescent="0.3">
      <c r="A160" s="12">
        <v>153</v>
      </c>
      <c r="B160" s="1176"/>
      <c r="C160" s="1184"/>
      <c r="D160" s="758" t="s">
        <v>12</v>
      </c>
      <c r="E160" s="767"/>
      <c r="F160" s="767"/>
      <c r="G160" s="767"/>
      <c r="H160" s="767"/>
      <c r="I160" s="767"/>
      <c r="J160" s="767"/>
      <c r="K160" s="770"/>
      <c r="L160" s="770"/>
      <c r="M160" s="767" t="s">
        <v>7</v>
      </c>
      <c r="N160" s="767" t="s">
        <v>7</v>
      </c>
      <c r="O160" s="767"/>
      <c r="P160" s="767">
        <v>2</v>
      </c>
      <c r="Q160" s="767">
        <v>1</v>
      </c>
      <c r="R160" s="688"/>
      <c r="S160" s="904">
        <f t="shared" si="7"/>
        <v>0</v>
      </c>
    </row>
    <row r="161" spans="1:19" ht="15.75" thickBot="1" x14ac:dyDescent="0.3">
      <c r="A161" s="12">
        <v>154</v>
      </c>
      <c r="B161" s="1176"/>
      <c r="C161" s="1184"/>
      <c r="D161" s="758" t="s">
        <v>368</v>
      </c>
      <c r="E161" s="767"/>
      <c r="F161" s="767"/>
      <c r="G161" s="767"/>
      <c r="H161" s="767"/>
      <c r="I161" s="767"/>
      <c r="J161" s="767"/>
      <c r="K161" s="770"/>
      <c r="L161" s="770"/>
      <c r="M161" s="767" t="s">
        <v>7</v>
      </c>
      <c r="N161" s="767" t="s">
        <v>7</v>
      </c>
      <c r="O161" s="767"/>
      <c r="P161" s="767">
        <v>2</v>
      </c>
      <c r="Q161" s="767">
        <v>1</v>
      </c>
      <c r="R161" s="688"/>
      <c r="S161" s="904">
        <f t="shared" si="7"/>
        <v>0</v>
      </c>
    </row>
    <row r="162" spans="1:19" ht="25.5" x14ac:dyDescent="0.25">
      <c r="A162" s="12">
        <v>155</v>
      </c>
      <c r="B162" s="1177"/>
      <c r="C162" s="1185"/>
      <c r="D162" s="758" t="s">
        <v>369</v>
      </c>
      <c r="E162" s="767"/>
      <c r="F162" s="767"/>
      <c r="G162" s="767"/>
      <c r="H162" s="767"/>
      <c r="I162" s="767"/>
      <c r="J162" s="767"/>
      <c r="K162" s="770"/>
      <c r="L162" s="770"/>
      <c r="M162" s="767" t="s">
        <v>7</v>
      </c>
      <c r="N162" s="767" t="s">
        <v>7</v>
      </c>
      <c r="O162" s="767"/>
      <c r="P162" s="767">
        <v>2</v>
      </c>
      <c r="Q162" s="767">
        <v>1</v>
      </c>
      <c r="R162" s="688"/>
      <c r="S162" s="904">
        <f t="shared" si="7"/>
        <v>0</v>
      </c>
    </row>
    <row r="163" spans="1:19" x14ac:dyDescent="0.25">
      <c r="A163" s="12">
        <v>156</v>
      </c>
      <c r="B163" s="1175" t="s">
        <v>417</v>
      </c>
      <c r="C163" s="1183" t="s">
        <v>418</v>
      </c>
      <c r="D163" s="758" t="s">
        <v>358</v>
      </c>
      <c r="E163" s="767"/>
      <c r="F163" s="767" t="s">
        <v>7</v>
      </c>
      <c r="G163" s="767"/>
      <c r="H163" s="767"/>
      <c r="I163" s="767"/>
      <c r="J163" s="767"/>
      <c r="K163" s="770"/>
      <c r="L163" s="770"/>
      <c r="M163" s="767"/>
      <c r="N163" s="767"/>
      <c r="O163" s="767"/>
      <c r="P163" s="767">
        <v>52</v>
      </c>
      <c r="Q163" s="767">
        <v>1</v>
      </c>
      <c r="R163" s="788" t="s">
        <v>4046</v>
      </c>
      <c r="S163" s="788" t="s">
        <v>4046</v>
      </c>
    </row>
    <row r="164" spans="1:19" x14ac:dyDescent="0.25">
      <c r="A164" s="12">
        <v>157</v>
      </c>
      <c r="B164" s="1176"/>
      <c r="C164" s="1184"/>
      <c r="D164" s="758" t="s">
        <v>359</v>
      </c>
      <c r="E164" s="767"/>
      <c r="F164" s="767" t="s">
        <v>7</v>
      </c>
      <c r="G164" s="767"/>
      <c r="H164" s="767"/>
      <c r="I164" s="767"/>
      <c r="J164" s="767"/>
      <c r="K164" s="770"/>
      <c r="L164" s="770"/>
      <c r="M164" s="767"/>
      <c r="N164" s="767"/>
      <c r="O164" s="767"/>
      <c r="P164" s="767">
        <v>52</v>
      </c>
      <c r="Q164" s="767">
        <v>1</v>
      </c>
      <c r="R164" s="788" t="s">
        <v>4046</v>
      </c>
      <c r="S164" s="788" t="s">
        <v>4046</v>
      </c>
    </row>
    <row r="165" spans="1:19" ht="26.25" thickBot="1" x14ac:dyDescent="0.3">
      <c r="A165" s="12">
        <v>158</v>
      </c>
      <c r="B165" s="1176"/>
      <c r="C165" s="1184"/>
      <c r="D165" s="758" t="s">
        <v>360</v>
      </c>
      <c r="E165" s="767"/>
      <c r="F165" s="767" t="s">
        <v>7</v>
      </c>
      <c r="G165" s="767"/>
      <c r="H165" s="767"/>
      <c r="I165" s="767"/>
      <c r="J165" s="767"/>
      <c r="K165" s="770"/>
      <c r="L165" s="770"/>
      <c r="M165" s="767"/>
      <c r="N165" s="767"/>
      <c r="O165" s="767"/>
      <c r="P165" s="767">
        <v>52</v>
      </c>
      <c r="Q165" s="767">
        <v>1</v>
      </c>
      <c r="R165" s="788" t="s">
        <v>4046</v>
      </c>
      <c r="S165" s="788" t="s">
        <v>4046</v>
      </c>
    </row>
    <row r="166" spans="1:19" ht="15.75" thickBot="1" x14ac:dyDescent="0.3">
      <c r="A166" s="12">
        <v>159</v>
      </c>
      <c r="B166" s="1176"/>
      <c r="C166" s="1184"/>
      <c r="D166" s="758" t="s">
        <v>361</v>
      </c>
      <c r="E166" s="767"/>
      <c r="F166" s="767" t="s">
        <v>7</v>
      </c>
      <c r="G166" s="767"/>
      <c r="H166" s="767"/>
      <c r="I166" s="767"/>
      <c r="J166" s="767"/>
      <c r="K166" s="770"/>
      <c r="L166" s="770"/>
      <c r="M166" s="767" t="s">
        <v>7</v>
      </c>
      <c r="N166" s="767" t="s">
        <v>7</v>
      </c>
      <c r="O166" s="767"/>
      <c r="P166" s="767">
        <v>2</v>
      </c>
      <c r="Q166" s="767">
        <v>1</v>
      </c>
      <c r="R166" s="688"/>
      <c r="S166" s="904">
        <f>P166*Q166*ROUND(R166,2)</f>
        <v>0</v>
      </c>
    </row>
    <row r="167" spans="1:19" ht="15.75" thickBot="1" x14ac:dyDescent="0.3">
      <c r="A167" s="12">
        <v>160</v>
      </c>
      <c r="B167" s="1176"/>
      <c r="C167" s="1184"/>
      <c r="D167" s="758" t="s">
        <v>362</v>
      </c>
      <c r="E167" s="767"/>
      <c r="F167" s="767"/>
      <c r="G167" s="767" t="s">
        <v>7</v>
      </c>
      <c r="H167" s="767"/>
      <c r="I167" s="767"/>
      <c r="J167" s="767"/>
      <c r="K167" s="770"/>
      <c r="L167" s="770"/>
      <c r="M167" s="767" t="s">
        <v>7</v>
      </c>
      <c r="N167" s="767" t="s">
        <v>7</v>
      </c>
      <c r="O167" s="767"/>
      <c r="P167" s="767">
        <v>2</v>
      </c>
      <c r="Q167" s="767">
        <v>1</v>
      </c>
      <c r="R167" s="688"/>
      <c r="S167" s="904">
        <f t="shared" ref="S167:S181" si="8">P167*Q167*ROUND(R167,2)</f>
        <v>0</v>
      </c>
    </row>
    <row r="168" spans="1:19" ht="15.75" thickBot="1" x14ac:dyDescent="0.3">
      <c r="A168" s="12">
        <v>161</v>
      </c>
      <c r="B168" s="1176"/>
      <c r="C168" s="1184"/>
      <c r="D168" s="758" t="s">
        <v>363</v>
      </c>
      <c r="E168" s="767"/>
      <c r="F168" s="767"/>
      <c r="G168" s="767"/>
      <c r="H168" s="767"/>
      <c r="I168" s="767"/>
      <c r="J168" s="767"/>
      <c r="K168" s="770"/>
      <c r="L168" s="770"/>
      <c r="M168" s="767" t="s">
        <v>7</v>
      </c>
      <c r="N168" s="767" t="s">
        <v>7</v>
      </c>
      <c r="O168" s="767"/>
      <c r="P168" s="767">
        <v>2</v>
      </c>
      <c r="Q168" s="767">
        <v>1</v>
      </c>
      <c r="R168" s="688"/>
      <c r="S168" s="904">
        <f t="shared" si="8"/>
        <v>0</v>
      </c>
    </row>
    <row r="169" spans="1:19" ht="15.75" thickBot="1" x14ac:dyDescent="0.3">
      <c r="A169" s="12">
        <v>162</v>
      </c>
      <c r="B169" s="1176"/>
      <c r="C169" s="1184"/>
      <c r="D169" s="758" t="s">
        <v>12</v>
      </c>
      <c r="E169" s="767"/>
      <c r="F169" s="767"/>
      <c r="G169" s="767"/>
      <c r="H169" s="767"/>
      <c r="I169" s="767"/>
      <c r="J169" s="767"/>
      <c r="K169" s="770"/>
      <c r="L169" s="770"/>
      <c r="M169" s="767" t="s">
        <v>7</v>
      </c>
      <c r="N169" s="767" t="s">
        <v>7</v>
      </c>
      <c r="O169" s="767"/>
      <c r="P169" s="767">
        <v>2</v>
      </c>
      <c r="Q169" s="767">
        <v>1</v>
      </c>
      <c r="R169" s="688"/>
      <c r="S169" s="904">
        <f t="shared" si="8"/>
        <v>0</v>
      </c>
    </row>
    <row r="170" spans="1:19" ht="15.75" thickBot="1" x14ac:dyDescent="0.3">
      <c r="A170" s="12">
        <v>163</v>
      </c>
      <c r="B170" s="1176"/>
      <c r="C170" s="1184"/>
      <c r="D170" s="758" t="s">
        <v>364</v>
      </c>
      <c r="E170" s="767"/>
      <c r="F170" s="767"/>
      <c r="G170" s="767"/>
      <c r="H170" s="767"/>
      <c r="I170" s="767"/>
      <c r="J170" s="767"/>
      <c r="K170" s="770"/>
      <c r="L170" s="770"/>
      <c r="M170" s="767" t="s">
        <v>7</v>
      </c>
      <c r="N170" s="767" t="s">
        <v>7</v>
      </c>
      <c r="O170" s="767"/>
      <c r="P170" s="767">
        <v>2</v>
      </c>
      <c r="Q170" s="767">
        <v>1</v>
      </c>
      <c r="R170" s="688"/>
      <c r="S170" s="904">
        <f t="shared" si="8"/>
        <v>0</v>
      </c>
    </row>
    <row r="171" spans="1:19" ht="26.25" thickBot="1" x14ac:dyDescent="0.3">
      <c r="A171" s="12">
        <v>164</v>
      </c>
      <c r="B171" s="1176"/>
      <c r="C171" s="1184"/>
      <c r="D171" s="758" t="s">
        <v>365</v>
      </c>
      <c r="E171" s="767"/>
      <c r="F171" s="767"/>
      <c r="G171" s="767"/>
      <c r="H171" s="767"/>
      <c r="I171" s="767"/>
      <c r="J171" s="767"/>
      <c r="K171" s="770"/>
      <c r="L171" s="770"/>
      <c r="M171" s="767" t="s">
        <v>7</v>
      </c>
      <c r="N171" s="767" t="s">
        <v>7</v>
      </c>
      <c r="O171" s="767"/>
      <c r="P171" s="767">
        <v>2</v>
      </c>
      <c r="Q171" s="767">
        <v>1</v>
      </c>
      <c r="R171" s="688"/>
      <c r="S171" s="904">
        <f t="shared" si="8"/>
        <v>0</v>
      </c>
    </row>
    <row r="172" spans="1:19" ht="15.75" thickBot="1" x14ac:dyDescent="0.3">
      <c r="A172" s="12">
        <v>165</v>
      </c>
      <c r="B172" s="1176"/>
      <c r="C172" s="1184"/>
      <c r="D172" s="758" t="s">
        <v>409</v>
      </c>
      <c r="E172" s="767"/>
      <c r="F172" s="767"/>
      <c r="G172" s="767"/>
      <c r="H172" s="767"/>
      <c r="I172" s="767"/>
      <c r="J172" s="767"/>
      <c r="K172" s="770"/>
      <c r="L172" s="770"/>
      <c r="M172" s="767" t="s">
        <v>7</v>
      </c>
      <c r="N172" s="767" t="s">
        <v>7</v>
      </c>
      <c r="O172" s="767"/>
      <c r="P172" s="767">
        <v>2</v>
      </c>
      <c r="Q172" s="767">
        <v>1</v>
      </c>
      <c r="R172" s="688"/>
      <c r="S172" s="904">
        <f t="shared" si="8"/>
        <v>0</v>
      </c>
    </row>
    <row r="173" spans="1:19" ht="15.75" thickBot="1" x14ac:dyDescent="0.3">
      <c r="A173" s="12">
        <v>166</v>
      </c>
      <c r="B173" s="1176"/>
      <c r="C173" s="1184"/>
      <c r="D173" s="758" t="s">
        <v>367</v>
      </c>
      <c r="E173" s="767"/>
      <c r="F173" s="767"/>
      <c r="G173" s="767"/>
      <c r="H173" s="767"/>
      <c r="I173" s="767"/>
      <c r="J173" s="767"/>
      <c r="K173" s="770"/>
      <c r="L173" s="770"/>
      <c r="M173" s="767" t="s">
        <v>7</v>
      </c>
      <c r="N173" s="767" t="s">
        <v>7</v>
      </c>
      <c r="O173" s="767"/>
      <c r="P173" s="767">
        <v>2</v>
      </c>
      <c r="Q173" s="767">
        <v>1</v>
      </c>
      <c r="R173" s="688"/>
      <c r="S173" s="904">
        <f>P173*Q173*ROUND(R173,2)</f>
        <v>0</v>
      </c>
    </row>
    <row r="174" spans="1:19" ht="15.75" thickBot="1" x14ac:dyDescent="0.3">
      <c r="A174" s="12">
        <v>167</v>
      </c>
      <c r="B174" s="1176"/>
      <c r="C174" s="1184"/>
      <c r="D174" s="758" t="s">
        <v>368</v>
      </c>
      <c r="E174" s="767"/>
      <c r="F174" s="767"/>
      <c r="G174" s="767"/>
      <c r="H174" s="767"/>
      <c r="I174" s="767"/>
      <c r="J174" s="767"/>
      <c r="K174" s="770"/>
      <c r="L174" s="770"/>
      <c r="M174" s="767" t="s">
        <v>7</v>
      </c>
      <c r="N174" s="767" t="s">
        <v>7</v>
      </c>
      <c r="O174" s="767"/>
      <c r="P174" s="767">
        <v>2</v>
      </c>
      <c r="Q174" s="767">
        <v>1</v>
      </c>
      <c r="R174" s="688"/>
      <c r="S174" s="904">
        <f t="shared" si="8"/>
        <v>0</v>
      </c>
    </row>
    <row r="175" spans="1:19" ht="26.25" thickBot="1" x14ac:dyDescent="0.3">
      <c r="A175" s="12">
        <v>168</v>
      </c>
      <c r="B175" s="1176"/>
      <c r="C175" s="1184"/>
      <c r="D175" s="758" t="s">
        <v>369</v>
      </c>
      <c r="E175" s="767"/>
      <c r="F175" s="767"/>
      <c r="G175" s="767"/>
      <c r="H175" s="767"/>
      <c r="I175" s="767"/>
      <c r="J175" s="767"/>
      <c r="K175" s="770"/>
      <c r="L175" s="770"/>
      <c r="M175" s="767" t="s">
        <v>7</v>
      </c>
      <c r="N175" s="767" t="s">
        <v>7</v>
      </c>
      <c r="O175" s="767"/>
      <c r="P175" s="767">
        <v>2</v>
      </c>
      <c r="Q175" s="767">
        <v>1</v>
      </c>
      <c r="R175" s="688"/>
      <c r="S175" s="904">
        <f t="shared" si="8"/>
        <v>0</v>
      </c>
    </row>
    <row r="176" spans="1:19" ht="15.75" thickBot="1" x14ac:dyDescent="0.3">
      <c r="A176" s="12">
        <v>169</v>
      </c>
      <c r="B176" s="1176"/>
      <c r="C176" s="1184"/>
      <c r="D176" s="758" t="s">
        <v>399</v>
      </c>
      <c r="E176" s="767"/>
      <c r="F176" s="767"/>
      <c r="G176" s="767"/>
      <c r="H176" s="767"/>
      <c r="I176" s="767"/>
      <c r="J176" s="767"/>
      <c r="K176" s="770"/>
      <c r="L176" s="770"/>
      <c r="M176" s="767" t="s">
        <v>7</v>
      </c>
      <c r="N176" s="767" t="s">
        <v>7</v>
      </c>
      <c r="O176" s="767"/>
      <c r="P176" s="767">
        <v>2</v>
      </c>
      <c r="Q176" s="767">
        <v>1</v>
      </c>
      <c r="R176" s="688"/>
      <c r="S176" s="904">
        <f t="shared" si="8"/>
        <v>0</v>
      </c>
    </row>
    <row r="177" spans="1:19" x14ac:dyDescent="0.25">
      <c r="A177" s="12">
        <v>170</v>
      </c>
      <c r="B177" s="1176"/>
      <c r="C177" s="1184"/>
      <c r="D177" s="758" t="s">
        <v>410</v>
      </c>
      <c r="E177" s="767"/>
      <c r="F177" s="767"/>
      <c r="G177" s="767"/>
      <c r="H177" s="767"/>
      <c r="I177" s="767"/>
      <c r="J177" s="767"/>
      <c r="K177" s="770"/>
      <c r="L177" s="770"/>
      <c r="M177" s="767" t="s">
        <v>7</v>
      </c>
      <c r="N177" s="767" t="s">
        <v>7</v>
      </c>
      <c r="O177" s="767"/>
      <c r="P177" s="767">
        <v>2</v>
      </c>
      <c r="Q177" s="767">
        <v>1</v>
      </c>
      <c r="R177" s="688"/>
      <c r="S177" s="904">
        <f t="shared" si="8"/>
        <v>0</v>
      </c>
    </row>
    <row r="178" spans="1:19" ht="15.75" thickBot="1" x14ac:dyDescent="0.3">
      <c r="A178" s="12">
        <v>171</v>
      </c>
      <c r="B178" s="1176"/>
      <c r="C178" s="1184"/>
      <c r="D178" s="758" t="s">
        <v>358</v>
      </c>
      <c r="E178" s="767"/>
      <c r="F178" s="767" t="s">
        <v>7</v>
      </c>
      <c r="G178" s="767"/>
      <c r="H178" s="767"/>
      <c r="I178" s="767"/>
      <c r="J178" s="767"/>
      <c r="K178" s="770"/>
      <c r="L178" s="770"/>
      <c r="M178" s="767"/>
      <c r="N178" s="767"/>
      <c r="O178" s="767"/>
      <c r="P178" s="767">
        <v>52</v>
      </c>
      <c r="Q178" s="767">
        <v>1</v>
      </c>
      <c r="R178" s="788" t="s">
        <v>4046</v>
      </c>
      <c r="S178" s="788" t="s">
        <v>4046</v>
      </c>
    </row>
    <row r="179" spans="1:19" ht="15.75" thickBot="1" x14ac:dyDescent="0.3">
      <c r="A179" s="12">
        <v>172</v>
      </c>
      <c r="B179" s="1176"/>
      <c r="C179" s="1184"/>
      <c r="D179" s="758" t="s">
        <v>12</v>
      </c>
      <c r="E179" s="767"/>
      <c r="F179" s="767"/>
      <c r="G179" s="767"/>
      <c r="H179" s="767"/>
      <c r="I179" s="767"/>
      <c r="J179" s="767"/>
      <c r="K179" s="770"/>
      <c r="L179" s="770"/>
      <c r="M179" s="767" t="s">
        <v>7</v>
      </c>
      <c r="N179" s="767" t="s">
        <v>7</v>
      </c>
      <c r="O179" s="767"/>
      <c r="P179" s="767">
        <v>2</v>
      </c>
      <c r="Q179" s="767">
        <v>1</v>
      </c>
      <c r="R179" s="688"/>
      <c r="S179" s="904">
        <f t="shared" si="8"/>
        <v>0</v>
      </c>
    </row>
    <row r="180" spans="1:19" ht="15.75" thickBot="1" x14ac:dyDescent="0.3">
      <c r="A180" s="12">
        <v>173</v>
      </c>
      <c r="B180" s="1176"/>
      <c r="C180" s="1184"/>
      <c r="D180" s="758" t="s">
        <v>368</v>
      </c>
      <c r="E180" s="767"/>
      <c r="F180" s="767"/>
      <c r="G180" s="767"/>
      <c r="H180" s="767"/>
      <c r="I180" s="767"/>
      <c r="J180" s="767"/>
      <c r="K180" s="770"/>
      <c r="L180" s="770"/>
      <c r="M180" s="767" t="s">
        <v>7</v>
      </c>
      <c r="N180" s="767" t="s">
        <v>7</v>
      </c>
      <c r="O180" s="767"/>
      <c r="P180" s="767">
        <v>2</v>
      </c>
      <c r="Q180" s="767">
        <v>1</v>
      </c>
      <c r="R180" s="688"/>
      <c r="S180" s="904">
        <f t="shared" si="8"/>
        <v>0</v>
      </c>
    </row>
    <row r="181" spans="1:19" ht="25.5" x14ac:dyDescent="0.25">
      <c r="A181" s="12">
        <v>174</v>
      </c>
      <c r="B181" s="1177"/>
      <c r="C181" s="1185"/>
      <c r="D181" s="758" t="s">
        <v>369</v>
      </c>
      <c r="E181" s="767"/>
      <c r="F181" s="767"/>
      <c r="G181" s="767"/>
      <c r="H181" s="767"/>
      <c r="I181" s="767"/>
      <c r="J181" s="767"/>
      <c r="K181" s="770"/>
      <c r="L181" s="770"/>
      <c r="M181" s="767" t="s">
        <v>7</v>
      </c>
      <c r="N181" s="767" t="s">
        <v>7</v>
      </c>
      <c r="O181" s="767"/>
      <c r="P181" s="767">
        <v>2</v>
      </c>
      <c r="Q181" s="767">
        <v>1</v>
      </c>
      <c r="R181" s="688"/>
      <c r="S181" s="904">
        <f t="shared" si="8"/>
        <v>0</v>
      </c>
    </row>
    <row r="182" spans="1:19" x14ac:dyDescent="0.25">
      <c r="A182" s="12">
        <v>175</v>
      </c>
      <c r="B182" s="1175" t="s">
        <v>419</v>
      </c>
      <c r="C182" s="1183" t="s">
        <v>420</v>
      </c>
      <c r="D182" s="758" t="s">
        <v>358</v>
      </c>
      <c r="E182" s="767"/>
      <c r="F182" s="767" t="s">
        <v>7</v>
      </c>
      <c r="G182" s="767"/>
      <c r="H182" s="767"/>
      <c r="I182" s="767"/>
      <c r="J182" s="767"/>
      <c r="K182" s="770"/>
      <c r="L182" s="770"/>
      <c r="M182" s="767"/>
      <c r="N182" s="767"/>
      <c r="O182" s="767"/>
      <c r="P182" s="767">
        <v>52</v>
      </c>
      <c r="Q182" s="767">
        <v>1</v>
      </c>
      <c r="R182" s="788" t="s">
        <v>4046</v>
      </c>
      <c r="S182" s="788" t="s">
        <v>4046</v>
      </c>
    </row>
    <row r="183" spans="1:19" x14ac:dyDescent="0.25">
      <c r="A183" s="12">
        <v>176</v>
      </c>
      <c r="B183" s="1176"/>
      <c r="C183" s="1184"/>
      <c r="D183" s="758" t="s">
        <v>359</v>
      </c>
      <c r="E183" s="767"/>
      <c r="F183" s="767" t="s">
        <v>7</v>
      </c>
      <c r="G183" s="767"/>
      <c r="H183" s="767"/>
      <c r="I183" s="767"/>
      <c r="J183" s="767"/>
      <c r="K183" s="770"/>
      <c r="L183" s="770"/>
      <c r="M183" s="767"/>
      <c r="N183" s="767"/>
      <c r="O183" s="767"/>
      <c r="P183" s="767">
        <v>52</v>
      </c>
      <c r="Q183" s="767">
        <v>1</v>
      </c>
      <c r="R183" s="788" t="s">
        <v>4046</v>
      </c>
      <c r="S183" s="788" t="s">
        <v>4046</v>
      </c>
    </row>
    <row r="184" spans="1:19" ht="26.25" thickBot="1" x14ac:dyDescent="0.3">
      <c r="A184" s="12">
        <v>177</v>
      </c>
      <c r="B184" s="1176"/>
      <c r="C184" s="1184"/>
      <c r="D184" s="758" t="s">
        <v>360</v>
      </c>
      <c r="E184" s="767"/>
      <c r="F184" s="767" t="s">
        <v>7</v>
      </c>
      <c r="G184" s="767"/>
      <c r="H184" s="767"/>
      <c r="I184" s="767"/>
      <c r="J184" s="767"/>
      <c r="K184" s="770"/>
      <c r="L184" s="770"/>
      <c r="M184" s="767"/>
      <c r="N184" s="767"/>
      <c r="O184" s="767"/>
      <c r="P184" s="767">
        <v>52</v>
      </c>
      <c r="Q184" s="767">
        <v>1</v>
      </c>
      <c r="R184" s="788" t="s">
        <v>4046</v>
      </c>
      <c r="S184" s="788" t="s">
        <v>4046</v>
      </c>
    </row>
    <row r="185" spans="1:19" ht="15.75" thickBot="1" x14ac:dyDescent="0.3">
      <c r="A185" s="12">
        <v>178</v>
      </c>
      <c r="B185" s="1176"/>
      <c r="C185" s="1184"/>
      <c r="D185" s="758" t="s">
        <v>361</v>
      </c>
      <c r="E185" s="767"/>
      <c r="F185" s="767" t="s">
        <v>7</v>
      </c>
      <c r="G185" s="767"/>
      <c r="H185" s="767"/>
      <c r="I185" s="767"/>
      <c r="J185" s="767"/>
      <c r="K185" s="770"/>
      <c r="L185" s="770"/>
      <c r="M185" s="767" t="s">
        <v>7</v>
      </c>
      <c r="N185" s="767" t="s">
        <v>7</v>
      </c>
      <c r="O185" s="767"/>
      <c r="P185" s="767">
        <v>2</v>
      </c>
      <c r="Q185" s="767">
        <v>1</v>
      </c>
      <c r="R185" s="688"/>
      <c r="S185" s="904">
        <f>P185*Q185*ROUND(R185,2)</f>
        <v>0</v>
      </c>
    </row>
    <row r="186" spans="1:19" ht="15.75" thickBot="1" x14ac:dyDescent="0.3">
      <c r="A186" s="12">
        <v>179</v>
      </c>
      <c r="B186" s="1176"/>
      <c r="C186" s="1184"/>
      <c r="D186" s="758" t="s">
        <v>362</v>
      </c>
      <c r="E186" s="767"/>
      <c r="F186" s="767"/>
      <c r="G186" s="767" t="s">
        <v>7</v>
      </c>
      <c r="H186" s="767"/>
      <c r="I186" s="767"/>
      <c r="J186" s="767"/>
      <c r="K186" s="770"/>
      <c r="L186" s="770"/>
      <c r="M186" s="767" t="s">
        <v>7</v>
      </c>
      <c r="N186" s="767" t="s">
        <v>7</v>
      </c>
      <c r="O186" s="767"/>
      <c r="P186" s="767">
        <v>2</v>
      </c>
      <c r="Q186" s="767">
        <v>1</v>
      </c>
      <c r="R186" s="688"/>
      <c r="S186" s="904">
        <f t="shared" ref="S186:S195" si="9">P186*Q186*ROUND(R186,2)</f>
        <v>0</v>
      </c>
    </row>
    <row r="187" spans="1:19" ht="15.75" thickBot="1" x14ac:dyDescent="0.3">
      <c r="A187" s="12">
        <v>180</v>
      </c>
      <c r="B187" s="1176"/>
      <c r="C187" s="1184"/>
      <c r="D187" s="758" t="s">
        <v>363</v>
      </c>
      <c r="E187" s="767"/>
      <c r="F187" s="767"/>
      <c r="G187" s="767"/>
      <c r="H187" s="767"/>
      <c r="I187" s="767"/>
      <c r="J187" s="767"/>
      <c r="K187" s="770"/>
      <c r="L187" s="770"/>
      <c r="M187" s="767" t="s">
        <v>7</v>
      </c>
      <c r="N187" s="767" t="s">
        <v>7</v>
      </c>
      <c r="O187" s="767"/>
      <c r="P187" s="767">
        <v>2</v>
      </c>
      <c r="Q187" s="767">
        <v>1</v>
      </c>
      <c r="R187" s="688"/>
      <c r="S187" s="904">
        <f t="shared" si="9"/>
        <v>0</v>
      </c>
    </row>
    <row r="188" spans="1:19" ht="15.75" thickBot="1" x14ac:dyDescent="0.3">
      <c r="A188" s="12">
        <v>181</v>
      </c>
      <c r="B188" s="1176"/>
      <c r="C188" s="1184"/>
      <c r="D188" s="758" t="s">
        <v>12</v>
      </c>
      <c r="E188" s="767"/>
      <c r="F188" s="767"/>
      <c r="G188" s="767"/>
      <c r="H188" s="767"/>
      <c r="I188" s="767"/>
      <c r="J188" s="767"/>
      <c r="K188" s="770"/>
      <c r="L188" s="770"/>
      <c r="M188" s="767" t="s">
        <v>7</v>
      </c>
      <c r="N188" s="767" t="s">
        <v>7</v>
      </c>
      <c r="O188" s="767"/>
      <c r="P188" s="767">
        <v>2</v>
      </c>
      <c r="Q188" s="767">
        <v>1</v>
      </c>
      <c r="R188" s="688"/>
      <c r="S188" s="904">
        <f t="shared" si="9"/>
        <v>0</v>
      </c>
    </row>
    <row r="189" spans="1:19" ht="15.75" thickBot="1" x14ac:dyDescent="0.3">
      <c r="A189" s="12">
        <v>182</v>
      </c>
      <c r="B189" s="1176"/>
      <c r="C189" s="1184"/>
      <c r="D189" s="758" t="s">
        <v>364</v>
      </c>
      <c r="E189" s="767"/>
      <c r="F189" s="767"/>
      <c r="G189" s="767"/>
      <c r="H189" s="767"/>
      <c r="I189" s="767"/>
      <c r="J189" s="767"/>
      <c r="K189" s="770"/>
      <c r="L189" s="770"/>
      <c r="M189" s="767" t="s">
        <v>7</v>
      </c>
      <c r="N189" s="767" t="s">
        <v>7</v>
      </c>
      <c r="O189" s="767"/>
      <c r="P189" s="767">
        <v>2</v>
      </c>
      <c r="Q189" s="767">
        <v>1</v>
      </c>
      <c r="R189" s="688"/>
      <c r="S189" s="904">
        <f t="shared" si="9"/>
        <v>0</v>
      </c>
    </row>
    <row r="190" spans="1:19" ht="26.25" thickBot="1" x14ac:dyDescent="0.3">
      <c r="A190" s="12">
        <v>183</v>
      </c>
      <c r="B190" s="1176"/>
      <c r="C190" s="1184"/>
      <c r="D190" s="758" t="s">
        <v>365</v>
      </c>
      <c r="E190" s="767"/>
      <c r="F190" s="767"/>
      <c r="G190" s="767"/>
      <c r="H190" s="767"/>
      <c r="I190" s="767"/>
      <c r="J190" s="767"/>
      <c r="K190" s="770"/>
      <c r="L190" s="770"/>
      <c r="M190" s="767" t="s">
        <v>7</v>
      </c>
      <c r="N190" s="767" t="s">
        <v>7</v>
      </c>
      <c r="O190" s="767"/>
      <c r="P190" s="767">
        <v>2</v>
      </c>
      <c r="Q190" s="767">
        <v>1</v>
      </c>
      <c r="R190" s="688"/>
      <c r="S190" s="904">
        <f t="shared" si="9"/>
        <v>0</v>
      </c>
    </row>
    <row r="191" spans="1:19" ht="15.75" thickBot="1" x14ac:dyDescent="0.3">
      <c r="A191" s="12">
        <v>184</v>
      </c>
      <c r="B191" s="1176"/>
      <c r="C191" s="1184"/>
      <c r="D191" s="758" t="s">
        <v>409</v>
      </c>
      <c r="E191" s="767"/>
      <c r="F191" s="767"/>
      <c r="G191" s="767"/>
      <c r="H191" s="767"/>
      <c r="I191" s="767"/>
      <c r="J191" s="767"/>
      <c r="K191" s="770"/>
      <c r="L191" s="770"/>
      <c r="M191" s="767" t="s">
        <v>7</v>
      </c>
      <c r="N191" s="767" t="s">
        <v>7</v>
      </c>
      <c r="O191" s="767"/>
      <c r="P191" s="767">
        <v>2</v>
      </c>
      <c r="Q191" s="767">
        <v>1</v>
      </c>
      <c r="R191" s="688"/>
      <c r="S191" s="904">
        <f>P191*Q191*ROUND(R191,2)</f>
        <v>0</v>
      </c>
    </row>
    <row r="192" spans="1:19" ht="15.75" thickBot="1" x14ac:dyDescent="0.3">
      <c r="A192" s="12">
        <v>185</v>
      </c>
      <c r="B192" s="1176"/>
      <c r="C192" s="1184"/>
      <c r="D192" s="758" t="s">
        <v>367</v>
      </c>
      <c r="E192" s="767"/>
      <c r="F192" s="767"/>
      <c r="G192" s="767"/>
      <c r="H192" s="767"/>
      <c r="I192" s="767"/>
      <c r="J192" s="767"/>
      <c r="K192" s="770"/>
      <c r="L192" s="770"/>
      <c r="M192" s="767" t="s">
        <v>7</v>
      </c>
      <c r="N192" s="767" t="s">
        <v>7</v>
      </c>
      <c r="O192" s="767"/>
      <c r="P192" s="767">
        <v>2</v>
      </c>
      <c r="Q192" s="767">
        <v>1</v>
      </c>
      <c r="R192" s="688"/>
      <c r="S192" s="904">
        <f t="shared" si="9"/>
        <v>0</v>
      </c>
    </row>
    <row r="193" spans="1:19" ht="15.75" thickBot="1" x14ac:dyDescent="0.3">
      <c r="A193" s="12">
        <v>186</v>
      </c>
      <c r="B193" s="1176"/>
      <c r="C193" s="1184"/>
      <c r="D193" s="758" t="s">
        <v>368</v>
      </c>
      <c r="E193" s="767"/>
      <c r="F193" s="767"/>
      <c r="G193" s="767"/>
      <c r="H193" s="767"/>
      <c r="I193" s="767"/>
      <c r="J193" s="767"/>
      <c r="K193" s="770"/>
      <c r="L193" s="770"/>
      <c r="M193" s="767" t="s">
        <v>7</v>
      </c>
      <c r="N193" s="767" t="s">
        <v>7</v>
      </c>
      <c r="O193" s="767"/>
      <c r="P193" s="767">
        <v>2</v>
      </c>
      <c r="Q193" s="767">
        <v>1</v>
      </c>
      <c r="R193" s="688"/>
      <c r="S193" s="904">
        <f t="shared" si="9"/>
        <v>0</v>
      </c>
    </row>
    <row r="194" spans="1:19" ht="26.25" thickBot="1" x14ac:dyDescent="0.3">
      <c r="A194" s="12">
        <v>187</v>
      </c>
      <c r="B194" s="1176"/>
      <c r="C194" s="1184"/>
      <c r="D194" s="758" t="s">
        <v>369</v>
      </c>
      <c r="E194" s="767"/>
      <c r="F194" s="767"/>
      <c r="G194" s="767"/>
      <c r="H194" s="767"/>
      <c r="I194" s="767"/>
      <c r="J194" s="767"/>
      <c r="K194" s="770"/>
      <c r="L194" s="770"/>
      <c r="M194" s="767" t="s">
        <v>7</v>
      </c>
      <c r="N194" s="767" t="s">
        <v>7</v>
      </c>
      <c r="O194" s="767"/>
      <c r="P194" s="767">
        <v>2</v>
      </c>
      <c r="Q194" s="767">
        <v>1</v>
      </c>
      <c r="R194" s="688"/>
      <c r="S194" s="904">
        <f t="shared" si="9"/>
        <v>0</v>
      </c>
    </row>
    <row r="195" spans="1:19" ht="15.75" thickBot="1" x14ac:dyDescent="0.3">
      <c r="A195" s="12">
        <v>188</v>
      </c>
      <c r="B195" s="1176"/>
      <c r="C195" s="1184"/>
      <c r="D195" s="758" t="s">
        <v>399</v>
      </c>
      <c r="E195" s="767"/>
      <c r="F195" s="767"/>
      <c r="G195" s="767"/>
      <c r="H195" s="767"/>
      <c r="I195" s="767"/>
      <c r="J195" s="767"/>
      <c r="K195" s="770"/>
      <c r="L195" s="770"/>
      <c r="M195" s="767" t="s">
        <v>7</v>
      </c>
      <c r="N195" s="767" t="s">
        <v>7</v>
      </c>
      <c r="O195" s="767"/>
      <c r="P195" s="767">
        <v>2</v>
      </c>
      <c r="Q195" s="767">
        <v>1</v>
      </c>
      <c r="R195" s="688"/>
      <c r="S195" s="904">
        <f t="shared" si="9"/>
        <v>0</v>
      </c>
    </row>
    <row r="196" spans="1:19" x14ac:dyDescent="0.25">
      <c r="A196" s="12">
        <v>189</v>
      </c>
      <c r="B196" s="1176"/>
      <c r="C196" s="1184"/>
      <c r="D196" s="758" t="s">
        <v>410</v>
      </c>
      <c r="E196" s="767"/>
      <c r="F196" s="767"/>
      <c r="G196" s="767"/>
      <c r="H196" s="767"/>
      <c r="I196" s="767"/>
      <c r="J196" s="767"/>
      <c r="K196" s="770"/>
      <c r="L196" s="770"/>
      <c r="M196" s="767" t="s">
        <v>7</v>
      </c>
      <c r="N196" s="767" t="s">
        <v>7</v>
      </c>
      <c r="O196" s="767"/>
      <c r="P196" s="767">
        <v>2</v>
      </c>
      <c r="Q196" s="767">
        <v>1</v>
      </c>
      <c r="R196" s="688"/>
      <c r="S196" s="904">
        <f>P196*Q196*ROUND(R196,2)</f>
        <v>0</v>
      </c>
    </row>
    <row r="197" spans="1:19" ht="15.75" thickBot="1" x14ac:dyDescent="0.3">
      <c r="A197" s="12">
        <v>190</v>
      </c>
      <c r="B197" s="1176"/>
      <c r="C197" s="1184"/>
      <c r="D197" s="758" t="s">
        <v>358</v>
      </c>
      <c r="E197" s="767"/>
      <c r="F197" s="767" t="s">
        <v>7</v>
      </c>
      <c r="G197" s="767"/>
      <c r="H197" s="767"/>
      <c r="I197" s="767"/>
      <c r="J197" s="767"/>
      <c r="K197" s="770"/>
      <c r="L197" s="770"/>
      <c r="M197" s="767"/>
      <c r="N197" s="767"/>
      <c r="O197" s="767"/>
      <c r="P197" s="767">
        <v>52</v>
      </c>
      <c r="Q197" s="767">
        <v>1</v>
      </c>
      <c r="R197" s="788" t="s">
        <v>4046</v>
      </c>
      <c r="S197" s="788" t="s">
        <v>4046</v>
      </c>
    </row>
    <row r="198" spans="1:19" ht="15.75" thickBot="1" x14ac:dyDescent="0.3">
      <c r="A198" s="12">
        <v>191</v>
      </c>
      <c r="B198" s="1176"/>
      <c r="C198" s="1184"/>
      <c r="D198" s="758" t="s">
        <v>12</v>
      </c>
      <c r="E198" s="767"/>
      <c r="F198" s="767"/>
      <c r="G198" s="767"/>
      <c r="H198" s="767"/>
      <c r="I198" s="767"/>
      <c r="J198" s="767"/>
      <c r="K198" s="770"/>
      <c r="L198" s="770"/>
      <c r="M198" s="767" t="s">
        <v>7</v>
      </c>
      <c r="N198" s="767" t="s">
        <v>7</v>
      </c>
      <c r="O198" s="767"/>
      <c r="P198" s="767">
        <v>2</v>
      </c>
      <c r="Q198" s="767">
        <v>1</v>
      </c>
      <c r="R198" s="688"/>
      <c r="S198" s="904">
        <f>P198*Q198*ROUND(R198,2)</f>
        <v>0</v>
      </c>
    </row>
    <row r="199" spans="1:19" ht="15.75" thickBot="1" x14ac:dyDescent="0.3">
      <c r="A199" s="12">
        <v>192</v>
      </c>
      <c r="B199" s="1176"/>
      <c r="C199" s="1184"/>
      <c r="D199" s="758" t="s">
        <v>368</v>
      </c>
      <c r="E199" s="767"/>
      <c r="F199" s="767"/>
      <c r="G199" s="767"/>
      <c r="H199" s="767"/>
      <c r="I199" s="767"/>
      <c r="J199" s="767"/>
      <c r="K199" s="770"/>
      <c r="L199" s="770"/>
      <c r="M199" s="767" t="s">
        <v>7</v>
      </c>
      <c r="N199" s="767" t="s">
        <v>7</v>
      </c>
      <c r="O199" s="767"/>
      <c r="P199" s="767">
        <v>2</v>
      </c>
      <c r="Q199" s="767">
        <v>1</v>
      </c>
      <c r="R199" s="688"/>
      <c r="S199" s="904">
        <f>P199*Q199*ROUND(R199,2)</f>
        <v>0</v>
      </c>
    </row>
    <row r="200" spans="1:19" ht="25.5" x14ac:dyDescent="0.25">
      <c r="A200" s="12">
        <v>193</v>
      </c>
      <c r="B200" s="1177"/>
      <c r="C200" s="1185"/>
      <c r="D200" s="758" t="s">
        <v>369</v>
      </c>
      <c r="E200" s="767"/>
      <c r="F200" s="767"/>
      <c r="G200" s="767"/>
      <c r="H200" s="767"/>
      <c r="I200" s="767"/>
      <c r="J200" s="767"/>
      <c r="K200" s="770"/>
      <c r="L200" s="770"/>
      <c r="M200" s="767" t="s">
        <v>7</v>
      </c>
      <c r="N200" s="767" t="s">
        <v>7</v>
      </c>
      <c r="O200" s="767"/>
      <c r="P200" s="767">
        <v>2</v>
      </c>
      <c r="Q200" s="767">
        <v>1</v>
      </c>
      <c r="R200" s="688"/>
      <c r="S200" s="904">
        <f>P200*Q200*ROUND(R200,2)</f>
        <v>0</v>
      </c>
    </row>
    <row r="201" spans="1:19" x14ac:dyDescent="0.25">
      <c r="A201" s="12">
        <v>194</v>
      </c>
      <c r="B201" s="1175" t="s">
        <v>421</v>
      </c>
      <c r="C201" s="1183" t="s">
        <v>422</v>
      </c>
      <c r="D201" s="758" t="s">
        <v>358</v>
      </c>
      <c r="E201" s="767"/>
      <c r="F201" s="767" t="s">
        <v>7</v>
      </c>
      <c r="G201" s="767"/>
      <c r="H201" s="767"/>
      <c r="I201" s="767"/>
      <c r="J201" s="767"/>
      <c r="K201" s="770"/>
      <c r="L201" s="770"/>
      <c r="M201" s="767"/>
      <c r="N201" s="767"/>
      <c r="O201" s="767"/>
      <c r="P201" s="767">
        <v>52</v>
      </c>
      <c r="Q201" s="767">
        <v>1</v>
      </c>
      <c r="R201" s="788" t="s">
        <v>4046</v>
      </c>
      <c r="S201" s="788" t="s">
        <v>4046</v>
      </c>
    </row>
    <row r="202" spans="1:19" x14ac:dyDescent="0.25">
      <c r="A202" s="12">
        <v>195</v>
      </c>
      <c r="B202" s="1176"/>
      <c r="C202" s="1184"/>
      <c r="D202" s="758" t="s">
        <v>359</v>
      </c>
      <c r="E202" s="767"/>
      <c r="F202" s="767" t="s">
        <v>7</v>
      </c>
      <c r="G202" s="767"/>
      <c r="H202" s="767"/>
      <c r="I202" s="767"/>
      <c r="J202" s="767"/>
      <c r="K202" s="770"/>
      <c r="L202" s="770"/>
      <c r="M202" s="767"/>
      <c r="N202" s="767"/>
      <c r="O202" s="767"/>
      <c r="P202" s="767">
        <v>52</v>
      </c>
      <c r="Q202" s="767">
        <v>1</v>
      </c>
      <c r="R202" s="788" t="s">
        <v>4046</v>
      </c>
      <c r="S202" s="788" t="s">
        <v>4046</v>
      </c>
    </row>
    <row r="203" spans="1:19" ht="26.25" thickBot="1" x14ac:dyDescent="0.3">
      <c r="A203" s="12">
        <v>196</v>
      </c>
      <c r="B203" s="1176"/>
      <c r="C203" s="1184"/>
      <c r="D203" s="758" t="s">
        <v>360</v>
      </c>
      <c r="E203" s="767"/>
      <c r="F203" s="767" t="s">
        <v>7</v>
      </c>
      <c r="G203" s="767"/>
      <c r="H203" s="767"/>
      <c r="I203" s="767"/>
      <c r="J203" s="767"/>
      <c r="K203" s="770"/>
      <c r="L203" s="770"/>
      <c r="M203" s="767"/>
      <c r="N203" s="767"/>
      <c r="O203" s="767"/>
      <c r="P203" s="767">
        <v>52</v>
      </c>
      <c r="Q203" s="767">
        <v>1</v>
      </c>
      <c r="R203" s="788" t="s">
        <v>4046</v>
      </c>
      <c r="S203" s="788" t="s">
        <v>4046</v>
      </c>
    </row>
    <row r="204" spans="1:19" ht="15.75" thickBot="1" x14ac:dyDescent="0.3">
      <c r="A204" s="12">
        <v>197</v>
      </c>
      <c r="B204" s="1176"/>
      <c r="C204" s="1184"/>
      <c r="D204" s="758" t="s">
        <v>361</v>
      </c>
      <c r="E204" s="767"/>
      <c r="F204" s="767" t="s">
        <v>7</v>
      </c>
      <c r="G204" s="767"/>
      <c r="H204" s="767"/>
      <c r="I204" s="767"/>
      <c r="J204" s="767"/>
      <c r="K204" s="770"/>
      <c r="L204" s="770"/>
      <c r="M204" s="767" t="s">
        <v>7</v>
      </c>
      <c r="N204" s="767" t="s">
        <v>7</v>
      </c>
      <c r="O204" s="767"/>
      <c r="P204" s="767">
        <v>2</v>
      </c>
      <c r="Q204" s="767">
        <v>1</v>
      </c>
      <c r="R204" s="688"/>
      <c r="S204" s="904">
        <f>P204*Q204*ROUND(R204,2)</f>
        <v>0</v>
      </c>
    </row>
    <row r="205" spans="1:19" ht="15.75" thickBot="1" x14ac:dyDescent="0.3">
      <c r="A205" s="12">
        <v>198</v>
      </c>
      <c r="B205" s="1176"/>
      <c r="C205" s="1184"/>
      <c r="D205" s="758" t="s">
        <v>362</v>
      </c>
      <c r="E205" s="767"/>
      <c r="F205" s="767"/>
      <c r="G205" s="767" t="s">
        <v>7</v>
      </c>
      <c r="H205" s="767"/>
      <c r="I205" s="767"/>
      <c r="J205" s="767"/>
      <c r="K205" s="770"/>
      <c r="L205" s="770"/>
      <c r="M205" s="767" t="s">
        <v>7</v>
      </c>
      <c r="N205" s="767" t="s">
        <v>7</v>
      </c>
      <c r="O205" s="767"/>
      <c r="P205" s="767">
        <v>2</v>
      </c>
      <c r="Q205" s="767">
        <v>1</v>
      </c>
      <c r="R205" s="688"/>
      <c r="S205" s="904">
        <f t="shared" ref="S205:S222" si="10">P205*Q205*ROUND(R205,2)</f>
        <v>0</v>
      </c>
    </row>
    <row r="206" spans="1:19" ht="15.75" thickBot="1" x14ac:dyDescent="0.3">
      <c r="A206" s="12">
        <v>199</v>
      </c>
      <c r="B206" s="1176"/>
      <c r="C206" s="1184"/>
      <c r="D206" s="758" t="s">
        <v>363</v>
      </c>
      <c r="E206" s="767"/>
      <c r="F206" s="767"/>
      <c r="G206" s="767"/>
      <c r="H206" s="767"/>
      <c r="I206" s="767"/>
      <c r="J206" s="767"/>
      <c r="K206" s="770"/>
      <c r="L206" s="770"/>
      <c r="M206" s="767" t="s">
        <v>7</v>
      </c>
      <c r="N206" s="767" t="s">
        <v>7</v>
      </c>
      <c r="O206" s="767"/>
      <c r="P206" s="767">
        <v>2</v>
      </c>
      <c r="Q206" s="767">
        <v>1</v>
      </c>
      <c r="R206" s="688"/>
      <c r="S206" s="904">
        <f t="shared" si="10"/>
        <v>0</v>
      </c>
    </row>
    <row r="207" spans="1:19" ht="15.75" thickBot="1" x14ac:dyDescent="0.3">
      <c r="A207" s="12">
        <v>200</v>
      </c>
      <c r="B207" s="1176"/>
      <c r="C207" s="1184"/>
      <c r="D207" s="758" t="s">
        <v>12</v>
      </c>
      <c r="E207" s="767"/>
      <c r="F207" s="767"/>
      <c r="G207" s="767"/>
      <c r="H207" s="767"/>
      <c r="I207" s="767"/>
      <c r="J207" s="767"/>
      <c r="K207" s="770"/>
      <c r="L207" s="770"/>
      <c r="M207" s="767" t="s">
        <v>7</v>
      </c>
      <c r="N207" s="767" t="s">
        <v>7</v>
      </c>
      <c r="O207" s="767"/>
      <c r="P207" s="767">
        <v>2</v>
      </c>
      <c r="Q207" s="767">
        <v>1</v>
      </c>
      <c r="R207" s="688"/>
      <c r="S207" s="904">
        <f t="shared" si="10"/>
        <v>0</v>
      </c>
    </row>
    <row r="208" spans="1:19" ht="15.75" thickBot="1" x14ac:dyDescent="0.3">
      <c r="A208" s="12">
        <v>201</v>
      </c>
      <c r="B208" s="1176"/>
      <c r="C208" s="1184"/>
      <c r="D208" s="758" t="s">
        <v>364</v>
      </c>
      <c r="E208" s="767"/>
      <c r="F208" s="767"/>
      <c r="G208" s="767"/>
      <c r="H208" s="767"/>
      <c r="I208" s="767"/>
      <c r="J208" s="767"/>
      <c r="K208" s="770"/>
      <c r="L208" s="770"/>
      <c r="M208" s="767" t="s">
        <v>7</v>
      </c>
      <c r="N208" s="767" t="s">
        <v>7</v>
      </c>
      <c r="O208" s="767"/>
      <c r="P208" s="767">
        <v>2</v>
      </c>
      <c r="Q208" s="767">
        <v>1</v>
      </c>
      <c r="R208" s="688"/>
      <c r="S208" s="904">
        <f t="shared" si="10"/>
        <v>0</v>
      </c>
    </row>
    <row r="209" spans="1:19" ht="26.25" thickBot="1" x14ac:dyDescent="0.3">
      <c r="A209" s="12">
        <v>202</v>
      </c>
      <c r="B209" s="1176"/>
      <c r="C209" s="1184"/>
      <c r="D209" s="758" t="s">
        <v>365</v>
      </c>
      <c r="E209" s="767"/>
      <c r="F209" s="767"/>
      <c r="G209" s="767"/>
      <c r="H209" s="767"/>
      <c r="I209" s="767"/>
      <c r="J209" s="767"/>
      <c r="K209" s="770"/>
      <c r="L209" s="770"/>
      <c r="M209" s="767" t="s">
        <v>7</v>
      </c>
      <c r="N209" s="767" t="s">
        <v>7</v>
      </c>
      <c r="O209" s="767"/>
      <c r="P209" s="767">
        <v>2</v>
      </c>
      <c r="Q209" s="767">
        <v>1</v>
      </c>
      <c r="R209" s="688"/>
      <c r="S209" s="904">
        <f t="shared" si="10"/>
        <v>0</v>
      </c>
    </row>
    <row r="210" spans="1:19" ht="15.75" thickBot="1" x14ac:dyDescent="0.3">
      <c r="A210" s="12">
        <v>203</v>
      </c>
      <c r="B210" s="1176"/>
      <c r="C210" s="1185"/>
      <c r="D210" s="758" t="s">
        <v>367</v>
      </c>
      <c r="E210" s="767"/>
      <c r="F210" s="767"/>
      <c r="G210" s="767"/>
      <c r="H210" s="767"/>
      <c r="I210" s="767"/>
      <c r="J210" s="767"/>
      <c r="K210" s="770"/>
      <c r="L210" s="770"/>
      <c r="M210" s="767" t="s">
        <v>7</v>
      </c>
      <c r="N210" s="767" t="s">
        <v>7</v>
      </c>
      <c r="O210" s="767"/>
      <c r="P210" s="767">
        <v>2</v>
      </c>
      <c r="Q210" s="767">
        <v>1</v>
      </c>
      <c r="R210" s="688"/>
      <c r="S210" s="904">
        <f t="shared" si="10"/>
        <v>0</v>
      </c>
    </row>
    <row r="211" spans="1:19" ht="15.75" thickBot="1" x14ac:dyDescent="0.3">
      <c r="A211" s="12">
        <v>204</v>
      </c>
      <c r="B211" s="1176"/>
      <c r="C211" s="1183" t="s">
        <v>423</v>
      </c>
      <c r="D211" s="758" t="s">
        <v>386</v>
      </c>
      <c r="E211" s="767"/>
      <c r="F211" s="767"/>
      <c r="G211" s="767"/>
      <c r="H211" s="767"/>
      <c r="I211" s="767"/>
      <c r="J211" s="767"/>
      <c r="K211" s="770"/>
      <c r="L211" s="770"/>
      <c r="M211" s="767"/>
      <c r="N211" s="767"/>
      <c r="O211" s="767" t="s">
        <v>7</v>
      </c>
      <c r="P211" s="767">
        <v>12</v>
      </c>
      <c r="Q211" s="767">
        <v>1</v>
      </c>
      <c r="R211" s="688"/>
      <c r="S211" s="904">
        <f t="shared" si="10"/>
        <v>0</v>
      </c>
    </row>
    <row r="212" spans="1:19" ht="26.25" thickBot="1" x14ac:dyDescent="0.3">
      <c r="A212" s="12">
        <v>205</v>
      </c>
      <c r="B212" s="1176"/>
      <c r="C212" s="1184"/>
      <c r="D212" s="758" t="s">
        <v>387</v>
      </c>
      <c r="E212" s="767"/>
      <c r="F212" s="767"/>
      <c r="G212" s="767"/>
      <c r="H212" s="767"/>
      <c r="I212" s="767"/>
      <c r="J212" s="767"/>
      <c r="K212" s="770"/>
      <c r="L212" s="770"/>
      <c r="M212" s="767"/>
      <c r="N212" s="767"/>
      <c r="O212" s="767" t="s">
        <v>7</v>
      </c>
      <c r="P212" s="767">
        <v>12</v>
      </c>
      <c r="Q212" s="767">
        <v>1</v>
      </c>
      <c r="R212" s="688"/>
      <c r="S212" s="904">
        <f t="shared" si="10"/>
        <v>0</v>
      </c>
    </row>
    <row r="213" spans="1:19" ht="15.75" thickBot="1" x14ac:dyDescent="0.3">
      <c r="A213" s="12">
        <v>206</v>
      </c>
      <c r="B213" s="1176"/>
      <c r="C213" s="1184"/>
      <c r="D213" s="758" t="s">
        <v>388</v>
      </c>
      <c r="E213" s="767"/>
      <c r="F213" s="767"/>
      <c r="G213" s="767"/>
      <c r="H213" s="767"/>
      <c r="I213" s="767"/>
      <c r="J213" s="767"/>
      <c r="K213" s="770"/>
      <c r="L213" s="770"/>
      <c r="M213" s="767"/>
      <c r="N213" s="767"/>
      <c r="O213" s="767" t="s">
        <v>7</v>
      </c>
      <c r="P213" s="767">
        <v>12</v>
      </c>
      <c r="Q213" s="767">
        <v>1</v>
      </c>
      <c r="R213" s="688"/>
      <c r="S213" s="904">
        <f t="shared" si="10"/>
        <v>0</v>
      </c>
    </row>
    <row r="214" spans="1:19" ht="15.75" thickBot="1" x14ac:dyDescent="0.3">
      <c r="A214" s="12">
        <v>207</v>
      </c>
      <c r="B214" s="1176"/>
      <c r="C214" s="1184"/>
      <c r="D214" s="758" t="s">
        <v>389</v>
      </c>
      <c r="E214" s="767"/>
      <c r="F214" s="767"/>
      <c r="G214" s="767"/>
      <c r="H214" s="767"/>
      <c r="I214" s="767"/>
      <c r="J214" s="767"/>
      <c r="K214" s="770"/>
      <c r="L214" s="770"/>
      <c r="M214" s="767"/>
      <c r="N214" s="767"/>
      <c r="O214" s="767" t="s">
        <v>7</v>
      </c>
      <c r="P214" s="767">
        <v>12</v>
      </c>
      <c r="Q214" s="767">
        <v>1</v>
      </c>
      <c r="R214" s="688"/>
      <c r="S214" s="904">
        <f t="shared" si="10"/>
        <v>0</v>
      </c>
    </row>
    <row r="215" spans="1:19" ht="15.75" thickBot="1" x14ac:dyDescent="0.3">
      <c r="A215" s="12">
        <v>208</v>
      </c>
      <c r="B215" s="1176"/>
      <c r="C215" s="1184"/>
      <c r="D215" s="758" t="s">
        <v>390</v>
      </c>
      <c r="E215" s="767"/>
      <c r="F215" s="767"/>
      <c r="G215" s="767"/>
      <c r="H215" s="767"/>
      <c r="I215" s="767"/>
      <c r="J215" s="767"/>
      <c r="K215" s="770"/>
      <c r="L215" s="770"/>
      <c r="M215" s="767"/>
      <c r="N215" s="767"/>
      <c r="O215" s="767" t="s">
        <v>7</v>
      </c>
      <c r="P215" s="767">
        <v>12</v>
      </c>
      <c r="Q215" s="767">
        <v>1</v>
      </c>
      <c r="R215" s="688"/>
      <c r="S215" s="904">
        <f t="shared" si="10"/>
        <v>0</v>
      </c>
    </row>
    <row r="216" spans="1:19" ht="15.75" thickBot="1" x14ac:dyDescent="0.3">
      <c r="A216" s="12">
        <v>209</v>
      </c>
      <c r="B216" s="1176"/>
      <c r="C216" s="1184"/>
      <c r="D216" s="758" t="s">
        <v>391</v>
      </c>
      <c r="E216" s="767"/>
      <c r="F216" s="767"/>
      <c r="G216" s="767"/>
      <c r="H216" s="767"/>
      <c r="I216" s="767"/>
      <c r="J216" s="767"/>
      <c r="K216" s="770"/>
      <c r="L216" s="770"/>
      <c r="M216" s="767"/>
      <c r="N216" s="767"/>
      <c r="O216" s="767" t="s">
        <v>7</v>
      </c>
      <c r="P216" s="767">
        <v>12</v>
      </c>
      <c r="Q216" s="767">
        <v>1</v>
      </c>
      <c r="R216" s="688"/>
      <c r="S216" s="904">
        <f t="shared" si="10"/>
        <v>0</v>
      </c>
    </row>
    <row r="217" spans="1:19" x14ac:dyDescent="0.25">
      <c r="A217" s="12">
        <v>210</v>
      </c>
      <c r="B217" s="1176"/>
      <c r="C217" s="1184"/>
      <c r="D217" s="758" t="s">
        <v>14</v>
      </c>
      <c r="E217" s="767"/>
      <c r="F217" s="767"/>
      <c r="G217" s="767"/>
      <c r="H217" s="767"/>
      <c r="I217" s="767"/>
      <c r="J217" s="767"/>
      <c r="K217" s="770"/>
      <c r="L217" s="770"/>
      <c r="M217" s="767"/>
      <c r="N217" s="767"/>
      <c r="O217" s="767" t="s">
        <v>7</v>
      </c>
      <c r="P217" s="767">
        <v>12</v>
      </c>
      <c r="Q217" s="767">
        <v>1</v>
      </c>
      <c r="R217" s="688"/>
      <c r="S217" s="904">
        <f t="shared" si="10"/>
        <v>0</v>
      </c>
    </row>
    <row r="218" spans="1:19" ht="15.75" thickBot="1" x14ac:dyDescent="0.3">
      <c r="A218" s="12">
        <v>211</v>
      </c>
      <c r="B218" s="1176"/>
      <c r="C218" s="1184"/>
      <c r="D218" s="758" t="s">
        <v>358</v>
      </c>
      <c r="E218" s="767"/>
      <c r="F218" s="767" t="s">
        <v>7</v>
      </c>
      <c r="G218" s="767"/>
      <c r="H218" s="767"/>
      <c r="I218" s="767"/>
      <c r="J218" s="767"/>
      <c r="K218" s="770"/>
      <c r="L218" s="770"/>
      <c r="M218" s="767"/>
      <c r="N218" s="767"/>
      <c r="O218" s="767"/>
      <c r="P218" s="767">
        <v>52</v>
      </c>
      <c r="Q218" s="767">
        <v>1</v>
      </c>
      <c r="R218" s="788" t="s">
        <v>4046</v>
      </c>
      <c r="S218" s="788" t="s">
        <v>4046</v>
      </c>
    </row>
    <row r="219" spans="1:19" ht="15.75" thickBot="1" x14ac:dyDescent="0.3">
      <c r="A219" s="12">
        <v>212</v>
      </c>
      <c r="B219" s="1176"/>
      <c r="C219" s="1184"/>
      <c r="D219" s="758" t="s">
        <v>386</v>
      </c>
      <c r="E219" s="767"/>
      <c r="F219" s="767"/>
      <c r="G219" s="767"/>
      <c r="H219" s="767"/>
      <c r="I219" s="767"/>
      <c r="J219" s="767"/>
      <c r="K219" s="770"/>
      <c r="L219" s="770"/>
      <c r="M219" s="767"/>
      <c r="N219" s="767"/>
      <c r="O219" s="767" t="s">
        <v>7</v>
      </c>
      <c r="P219" s="767">
        <v>12</v>
      </c>
      <c r="Q219" s="767">
        <v>2</v>
      </c>
      <c r="R219" s="688"/>
      <c r="S219" s="904">
        <f t="shared" si="10"/>
        <v>0</v>
      </c>
    </row>
    <row r="220" spans="1:19" ht="26.25" thickBot="1" x14ac:dyDescent="0.3">
      <c r="A220" s="12">
        <v>213</v>
      </c>
      <c r="B220" s="1176"/>
      <c r="C220" s="1184"/>
      <c r="D220" s="758" t="s">
        <v>387</v>
      </c>
      <c r="E220" s="767"/>
      <c r="F220" s="767"/>
      <c r="G220" s="767"/>
      <c r="H220" s="767"/>
      <c r="I220" s="767"/>
      <c r="J220" s="767"/>
      <c r="K220" s="770"/>
      <c r="L220" s="770"/>
      <c r="M220" s="767"/>
      <c r="N220" s="767"/>
      <c r="O220" s="767" t="s">
        <v>7</v>
      </c>
      <c r="P220" s="767">
        <v>12</v>
      </c>
      <c r="Q220" s="767">
        <v>2</v>
      </c>
      <c r="R220" s="688"/>
      <c r="S220" s="904">
        <f t="shared" si="10"/>
        <v>0</v>
      </c>
    </row>
    <row r="221" spans="1:19" ht="15.75" thickBot="1" x14ac:dyDescent="0.3">
      <c r="A221" s="12">
        <v>214</v>
      </c>
      <c r="B221" s="1176"/>
      <c r="C221" s="1184"/>
      <c r="D221" s="758" t="s">
        <v>389</v>
      </c>
      <c r="E221" s="767"/>
      <c r="F221" s="767"/>
      <c r="G221" s="767"/>
      <c r="H221" s="767"/>
      <c r="I221" s="767"/>
      <c r="J221" s="767"/>
      <c r="K221" s="770"/>
      <c r="L221" s="770"/>
      <c r="M221" s="767"/>
      <c r="N221" s="767"/>
      <c r="O221" s="767" t="s">
        <v>7</v>
      </c>
      <c r="P221" s="767">
        <v>12</v>
      </c>
      <c r="Q221" s="767">
        <v>2</v>
      </c>
      <c r="R221" s="688"/>
      <c r="S221" s="904">
        <f t="shared" si="10"/>
        <v>0</v>
      </c>
    </row>
    <row r="222" spans="1:19" x14ac:dyDescent="0.25">
      <c r="A222" s="12">
        <v>215</v>
      </c>
      <c r="B222" s="1177"/>
      <c r="C222" s="1185"/>
      <c r="D222" s="758" t="s">
        <v>14</v>
      </c>
      <c r="E222" s="767"/>
      <c r="F222" s="767"/>
      <c r="G222" s="767"/>
      <c r="H222" s="767"/>
      <c r="I222" s="767"/>
      <c r="J222" s="767"/>
      <c r="K222" s="770"/>
      <c r="L222" s="770"/>
      <c r="M222" s="767"/>
      <c r="N222" s="767"/>
      <c r="O222" s="767" t="s">
        <v>7</v>
      </c>
      <c r="P222" s="767">
        <v>12</v>
      </c>
      <c r="Q222" s="767">
        <v>2</v>
      </c>
      <c r="R222" s="688"/>
      <c r="S222" s="904">
        <f t="shared" si="10"/>
        <v>0</v>
      </c>
    </row>
    <row r="223" spans="1:19" x14ac:dyDescent="0.25">
      <c r="A223" s="12">
        <v>216</v>
      </c>
      <c r="B223" s="1175" t="s">
        <v>424</v>
      </c>
      <c r="C223" s="1183" t="s">
        <v>425</v>
      </c>
      <c r="D223" s="758" t="s">
        <v>358</v>
      </c>
      <c r="E223" s="767"/>
      <c r="F223" s="767" t="s">
        <v>7</v>
      </c>
      <c r="G223" s="767"/>
      <c r="H223" s="767"/>
      <c r="I223" s="767"/>
      <c r="J223" s="767"/>
      <c r="K223" s="770"/>
      <c r="L223" s="770"/>
      <c r="M223" s="767"/>
      <c r="N223" s="767"/>
      <c r="O223" s="767"/>
      <c r="P223" s="767">
        <v>52</v>
      </c>
      <c r="Q223" s="767">
        <v>1</v>
      </c>
      <c r="R223" s="788" t="s">
        <v>4046</v>
      </c>
      <c r="S223" s="788" t="s">
        <v>4046</v>
      </c>
    </row>
    <row r="224" spans="1:19" x14ac:dyDescent="0.25">
      <c r="A224" s="12">
        <v>217</v>
      </c>
      <c r="B224" s="1176"/>
      <c r="C224" s="1184"/>
      <c r="D224" s="758" t="s">
        <v>359</v>
      </c>
      <c r="E224" s="767"/>
      <c r="F224" s="767" t="s">
        <v>7</v>
      </c>
      <c r="G224" s="767"/>
      <c r="H224" s="767"/>
      <c r="I224" s="767"/>
      <c r="J224" s="767"/>
      <c r="K224" s="770"/>
      <c r="L224" s="770"/>
      <c r="M224" s="767"/>
      <c r="N224" s="767"/>
      <c r="O224" s="767"/>
      <c r="P224" s="767">
        <v>52</v>
      </c>
      <c r="Q224" s="767">
        <v>1</v>
      </c>
      <c r="R224" s="788" t="s">
        <v>4046</v>
      </c>
      <c r="S224" s="788" t="s">
        <v>4046</v>
      </c>
    </row>
    <row r="225" spans="1:19" ht="26.25" thickBot="1" x14ac:dyDescent="0.3">
      <c r="A225" s="12">
        <v>218</v>
      </c>
      <c r="B225" s="1176"/>
      <c r="C225" s="1184"/>
      <c r="D225" s="758" t="s">
        <v>360</v>
      </c>
      <c r="E225" s="767"/>
      <c r="F225" s="767" t="s">
        <v>7</v>
      </c>
      <c r="G225" s="767"/>
      <c r="H225" s="767"/>
      <c r="I225" s="767"/>
      <c r="J225" s="767"/>
      <c r="K225" s="770"/>
      <c r="L225" s="770"/>
      <c r="M225" s="767"/>
      <c r="N225" s="767"/>
      <c r="O225" s="767"/>
      <c r="P225" s="767">
        <v>52</v>
      </c>
      <c r="Q225" s="767">
        <v>1</v>
      </c>
      <c r="R225" s="788" t="s">
        <v>4046</v>
      </c>
      <c r="S225" s="788" t="s">
        <v>4046</v>
      </c>
    </row>
    <row r="226" spans="1:19" ht="15.75" thickBot="1" x14ac:dyDescent="0.3">
      <c r="A226" s="12">
        <v>219</v>
      </c>
      <c r="B226" s="1176"/>
      <c r="C226" s="1184"/>
      <c r="D226" s="758" t="s">
        <v>361</v>
      </c>
      <c r="E226" s="767"/>
      <c r="F226" s="767" t="s">
        <v>7</v>
      </c>
      <c r="G226" s="767"/>
      <c r="H226" s="767"/>
      <c r="I226" s="767"/>
      <c r="J226" s="767"/>
      <c r="K226" s="770"/>
      <c r="L226" s="770"/>
      <c r="M226" s="767" t="s">
        <v>7</v>
      </c>
      <c r="N226" s="767" t="s">
        <v>7</v>
      </c>
      <c r="O226" s="767"/>
      <c r="P226" s="767">
        <v>2</v>
      </c>
      <c r="Q226" s="767">
        <v>1</v>
      </c>
      <c r="R226" s="688"/>
      <c r="S226" s="904">
        <f>P226*Q226*ROUND(R226,2)</f>
        <v>0</v>
      </c>
    </row>
    <row r="227" spans="1:19" ht="15.75" thickBot="1" x14ac:dyDescent="0.3">
      <c r="A227" s="12">
        <v>220</v>
      </c>
      <c r="B227" s="1176"/>
      <c r="C227" s="1184"/>
      <c r="D227" s="758" t="s">
        <v>362</v>
      </c>
      <c r="E227" s="767"/>
      <c r="F227" s="767"/>
      <c r="G227" s="767" t="s">
        <v>7</v>
      </c>
      <c r="H227" s="767"/>
      <c r="I227" s="767"/>
      <c r="J227" s="767"/>
      <c r="K227" s="770"/>
      <c r="L227" s="770"/>
      <c r="M227" s="767" t="s">
        <v>7</v>
      </c>
      <c r="N227" s="767" t="s">
        <v>7</v>
      </c>
      <c r="O227" s="767"/>
      <c r="P227" s="767">
        <v>2</v>
      </c>
      <c r="Q227" s="767">
        <v>1</v>
      </c>
      <c r="R227" s="688"/>
      <c r="S227" s="904">
        <f t="shared" ref="S227:S242" si="11">P227*Q227*ROUND(R227,2)</f>
        <v>0</v>
      </c>
    </row>
    <row r="228" spans="1:19" ht="15.75" thickBot="1" x14ac:dyDescent="0.3">
      <c r="A228" s="12">
        <v>221</v>
      </c>
      <c r="B228" s="1176"/>
      <c r="C228" s="1184"/>
      <c r="D228" s="758" t="s">
        <v>363</v>
      </c>
      <c r="E228" s="767"/>
      <c r="F228" s="767"/>
      <c r="G228" s="767"/>
      <c r="H228" s="767"/>
      <c r="I228" s="767"/>
      <c r="J228" s="767"/>
      <c r="K228" s="770"/>
      <c r="L228" s="770"/>
      <c r="M228" s="767" t="s">
        <v>7</v>
      </c>
      <c r="N228" s="767" t="s">
        <v>7</v>
      </c>
      <c r="O228" s="767"/>
      <c r="P228" s="767">
        <v>2</v>
      </c>
      <c r="Q228" s="767">
        <v>1</v>
      </c>
      <c r="R228" s="688"/>
      <c r="S228" s="904">
        <f t="shared" si="11"/>
        <v>0</v>
      </c>
    </row>
    <row r="229" spans="1:19" ht="15.75" thickBot="1" x14ac:dyDescent="0.3">
      <c r="A229" s="12">
        <v>222</v>
      </c>
      <c r="B229" s="1176"/>
      <c r="C229" s="1184"/>
      <c r="D229" s="758" t="s">
        <v>12</v>
      </c>
      <c r="E229" s="767"/>
      <c r="F229" s="767"/>
      <c r="G229" s="767"/>
      <c r="H229" s="767"/>
      <c r="I229" s="767"/>
      <c r="J229" s="767"/>
      <c r="K229" s="770"/>
      <c r="L229" s="770"/>
      <c r="M229" s="767" t="s">
        <v>7</v>
      </c>
      <c r="N229" s="767" t="s">
        <v>7</v>
      </c>
      <c r="O229" s="767"/>
      <c r="P229" s="767">
        <v>2</v>
      </c>
      <c r="Q229" s="767">
        <v>1</v>
      </c>
      <c r="R229" s="688"/>
      <c r="S229" s="904">
        <f t="shared" si="11"/>
        <v>0</v>
      </c>
    </row>
    <row r="230" spans="1:19" ht="15.75" thickBot="1" x14ac:dyDescent="0.3">
      <c r="A230" s="12">
        <v>223</v>
      </c>
      <c r="B230" s="1176"/>
      <c r="C230" s="1184"/>
      <c r="D230" s="758" t="s">
        <v>364</v>
      </c>
      <c r="E230" s="767"/>
      <c r="F230" s="767"/>
      <c r="G230" s="767"/>
      <c r="H230" s="767"/>
      <c r="I230" s="767"/>
      <c r="J230" s="767"/>
      <c r="K230" s="770"/>
      <c r="L230" s="770"/>
      <c r="M230" s="767" t="s">
        <v>7</v>
      </c>
      <c r="N230" s="767" t="s">
        <v>7</v>
      </c>
      <c r="O230" s="767"/>
      <c r="P230" s="767">
        <v>2</v>
      </c>
      <c r="Q230" s="767">
        <v>1</v>
      </c>
      <c r="R230" s="688"/>
      <c r="S230" s="904">
        <f t="shared" si="11"/>
        <v>0</v>
      </c>
    </row>
    <row r="231" spans="1:19" ht="26.25" thickBot="1" x14ac:dyDescent="0.3">
      <c r="A231" s="12">
        <v>224</v>
      </c>
      <c r="B231" s="1176"/>
      <c r="C231" s="1184"/>
      <c r="D231" s="758" t="s">
        <v>365</v>
      </c>
      <c r="E231" s="767"/>
      <c r="F231" s="767"/>
      <c r="G231" s="767"/>
      <c r="H231" s="767"/>
      <c r="I231" s="767"/>
      <c r="J231" s="767"/>
      <c r="K231" s="770"/>
      <c r="L231" s="770"/>
      <c r="M231" s="767" t="s">
        <v>7</v>
      </c>
      <c r="N231" s="767" t="s">
        <v>7</v>
      </c>
      <c r="O231" s="767"/>
      <c r="P231" s="767">
        <v>2</v>
      </c>
      <c r="Q231" s="767">
        <v>1</v>
      </c>
      <c r="R231" s="688"/>
      <c r="S231" s="904">
        <f t="shared" si="11"/>
        <v>0</v>
      </c>
    </row>
    <row r="232" spans="1:19" ht="15.75" thickBot="1" x14ac:dyDescent="0.3">
      <c r="A232" s="12">
        <v>225</v>
      </c>
      <c r="B232" s="1176"/>
      <c r="C232" s="1184"/>
      <c r="D232" s="758" t="s">
        <v>367</v>
      </c>
      <c r="E232" s="767"/>
      <c r="F232" s="767"/>
      <c r="G232" s="767"/>
      <c r="H232" s="767"/>
      <c r="I232" s="767"/>
      <c r="J232" s="767"/>
      <c r="K232" s="770"/>
      <c r="L232" s="770"/>
      <c r="M232" s="767" t="s">
        <v>7</v>
      </c>
      <c r="N232" s="767" t="s">
        <v>7</v>
      </c>
      <c r="O232" s="767"/>
      <c r="P232" s="767">
        <v>2</v>
      </c>
      <c r="Q232" s="767">
        <v>1</v>
      </c>
      <c r="R232" s="688"/>
      <c r="S232" s="904">
        <f t="shared" si="11"/>
        <v>0</v>
      </c>
    </row>
    <row r="233" spans="1:19" ht="15.75" thickBot="1" x14ac:dyDescent="0.3">
      <c r="A233" s="12">
        <v>226</v>
      </c>
      <c r="B233" s="1176"/>
      <c r="C233" s="1185"/>
      <c r="D233" s="758" t="s">
        <v>399</v>
      </c>
      <c r="E233" s="767"/>
      <c r="F233" s="767"/>
      <c r="G233" s="767"/>
      <c r="H233" s="767"/>
      <c r="I233" s="767"/>
      <c r="J233" s="767"/>
      <c r="K233" s="770"/>
      <c r="L233" s="770"/>
      <c r="M233" s="767" t="s">
        <v>7</v>
      </c>
      <c r="N233" s="767" t="s">
        <v>7</v>
      </c>
      <c r="O233" s="767"/>
      <c r="P233" s="767">
        <v>2</v>
      </c>
      <c r="Q233" s="767">
        <v>1</v>
      </c>
      <c r="R233" s="688"/>
      <c r="S233" s="904">
        <f t="shared" si="11"/>
        <v>0</v>
      </c>
    </row>
    <row r="234" spans="1:19" ht="15" customHeight="1" thickBot="1" x14ac:dyDescent="0.3">
      <c r="A234" s="12">
        <v>227</v>
      </c>
      <c r="B234" s="1176"/>
      <c r="C234" s="1183" t="s">
        <v>426</v>
      </c>
      <c r="D234" s="758" t="s">
        <v>368</v>
      </c>
      <c r="E234" s="767"/>
      <c r="F234" s="767"/>
      <c r="G234" s="767"/>
      <c r="H234" s="767"/>
      <c r="I234" s="767"/>
      <c r="J234" s="767"/>
      <c r="K234" s="770"/>
      <c r="L234" s="770"/>
      <c r="M234" s="767" t="s">
        <v>7</v>
      </c>
      <c r="N234" s="767" t="s">
        <v>7</v>
      </c>
      <c r="O234" s="767"/>
      <c r="P234" s="767">
        <v>2</v>
      </c>
      <c r="Q234" s="767">
        <v>1</v>
      </c>
      <c r="R234" s="688"/>
      <c r="S234" s="904">
        <f t="shared" si="11"/>
        <v>0</v>
      </c>
    </row>
    <row r="235" spans="1:19" ht="15.75" thickBot="1" x14ac:dyDescent="0.3">
      <c r="A235" s="12">
        <v>228</v>
      </c>
      <c r="B235" s="1176"/>
      <c r="C235" s="1184"/>
      <c r="D235" s="758" t="s">
        <v>401</v>
      </c>
      <c r="E235" s="767"/>
      <c r="F235" s="767"/>
      <c r="G235" s="767"/>
      <c r="H235" s="767"/>
      <c r="I235" s="767"/>
      <c r="J235" s="767"/>
      <c r="K235" s="770"/>
      <c r="L235" s="770"/>
      <c r="M235" s="767" t="s">
        <v>7</v>
      </c>
      <c r="N235" s="767" t="s">
        <v>7</v>
      </c>
      <c r="O235" s="767"/>
      <c r="P235" s="767">
        <v>2</v>
      </c>
      <c r="Q235" s="767">
        <v>1</v>
      </c>
      <c r="R235" s="688"/>
      <c r="S235" s="904">
        <f t="shared" si="11"/>
        <v>0</v>
      </c>
    </row>
    <row r="236" spans="1:19" ht="15.75" thickBot="1" x14ac:dyDescent="0.3">
      <c r="A236" s="12">
        <v>229</v>
      </c>
      <c r="B236" s="1176"/>
      <c r="C236" s="1184"/>
      <c r="D236" s="758" t="s">
        <v>402</v>
      </c>
      <c r="E236" s="767"/>
      <c r="F236" s="767"/>
      <c r="G236" s="767"/>
      <c r="H236" s="767"/>
      <c r="I236" s="767"/>
      <c r="J236" s="767"/>
      <c r="K236" s="770"/>
      <c r="L236" s="770"/>
      <c r="M236" s="767" t="s">
        <v>7</v>
      </c>
      <c r="N236" s="767" t="s">
        <v>7</v>
      </c>
      <c r="O236" s="767"/>
      <c r="P236" s="767">
        <v>2</v>
      </c>
      <c r="Q236" s="767">
        <v>1</v>
      </c>
      <c r="R236" s="688"/>
      <c r="S236" s="904">
        <f t="shared" si="11"/>
        <v>0</v>
      </c>
    </row>
    <row r="237" spans="1:19" ht="15.75" thickBot="1" x14ac:dyDescent="0.3">
      <c r="A237" s="12">
        <v>230</v>
      </c>
      <c r="B237" s="1176"/>
      <c r="C237" s="1184"/>
      <c r="D237" s="758" t="s">
        <v>403</v>
      </c>
      <c r="E237" s="767"/>
      <c r="F237" s="767"/>
      <c r="G237" s="767"/>
      <c r="H237" s="767"/>
      <c r="I237" s="767"/>
      <c r="J237" s="767"/>
      <c r="K237" s="770"/>
      <c r="L237" s="770"/>
      <c r="M237" s="767" t="s">
        <v>7</v>
      </c>
      <c r="N237" s="767" t="s">
        <v>7</v>
      </c>
      <c r="O237" s="767"/>
      <c r="P237" s="767">
        <v>2</v>
      </c>
      <c r="Q237" s="767">
        <v>1</v>
      </c>
      <c r="R237" s="688"/>
      <c r="S237" s="904">
        <f t="shared" si="11"/>
        <v>0</v>
      </c>
    </row>
    <row r="238" spans="1:19" ht="15.75" thickBot="1" x14ac:dyDescent="0.3">
      <c r="A238" s="12">
        <v>231</v>
      </c>
      <c r="B238" s="1176"/>
      <c r="C238" s="1184"/>
      <c r="D238" s="758" t="s">
        <v>404</v>
      </c>
      <c r="E238" s="767"/>
      <c r="F238" s="767"/>
      <c r="G238" s="767"/>
      <c r="H238" s="767"/>
      <c r="I238" s="767"/>
      <c r="J238" s="767"/>
      <c r="K238" s="770"/>
      <c r="L238" s="770"/>
      <c r="M238" s="767" t="s">
        <v>7</v>
      </c>
      <c r="N238" s="767" t="s">
        <v>7</v>
      </c>
      <c r="O238" s="767"/>
      <c r="P238" s="767">
        <v>2</v>
      </c>
      <c r="Q238" s="767">
        <v>1</v>
      </c>
      <c r="R238" s="688"/>
      <c r="S238" s="904">
        <f t="shared" si="11"/>
        <v>0</v>
      </c>
    </row>
    <row r="239" spans="1:19" x14ac:dyDescent="0.25">
      <c r="A239" s="12">
        <v>232</v>
      </c>
      <c r="B239" s="1176"/>
      <c r="C239" s="1184"/>
      <c r="D239" s="758" t="s">
        <v>390</v>
      </c>
      <c r="E239" s="767"/>
      <c r="F239" s="767"/>
      <c r="G239" s="767"/>
      <c r="H239" s="767"/>
      <c r="I239" s="767"/>
      <c r="J239" s="767"/>
      <c r="K239" s="770"/>
      <c r="L239" s="770"/>
      <c r="M239" s="767" t="s">
        <v>7</v>
      </c>
      <c r="N239" s="767" t="s">
        <v>7</v>
      </c>
      <c r="O239" s="767"/>
      <c r="P239" s="767">
        <v>2</v>
      </c>
      <c r="Q239" s="767">
        <v>1</v>
      </c>
      <c r="R239" s="688"/>
      <c r="S239" s="904">
        <f t="shared" si="11"/>
        <v>0</v>
      </c>
    </row>
    <row r="240" spans="1:19" ht="15.75" thickBot="1" x14ac:dyDescent="0.3">
      <c r="A240" s="12">
        <v>233</v>
      </c>
      <c r="B240" s="1176"/>
      <c r="C240" s="1184"/>
      <c r="D240" s="758" t="s">
        <v>358</v>
      </c>
      <c r="E240" s="767"/>
      <c r="F240" s="767" t="s">
        <v>7</v>
      </c>
      <c r="G240" s="767"/>
      <c r="H240" s="767"/>
      <c r="I240" s="767"/>
      <c r="J240" s="767"/>
      <c r="K240" s="770"/>
      <c r="L240" s="770"/>
      <c r="M240" s="767"/>
      <c r="N240" s="767"/>
      <c r="O240" s="767"/>
      <c r="P240" s="767">
        <v>52</v>
      </c>
      <c r="Q240" s="767">
        <v>1</v>
      </c>
      <c r="R240" s="788" t="s">
        <v>4046</v>
      </c>
      <c r="S240" s="788" t="s">
        <v>4046</v>
      </c>
    </row>
    <row r="241" spans="1:19" ht="15.75" thickBot="1" x14ac:dyDescent="0.3">
      <c r="A241" s="12">
        <v>234</v>
      </c>
      <c r="B241" s="1176"/>
      <c r="C241" s="1184"/>
      <c r="D241" s="758" t="s">
        <v>404</v>
      </c>
      <c r="E241" s="767"/>
      <c r="F241" s="767"/>
      <c r="G241" s="767"/>
      <c r="H241" s="767"/>
      <c r="I241" s="767"/>
      <c r="J241" s="767"/>
      <c r="K241" s="770"/>
      <c r="L241" s="770"/>
      <c r="M241" s="767" t="s">
        <v>7</v>
      </c>
      <c r="N241" s="767" t="s">
        <v>7</v>
      </c>
      <c r="O241" s="767"/>
      <c r="P241" s="767">
        <v>2</v>
      </c>
      <c r="Q241" s="767">
        <v>1</v>
      </c>
      <c r="R241" s="688"/>
      <c r="S241" s="904">
        <f t="shared" si="11"/>
        <v>0</v>
      </c>
    </row>
    <row r="242" spans="1:19" x14ac:dyDescent="0.25">
      <c r="A242" s="12">
        <v>235</v>
      </c>
      <c r="B242" s="1177"/>
      <c r="C242" s="1185"/>
      <c r="D242" s="758" t="s">
        <v>390</v>
      </c>
      <c r="E242" s="767"/>
      <c r="F242" s="767"/>
      <c r="G242" s="767"/>
      <c r="H242" s="767"/>
      <c r="I242" s="767"/>
      <c r="J242" s="767"/>
      <c r="K242" s="770"/>
      <c r="L242" s="770"/>
      <c r="M242" s="767" t="s">
        <v>7</v>
      </c>
      <c r="N242" s="767" t="s">
        <v>7</v>
      </c>
      <c r="O242" s="767"/>
      <c r="P242" s="767">
        <v>2</v>
      </c>
      <c r="Q242" s="767">
        <v>1</v>
      </c>
      <c r="R242" s="688"/>
      <c r="S242" s="904">
        <f t="shared" si="11"/>
        <v>0</v>
      </c>
    </row>
    <row r="243" spans="1:19" x14ac:dyDescent="0.25">
      <c r="A243" s="12">
        <v>236</v>
      </c>
      <c r="B243" s="1175" t="s">
        <v>427</v>
      </c>
      <c r="C243" s="1183" t="s">
        <v>425</v>
      </c>
      <c r="D243" s="905" t="s">
        <v>358</v>
      </c>
      <c r="E243" s="906"/>
      <c r="F243" s="906" t="s">
        <v>7</v>
      </c>
      <c r="G243" s="906"/>
      <c r="H243" s="906"/>
      <c r="I243" s="906"/>
      <c r="J243" s="906"/>
      <c r="K243" s="907"/>
      <c r="L243" s="907"/>
      <c r="M243" s="767"/>
      <c r="N243" s="767"/>
      <c r="O243" s="767"/>
      <c r="P243" s="767">
        <v>52</v>
      </c>
      <c r="Q243" s="767">
        <v>1</v>
      </c>
      <c r="R243" s="788" t="s">
        <v>4046</v>
      </c>
      <c r="S243" s="788" t="s">
        <v>4046</v>
      </c>
    </row>
    <row r="244" spans="1:19" x14ac:dyDescent="0.25">
      <c r="A244" s="12">
        <v>237</v>
      </c>
      <c r="B244" s="1176"/>
      <c r="C244" s="1184"/>
      <c r="D244" s="905" t="s">
        <v>359</v>
      </c>
      <c r="E244" s="906"/>
      <c r="F244" s="767" t="s">
        <v>7</v>
      </c>
      <c r="G244" s="906"/>
      <c r="H244" s="906"/>
      <c r="I244" s="906"/>
      <c r="J244" s="906"/>
      <c r="K244" s="907"/>
      <c r="L244" s="907"/>
      <c r="M244" s="767"/>
      <c r="N244" s="767"/>
      <c r="O244" s="767"/>
      <c r="P244" s="767">
        <v>52</v>
      </c>
      <c r="Q244" s="767">
        <v>1</v>
      </c>
      <c r="R244" s="788" t="s">
        <v>4046</v>
      </c>
      <c r="S244" s="788" t="s">
        <v>4046</v>
      </c>
    </row>
    <row r="245" spans="1:19" ht="26.25" thickBot="1" x14ac:dyDescent="0.3">
      <c r="A245" s="12">
        <v>238</v>
      </c>
      <c r="B245" s="1176"/>
      <c r="C245" s="1184"/>
      <c r="D245" s="905" t="s">
        <v>360</v>
      </c>
      <c r="E245" s="906"/>
      <c r="F245" s="906" t="s">
        <v>7</v>
      </c>
      <c r="G245" s="906"/>
      <c r="H245" s="906"/>
      <c r="I245" s="906"/>
      <c r="J245" s="906"/>
      <c r="K245" s="907"/>
      <c r="L245" s="907"/>
      <c r="M245" s="767"/>
      <c r="N245" s="767"/>
      <c r="O245" s="767"/>
      <c r="P245" s="767">
        <v>52</v>
      </c>
      <c r="Q245" s="767">
        <v>1</v>
      </c>
      <c r="R245" s="788" t="s">
        <v>4046</v>
      </c>
      <c r="S245" s="788" t="s">
        <v>4046</v>
      </c>
    </row>
    <row r="246" spans="1:19" ht="15.75" thickBot="1" x14ac:dyDescent="0.3">
      <c r="A246" s="12">
        <v>239</v>
      </c>
      <c r="B246" s="1176"/>
      <c r="C246" s="1184"/>
      <c r="D246" s="905" t="s">
        <v>361</v>
      </c>
      <c r="E246" s="906"/>
      <c r="F246" s="906" t="s">
        <v>7</v>
      </c>
      <c r="G246" s="906"/>
      <c r="H246" s="906"/>
      <c r="I246" s="906"/>
      <c r="J246" s="906"/>
      <c r="K246" s="907"/>
      <c r="L246" s="907"/>
      <c r="M246" s="767" t="s">
        <v>7</v>
      </c>
      <c r="N246" s="767" t="s">
        <v>7</v>
      </c>
      <c r="O246" s="767"/>
      <c r="P246" s="767">
        <v>2</v>
      </c>
      <c r="Q246" s="906">
        <v>1</v>
      </c>
      <c r="R246" s="688"/>
      <c r="S246" s="904">
        <f>P246*Q246*ROUND(R246,2)</f>
        <v>0</v>
      </c>
    </row>
    <row r="247" spans="1:19" ht="15.75" thickBot="1" x14ac:dyDescent="0.3">
      <c r="A247" s="12">
        <v>240</v>
      </c>
      <c r="B247" s="1176"/>
      <c r="C247" s="1184"/>
      <c r="D247" s="905" t="s">
        <v>362</v>
      </c>
      <c r="E247" s="906"/>
      <c r="F247" s="906"/>
      <c r="G247" s="906" t="s">
        <v>7</v>
      </c>
      <c r="H247" s="906"/>
      <c r="I247" s="906"/>
      <c r="J247" s="906"/>
      <c r="K247" s="907"/>
      <c r="L247" s="907"/>
      <c r="M247" s="767" t="s">
        <v>7</v>
      </c>
      <c r="N247" s="767" t="s">
        <v>7</v>
      </c>
      <c r="O247" s="767"/>
      <c r="P247" s="767">
        <v>2</v>
      </c>
      <c r="Q247" s="906">
        <v>1</v>
      </c>
      <c r="R247" s="688"/>
      <c r="S247" s="904">
        <f t="shared" ref="S247:S259" si="12">P247*Q247*ROUND(R247,2)</f>
        <v>0</v>
      </c>
    </row>
    <row r="248" spans="1:19" ht="15.75" thickBot="1" x14ac:dyDescent="0.3">
      <c r="A248" s="12">
        <v>241</v>
      </c>
      <c r="B248" s="1176"/>
      <c r="C248" s="1184"/>
      <c r="D248" s="905" t="s">
        <v>363</v>
      </c>
      <c r="E248" s="906"/>
      <c r="F248" s="906"/>
      <c r="G248" s="906"/>
      <c r="H248" s="906"/>
      <c r="I248" s="906"/>
      <c r="J248" s="906"/>
      <c r="K248" s="907"/>
      <c r="L248" s="907"/>
      <c r="M248" s="767" t="s">
        <v>7</v>
      </c>
      <c r="N248" s="767" t="s">
        <v>7</v>
      </c>
      <c r="O248" s="767"/>
      <c r="P248" s="767">
        <v>2</v>
      </c>
      <c r="Q248" s="906">
        <v>1</v>
      </c>
      <c r="R248" s="688"/>
      <c r="S248" s="904">
        <f t="shared" si="12"/>
        <v>0</v>
      </c>
    </row>
    <row r="249" spans="1:19" ht="15.75" thickBot="1" x14ac:dyDescent="0.3">
      <c r="A249" s="12">
        <v>242</v>
      </c>
      <c r="B249" s="1176"/>
      <c r="C249" s="1184"/>
      <c r="D249" s="905" t="s">
        <v>12</v>
      </c>
      <c r="E249" s="906"/>
      <c r="F249" s="906"/>
      <c r="G249" s="906"/>
      <c r="H249" s="906"/>
      <c r="I249" s="906"/>
      <c r="J249" s="906"/>
      <c r="K249" s="907"/>
      <c r="L249" s="907"/>
      <c r="M249" s="767" t="s">
        <v>7</v>
      </c>
      <c r="N249" s="767" t="s">
        <v>7</v>
      </c>
      <c r="O249" s="767"/>
      <c r="P249" s="767">
        <v>2</v>
      </c>
      <c r="Q249" s="906">
        <v>1</v>
      </c>
      <c r="R249" s="688"/>
      <c r="S249" s="904">
        <f t="shared" si="12"/>
        <v>0</v>
      </c>
    </row>
    <row r="250" spans="1:19" ht="15.75" thickBot="1" x14ac:dyDescent="0.3">
      <c r="A250" s="12">
        <v>243</v>
      </c>
      <c r="B250" s="1176"/>
      <c r="C250" s="1184"/>
      <c r="D250" s="905" t="s">
        <v>364</v>
      </c>
      <c r="E250" s="906"/>
      <c r="F250" s="906"/>
      <c r="G250" s="906"/>
      <c r="H250" s="906"/>
      <c r="I250" s="906"/>
      <c r="J250" s="906"/>
      <c r="K250" s="907"/>
      <c r="L250" s="907"/>
      <c r="M250" s="767" t="s">
        <v>7</v>
      </c>
      <c r="N250" s="767" t="s">
        <v>7</v>
      </c>
      <c r="O250" s="767"/>
      <c r="P250" s="767">
        <v>2</v>
      </c>
      <c r="Q250" s="906">
        <v>1</v>
      </c>
      <c r="R250" s="688"/>
      <c r="S250" s="904">
        <f t="shared" si="12"/>
        <v>0</v>
      </c>
    </row>
    <row r="251" spans="1:19" ht="26.25" thickBot="1" x14ac:dyDescent="0.3">
      <c r="A251" s="12">
        <v>244</v>
      </c>
      <c r="B251" s="1176"/>
      <c r="C251" s="1184"/>
      <c r="D251" s="905" t="s">
        <v>365</v>
      </c>
      <c r="E251" s="906"/>
      <c r="F251" s="906"/>
      <c r="G251" s="906"/>
      <c r="H251" s="906"/>
      <c r="I251" s="906"/>
      <c r="J251" s="906"/>
      <c r="K251" s="907"/>
      <c r="L251" s="907"/>
      <c r="M251" s="767" t="s">
        <v>7</v>
      </c>
      <c r="N251" s="767" t="s">
        <v>7</v>
      </c>
      <c r="O251" s="767"/>
      <c r="P251" s="767">
        <v>2</v>
      </c>
      <c r="Q251" s="906">
        <v>1</v>
      </c>
      <c r="R251" s="688"/>
      <c r="S251" s="904">
        <f t="shared" si="12"/>
        <v>0</v>
      </c>
    </row>
    <row r="252" spans="1:19" ht="15.75" thickBot="1" x14ac:dyDescent="0.3">
      <c r="A252" s="12">
        <v>245</v>
      </c>
      <c r="B252" s="1176"/>
      <c r="C252" s="1184"/>
      <c r="D252" s="905" t="s">
        <v>366</v>
      </c>
      <c r="E252" s="906"/>
      <c r="F252" s="906"/>
      <c r="G252" s="906"/>
      <c r="H252" s="906"/>
      <c r="I252" s="906"/>
      <c r="J252" s="906"/>
      <c r="K252" s="907"/>
      <c r="L252" s="907"/>
      <c r="M252" s="767" t="s">
        <v>7</v>
      </c>
      <c r="N252" s="767" t="s">
        <v>7</v>
      </c>
      <c r="O252" s="767"/>
      <c r="P252" s="767">
        <v>2</v>
      </c>
      <c r="Q252" s="906">
        <v>1</v>
      </c>
      <c r="R252" s="688"/>
      <c r="S252" s="904">
        <f t="shared" si="12"/>
        <v>0</v>
      </c>
    </row>
    <row r="253" spans="1:19" ht="15.75" thickBot="1" x14ac:dyDescent="0.3">
      <c r="A253" s="12">
        <v>246</v>
      </c>
      <c r="B253" s="1176"/>
      <c r="C253" s="1184"/>
      <c r="D253" s="905" t="s">
        <v>367</v>
      </c>
      <c r="E253" s="906"/>
      <c r="F253" s="906"/>
      <c r="G253" s="906"/>
      <c r="H253" s="906"/>
      <c r="I253" s="906"/>
      <c r="J253" s="906"/>
      <c r="K253" s="907"/>
      <c r="L253" s="907"/>
      <c r="M253" s="767" t="s">
        <v>7</v>
      </c>
      <c r="N253" s="767" t="s">
        <v>7</v>
      </c>
      <c r="O253" s="767"/>
      <c r="P253" s="767">
        <v>2</v>
      </c>
      <c r="Q253" s="906">
        <v>1</v>
      </c>
      <c r="R253" s="688"/>
      <c r="S253" s="904">
        <f t="shared" si="12"/>
        <v>0</v>
      </c>
    </row>
    <row r="254" spans="1:19" ht="15.75" thickBot="1" x14ac:dyDescent="0.3">
      <c r="A254" s="12">
        <v>247</v>
      </c>
      <c r="B254" s="1176"/>
      <c r="C254" s="1184"/>
      <c r="D254" s="905" t="s">
        <v>368</v>
      </c>
      <c r="E254" s="906"/>
      <c r="F254" s="906"/>
      <c r="G254" s="906"/>
      <c r="H254" s="906"/>
      <c r="I254" s="906"/>
      <c r="J254" s="906"/>
      <c r="K254" s="907"/>
      <c r="L254" s="907"/>
      <c r="M254" s="767" t="s">
        <v>7</v>
      </c>
      <c r="N254" s="767" t="s">
        <v>7</v>
      </c>
      <c r="O254" s="767"/>
      <c r="P254" s="767">
        <v>2</v>
      </c>
      <c r="Q254" s="906">
        <v>1</v>
      </c>
      <c r="R254" s="688"/>
      <c r="S254" s="904">
        <f>P254*Q254*ROUND(R254,2)</f>
        <v>0</v>
      </c>
    </row>
    <row r="255" spans="1:19" ht="25.5" x14ac:dyDescent="0.25">
      <c r="A255" s="12">
        <v>248</v>
      </c>
      <c r="B255" s="1176"/>
      <c r="C255" s="1184"/>
      <c r="D255" s="905" t="s">
        <v>369</v>
      </c>
      <c r="E255" s="906"/>
      <c r="F255" s="906"/>
      <c r="G255" s="906"/>
      <c r="H255" s="906"/>
      <c r="I255" s="906"/>
      <c r="J255" s="906"/>
      <c r="K255" s="907"/>
      <c r="L255" s="907"/>
      <c r="M255" s="767" t="s">
        <v>7</v>
      </c>
      <c r="N255" s="767" t="s">
        <v>7</v>
      </c>
      <c r="O255" s="767"/>
      <c r="P255" s="767">
        <v>2</v>
      </c>
      <c r="Q255" s="906">
        <v>1</v>
      </c>
      <c r="R255" s="688"/>
      <c r="S255" s="904">
        <f t="shared" si="12"/>
        <v>0</v>
      </c>
    </row>
    <row r="256" spans="1:19" ht="15.75" thickBot="1" x14ac:dyDescent="0.3">
      <c r="A256" s="12">
        <v>249</v>
      </c>
      <c r="B256" s="1176"/>
      <c r="C256" s="1184"/>
      <c r="D256" s="905" t="s">
        <v>358</v>
      </c>
      <c r="E256" s="906"/>
      <c r="F256" s="906" t="s">
        <v>7</v>
      </c>
      <c r="G256" s="906"/>
      <c r="H256" s="906"/>
      <c r="I256" s="906"/>
      <c r="J256" s="906"/>
      <c r="K256" s="907"/>
      <c r="L256" s="907"/>
      <c r="M256" s="767"/>
      <c r="N256" s="767"/>
      <c r="O256" s="767"/>
      <c r="P256" s="767">
        <v>52</v>
      </c>
      <c r="Q256" s="767">
        <v>1</v>
      </c>
      <c r="R256" s="788" t="s">
        <v>4046</v>
      </c>
      <c r="S256" s="788" t="s">
        <v>4046</v>
      </c>
    </row>
    <row r="257" spans="1:19" ht="15.75" thickBot="1" x14ac:dyDescent="0.3">
      <c r="A257" s="12">
        <v>250</v>
      </c>
      <c r="B257" s="1176"/>
      <c r="C257" s="1184"/>
      <c r="D257" s="905" t="s">
        <v>12</v>
      </c>
      <c r="E257" s="906"/>
      <c r="F257" s="906"/>
      <c r="G257" s="906"/>
      <c r="H257" s="906"/>
      <c r="I257" s="906"/>
      <c r="J257" s="906"/>
      <c r="K257" s="907"/>
      <c r="L257" s="907"/>
      <c r="M257" s="767" t="s">
        <v>7</v>
      </c>
      <c r="N257" s="767" t="s">
        <v>7</v>
      </c>
      <c r="O257" s="767"/>
      <c r="P257" s="767">
        <v>2</v>
      </c>
      <c r="Q257" s="906">
        <v>1</v>
      </c>
      <c r="R257" s="688"/>
      <c r="S257" s="904">
        <f t="shared" si="12"/>
        <v>0</v>
      </c>
    </row>
    <row r="258" spans="1:19" ht="15.75" thickBot="1" x14ac:dyDescent="0.3">
      <c r="A258" s="12">
        <v>251</v>
      </c>
      <c r="B258" s="1176"/>
      <c r="C258" s="1184"/>
      <c r="D258" s="905" t="s">
        <v>368</v>
      </c>
      <c r="E258" s="906"/>
      <c r="F258" s="906"/>
      <c r="G258" s="906"/>
      <c r="H258" s="906"/>
      <c r="I258" s="906"/>
      <c r="J258" s="906"/>
      <c r="K258" s="907"/>
      <c r="L258" s="907"/>
      <c r="M258" s="767" t="s">
        <v>7</v>
      </c>
      <c r="N258" s="767" t="s">
        <v>7</v>
      </c>
      <c r="O258" s="767"/>
      <c r="P258" s="767">
        <v>2</v>
      </c>
      <c r="Q258" s="906">
        <v>1</v>
      </c>
      <c r="R258" s="688"/>
      <c r="S258" s="904">
        <f t="shared" si="12"/>
        <v>0</v>
      </c>
    </row>
    <row r="259" spans="1:19" ht="25.5" x14ac:dyDescent="0.25">
      <c r="A259" s="12">
        <v>252</v>
      </c>
      <c r="B259" s="1177"/>
      <c r="C259" s="1185"/>
      <c r="D259" s="905" t="s">
        <v>369</v>
      </c>
      <c r="E259" s="906"/>
      <c r="F259" s="906"/>
      <c r="G259" s="906"/>
      <c r="H259" s="906"/>
      <c r="I259" s="906"/>
      <c r="J259" s="906"/>
      <c r="K259" s="907"/>
      <c r="L259" s="907"/>
      <c r="M259" s="767" t="s">
        <v>7</v>
      </c>
      <c r="N259" s="767" t="s">
        <v>7</v>
      </c>
      <c r="O259" s="767"/>
      <c r="P259" s="767">
        <v>2</v>
      </c>
      <c r="Q259" s="906">
        <v>1</v>
      </c>
      <c r="R259" s="688"/>
      <c r="S259" s="904">
        <f t="shared" si="12"/>
        <v>0</v>
      </c>
    </row>
    <row r="260" spans="1:19" x14ac:dyDescent="0.25">
      <c r="A260" s="12">
        <v>253</v>
      </c>
      <c r="B260" s="1175" t="s">
        <v>428</v>
      </c>
      <c r="C260" s="1183" t="s">
        <v>425</v>
      </c>
      <c r="D260" s="905" t="s">
        <v>358</v>
      </c>
      <c r="E260" s="906"/>
      <c r="F260" s="906" t="s">
        <v>7</v>
      </c>
      <c r="G260" s="906"/>
      <c r="H260" s="906"/>
      <c r="I260" s="906"/>
      <c r="J260" s="906"/>
      <c r="K260" s="907"/>
      <c r="L260" s="907"/>
      <c r="M260" s="767"/>
      <c r="N260" s="767"/>
      <c r="O260" s="767"/>
      <c r="P260" s="767">
        <v>52</v>
      </c>
      <c r="Q260" s="767">
        <v>1</v>
      </c>
      <c r="R260" s="788" t="s">
        <v>4046</v>
      </c>
      <c r="S260" s="788" t="s">
        <v>4046</v>
      </c>
    </row>
    <row r="261" spans="1:19" x14ac:dyDescent="0.25">
      <c r="A261" s="12">
        <v>254</v>
      </c>
      <c r="B261" s="1176"/>
      <c r="C261" s="1184"/>
      <c r="D261" s="905" t="s">
        <v>359</v>
      </c>
      <c r="E261" s="906"/>
      <c r="F261" s="906" t="s">
        <v>7</v>
      </c>
      <c r="G261" s="906"/>
      <c r="H261" s="906"/>
      <c r="I261" s="906"/>
      <c r="J261" s="906"/>
      <c r="K261" s="907"/>
      <c r="L261" s="907"/>
      <c r="M261" s="767"/>
      <c r="N261" s="767"/>
      <c r="O261" s="767"/>
      <c r="P261" s="767">
        <v>52</v>
      </c>
      <c r="Q261" s="767">
        <v>1</v>
      </c>
      <c r="R261" s="788" t="s">
        <v>4046</v>
      </c>
      <c r="S261" s="788" t="s">
        <v>4046</v>
      </c>
    </row>
    <row r="262" spans="1:19" ht="26.25" thickBot="1" x14ac:dyDescent="0.3">
      <c r="A262" s="12">
        <v>255</v>
      </c>
      <c r="B262" s="1176"/>
      <c r="C262" s="1184"/>
      <c r="D262" s="905" t="s">
        <v>360</v>
      </c>
      <c r="E262" s="906"/>
      <c r="F262" s="906" t="s">
        <v>7</v>
      </c>
      <c r="G262" s="906"/>
      <c r="H262" s="906"/>
      <c r="I262" s="906"/>
      <c r="J262" s="906"/>
      <c r="K262" s="907"/>
      <c r="L262" s="907"/>
      <c r="M262" s="767"/>
      <c r="N262" s="767"/>
      <c r="O262" s="767"/>
      <c r="P262" s="767">
        <v>52</v>
      </c>
      <c r="Q262" s="767">
        <v>1</v>
      </c>
      <c r="R262" s="788" t="s">
        <v>4046</v>
      </c>
      <c r="S262" s="788" t="s">
        <v>4046</v>
      </c>
    </row>
    <row r="263" spans="1:19" ht="15.75" thickBot="1" x14ac:dyDescent="0.3">
      <c r="A263" s="12">
        <v>256</v>
      </c>
      <c r="B263" s="1176"/>
      <c r="C263" s="1184"/>
      <c r="D263" s="905" t="s">
        <v>361</v>
      </c>
      <c r="E263" s="906"/>
      <c r="F263" s="906" t="s">
        <v>7</v>
      </c>
      <c r="G263" s="906"/>
      <c r="H263" s="906"/>
      <c r="I263" s="906"/>
      <c r="J263" s="906"/>
      <c r="K263" s="907"/>
      <c r="L263" s="907"/>
      <c r="M263" s="767" t="s">
        <v>7</v>
      </c>
      <c r="N263" s="767" t="s">
        <v>7</v>
      </c>
      <c r="O263" s="767"/>
      <c r="P263" s="767">
        <v>2</v>
      </c>
      <c r="Q263" s="906">
        <v>1</v>
      </c>
      <c r="R263" s="688"/>
      <c r="S263" s="904">
        <f>P263*Q263*ROUND(R263,2)</f>
        <v>0</v>
      </c>
    </row>
    <row r="264" spans="1:19" ht="15.75" thickBot="1" x14ac:dyDescent="0.3">
      <c r="A264" s="12">
        <v>257</v>
      </c>
      <c r="B264" s="1176"/>
      <c r="C264" s="1184"/>
      <c r="D264" s="905" t="s">
        <v>362</v>
      </c>
      <c r="E264" s="906"/>
      <c r="F264" s="906"/>
      <c r="G264" s="906" t="s">
        <v>7</v>
      </c>
      <c r="H264" s="906"/>
      <c r="I264" s="906"/>
      <c r="J264" s="906"/>
      <c r="K264" s="907"/>
      <c r="L264" s="907"/>
      <c r="M264" s="767" t="s">
        <v>7</v>
      </c>
      <c r="N264" s="767" t="s">
        <v>7</v>
      </c>
      <c r="O264" s="767"/>
      <c r="P264" s="767">
        <v>2</v>
      </c>
      <c r="Q264" s="906">
        <v>1</v>
      </c>
      <c r="R264" s="688"/>
      <c r="S264" s="904">
        <f t="shared" ref="S264:S300" si="13">P264*Q264*ROUND(R264,2)</f>
        <v>0</v>
      </c>
    </row>
    <row r="265" spans="1:19" ht="15.75" thickBot="1" x14ac:dyDescent="0.3">
      <c r="A265" s="12">
        <v>258</v>
      </c>
      <c r="B265" s="1176"/>
      <c r="C265" s="1184"/>
      <c r="D265" s="905" t="s">
        <v>363</v>
      </c>
      <c r="E265" s="906"/>
      <c r="F265" s="906"/>
      <c r="G265" s="906"/>
      <c r="H265" s="906"/>
      <c r="I265" s="906"/>
      <c r="J265" s="906"/>
      <c r="K265" s="907"/>
      <c r="L265" s="907"/>
      <c r="M265" s="767" t="s">
        <v>7</v>
      </c>
      <c r="N265" s="767" t="s">
        <v>7</v>
      </c>
      <c r="O265" s="767"/>
      <c r="P265" s="767">
        <v>2</v>
      </c>
      <c r="Q265" s="906">
        <v>1</v>
      </c>
      <c r="R265" s="688"/>
      <c r="S265" s="904">
        <f t="shared" si="13"/>
        <v>0</v>
      </c>
    </row>
    <row r="266" spans="1:19" ht="15.75" thickBot="1" x14ac:dyDescent="0.3">
      <c r="A266" s="12">
        <v>259</v>
      </c>
      <c r="B266" s="1176"/>
      <c r="C266" s="1184"/>
      <c r="D266" s="905" t="s">
        <v>12</v>
      </c>
      <c r="E266" s="906"/>
      <c r="F266" s="906"/>
      <c r="G266" s="906"/>
      <c r="H266" s="906"/>
      <c r="I266" s="906"/>
      <c r="J266" s="906"/>
      <c r="K266" s="907"/>
      <c r="L266" s="907"/>
      <c r="M266" s="767" t="s">
        <v>7</v>
      </c>
      <c r="N266" s="767" t="s">
        <v>7</v>
      </c>
      <c r="O266" s="767"/>
      <c r="P266" s="767">
        <v>2</v>
      </c>
      <c r="Q266" s="906">
        <v>1</v>
      </c>
      <c r="R266" s="688"/>
      <c r="S266" s="904">
        <f t="shared" si="13"/>
        <v>0</v>
      </c>
    </row>
    <row r="267" spans="1:19" ht="15.75" thickBot="1" x14ac:dyDescent="0.3">
      <c r="A267" s="12">
        <v>260</v>
      </c>
      <c r="B267" s="1176"/>
      <c r="C267" s="1184"/>
      <c r="D267" s="905" t="s">
        <v>364</v>
      </c>
      <c r="E267" s="906"/>
      <c r="F267" s="906"/>
      <c r="G267" s="906"/>
      <c r="H267" s="906"/>
      <c r="I267" s="906"/>
      <c r="J267" s="906"/>
      <c r="K267" s="907"/>
      <c r="L267" s="907"/>
      <c r="M267" s="767" t="s">
        <v>7</v>
      </c>
      <c r="N267" s="767" t="s">
        <v>7</v>
      </c>
      <c r="O267" s="767"/>
      <c r="P267" s="767">
        <v>2</v>
      </c>
      <c r="Q267" s="906">
        <v>1</v>
      </c>
      <c r="R267" s="688"/>
      <c r="S267" s="904">
        <f t="shared" si="13"/>
        <v>0</v>
      </c>
    </row>
    <row r="268" spans="1:19" ht="26.25" thickBot="1" x14ac:dyDescent="0.3">
      <c r="A268" s="12">
        <v>261</v>
      </c>
      <c r="B268" s="1176"/>
      <c r="C268" s="1184"/>
      <c r="D268" s="905" t="s">
        <v>365</v>
      </c>
      <c r="E268" s="906"/>
      <c r="F268" s="906"/>
      <c r="G268" s="906"/>
      <c r="H268" s="906"/>
      <c r="I268" s="906"/>
      <c r="J268" s="906"/>
      <c r="K268" s="907"/>
      <c r="L268" s="907"/>
      <c r="M268" s="767" t="s">
        <v>7</v>
      </c>
      <c r="N268" s="767" t="s">
        <v>7</v>
      </c>
      <c r="O268" s="767"/>
      <c r="P268" s="767">
        <v>2</v>
      </c>
      <c r="Q268" s="906">
        <v>1</v>
      </c>
      <c r="R268" s="688"/>
      <c r="S268" s="904">
        <f t="shared" si="13"/>
        <v>0</v>
      </c>
    </row>
    <row r="269" spans="1:19" ht="15.75" thickBot="1" x14ac:dyDescent="0.3">
      <c r="A269" s="12">
        <v>262</v>
      </c>
      <c r="B269" s="1176"/>
      <c r="C269" s="1184"/>
      <c r="D269" s="905" t="s">
        <v>366</v>
      </c>
      <c r="E269" s="906"/>
      <c r="F269" s="906"/>
      <c r="G269" s="906"/>
      <c r="H269" s="906"/>
      <c r="I269" s="906"/>
      <c r="J269" s="906"/>
      <c r="K269" s="907"/>
      <c r="L269" s="907"/>
      <c r="M269" s="767" t="s">
        <v>7</v>
      </c>
      <c r="N269" s="767" t="s">
        <v>7</v>
      </c>
      <c r="O269" s="767"/>
      <c r="P269" s="767">
        <v>2</v>
      </c>
      <c r="Q269" s="906">
        <v>1</v>
      </c>
      <c r="R269" s="688"/>
      <c r="S269" s="904">
        <f t="shared" si="13"/>
        <v>0</v>
      </c>
    </row>
    <row r="270" spans="1:19" ht="15.75" thickBot="1" x14ac:dyDescent="0.3">
      <c r="A270" s="12">
        <v>263</v>
      </c>
      <c r="B270" s="1176"/>
      <c r="C270" s="1184"/>
      <c r="D270" s="905" t="s">
        <v>367</v>
      </c>
      <c r="E270" s="906"/>
      <c r="F270" s="906"/>
      <c r="G270" s="906"/>
      <c r="H270" s="906"/>
      <c r="I270" s="906"/>
      <c r="J270" s="906"/>
      <c r="K270" s="907"/>
      <c r="L270" s="907"/>
      <c r="M270" s="767" t="s">
        <v>7</v>
      </c>
      <c r="N270" s="767" t="s">
        <v>7</v>
      </c>
      <c r="O270" s="767"/>
      <c r="P270" s="767">
        <v>2</v>
      </c>
      <c r="Q270" s="906">
        <v>1</v>
      </c>
      <c r="R270" s="688"/>
      <c r="S270" s="904">
        <f>P270*Q270*ROUND(R270,2)</f>
        <v>0</v>
      </c>
    </row>
    <row r="271" spans="1:19" ht="15.75" thickBot="1" x14ac:dyDescent="0.3">
      <c r="A271" s="12">
        <v>264</v>
      </c>
      <c r="B271" s="1176"/>
      <c r="C271" s="1184"/>
      <c r="D271" s="905" t="s">
        <v>368</v>
      </c>
      <c r="E271" s="906"/>
      <c r="F271" s="906"/>
      <c r="G271" s="906"/>
      <c r="H271" s="906"/>
      <c r="I271" s="906"/>
      <c r="J271" s="906"/>
      <c r="K271" s="907"/>
      <c r="L271" s="907"/>
      <c r="M271" s="767" t="s">
        <v>7</v>
      </c>
      <c r="N271" s="767" t="s">
        <v>7</v>
      </c>
      <c r="O271" s="767"/>
      <c r="P271" s="767">
        <v>2</v>
      </c>
      <c r="Q271" s="906">
        <v>1</v>
      </c>
      <c r="R271" s="688"/>
      <c r="S271" s="904">
        <f t="shared" si="13"/>
        <v>0</v>
      </c>
    </row>
    <row r="272" spans="1:19" ht="25.5" x14ac:dyDescent="0.25">
      <c r="A272" s="12">
        <v>265</v>
      </c>
      <c r="B272" s="1176"/>
      <c r="C272" s="1184"/>
      <c r="D272" s="905" t="s">
        <v>369</v>
      </c>
      <c r="E272" s="906"/>
      <c r="F272" s="906"/>
      <c r="G272" s="906"/>
      <c r="H272" s="906"/>
      <c r="I272" s="906"/>
      <c r="J272" s="906"/>
      <c r="K272" s="907"/>
      <c r="L272" s="907"/>
      <c r="M272" s="767" t="s">
        <v>7</v>
      </c>
      <c r="N272" s="767" t="s">
        <v>7</v>
      </c>
      <c r="O272" s="767"/>
      <c r="P272" s="767">
        <v>2</v>
      </c>
      <c r="Q272" s="906">
        <v>1</v>
      </c>
      <c r="R272" s="688"/>
      <c r="S272" s="904">
        <f t="shared" si="13"/>
        <v>0</v>
      </c>
    </row>
    <row r="273" spans="1:19" ht="15.75" thickBot="1" x14ac:dyDescent="0.3">
      <c r="A273" s="12">
        <v>266</v>
      </c>
      <c r="B273" s="1176"/>
      <c r="C273" s="1184"/>
      <c r="D273" s="905" t="s">
        <v>358</v>
      </c>
      <c r="E273" s="906"/>
      <c r="F273" s="906" t="s">
        <v>7</v>
      </c>
      <c r="G273" s="906"/>
      <c r="H273" s="906"/>
      <c r="I273" s="906"/>
      <c r="J273" s="906"/>
      <c r="K273" s="907"/>
      <c r="L273" s="907"/>
      <c r="M273" s="767"/>
      <c r="N273" s="767"/>
      <c r="O273" s="767"/>
      <c r="P273" s="767">
        <v>52</v>
      </c>
      <c r="Q273" s="767">
        <v>1</v>
      </c>
      <c r="R273" s="788" t="s">
        <v>4046</v>
      </c>
      <c r="S273" s="788" t="s">
        <v>4046</v>
      </c>
    </row>
    <row r="274" spans="1:19" ht="15.75" thickBot="1" x14ac:dyDescent="0.3">
      <c r="A274" s="12">
        <v>267</v>
      </c>
      <c r="B274" s="1176"/>
      <c r="C274" s="1184"/>
      <c r="D274" s="905" t="s">
        <v>12</v>
      </c>
      <c r="E274" s="906"/>
      <c r="F274" s="906"/>
      <c r="G274" s="906"/>
      <c r="H274" s="906"/>
      <c r="I274" s="906"/>
      <c r="J274" s="906"/>
      <c r="K274" s="907"/>
      <c r="L274" s="907"/>
      <c r="M274" s="767" t="s">
        <v>7</v>
      </c>
      <c r="N274" s="767" t="s">
        <v>7</v>
      </c>
      <c r="O274" s="767"/>
      <c r="P274" s="767">
        <v>2</v>
      </c>
      <c r="Q274" s="906">
        <v>1</v>
      </c>
      <c r="R274" s="688"/>
      <c r="S274" s="904">
        <f t="shared" si="13"/>
        <v>0</v>
      </c>
    </row>
    <row r="275" spans="1:19" ht="15.75" thickBot="1" x14ac:dyDescent="0.3">
      <c r="A275" s="12">
        <v>268</v>
      </c>
      <c r="B275" s="1176"/>
      <c r="C275" s="1184"/>
      <c r="D275" s="905" t="s">
        <v>368</v>
      </c>
      <c r="E275" s="906"/>
      <c r="F275" s="906"/>
      <c r="G275" s="906"/>
      <c r="H275" s="906"/>
      <c r="I275" s="906"/>
      <c r="J275" s="906"/>
      <c r="K275" s="907"/>
      <c r="L275" s="907"/>
      <c r="M275" s="767" t="s">
        <v>7</v>
      </c>
      <c r="N275" s="767" t="s">
        <v>7</v>
      </c>
      <c r="O275" s="767"/>
      <c r="P275" s="767">
        <v>2</v>
      </c>
      <c r="Q275" s="906">
        <v>1</v>
      </c>
      <c r="R275" s="688"/>
      <c r="S275" s="904">
        <f t="shared" si="13"/>
        <v>0</v>
      </c>
    </row>
    <row r="276" spans="1:19" ht="25.5" x14ac:dyDescent="0.25">
      <c r="A276" s="12">
        <v>269</v>
      </c>
      <c r="B276" s="1177"/>
      <c r="C276" s="1185"/>
      <c r="D276" s="905" t="s">
        <v>369</v>
      </c>
      <c r="E276" s="906"/>
      <c r="F276" s="906"/>
      <c r="G276" s="906"/>
      <c r="H276" s="906"/>
      <c r="I276" s="906"/>
      <c r="J276" s="906"/>
      <c r="K276" s="907"/>
      <c r="L276" s="907"/>
      <c r="M276" s="767" t="s">
        <v>7</v>
      </c>
      <c r="N276" s="767" t="s">
        <v>7</v>
      </c>
      <c r="O276" s="767"/>
      <c r="P276" s="767">
        <v>2</v>
      </c>
      <c r="Q276" s="906">
        <v>1</v>
      </c>
      <c r="R276" s="688"/>
      <c r="S276" s="904">
        <f t="shared" si="13"/>
        <v>0</v>
      </c>
    </row>
    <row r="277" spans="1:19" ht="15.75" thickBot="1" x14ac:dyDescent="0.3">
      <c r="A277" s="12">
        <v>270</v>
      </c>
      <c r="B277" s="1175" t="s">
        <v>429</v>
      </c>
      <c r="C277" s="1183" t="s">
        <v>430</v>
      </c>
      <c r="D277" s="905" t="s">
        <v>393</v>
      </c>
      <c r="E277" s="906"/>
      <c r="F277" s="906" t="s">
        <v>7</v>
      </c>
      <c r="G277" s="906"/>
      <c r="H277" s="906"/>
      <c r="I277" s="906"/>
      <c r="J277" s="906"/>
      <c r="K277" s="907"/>
      <c r="L277" s="907"/>
      <c r="M277" s="767"/>
      <c r="N277" s="767"/>
      <c r="O277" s="767"/>
      <c r="P277" s="767">
        <v>52</v>
      </c>
      <c r="Q277" s="767">
        <v>1</v>
      </c>
      <c r="R277" s="788" t="s">
        <v>4046</v>
      </c>
      <c r="S277" s="788" t="s">
        <v>4046</v>
      </c>
    </row>
    <row r="278" spans="1:19" ht="15.75" thickBot="1" x14ac:dyDescent="0.3">
      <c r="A278" s="12">
        <v>271</v>
      </c>
      <c r="B278" s="1176"/>
      <c r="C278" s="1184"/>
      <c r="D278" s="905" t="s">
        <v>394</v>
      </c>
      <c r="E278" s="906"/>
      <c r="F278" s="906"/>
      <c r="G278" s="906"/>
      <c r="H278" s="906"/>
      <c r="I278" s="906"/>
      <c r="J278" s="906"/>
      <c r="K278" s="907"/>
      <c r="L278" s="907"/>
      <c r="M278" s="767"/>
      <c r="N278" s="767"/>
      <c r="O278" s="767" t="s">
        <v>7</v>
      </c>
      <c r="P278" s="767">
        <v>12</v>
      </c>
      <c r="Q278" s="906">
        <v>1</v>
      </c>
      <c r="R278" s="688"/>
      <c r="S278" s="904">
        <f t="shared" si="13"/>
        <v>0</v>
      </c>
    </row>
    <row r="279" spans="1:19" ht="26.25" thickBot="1" x14ac:dyDescent="0.3">
      <c r="A279" s="12">
        <v>272</v>
      </c>
      <c r="B279" s="1176"/>
      <c r="C279" s="1184"/>
      <c r="D279" s="905" t="s">
        <v>395</v>
      </c>
      <c r="E279" s="906"/>
      <c r="F279" s="906"/>
      <c r="G279" s="906"/>
      <c r="H279" s="906"/>
      <c r="I279" s="906"/>
      <c r="J279" s="906"/>
      <c r="K279" s="907"/>
      <c r="L279" s="907"/>
      <c r="M279" s="767"/>
      <c r="N279" s="767"/>
      <c r="O279" s="767" t="s">
        <v>7</v>
      </c>
      <c r="P279" s="767">
        <v>12</v>
      </c>
      <c r="Q279" s="906">
        <v>1</v>
      </c>
      <c r="R279" s="688"/>
      <c r="S279" s="904">
        <f t="shared" si="13"/>
        <v>0</v>
      </c>
    </row>
    <row r="280" spans="1:19" x14ac:dyDescent="0.25">
      <c r="A280" s="12">
        <v>273</v>
      </c>
      <c r="B280" s="1177"/>
      <c r="C280" s="1185"/>
      <c r="D280" s="905" t="s">
        <v>396</v>
      </c>
      <c r="E280" s="906"/>
      <c r="F280" s="906"/>
      <c r="G280" s="906"/>
      <c r="H280" s="906"/>
      <c r="I280" s="906"/>
      <c r="J280" s="906"/>
      <c r="K280" s="907"/>
      <c r="L280" s="907"/>
      <c r="M280" s="767"/>
      <c r="N280" s="767"/>
      <c r="O280" s="767" t="s">
        <v>7</v>
      </c>
      <c r="P280" s="767">
        <v>12</v>
      </c>
      <c r="Q280" s="906">
        <v>1</v>
      </c>
      <c r="R280" s="688"/>
      <c r="S280" s="904">
        <f t="shared" si="13"/>
        <v>0</v>
      </c>
    </row>
    <row r="281" spans="1:19" ht="15.75" thickBot="1" x14ac:dyDescent="0.3">
      <c r="A281" s="12">
        <v>274</v>
      </c>
      <c r="B281" s="1183" t="s">
        <v>431</v>
      </c>
      <c r="C281" s="903" t="s">
        <v>432</v>
      </c>
      <c r="D281" s="905" t="s">
        <v>393</v>
      </c>
      <c r="E281" s="906"/>
      <c r="F281" s="906" t="s">
        <v>7</v>
      </c>
      <c r="G281" s="906"/>
      <c r="H281" s="906"/>
      <c r="I281" s="906"/>
      <c r="J281" s="906"/>
      <c r="K281" s="907"/>
      <c r="L281" s="907"/>
      <c r="M281" s="767"/>
      <c r="N281" s="767"/>
      <c r="O281" s="767"/>
      <c r="P281" s="767">
        <v>52</v>
      </c>
      <c r="Q281" s="767">
        <v>1</v>
      </c>
      <c r="R281" s="788" t="s">
        <v>4046</v>
      </c>
      <c r="S281" s="788" t="s">
        <v>4046</v>
      </c>
    </row>
    <row r="282" spans="1:19" ht="15.75" thickBot="1" x14ac:dyDescent="0.3">
      <c r="A282" s="12">
        <v>275</v>
      </c>
      <c r="B282" s="1184"/>
      <c r="C282" s="903" t="s">
        <v>433</v>
      </c>
      <c r="D282" s="905" t="s">
        <v>434</v>
      </c>
      <c r="E282" s="906"/>
      <c r="F282" s="906"/>
      <c r="G282" s="906"/>
      <c r="H282" s="906"/>
      <c r="I282" s="906"/>
      <c r="J282" s="906"/>
      <c r="K282" s="907"/>
      <c r="L282" s="907"/>
      <c r="M282" s="767" t="s">
        <v>7</v>
      </c>
      <c r="N282" s="767" t="s">
        <v>7</v>
      </c>
      <c r="O282" s="767"/>
      <c r="P282" s="767">
        <v>2</v>
      </c>
      <c r="Q282" s="906">
        <v>1</v>
      </c>
      <c r="R282" s="688"/>
      <c r="S282" s="904">
        <f t="shared" si="13"/>
        <v>0</v>
      </c>
    </row>
    <row r="283" spans="1:19" ht="15.75" thickBot="1" x14ac:dyDescent="0.3">
      <c r="A283" s="12">
        <v>276</v>
      </c>
      <c r="B283" s="1184"/>
      <c r="C283" s="903" t="s">
        <v>433</v>
      </c>
      <c r="D283" s="905" t="s">
        <v>435</v>
      </c>
      <c r="E283" s="906"/>
      <c r="F283" s="906"/>
      <c r="G283" s="906"/>
      <c r="H283" s="906"/>
      <c r="I283" s="906"/>
      <c r="J283" s="906"/>
      <c r="K283" s="907"/>
      <c r="L283" s="907"/>
      <c r="M283" s="767" t="s">
        <v>7</v>
      </c>
      <c r="N283" s="767" t="s">
        <v>7</v>
      </c>
      <c r="O283" s="767"/>
      <c r="P283" s="767">
        <v>2</v>
      </c>
      <c r="Q283" s="906">
        <v>1</v>
      </c>
      <c r="R283" s="688"/>
      <c r="S283" s="904">
        <f t="shared" si="13"/>
        <v>0</v>
      </c>
    </row>
    <row r="284" spans="1:19" ht="15.75" thickBot="1" x14ac:dyDescent="0.3">
      <c r="A284" s="12">
        <v>277</v>
      </c>
      <c r="B284" s="1184"/>
      <c r="C284" s="903" t="s">
        <v>433</v>
      </c>
      <c r="D284" s="905" t="s">
        <v>436</v>
      </c>
      <c r="E284" s="906"/>
      <c r="F284" s="906"/>
      <c r="G284" s="906"/>
      <c r="H284" s="906"/>
      <c r="I284" s="906"/>
      <c r="J284" s="906"/>
      <c r="K284" s="907"/>
      <c r="L284" s="907"/>
      <c r="M284" s="767"/>
      <c r="N284" s="767" t="s">
        <v>7</v>
      </c>
      <c r="O284" s="767"/>
      <c r="P284" s="767">
        <v>1</v>
      </c>
      <c r="Q284" s="906">
        <v>1</v>
      </c>
      <c r="R284" s="688"/>
      <c r="S284" s="904">
        <f t="shared" si="13"/>
        <v>0</v>
      </c>
    </row>
    <row r="285" spans="1:19" ht="15.75" thickBot="1" x14ac:dyDescent="0.3">
      <c r="A285" s="12">
        <v>278</v>
      </c>
      <c r="B285" s="1184"/>
      <c r="C285" s="903" t="s">
        <v>437</v>
      </c>
      <c r="D285" s="905" t="s">
        <v>393</v>
      </c>
      <c r="E285" s="906"/>
      <c r="F285" s="906"/>
      <c r="G285" s="906"/>
      <c r="H285" s="906"/>
      <c r="I285" s="906"/>
      <c r="J285" s="906"/>
      <c r="K285" s="907"/>
      <c r="L285" s="907"/>
      <c r="M285" s="767" t="s">
        <v>7</v>
      </c>
      <c r="N285" s="767" t="s">
        <v>7</v>
      </c>
      <c r="O285" s="767"/>
      <c r="P285" s="767">
        <v>2</v>
      </c>
      <c r="Q285" s="906">
        <v>2</v>
      </c>
      <c r="R285" s="688"/>
      <c r="S285" s="904">
        <f t="shared" si="13"/>
        <v>0</v>
      </c>
    </row>
    <row r="286" spans="1:19" ht="15.75" thickBot="1" x14ac:dyDescent="0.3">
      <c r="A286" s="12">
        <v>279</v>
      </c>
      <c r="B286" s="1184"/>
      <c r="C286" s="903" t="s">
        <v>438</v>
      </c>
      <c r="D286" s="905" t="s">
        <v>51</v>
      </c>
      <c r="E286" s="906"/>
      <c r="F286" s="906"/>
      <c r="G286" s="906"/>
      <c r="H286" s="906"/>
      <c r="I286" s="906"/>
      <c r="J286" s="906"/>
      <c r="K286" s="907"/>
      <c r="L286" s="907"/>
      <c r="M286" s="767" t="s">
        <v>7</v>
      </c>
      <c r="N286" s="767" t="s">
        <v>7</v>
      </c>
      <c r="O286" s="767"/>
      <c r="P286" s="767">
        <v>2</v>
      </c>
      <c r="Q286" s="906">
        <v>4</v>
      </c>
      <c r="R286" s="688"/>
      <c r="S286" s="904">
        <f t="shared" si="13"/>
        <v>0</v>
      </c>
    </row>
    <row r="287" spans="1:19" ht="15.75" thickBot="1" x14ac:dyDescent="0.3">
      <c r="A287" s="12">
        <v>280</v>
      </c>
      <c r="B287" s="1184"/>
      <c r="C287" s="903" t="s">
        <v>439</v>
      </c>
      <c r="D287" s="905" t="s">
        <v>51</v>
      </c>
      <c r="E287" s="906"/>
      <c r="F287" s="906"/>
      <c r="G287" s="906"/>
      <c r="H287" s="906"/>
      <c r="I287" s="906"/>
      <c r="J287" s="906"/>
      <c r="K287" s="907"/>
      <c r="L287" s="907"/>
      <c r="M287" s="767" t="s">
        <v>7</v>
      </c>
      <c r="N287" s="767" t="s">
        <v>7</v>
      </c>
      <c r="O287" s="767"/>
      <c r="P287" s="767">
        <v>2</v>
      </c>
      <c r="Q287" s="906">
        <v>21</v>
      </c>
      <c r="R287" s="688"/>
      <c r="S287" s="904">
        <f t="shared" si="13"/>
        <v>0</v>
      </c>
    </row>
    <row r="288" spans="1:19" ht="15.75" thickBot="1" x14ac:dyDescent="0.3">
      <c r="A288" s="12">
        <v>281</v>
      </c>
      <c r="B288" s="1184"/>
      <c r="C288" s="903" t="s">
        <v>440</v>
      </c>
      <c r="D288" s="905" t="s">
        <v>51</v>
      </c>
      <c r="E288" s="906"/>
      <c r="F288" s="906"/>
      <c r="G288" s="906"/>
      <c r="H288" s="906"/>
      <c r="I288" s="906"/>
      <c r="J288" s="906"/>
      <c r="K288" s="907"/>
      <c r="L288" s="907"/>
      <c r="M288" s="767" t="s">
        <v>7</v>
      </c>
      <c r="N288" s="767" t="s">
        <v>7</v>
      </c>
      <c r="O288" s="767"/>
      <c r="P288" s="767">
        <v>2</v>
      </c>
      <c r="Q288" s="906">
        <v>1</v>
      </c>
      <c r="R288" s="688"/>
      <c r="S288" s="904">
        <f t="shared" si="13"/>
        <v>0</v>
      </c>
    </row>
    <row r="289" spans="1:19" ht="15.75" thickBot="1" x14ac:dyDescent="0.3">
      <c r="A289" s="12">
        <v>282</v>
      </c>
      <c r="B289" s="1184"/>
      <c r="C289" s="903" t="s">
        <v>441</v>
      </c>
      <c r="D289" s="905" t="s">
        <v>442</v>
      </c>
      <c r="E289" s="906"/>
      <c r="F289" s="906"/>
      <c r="G289" s="906"/>
      <c r="H289" s="906"/>
      <c r="I289" s="906"/>
      <c r="J289" s="906"/>
      <c r="K289" s="907"/>
      <c r="L289" s="907"/>
      <c r="M289" s="767" t="s">
        <v>7</v>
      </c>
      <c r="N289" s="767" t="s">
        <v>7</v>
      </c>
      <c r="O289" s="767"/>
      <c r="P289" s="767">
        <v>2</v>
      </c>
      <c r="Q289" s="906">
        <v>1</v>
      </c>
      <c r="R289" s="688"/>
      <c r="S289" s="904">
        <f t="shared" si="13"/>
        <v>0</v>
      </c>
    </row>
    <row r="290" spans="1:19" x14ac:dyDescent="0.25">
      <c r="A290" s="12">
        <v>283</v>
      </c>
      <c r="B290" s="1185"/>
      <c r="C290" s="903" t="s">
        <v>440</v>
      </c>
      <c r="D290" s="905" t="s">
        <v>436</v>
      </c>
      <c r="E290" s="906"/>
      <c r="F290" s="906"/>
      <c r="G290" s="906"/>
      <c r="H290" s="906"/>
      <c r="I290" s="906"/>
      <c r="J290" s="906"/>
      <c r="K290" s="907"/>
      <c r="L290" s="907"/>
      <c r="M290" s="767"/>
      <c r="N290" s="767" t="s">
        <v>7</v>
      </c>
      <c r="O290" s="767"/>
      <c r="P290" s="767">
        <v>1</v>
      </c>
      <c r="Q290" s="906">
        <v>1</v>
      </c>
      <c r="R290" s="688"/>
      <c r="S290" s="904">
        <f t="shared" si="13"/>
        <v>0</v>
      </c>
    </row>
    <row r="291" spans="1:19" ht="15.75" thickBot="1" x14ac:dyDescent="0.3">
      <c r="A291" s="12">
        <v>284</v>
      </c>
      <c r="B291" s="1183" t="s">
        <v>443</v>
      </c>
      <c r="C291" s="903" t="s">
        <v>432</v>
      </c>
      <c r="D291" s="905" t="s">
        <v>393</v>
      </c>
      <c r="E291" s="906"/>
      <c r="F291" s="906" t="s">
        <v>7</v>
      </c>
      <c r="G291" s="906"/>
      <c r="H291" s="906"/>
      <c r="I291" s="906"/>
      <c r="J291" s="906"/>
      <c r="K291" s="907"/>
      <c r="L291" s="907"/>
      <c r="M291" s="767"/>
      <c r="N291" s="767"/>
      <c r="O291" s="767"/>
      <c r="P291" s="767">
        <v>52</v>
      </c>
      <c r="Q291" s="767">
        <v>1</v>
      </c>
      <c r="R291" s="788" t="s">
        <v>4046</v>
      </c>
      <c r="S291" s="788" t="s">
        <v>4046</v>
      </c>
    </row>
    <row r="292" spans="1:19" ht="15.75" thickBot="1" x14ac:dyDescent="0.3">
      <c r="A292" s="12">
        <v>285</v>
      </c>
      <c r="B292" s="1184"/>
      <c r="C292" s="903" t="s">
        <v>433</v>
      </c>
      <c r="D292" s="905" t="s">
        <v>434</v>
      </c>
      <c r="E292" s="906"/>
      <c r="F292" s="906"/>
      <c r="G292" s="906"/>
      <c r="H292" s="906"/>
      <c r="I292" s="906"/>
      <c r="J292" s="906"/>
      <c r="K292" s="907"/>
      <c r="L292" s="907"/>
      <c r="M292" s="767" t="s">
        <v>7</v>
      </c>
      <c r="N292" s="767" t="s">
        <v>7</v>
      </c>
      <c r="O292" s="767"/>
      <c r="P292" s="767">
        <v>2</v>
      </c>
      <c r="Q292" s="906">
        <v>1</v>
      </c>
      <c r="R292" s="688"/>
      <c r="S292" s="904">
        <f t="shared" si="13"/>
        <v>0</v>
      </c>
    </row>
    <row r="293" spans="1:19" ht="15.75" thickBot="1" x14ac:dyDescent="0.3">
      <c r="A293" s="12">
        <v>286</v>
      </c>
      <c r="B293" s="1184"/>
      <c r="C293" s="903" t="s">
        <v>433</v>
      </c>
      <c r="D293" s="905" t="s">
        <v>435</v>
      </c>
      <c r="E293" s="906"/>
      <c r="F293" s="906"/>
      <c r="G293" s="906"/>
      <c r="H293" s="906"/>
      <c r="I293" s="906"/>
      <c r="J293" s="906"/>
      <c r="K293" s="907"/>
      <c r="L293" s="907"/>
      <c r="M293" s="767" t="s">
        <v>7</v>
      </c>
      <c r="N293" s="767" t="s">
        <v>7</v>
      </c>
      <c r="O293" s="767"/>
      <c r="P293" s="767">
        <v>2</v>
      </c>
      <c r="Q293" s="906">
        <v>1</v>
      </c>
      <c r="R293" s="688"/>
      <c r="S293" s="904">
        <f t="shared" si="13"/>
        <v>0</v>
      </c>
    </row>
    <row r="294" spans="1:19" ht="15.75" thickBot="1" x14ac:dyDescent="0.3">
      <c r="A294" s="12">
        <v>287</v>
      </c>
      <c r="B294" s="1184"/>
      <c r="C294" s="903" t="s">
        <v>433</v>
      </c>
      <c r="D294" s="905" t="s">
        <v>436</v>
      </c>
      <c r="E294" s="906"/>
      <c r="F294" s="906"/>
      <c r="G294" s="906"/>
      <c r="H294" s="906"/>
      <c r="I294" s="906"/>
      <c r="J294" s="906"/>
      <c r="K294" s="907"/>
      <c r="L294" s="907"/>
      <c r="M294" s="767"/>
      <c r="N294" s="767" t="s">
        <v>7</v>
      </c>
      <c r="O294" s="767"/>
      <c r="P294" s="767">
        <v>1</v>
      </c>
      <c r="Q294" s="906">
        <v>1</v>
      </c>
      <c r="R294" s="688"/>
      <c r="S294" s="904">
        <f t="shared" si="13"/>
        <v>0</v>
      </c>
    </row>
    <row r="295" spans="1:19" ht="15.75" thickBot="1" x14ac:dyDescent="0.3">
      <c r="A295" s="12">
        <v>288</v>
      </c>
      <c r="B295" s="1184"/>
      <c r="C295" s="903" t="s">
        <v>437</v>
      </c>
      <c r="D295" s="905" t="s">
        <v>393</v>
      </c>
      <c r="E295" s="906"/>
      <c r="F295" s="906"/>
      <c r="G295" s="906"/>
      <c r="H295" s="906"/>
      <c r="I295" s="906"/>
      <c r="J295" s="906"/>
      <c r="K295" s="907"/>
      <c r="L295" s="907"/>
      <c r="M295" s="767" t="s">
        <v>7</v>
      </c>
      <c r="N295" s="767" t="s">
        <v>7</v>
      </c>
      <c r="O295" s="767"/>
      <c r="P295" s="767">
        <v>2</v>
      </c>
      <c r="Q295" s="906">
        <v>2</v>
      </c>
      <c r="R295" s="688"/>
      <c r="S295" s="904">
        <f t="shared" si="13"/>
        <v>0</v>
      </c>
    </row>
    <row r="296" spans="1:19" ht="15.75" thickBot="1" x14ac:dyDescent="0.3">
      <c r="A296" s="12">
        <v>289</v>
      </c>
      <c r="B296" s="1184"/>
      <c r="C296" s="903" t="s">
        <v>438</v>
      </c>
      <c r="D296" s="905" t="s">
        <v>51</v>
      </c>
      <c r="E296" s="906"/>
      <c r="F296" s="906"/>
      <c r="G296" s="906"/>
      <c r="H296" s="906"/>
      <c r="I296" s="906"/>
      <c r="J296" s="906"/>
      <c r="K296" s="907"/>
      <c r="L296" s="907"/>
      <c r="M296" s="767" t="s">
        <v>7</v>
      </c>
      <c r="N296" s="767" t="s">
        <v>7</v>
      </c>
      <c r="O296" s="767"/>
      <c r="P296" s="767">
        <v>2</v>
      </c>
      <c r="Q296" s="906">
        <v>4</v>
      </c>
      <c r="R296" s="688"/>
      <c r="S296" s="904">
        <f t="shared" si="13"/>
        <v>0</v>
      </c>
    </row>
    <row r="297" spans="1:19" ht="15.75" thickBot="1" x14ac:dyDescent="0.3">
      <c r="A297" s="12">
        <v>290</v>
      </c>
      <c r="B297" s="1184"/>
      <c r="C297" s="903" t="s">
        <v>439</v>
      </c>
      <c r="D297" s="905" t="s">
        <v>51</v>
      </c>
      <c r="E297" s="906"/>
      <c r="F297" s="906"/>
      <c r="G297" s="906"/>
      <c r="H297" s="906"/>
      <c r="I297" s="906"/>
      <c r="J297" s="906"/>
      <c r="K297" s="907"/>
      <c r="L297" s="907"/>
      <c r="M297" s="767" t="s">
        <v>7</v>
      </c>
      <c r="N297" s="767" t="s">
        <v>7</v>
      </c>
      <c r="O297" s="767"/>
      <c r="P297" s="767">
        <v>2</v>
      </c>
      <c r="Q297" s="906">
        <v>21</v>
      </c>
      <c r="R297" s="688"/>
      <c r="S297" s="904">
        <f t="shared" si="13"/>
        <v>0</v>
      </c>
    </row>
    <row r="298" spans="1:19" ht="15.75" thickBot="1" x14ac:dyDescent="0.3">
      <c r="A298" s="12">
        <v>291</v>
      </c>
      <c r="B298" s="1184"/>
      <c r="C298" s="903" t="s">
        <v>440</v>
      </c>
      <c r="D298" s="905" t="s">
        <v>51</v>
      </c>
      <c r="E298" s="906"/>
      <c r="F298" s="906"/>
      <c r="G298" s="906"/>
      <c r="H298" s="906"/>
      <c r="I298" s="906"/>
      <c r="J298" s="906"/>
      <c r="K298" s="907"/>
      <c r="L298" s="907"/>
      <c r="M298" s="767" t="s">
        <v>7</v>
      </c>
      <c r="N298" s="767" t="s">
        <v>7</v>
      </c>
      <c r="O298" s="767"/>
      <c r="P298" s="767">
        <v>2</v>
      </c>
      <c r="Q298" s="906">
        <v>1</v>
      </c>
      <c r="R298" s="688"/>
      <c r="S298" s="904">
        <f t="shared" si="13"/>
        <v>0</v>
      </c>
    </row>
    <row r="299" spans="1:19" ht="15.75" thickBot="1" x14ac:dyDescent="0.3">
      <c r="A299" s="12">
        <v>292</v>
      </c>
      <c r="B299" s="1184"/>
      <c r="C299" s="903" t="s">
        <v>441</v>
      </c>
      <c r="D299" s="905" t="s">
        <v>442</v>
      </c>
      <c r="E299" s="906"/>
      <c r="F299" s="906"/>
      <c r="G299" s="906"/>
      <c r="H299" s="906"/>
      <c r="I299" s="906"/>
      <c r="J299" s="906"/>
      <c r="K299" s="907"/>
      <c r="L299" s="907"/>
      <c r="M299" s="767" t="s">
        <v>7</v>
      </c>
      <c r="N299" s="767" t="s">
        <v>7</v>
      </c>
      <c r="O299" s="767"/>
      <c r="P299" s="767">
        <v>2</v>
      </c>
      <c r="Q299" s="906">
        <v>1</v>
      </c>
      <c r="R299" s="688"/>
      <c r="S299" s="904">
        <f t="shared" si="13"/>
        <v>0</v>
      </c>
    </row>
    <row r="300" spans="1:19" x14ac:dyDescent="0.25">
      <c r="A300" s="12">
        <v>293</v>
      </c>
      <c r="B300" s="1185"/>
      <c r="C300" s="903" t="s">
        <v>440</v>
      </c>
      <c r="D300" s="905" t="s">
        <v>436</v>
      </c>
      <c r="E300" s="906"/>
      <c r="F300" s="906"/>
      <c r="G300" s="906"/>
      <c r="H300" s="906"/>
      <c r="I300" s="906"/>
      <c r="J300" s="906"/>
      <c r="K300" s="907"/>
      <c r="L300" s="907"/>
      <c r="M300" s="767"/>
      <c r="N300" s="767" t="s">
        <v>7</v>
      </c>
      <c r="O300" s="767"/>
      <c r="P300" s="767">
        <v>1</v>
      </c>
      <c r="Q300" s="906">
        <v>1</v>
      </c>
      <c r="R300" s="688"/>
      <c r="S300" s="904">
        <f t="shared" si="13"/>
        <v>0</v>
      </c>
    </row>
    <row r="301" spans="1:19" x14ac:dyDescent="0.25">
      <c r="A301" s="396"/>
      <c r="B301" s="919" t="s">
        <v>3779</v>
      </c>
      <c r="C301" s="920"/>
      <c r="D301" s="920"/>
      <c r="E301" s="920"/>
      <c r="F301" s="920"/>
      <c r="G301" s="920"/>
      <c r="H301" s="920"/>
      <c r="I301" s="920"/>
      <c r="J301" s="920"/>
      <c r="K301" s="920"/>
      <c r="L301" s="920"/>
      <c r="M301" s="920"/>
      <c r="N301" s="920"/>
      <c r="O301" s="920"/>
      <c r="P301" s="920"/>
      <c r="Q301" s="920"/>
      <c r="R301" s="920"/>
      <c r="S301" s="921"/>
    </row>
    <row r="302" spans="1:19" ht="51" customHeight="1" thickBot="1" x14ac:dyDescent="0.3">
      <c r="A302" s="259">
        <v>294</v>
      </c>
      <c r="B302" s="922"/>
      <c r="C302" s="908" t="s">
        <v>3780</v>
      </c>
      <c r="D302" s="909" t="s">
        <v>3781</v>
      </c>
      <c r="E302" s="910"/>
      <c r="F302" s="910"/>
      <c r="G302" s="776"/>
      <c r="H302" s="910"/>
      <c r="I302" s="910"/>
      <c r="J302" s="910"/>
      <c r="K302" s="911"/>
      <c r="L302" s="911"/>
      <c r="M302" s="776" t="s">
        <v>7</v>
      </c>
      <c r="N302" s="776" t="s">
        <v>7</v>
      </c>
      <c r="O302" s="776"/>
      <c r="P302" s="776">
        <v>2</v>
      </c>
      <c r="Q302" s="910">
        <v>1</v>
      </c>
      <c r="R302" s="725"/>
      <c r="S302" s="726">
        <f>P302*Q302*ROUND(R302,2)</f>
        <v>0</v>
      </c>
    </row>
    <row r="303" spans="1:19" ht="16.5" thickTop="1" thickBot="1" x14ac:dyDescent="0.3">
      <c r="A303" s="192"/>
      <c r="B303" s="38"/>
      <c r="C303" s="38"/>
      <c r="D303" s="38"/>
      <c r="E303" s="192"/>
      <c r="F303" s="192"/>
      <c r="G303" s="192"/>
      <c r="H303" s="192"/>
      <c r="I303" s="192"/>
      <c r="J303" s="192"/>
      <c r="K303" s="192"/>
      <c r="L303" s="192"/>
      <c r="M303" s="192"/>
      <c r="N303" s="192"/>
      <c r="O303" s="192"/>
      <c r="P303" s="192"/>
      <c r="Q303" s="192"/>
      <c r="R303" s="125" t="s">
        <v>9</v>
      </c>
      <c r="S303" s="126">
        <f>SUM(S8:S10,S14:S27,S29:S32,S36:S49,S51:S52,S56:S65,S67:S69,S73:S82,S84:S86,S90:S101,S103:S105,S109:S120,S122:S124,S128:S139,S141:S143,S147:S158,S160:S162,S166:S177,S179:S181,S185:S196,S198:S200,S204:S217,S219:S222,S226:S239,S241:S242,S246:S255,S257:S259,S263:S272,S274:S276,S278:S280,S282:S290,S292:S300,S302)</f>
        <v>0</v>
      </c>
    </row>
    <row r="304" spans="1:19" ht="15.75" thickTop="1" x14ac:dyDescent="0.25"/>
  </sheetData>
  <sheetProtection algorithmName="SHA-512" hashValue="uEcBu6g4fxwvKVukjMlMFk1JxDHw44LHZSOJ99W8IuA4Wo9wcFByfmOZSSnzwAUP/DZrazJNXQJlcZFtaR/ekA==" saltValue="9xUd2ZtLGwmPUkxRv12NwQ==" spinCount="100000" sheet="1" objects="1" scenarios="1"/>
  <mergeCells count="51">
    <mergeCell ref="B223:B242"/>
    <mergeCell ref="C223:C233"/>
    <mergeCell ref="C234:C242"/>
    <mergeCell ref="B243:B259"/>
    <mergeCell ref="C243:C259"/>
    <mergeCell ref="B291:B300"/>
    <mergeCell ref="B260:B276"/>
    <mergeCell ref="C260:C276"/>
    <mergeCell ref="B277:B280"/>
    <mergeCell ref="C277:C280"/>
    <mergeCell ref="B281:B290"/>
    <mergeCell ref="B182:B200"/>
    <mergeCell ref="C182:C200"/>
    <mergeCell ref="B201:B222"/>
    <mergeCell ref="C201:C210"/>
    <mergeCell ref="C211:C222"/>
    <mergeCell ref="B53:B69"/>
    <mergeCell ref="C53:C69"/>
    <mergeCell ref="B70:B86"/>
    <mergeCell ref="C70:C86"/>
    <mergeCell ref="B87:B105"/>
    <mergeCell ref="C87:C105"/>
    <mergeCell ref="B163:B181"/>
    <mergeCell ref="C163:C181"/>
    <mergeCell ref="B106:B124"/>
    <mergeCell ref="C106:C124"/>
    <mergeCell ref="B125:B143"/>
    <mergeCell ref="C125:C143"/>
    <mergeCell ref="B144:B162"/>
    <mergeCell ref="C144:C162"/>
    <mergeCell ref="B11:B27"/>
    <mergeCell ref="C11:C20"/>
    <mergeCell ref="C33:C43"/>
    <mergeCell ref="B33:B52"/>
    <mergeCell ref="C44:C52"/>
    <mergeCell ref="C21:C27"/>
    <mergeCell ref="B28:B32"/>
    <mergeCell ref="C28:C32"/>
    <mergeCell ref="A1:E1"/>
    <mergeCell ref="A3:N3"/>
    <mergeCell ref="F1:S1"/>
    <mergeCell ref="A5:A7"/>
    <mergeCell ref="C5:C7"/>
    <mergeCell ref="D5:D7"/>
    <mergeCell ref="B5:B7"/>
    <mergeCell ref="E5:I6"/>
    <mergeCell ref="J5:L6"/>
    <mergeCell ref="M5:Q6"/>
    <mergeCell ref="R5:R7"/>
    <mergeCell ref="S5:S7"/>
    <mergeCell ref="A2:S2"/>
  </mergeCells>
  <conditionalFormatting sqref="A9:A302">
    <cfRule type="containsText" dxfId="270" priority="1" operator="containsText" text="2.">
      <formula>NOT(ISERROR(SEARCH("2.",A9)))</formula>
    </cfRule>
  </conditionalFormatting>
  <printOptions horizontalCentered="1"/>
  <pageMargins left="0.39370078740157483" right="0.39370078740157483" top="0.39370078740157483" bottom="0.39370078740157483" header="0.19685039370078741" footer="0.19685039370078741"/>
  <pageSetup paperSize="9" scale="60" fitToHeight="8" orientation="landscape" r:id="rId1"/>
  <headerFooter>
    <oddFooter>Strana &amp;P z &amp;N</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3">
    <tabColor theme="3" tint="0.39997558519241921"/>
    <pageSetUpPr fitToPage="1"/>
  </sheetPr>
  <dimension ref="A1:R55"/>
  <sheetViews>
    <sheetView zoomScale="70" zoomScaleNormal="70" workbookViewId="0">
      <pane ySplit="5" topLeftCell="A6" activePane="bottomLeft" state="frozen"/>
      <selection activeCell="A2" sqref="A2:C2"/>
      <selection pane="bottomLeft" activeCell="L37" sqref="L37"/>
    </sheetView>
  </sheetViews>
  <sheetFormatPr defaultColWidth="9.140625" defaultRowHeight="15" x14ac:dyDescent="0.25"/>
  <cols>
    <col min="1" max="1" width="5.7109375" style="19" customWidth="1"/>
    <col min="2" max="2" width="10.7109375" style="19" customWidth="1"/>
    <col min="3" max="3" width="18.7109375" style="19" customWidth="1"/>
    <col min="4" max="4" width="70.7109375" style="19" customWidth="1"/>
    <col min="5" max="6" width="8.7109375" style="883" customWidth="1"/>
    <col min="7" max="8" width="15.7109375" style="883" customWidth="1"/>
    <col min="9" max="10" width="15.7109375" style="19" customWidth="1"/>
    <col min="11" max="11" width="10.42578125" style="19" customWidth="1"/>
    <col min="12" max="12" width="16.85546875" style="19" customWidth="1"/>
    <col min="13" max="13" width="17.7109375" style="883" customWidth="1"/>
    <col min="14" max="14" width="9.7109375" style="19" customWidth="1"/>
    <col min="15" max="16384" width="9.140625" style="19"/>
  </cols>
  <sheetData>
    <row r="1" spans="1:18" s="204" customFormat="1" ht="54" customHeight="1" x14ac:dyDescent="0.25">
      <c r="A1" s="1306"/>
      <c r="B1" s="1306"/>
      <c r="C1" s="1306"/>
      <c r="D1" s="1306"/>
      <c r="E1" s="1307" t="s">
        <v>3661</v>
      </c>
      <c r="F1" s="1307"/>
      <c r="G1" s="1307"/>
      <c r="H1" s="1307"/>
      <c r="I1" s="1307"/>
      <c r="J1" s="1307"/>
      <c r="K1" s="467"/>
      <c r="L1" s="201"/>
      <c r="M1" s="205"/>
      <c r="N1" s="19"/>
    </row>
    <row r="2" spans="1:18" s="204" customFormat="1" ht="15.75" customHeight="1" x14ac:dyDescent="0.25">
      <c r="A2" s="1169" t="s">
        <v>1606</v>
      </c>
      <c r="B2" s="1169"/>
      <c r="C2" s="1169"/>
      <c r="D2" s="1169"/>
      <c r="E2" s="1169"/>
      <c r="F2" s="1169"/>
      <c r="G2" s="1169"/>
      <c r="H2" s="1169"/>
      <c r="I2" s="1169"/>
      <c r="J2" s="1169"/>
      <c r="K2" s="19"/>
      <c r="L2" s="19"/>
      <c r="M2" s="883"/>
      <c r="N2" s="19"/>
    </row>
    <row r="3" spans="1:18" s="204" customFormat="1" ht="15.75" customHeight="1" x14ac:dyDescent="0.25">
      <c r="A3" s="1169" t="s">
        <v>3636</v>
      </c>
      <c r="B3" s="1169"/>
      <c r="C3" s="1169"/>
      <c r="D3" s="1169"/>
      <c r="E3" s="1169"/>
      <c r="F3" s="1169"/>
      <c r="G3" s="1169"/>
      <c r="H3" s="1169"/>
      <c r="I3" s="1169"/>
      <c r="J3" s="1169"/>
      <c r="K3" s="19"/>
      <c r="L3" s="19"/>
      <c r="M3" s="883"/>
      <c r="N3" s="19"/>
    </row>
    <row r="4" spans="1:18" s="204" customFormat="1" ht="15.75" customHeight="1" thickBot="1" x14ac:dyDescent="0.3">
      <c r="A4" s="1308"/>
      <c r="B4" s="1308"/>
      <c r="C4" s="1308"/>
      <c r="D4" s="1308"/>
      <c r="E4" s="1308"/>
      <c r="F4" s="1308"/>
      <c r="G4" s="1308"/>
      <c r="H4" s="1308"/>
      <c r="I4" s="1308"/>
      <c r="J4" s="1308"/>
      <c r="K4" s="19"/>
      <c r="L4" s="19"/>
      <c r="M4" s="883"/>
      <c r="N4" s="19"/>
    </row>
    <row r="5" spans="1:18" s="47"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c r="L5" s="39"/>
      <c r="M5" s="46"/>
      <c r="N5" s="53"/>
      <c r="O5" s="40"/>
      <c r="P5" s="40"/>
      <c r="Q5" s="40"/>
      <c r="R5" s="40"/>
    </row>
    <row r="6" spans="1:18" s="43" customFormat="1" ht="15" customHeight="1" x14ac:dyDescent="0.25">
      <c r="A6" s="419">
        <f>ROW(A1)</f>
        <v>1</v>
      </c>
      <c r="B6" s="420" t="s">
        <v>117</v>
      </c>
      <c r="C6" s="368" t="s">
        <v>1667</v>
      </c>
      <c r="D6" s="368" t="s">
        <v>1668</v>
      </c>
      <c r="E6" s="421">
        <v>2</v>
      </c>
      <c r="F6" s="369">
        <v>2</v>
      </c>
      <c r="G6" s="421">
        <f>E6*F6</f>
        <v>4</v>
      </c>
      <c r="H6" s="422">
        <v>5.9</v>
      </c>
      <c r="I6" s="803" t="s">
        <v>4046</v>
      </c>
      <c r="J6" s="804" t="s">
        <v>4046</v>
      </c>
      <c r="K6" s="37"/>
      <c r="L6" s="54"/>
      <c r="M6" s="37"/>
      <c r="N6" s="36"/>
    </row>
    <row r="7" spans="1:18" s="43" customFormat="1" ht="15" customHeight="1" x14ac:dyDescent="0.25">
      <c r="A7" s="350">
        <f t="shared" ref="A7:A32" si="0">ROW(A2)</f>
        <v>2</v>
      </c>
      <c r="B7" s="21" t="s">
        <v>118</v>
      </c>
      <c r="C7" s="7" t="s">
        <v>1667</v>
      </c>
      <c r="D7" s="7" t="s">
        <v>119</v>
      </c>
      <c r="E7" s="22">
        <v>2</v>
      </c>
      <c r="F7" s="4">
        <v>2</v>
      </c>
      <c r="G7" s="22">
        <f>E7*F7</f>
        <v>4</v>
      </c>
      <c r="H7" s="231">
        <v>5.9</v>
      </c>
      <c r="I7" s="805" t="s">
        <v>4046</v>
      </c>
      <c r="J7" s="806" t="s">
        <v>4046</v>
      </c>
      <c r="K7" s="37"/>
      <c r="L7" s="54"/>
      <c r="M7" s="37"/>
      <c r="N7" s="36"/>
    </row>
    <row r="8" spans="1:18" s="43" customFormat="1" ht="15" customHeight="1" x14ac:dyDescent="0.25">
      <c r="A8" s="350">
        <f t="shared" si="0"/>
        <v>3</v>
      </c>
      <c r="B8" s="21" t="s">
        <v>120</v>
      </c>
      <c r="C8" s="7" t="s">
        <v>1667</v>
      </c>
      <c r="D8" s="7" t="s">
        <v>6</v>
      </c>
      <c r="E8" s="22">
        <v>2</v>
      </c>
      <c r="F8" s="4">
        <v>2</v>
      </c>
      <c r="G8" s="22">
        <f t="shared" ref="G8:G30" si="1">E8*F8</f>
        <v>4</v>
      </c>
      <c r="H8" s="231">
        <v>5.9</v>
      </c>
      <c r="I8" s="805" t="s">
        <v>4046</v>
      </c>
      <c r="J8" s="806" t="s">
        <v>4046</v>
      </c>
      <c r="K8" s="37"/>
      <c r="L8" s="54"/>
      <c r="M8" s="37"/>
      <c r="N8" s="36"/>
    </row>
    <row r="9" spans="1:18" s="43" customFormat="1" ht="15" customHeight="1" x14ac:dyDescent="0.25">
      <c r="A9" s="350">
        <f t="shared" si="0"/>
        <v>4</v>
      </c>
      <c r="B9" s="21" t="s">
        <v>121</v>
      </c>
      <c r="C9" s="7" t="s">
        <v>1667</v>
      </c>
      <c r="D9" s="7" t="s">
        <v>8</v>
      </c>
      <c r="E9" s="22">
        <v>2</v>
      </c>
      <c r="F9" s="4">
        <v>2</v>
      </c>
      <c r="G9" s="22">
        <f t="shared" si="1"/>
        <v>4</v>
      </c>
      <c r="H9" s="231">
        <v>5.9</v>
      </c>
      <c r="I9" s="805" t="s">
        <v>4046</v>
      </c>
      <c r="J9" s="806" t="s">
        <v>4046</v>
      </c>
      <c r="K9" s="37"/>
      <c r="L9" s="54"/>
      <c r="M9" s="37"/>
      <c r="N9" s="36"/>
    </row>
    <row r="10" spans="1:18" s="43" customFormat="1" ht="15" customHeight="1" x14ac:dyDescent="0.25">
      <c r="A10" s="350">
        <f t="shared" si="0"/>
        <v>5</v>
      </c>
      <c r="B10" s="21" t="s">
        <v>122</v>
      </c>
      <c r="C10" s="7" t="s">
        <v>1667</v>
      </c>
      <c r="D10" s="7" t="s">
        <v>1497</v>
      </c>
      <c r="E10" s="22">
        <v>2</v>
      </c>
      <c r="F10" s="4">
        <v>2</v>
      </c>
      <c r="G10" s="22">
        <f t="shared" si="1"/>
        <v>4</v>
      </c>
      <c r="H10" s="231">
        <v>5.9</v>
      </c>
      <c r="I10" s="23"/>
      <c r="J10" s="44">
        <f>G10*ROUND(I10,2)</f>
        <v>0</v>
      </c>
      <c r="K10" s="37"/>
      <c r="L10" s="54"/>
      <c r="M10" s="37"/>
      <c r="N10" s="36"/>
    </row>
    <row r="11" spans="1:18" s="43" customFormat="1" ht="15" customHeight="1" x14ac:dyDescent="0.25">
      <c r="A11" s="350">
        <f t="shared" si="0"/>
        <v>6</v>
      </c>
      <c r="B11" s="21" t="s">
        <v>123</v>
      </c>
      <c r="C11" s="7" t="s">
        <v>1667</v>
      </c>
      <c r="D11" s="7" t="s">
        <v>124</v>
      </c>
      <c r="E11" s="22">
        <v>2</v>
      </c>
      <c r="F11" s="4">
        <v>2</v>
      </c>
      <c r="G11" s="22">
        <f t="shared" si="1"/>
        <v>4</v>
      </c>
      <c r="H11" s="231">
        <v>5.9</v>
      </c>
      <c r="I11" s="23"/>
      <c r="J11" s="44">
        <f t="shared" ref="J11:J32" si="2">G11*ROUND(I11,2)</f>
        <v>0</v>
      </c>
      <c r="K11" s="37"/>
      <c r="L11" s="54"/>
      <c r="M11" s="37"/>
      <c r="N11" s="36"/>
    </row>
    <row r="12" spans="1:18" s="43" customFormat="1" ht="15" customHeight="1" x14ac:dyDescent="0.25">
      <c r="A12" s="350">
        <f t="shared" si="0"/>
        <v>7</v>
      </c>
      <c r="B12" s="21" t="s">
        <v>125</v>
      </c>
      <c r="C12" s="7" t="s">
        <v>1667</v>
      </c>
      <c r="D12" s="7" t="s">
        <v>126</v>
      </c>
      <c r="E12" s="22">
        <v>2</v>
      </c>
      <c r="F12" s="4">
        <v>2</v>
      </c>
      <c r="G12" s="22">
        <f t="shared" si="1"/>
        <v>4</v>
      </c>
      <c r="H12" s="231">
        <v>5.9</v>
      </c>
      <c r="I12" s="23"/>
      <c r="J12" s="44">
        <f t="shared" si="2"/>
        <v>0</v>
      </c>
      <c r="K12" s="37"/>
      <c r="L12" s="54"/>
      <c r="M12" s="37"/>
      <c r="N12" s="36"/>
    </row>
    <row r="13" spans="1:18" s="43" customFormat="1" ht="15" customHeight="1" x14ac:dyDescent="0.25">
      <c r="A13" s="350">
        <f t="shared" si="0"/>
        <v>8</v>
      </c>
      <c r="B13" s="21" t="s">
        <v>127</v>
      </c>
      <c r="C13" s="7" t="s">
        <v>1667</v>
      </c>
      <c r="D13" s="7" t="s">
        <v>38</v>
      </c>
      <c r="E13" s="22">
        <v>2</v>
      </c>
      <c r="F13" s="4">
        <v>2</v>
      </c>
      <c r="G13" s="22">
        <f t="shared" si="1"/>
        <v>4</v>
      </c>
      <c r="H13" s="231">
        <v>5.9</v>
      </c>
      <c r="I13" s="23"/>
      <c r="J13" s="44">
        <f t="shared" si="2"/>
        <v>0</v>
      </c>
      <c r="K13" s="37"/>
      <c r="L13" s="54"/>
      <c r="M13" s="37"/>
      <c r="N13" s="36"/>
    </row>
    <row r="14" spans="1:18" s="43" customFormat="1" ht="15" customHeight="1" x14ac:dyDescent="0.25">
      <c r="A14" s="350">
        <f t="shared" si="0"/>
        <v>9</v>
      </c>
      <c r="B14" s="21" t="s">
        <v>128</v>
      </c>
      <c r="C14" s="7" t="s">
        <v>1667</v>
      </c>
      <c r="D14" s="7" t="s">
        <v>39</v>
      </c>
      <c r="E14" s="22">
        <v>2</v>
      </c>
      <c r="F14" s="4">
        <v>2</v>
      </c>
      <c r="G14" s="22">
        <f t="shared" si="1"/>
        <v>4</v>
      </c>
      <c r="H14" s="231">
        <v>5.9</v>
      </c>
      <c r="I14" s="23"/>
      <c r="J14" s="44">
        <f t="shared" si="2"/>
        <v>0</v>
      </c>
      <c r="K14" s="37"/>
      <c r="L14" s="54"/>
      <c r="M14" s="37"/>
      <c r="N14" s="36"/>
    </row>
    <row r="15" spans="1:18" s="43" customFormat="1" ht="15" customHeight="1" x14ac:dyDescent="0.25">
      <c r="A15" s="350">
        <f t="shared" si="0"/>
        <v>10</v>
      </c>
      <c r="B15" s="21" t="s">
        <v>129</v>
      </c>
      <c r="C15" s="7" t="s">
        <v>1667</v>
      </c>
      <c r="D15" s="7" t="s">
        <v>130</v>
      </c>
      <c r="E15" s="22">
        <v>2</v>
      </c>
      <c r="F15" s="4">
        <v>2</v>
      </c>
      <c r="G15" s="22">
        <f t="shared" si="1"/>
        <v>4</v>
      </c>
      <c r="H15" s="231">
        <v>5.9</v>
      </c>
      <c r="I15" s="23"/>
      <c r="J15" s="44">
        <f t="shared" si="2"/>
        <v>0</v>
      </c>
      <c r="K15" s="37"/>
      <c r="L15" s="54"/>
      <c r="M15" s="37"/>
      <c r="N15" s="36"/>
    </row>
    <row r="16" spans="1:18" s="43" customFormat="1" ht="15" customHeight="1" x14ac:dyDescent="0.25">
      <c r="A16" s="350">
        <f t="shared" si="0"/>
        <v>11</v>
      </c>
      <c r="B16" s="21" t="s">
        <v>131</v>
      </c>
      <c r="C16" s="7" t="s">
        <v>1667</v>
      </c>
      <c r="D16" s="7" t="s">
        <v>207</v>
      </c>
      <c r="E16" s="22">
        <v>2</v>
      </c>
      <c r="F16" s="4">
        <v>2</v>
      </c>
      <c r="G16" s="22">
        <f t="shared" si="1"/>
        <v>4</v>
      </c>
      <c r="H16" s="231">
        <v>5.9</v>
      </c>
      <c r="I16" s="23"/>
      <c r="J16" s="44">
        <f t="shared" si="2"/>
        <v>0</v>
      </c>
      <c r="K16" s="37"/>
      <c r="L16" s="54"/>
      <c r="M16" s="37"/>
      <c r="N16" s="36"/>
    </row>
    <row r="17" spans="1:14" s="43" customFormat="1" ht="15" customHeight="1" x14ac:dyDescent="0.25">
      <c r="A17" s="350">
        <f t="shared" si="0"/>
        <v>12</v>
      </c>
      <c r="B17" s="21" t="s">
        <v>132</v>
      </c>
      <c r="C17" s="7" t="s">
        <v>1667</v>
      </c>
      <c r="D17" s="7" t="s">
        <v>60</v>
      </c>
      <c r="E17" s="22">
        <v>2</v>
      </c>
      <c r="F17" s="4">
        <v>2</v>
      </c>
      <c r="G17" s="22">
        <f t="shared" si="1"/>
        <v>4</v>
      </c>
      <c r="H17" s="231">
        <v>5.9</v>
      </c>
      <c r="I17" s="23"/>
      <c r="J17" s="44">
        <f t="shared" si="2"/>
        <v>0</v>
      </c>
      <c r="K17" s="37"/>
      <c r="L17" s="54"/>
      <c r="M17" s="37"/>
      <c r="N17" s="36"/>
    </row>
    <row r="18" spans="1:14" s="43" customFormat="1" ht="15" customHeight="1" x14ac:dyDescent="0.25">
      <c r="A18" s="350">
        <f t="shared" si="0"/>
        <v>13</v>
      </c>
      <c r="B18" s="21" t="s">
        <v>133</v>
      </c>
      <c r="C18" s="7" t="s">
        <v>1667</v>
      </c>
      <c r="D18" s="7" t="s">
        <v>40</v>
      </c>
      <c r="E18" s="22">
        <v>2</v>
      </c>
      <c r="F18" s="4">
        <v>2</v>
      </c>
      <c r="G18" s="22">
        <f t="shared" si="1"/>
        <v>4</v>
      </c>
      <c r="H18" s="231">
        <v>5.9</v>
      </c>
      <c r="I18" s="23"/>
      <c r="J18" s="44">
        <f t="shared" si="2"/>
        <v>0</v>
      </c>
      <c r="K18" s="37"/>
      <c r="L18" s="54"/>
      <c r="M18" s="37"/>
      <c r="N18" s="36"/>
    </row>
    <row r="19" spans="1:14" s="43" customFormat="1" ht="15" customHeight="1" x14ac:dyDescent="0.25">
      <c r="A19" s="350">
        <f t="shared" si="0"/>
        <v>14</v>
      </c>
      <c r="B19" s="21" t="s">
        <v>134</v>
      </c>
      <c r="C19" s="7" t="s">
        <v>1667</v>
      </c>
      <c r="D19" s="7" t="s">
        <v>88</v>
      </c>
      <c r="E19" s="22">
        <v>2</v>
      </c>
      <c r="F19" s="4">
        <v>2</v>
      </c>
      <c r="G19" s="22">
        <f t="shared" si="1"/>
        <v>4</v>
      </c>
      <c r="H19" s="231">
        <v>5.9</v>
      </c>
      <c r="I19" s="23"/>
      <c r="J19" s="44">
        <f t="shared" si="2"/>
        <v>0</v>
      </c>
      <c r="K19" s="37"/>
      <c r="L19" s="54"/>
      <c r="M19" s="37"/>
      <c r="N19" s="36"/>
    </row>
    <row r="20" spans="1:14" s="43" customFormat="1" ht="15" customHeight="1" x14ac:dyDescent="0.25">
      <c r="A20" s="350">
        <f t="shared" si="0"/>
        <v>15</v>
      </c>
      <c r="B20" s="21" t="s">
        <v>135</v>
      </c>
      <c r="C20" s="7" t="s">
        <v>1667</v>
      </c>
      <c r="D20" s="7" t="s">
        <v>136</v>
      </c>
      <c r="E20" s="22">
        <v>2</v>
      </c>
      <c r="F20" s="4">
        <v>2</v>
      </c>
      <c r="G20" s="22">
        <f t="shared" si="1"/>
        <v>4</v>
      </c>
      <c r="H20" s="231">
        <v>5.9</v>
      </c>
      <c r="I20" s="23"/>
      <c r="J20" s="44">
        <f t="shared" si="2"/>
        <v>0</v>
      </c>
      <c r="K20" s="37"/>
      <c r="L20" s="54"/>
      <c r="M20" s="37"/>
      <c r="N20" s="36"/>
    </row>
    <row r="21" spans="1:14" s="43" customFormat="1" ht="15" customHeight="1" x14ac:dyDescent="0.25">
      <c r="A21" s="350">
        <f t="shared" si="0"/>
        <v>16</v>
      </c>
      <c r="B21" s="21" t="s">
        <v>137</v>
      </c>
      <c r="C21" s="7" t="s">
        <v>1667</v>
      </c>
      <c r="D21" s="7" t="s">
        <v>1498</v>
      </c>
      <c r="E21" s="22">
        <v>2</v>
      </c>
      <c r="F21" s="4">
        <v>2</v>
      </c>
      <c r="G21" s="22">
        <f t="shared" si="1"/>
        <v>4</v>
      </c>
      <c r="H21" s="231">
        <v>5.9</v>
      </c>
      <c r="I21" s="23"/>
      <c r="J21" s="44">
        <f t="shared" si="2"/>
        <v>0</v>
      </c>
      <c r="K21" s="37"/>
      <c r="L21" s="54"/>
      <c r="M21" s="37"/>
      <c r="N21" s="36"/>
    </row>
    <row r="22" spans="1:14" s="43" customFormat="1" ht="15" customHeight="1" x14ac:dyDescent="0.25">
      <c r="A22" s="350">
        <f t="shared" si="0"/>
        <v>17</v>
      </c>
      <c r="B22" s="21" t="s">
        <v>196</v>
      </c>
      <c r="C22" s="7" t="s">
        <v>1669</v>
      </c>
      <c r="D22" s="7" t="s">
        <v>79</v>
      </c>
      <c r="E22" s="22">
        <v>2</v>
      </c>
      <c r="F22" s="4">
        <v>1</v>
      </c>
      <c r="G22" s="22">
        <f t="shared" si="1"/>
        <v>2</v>
      </c>
      <c r="H22" s="231">
        <v>5.9</v>
      </c>
      <c r="I22" s="23"/>
      <c r="J22" s="44">
        <f t="shared" si="2"/>
        <v>0</v>
      </c>
      <c r="K22" s="37"/>
      <c r="L22" s="54"/>
      <c r="M22" s="37"/>
      <c r="N22" s="36"/>
    </row>
    <row r="23" spans="1:14" s="43" customFormat="1" ht="15" customHeight="1" x14ac:dyDescent="0.25">
      <c r="A23" s="350">
        <f t="shared" si="0"/>
        <v>18</v>
      </c>
      <c r="B23" s="21" t="s">
        <v>1670</v>
      </c>
      <c r="C23" s="7" t="s">
        <v>1669</v>
      </c>
      <c r="D23" s="7" t="s">
        <v>81</v>
      </c>
      <c r="E23" s="22">
        <v>2</v>
      </c>
      <c r="F23" s="22">
        <v>1</v>
      </c>
      <c r="G23" s="22">
        <f t="shared" si="1"/>
        <v>2</v>
      </c>
      <c r="H23" s="231">
        <v>5.9</v>
      </c>
      <c r="I23" s="23"/>
      <c r="J23" s="44">
        <f t="shared" si="2"/>
        <v>0</v>
      </c>
      <c r="K23" s="37"/>
      <c r="L23" s="54"/>
      <c r="M23" s="37"/>
      <c r="N23" s="36"/>
    </row>
    <row r="24" spans="1:14" s="43" customFormat="1" ht="15" customHeight="1" x14ac:dyDescent="0.25">
      <c r="A24" s="350">
        <f t="shared" si="0"/>
        <v>19</v>
      </c>
      <c r="B24" s="21" t="s">
        <v>1671</v>
      </c>
      <c r="C24" s="7" t="s">
        <v>1667</v>
      </c>
      <c r="D24" s="7" t="s">
        <v>1499</v>
      </c>
      <c r="E24" s="22">
        <v>0.25</v>
      </c>
      <c r="F24" s="4">
        <v>2</v>
      </c>
      <c r="G24" s="22">
        <f t="shared" si="1"/>
        <v>0.5</v>
      </c>
      <c r="H24" s="231">
        <v>5</v>
      </c>
      <c r="I24" s="23"/>
      <c r="J24" s="44">
        <f t="shared" si="2"/>
        <v>0</v>
      </c>
      <c r="K24" s="37"/>
      <c r="L24" s="54"/>
      <c r="M24" s="37"/>
      <c r="N24" s="36"/>
    </row>
    <row r="25" spans="1:14" s="43" customFormat="1" ht="12.75" x14ac:dyDescent="0.25">
      <c r="A25" s="350">
        <f t="shared" si="0"/>
        <v>20</v>
      </c>
      <c r="B25" s="21" t="s">
        <v>1672</v>
      </c>
      <c r="C25" s="7" t="s">
        <v>1673</v>
      </c>
      <c r="D25" s="7" t="s">
        <v>1674</v>
      </c>
      <c r="E25" s="22">
        <v>2</v>
      </c>
      <c r="F25" s="4">
        <v>4</v>
      </c>
      <c r="G25" s="22">
        <f t="shared" si="1"/>
        <v>8</v>
      </c>
      <c r="H25" s="231">
        <v>5.9</v>
      </c>
      <c r="I25" s="23"/>
      <c r="J25" s="44">
        <f t="shared" si="2"/>
        <v>0</v>
      </c>
      <c r="K25" s="37"/>
      <c r="L25" s="54"/>
      <c r="M25" s="37"/>
      <c r="N25" s="36"/>
    </row>
    <row r="26" spans="1:14" s="43" customFormat="1" ht="15" customHeight="1" x14ac:dyDescent="0.25">
      <c r="A26" s="350">
        <f t="shared" si="0"/>
        <v>21</v>
      </c>
      <c r="B26" s="21" t="s">
        <v>1675</v>
      </c>
      <c r="C26" s="7" t="s">
        <v>1673</v>
      </c>
      <c r="D26" s="7" t="s">
        <v>1471</v>
      </c>
      <c r="E26" s="22">
        <v>2</v>
      </c>
      <c r="F26" s="4">
        <v>4</v>
      </c>
      <c r="G26" s="22">
        <f t="shared" si="1"/>
        <v>8</v>
      </c>
      <c r="H26" s="231">
        <v>5.9</v>
      </c>
      <c r="I26" s="23"/>
      <c r="J26" s="44">
        <f t="shared" si="2"/>
        <v>0</v>
      </c>
      <c r="K26" s="37"/>
      <c r="L26" s="54"/>
      <c r="M26" s="37"/>
      <c r="N26" s="36"/>
    </row>
    <row r="27" spans="1:14" s="43" customFormat="1" ht="15" customHeight="1" x14ac:dyDescent="0.25">
      <c r="A27" s="350">
        <f t="shared" si="0"/>
        <v>22</v>
      </c>
      <c r="B27" s="21" t="s">
        <v>1676</v>
      </c>
      <c r="C27" s="7" t="s">
        <v>1673</v>
      </c>
      <c r="D27" s="7" t="s">
        <v>1472</v>
      </c>
      <c r="E27" s="22">
        <v>2</v>
      </c>
      <c r="F27" s="4">
        <v>4</v>
      </c>
      <c r="G27" s="22">
        <f t="shared" si="1"/>
        <v>8</v>
      </c>
      <c r="H27" s="231">
        <v>5.9</v>
      </c>
      <c r="I27" s="23"/>
      <c r="J27" s="44">
        <f t="shared" si="2"/>
        <v>0</v>
      </c>
      <c r="K27" s="37"/>
      <c r="L27" s="54"/>
      <c r="M27" s="37"/>
      <c r="N27" s="36"/>
    </row>
    <row r="28" spans="1:14" s="43" customFormat="1" ht="15" customHeight="1" x14ac:dyDescent="0.25">
      <c r="A28" s="350">
        <f t="shared" si="0"/>
        <v>23</v>
      </c>
      <c r="B28" s="21" t="s">
        <v>1677</v>
      </c>
      <c r="C28" s="1299" t="s">
        <v>1678</v>
      </c>
      <c r="D28" s="7" t="s">
        <v>1679</v>
      </c>
      <c r="E28" s="22">
        <v>2</v>
      </c>
      <c r="F28" s="4">
        <v>15</v>
      </c>
      <c r="G28" s="22">
        <f t="shared" si="1"/>
        <v>30</v>
      </c>
      <c r="H28" s="231">
        <v>5.9</v>
      </c>
      <c r="I28" s="797" t="s">
        <v>4046</v>
      </c>
      <c r="J28" s="798" t="s">
        <v>4046</v>
      </c>
      <c r="K28" s="37"/>
      <c r="L28" s="54"/>
      <c r="M28" s="37"/>
      <c r="N28" s="36"/>
    </row>
    <row r="29" spans="1:14" s="43" customFormat="1" ht="15" customHeight="1" x14ac:dyDescent="0.25">
      <c r="A29" s="350">
        <f t="shared" si="0"/>
        <v>24</v>
      </c>
      <c r="B29" s="21" t="s">
        <v>1680</v>
      </c>
      <c r="C29" s="1299"/>
      <c r="D29" s="7" t="s">
        <v>1681</v>
      </c>
      <c r="E29" s="22">
        <v>2</v>
      </c>
      <c r="F29" s="4">
        <v>15</v>
      </c>
      <c r="G29" s="22">
        <f t="shared" si="1"/>
        <v>30</v>
      </c>
      <c r="H29" s="231">
        <v>5.9</v>
      </c>
      <c r="I29" s="797" t="s">
        <v>4046</v>
      </c>
      <c r="J29" s="798" t="s">
        <v>4046</v>
      </c>
      <c r="K29" s="37"/>
      <c r="L29" s="54"/>
      <c r="M29" s="37"/>
      <c r="N29" s="36"/>
    </row>
    <row r="30" spans="1:14" s="43" customFormat="1" ht="15" customHeight="1" x14ac:dyDescent="0.25">
      <c r="A30" s="350">
        <f t="shared" si="0"/>
        <v>25</v>
      </c>
      <c r="B30" s="21" t="s">
        <v>1682</v>
      </c>
      <c r="C30" s="1299"/>
      <c r="D30" s="7" t="s">
        <v>1683</v>
      </c>
      <c r="E30" s="22">
        <v>2</v>
      </c>
      <c r="F30" s="4">
        <v>15</v>
      </c>
      <c r="G30" s="22">
        <f t="shared" si="1"/>
        <v>30</v>
      </c>
      <c r="H30" s="231">
        <v>5.9</v>
      </c>
      <c r="I30" s="797" t="s">
        <v>4046</v>
      </c>
      <c r="J30" s="798" t="s">
        <v>4046</v>
      </c>
      <c r="K30" s="37"/>
      <c r="L30" s="54"/>
      <c r="M30" s="37"/>
      <c r="N30" s="36"/>
    </row>
    <row r="31" spans="1:14" s="43" customFormat="1" ht="15" customHeight="1" x14ac:dyDescent="0.25">
      <c r="A31" s="350">
        <f t="shared" si="0"/>
        <v>26</v>
      </c>
      <c r="B31" s="21" t="s">
        <v>1684</v>
      </c>
      <c r="C31" s="7" t="s">
        <v>1685</v>
      </c>
      <c r="D31" s="7" t="s">
        <v>1686</v>
      </c>
      <c r="E31" s="22">
        <v>2</v>
      </c>
      <c r="F31" s="4">
        <v>2</v>
      </c>
      <c r="G31" s="22">
        <f>E31*F31</f>
        <v>4</v>
      </c>
      <c r="H31" s="231">
        <v>5.9</v>
      </c>
      <c r="I31" s="797" t="s">
        <v>4046</v>
      </c>
      <c r="J31" s="798" t="s">
        <v>4046</v>
      </c>
      <c r="K31" s="37"/>
      <c r="L31" s="54"/>
      <c r="M31" s="37"/>
      <c r="N31" s="36"/>
    </row>
    <row r="32" spans="1:14" s="43" customFormat="1" ht="15" customHeight="1" thickBot="1" x14ac:dyDescent="0.3">
      <c r="A32" s="352">
        <f t="shared" si="0"/>
        <v>27</v>
      </c>
      <c r="B32" s="30" t="s">
        <v>1687</v>
      </c>
      <c r="C32" s="8" t="s">
        <v>49</v>
      </c>
      <c r="D32" s="8" t="s">
        <v>44</v>
      </c>
      <c r="E32" s="31">
        <v>2</v>
      </c>
      <c r="F32" s="32">
        <v>6</v>
      </c>
      <c r="G32" s="31">
        <f>E32*F32</f>
        <v>12</v>
      </c>
      <c r="H32" s="232">
        <v>5.9</v>
      </c>
      <c r="I32" s="33"/>
      <c r="J32" s="353">
        <f t="shared" si="2"/>
        <v>0</v>
      </c>
      <c r="K32" s="37"/>
      <c r="L32" s="54"/>
      <c r="M32" s="37"/>
      <c r="N32" s="36"/>
    </row>
    <row r="33" spans="1:14" s="43" customFormat="1" ht="15" customHeight="1" thickTop="1" thickBot="1" x14ac:dyDescent="0.3">
      <c r="A33" s="34"/>
      <c r="B33" s="34"/>
      <c r="C33" s="34"/>
      <c r="D33" s="35"/>
      <c r="E33" s="36"/>
      <c r="F33" s="36"/>
      <c r="G33" s="36"/>
      <c r="H33" s="36"/>
      <c r="I33" s="348" t="s">
        <v>9</v>
      </c>
      <c r="J33" s="351">
        <f>SUM(J10:J27,J32)</f>
        <v>0</v>
      </c>
      <c r="K33" s="56"/>
      <c r="L33" s="56"/>
      <c r="M33" s="37"/>
      <c r="N33" s="36"/>
    </row>
    <row r="34" spans="1:14" s="204" customFormat="1" ht="15" customHeight="1" thickTop="1" x14ac:dyDescent="0.25">
      <c r="A34" s="205"/>
      <c r="B34" s="205"/>
      <c r="C34" s="205"/>
      <c r="D34" s="205"/>
      <c r="E34" s="201"/>
      <c r="F34" s="201"/>
      <c r="G34" s="201"/>
      <c r="H34" s="201"/>
      <c r="I34" s="205"/>
      <c r="J34" s="205"/>
      <c r="K34" s="205"/>
      <c r="L34" s="205"/>
      <c r="M34" s="201"/>
      <c r="N34" s="205"/>
    </row>
    <row r="35" spans="1:14" s="204" customFormat="1" ht="15" customHeight="1" x14ac:dyDescent="0.25">
      <c r="A35" s="205"/>
      <c r="B35" s="205"/>
      <c r="C35" s="205"/>
      <c r="D35" s="205"/>
      <c r="E35" s="201"/>
      <c r="F35" s="201"/>
      <c r="G35" s="201"/>
      <c r="H35" s="201"/>
      <c r="I35" s="205"/>
      <c r="J35" s="205"/>
      <c r="K35" s="205"/>
      <c r="L35" s="205"/>
      <c r="M35" s="201"/>
      <c r="N35" s="205"/>
    </row>
    <row r="36" spans="1:14" s="204" customFormat="1" ht="15" customHeight="1" x14ac:dyDescent="0.25">
      <c r="A36" s="205"/>
      <c r="B36" s="205"/>
      <c r="C36" s="205"/>
      <c r="D36" s="205"/>
      <c r="E36" s="201"/>
      <c r="F36" s="201"/>
      <c r="G36" s="201"/>
      <c r="H36" s="201"/>
      <c r="I36" s="205"/>
      <c r="J36" s="205"/>
      <c r="K36" s="205"/>
      <c r="L36" s="205"/>
      <c r="M36" s="201"/>
      <c r="N36" s="205"/>
    </row>
    <row r="37" spans="1:14" s="204" customFormat="1" ht="15" customHeight="1" x14ac:dyDescent="0.25">
      <c r="A37" s="19"/>
      <c r="B37" s="19"/>
      <c r="C37" s="19"/>
      <c r="D37" s="19"/>
      <c r="E37" s="883"/>
      <c r="F37" s="883"/>
      <c r="G37" s="883"/>
      <c r="H37" s="883"/>
      <c r="I37" s="19"/>
      <c r="J37" s="19"/>
      <c r="K37" s="19"/>
      <c r="L37" s="19"/>
      <c r="M37" s="883"/>
      <c r="N37" s="19"/>
    </row>
    <row r="38" spans="1:14" s="204" customFormat="1" ht="15" customHeight="1" x14ac:dyDescent="0.25">
      <c r="A38" s="19"/>
      <c r="B38" s="19"/>
      <c r="C38" s="19"/>
      <c r="D38" s="19"/>
      <c r="E38" s="883"/>
      <c r="F38" s="883"/>
      <c r="G38" s="883"/>
      <c r="H38" s="883"/>
      <c r="I38" s="19"/>
      <c r="J38" s="19"/>
      <c r="K38" s="19"/>
      <c r="L38" s="19"/>
      <c r="M38" s="883"/>
      <c r="N38" s="19"/>
    </row>
    <row r="39" spans="1:14" s="204" customFormat="1" ht="15" customHeight="1" x14ac:dyDescent="0.25">
      <c r="A39" s="19"/>
      <c r="B39" s="19"/>
      <c r="C39" s="19"/>
      <c r="D39" s="19"/>
      <c r="E39" s="883"/>
      <c r="F39" s="883"/>
      <c r="G39" s="883"/>
      <c r="H39" s="883"/>
      <c r="I39" s="19"/>
      <c r="J39" s="19"/>
      <c r="K39" s="19"/>
      <c r="L39" s="19"/>
      <c r="M39" s="883"/>
      <c r="N39" s="19"/>
    </row>
    <row r="40" spans="1:14" s="204" customFormat="1" ht="15" customHeight="1" x14ac:dyDescent="0.25">
      <c r="A40" s="19"/>
      <c r="B40" s="19"/>
      <c r="C40" s="19"/>
      <c r="D40" s="19"/>
      <c r="E40" s="883"/>
      <c r="F40" s="883"/>
      <c r="G40" s="883"/>
      <c r="H40" s="883"/>
      <c r="I40" s="19"/>
      <c r="J40" s="19"/>
      <c r="K40" s="19"/>
      <c r="L40" s="19"/>
      <c r="M40" s="883"/>
      <c r="N40" s="19"/>
    </row>
    <row r="41" spans="1:14" s="204" customFormat="1" ht="15" customHeight="1" x14ac:dyDescent="0.25">
      <c r="A41" s="19"/>
      <c r="B41" s="19"/>
      <c r="C41" s="19"/>
      <c r="D41" s="19"/>
      <c r="E41" s="883"/>
      <c r="F41" s="883"/>
      <c r="G41" s="883"/>
      <c r="H41" s="883"/>
      <c r="I41" s="19"/>
      <c r="J41" s="19"/>
      <c r="K41" s="19"/>
      <c r="L41" s="19"/>
      <c r="M41" s="883"/>
      <c r="N41" s="19"/>
    </row>
    <row r="42" spans="1:14" s="204" customFormat="1" ht="15" customHeight="1" x14ac:dyDescent="0.25">
      <c r="A42" s="19"/>
      <c r="B42" s="19"/>
      <c r="C42" s="19"/>
      <c r="D42" s="19"/>
      <c r="E42" s="883"/>
      <c r="F42" s="883"/>
      <c r="G42" s="883"/>
      <c r="H42" s="883"/>
      <c r="I42" s="19"/>
      <c r="J42" s="19"/>
      <c r="K42" s="19"/>
      <c r="L42" s="19"/>
      <c r="M42" s="883"/>
      <c r="N42" s="19"/>
    </row>
    <row r="43" spans="1:14" s="204" customFormat="1" ht="15" customHeight="1" x14ac:dyDescent="0.25">
      <c r="A43" s="19"/>
      <c r="B43" s="19"/>
      <c r="C43" s="19"/>
      <c r="D43" s="19"/>
      <c r="E43" s="883"/>
      <c r="F43" s="883"/>
      <c r="G43" s="883"/>
      <c r="H43" s="883"/>
      <c r="I43" s="19"/>
      <c r="J43" s="19"/>
      <c r="K43" s="19"/>
      <c r="L43" s="19"/>
      <c r="M43" s="883"/>
      <c r="N43" s="19"/>
    </row>
    <row r="44" spans="1:14" s="204" customFormat="1" ht="15" customHeight="1" x14ac:dyDescent="0.25">
      <c r="A44" s="19"/>
      <c r="B44" s="19"/>
      <c r="C44" s="19"/>
      <c r="D44" s="19"/>
      <c r="E44" s="883"/>
      <c r="F44" s="883"/>
      <c r="G44" s="883"/>
      <c r="H44" s="883"/>
      <c r="I44" s="19"/>
      <c r="J44" s="19"/>
      <c r="K44" s="19"/>
      <c r="L44" s="19"/>
      <c r="M44" s="883"/>
      <c r="N44" s="19"/>
    </row>
    <row r="45" spans="1:14" s="204" customFormat="1" x14ac:dyDescent="0.25">
      <c r="A45" s="19"/>
      <c r="B45" s="19"/>
      <c r="C45" s="19"/>
      <c r="D45" s="19"/>
      <c r="E45" s="883"/>
      <c r="F45" s="883"/>
      <c r="G45" s="883"/>
      <c r="H45" s="883"/>
      <c r="I45" s="19"/>
      <c r="J45" s="19"/>
      <c r="K45" s="19"/>
      <c r="L45" s="19"/>
      <c r="M45" s="883"/>
      <c r="N45" s="19"/>
    </row>
    <row r="46" spans="1:14" s="204" customFormat="1" x14ac:dyDescent="0.25">
      <c r="A46" s="19"/>
      <c r="B46" s="19"/>
      <c r="C46" s="19"/>
      <c r="D46" s="19"/>
      <c r="E46" s="883"/>
      <c r="F46" s="883"/>
      <c r="G46" s="883"/>
      <c r="H46" s="883"/>
      <c r="I46" s="19"/>
      <c r="J46" s="19"/>
      <c r="K46" s="19"/>
      <c r="L46" s="19"/>
      <c r="M46" s="883"/>
      <c r="N46" s="19"/>
    </row>
    <row r="47" spans="1:14" s="204" customFormat="1" x14ac:dyDescent="0.25">
      <c r="A47" s="19"/>
      <c r="B47" s="19"/>
      <c r="C47" s="19"/>
      <c r="D47" s="19"/>
      <c r="E47" s="883"/>
      <c r="F47" s="883"/>
      <c r="G47" s="883"/>
      <c r="H47" s="883"/>
      <c r="I47" s="19"/>
      <c r="J47" s="19"/>
      <c r="K47" s="19"/>
      <c r="L47" s="19"/>
      <c r="M47" s="883"/>
      <c r="N47" s="19"/>
    </row>
    <row r="48" spans="1:14" s="204" customFormat="1" x14ac:dyDescent="0.25">
      <c r="A48" s="19"/>
      <c r="B48" s="19"/>
      <c r="C48" s="19"/>
      <c r="D48" s="19"/>
      <c r="E48" s="883"/>
      <c r="F48" s="883"/>
      <c r="G48" s="883"/>
      <c r="H48" s="883"/>
      <c r="I48" s="19"/>
      <c r="J48" s="19"/>
      <c r="K48" s="19"/>
      <c r="L48" s="19"/>
      <c r="M48" s="883"/>
      <c r="N48" s="19"/>
    </row>
    <row r="49" spans="1:14" s="204" customFormat="1" ht="11.25" customHeight="1" x14ac:dyDescent="0.25">
      <c r="A49" s="19"/>
      <c r="B49" s="19"/>
      <c r="C49" s="19"/>
      <c r="D49" s="19"/>
      <c r="E49" s="883"/>
      <c r="F49" s="883"/>
      <c r="G49" s="883"/>
      <c r="H49" s="883"/>
      <c r="I49" s="19"/>
      <c r="J49" s="19"/>
      <c r="K49" s="19"/>
      <c r="L49" s="19"/>
      <c r="M49" s="883"/>
      <c r="N49" s="19"/>
    </row>
    <row r="50" spans="1:14" s="204" customFormat="1" x14ac:dyDescent="0.25">
      <c r="A50" s="19"/>
      <c r="B50" s="19"/>
      <c r="C50" s="19"/>
      <c r="D50" s="19"/>
      <c r="E50" s="883"/>
      <c r="F50" s="883"/>
      <c r="G50" s="883"/>
      <c r="H50" s="883"/>
      <c r="I50" s="19"/>
      <c r="J50" s="19"/>
      <c r="K50" s="19"/>
      <c r="L50" s="19"/>
      <c r="M50" s="883"/>
      <c r="N50" s="19"/>
    </row>
    <row r="51" spans="1:14" s="204" customFormat="1" x14ac:dyDescent="0.25">
      <c r="A51" s="19"/>
      <c r="B51" s="19"/>
      <c r="C51" s="19"/>
      <c r="D51" s="19"/>
      <c r="E51" s="883"/>
      <c r="F51" s="883"/>
      <c r="G51" s="883"/>
      <c r="H51" s="883"/>
      <c r="I51" s="19"/>
      <c r="J51" s="19"/>
      <c r="K51" s="19"/>
      <c r="L51" s="19"/>
      <c r="M51" s="883"/>
      <c r="N51" s="19"/>
    </row>
    <row r="52" spans="1:14" s="204" customFormat="1" x14ac:dyDescent="0.25">
      <c r="A52" s="19"/>
      <c r="B52" s="19"/>
      <c r="C52" s="19"/>
      <c r="D52" s="19"/>
      <c r="E52" s="883"/>
      <c r="F52" s="883"/>
      <c r="G52" s="883"/>
      <c r="H52" s="883"/>
      <c r="I52" s="19"/>
      <c r="J52" s="19"/>
      <c r="K52" s="19"/>
      <c r="L52" s="19"/>
      <c r="M52" s="883"/>
      <c r="N52" s="19"/>
    </row>
    <row r="53" spans="1:14" s="204" customFormat="1" x14ac:dyDescent="0.25">
      <c r="A53" s="19"/>
      <c r="B53" s="19"/>
      <c r="C53" s="19"/>
      <c r="D53" s="19"/>
      <c r="E53" s="883"/>
      <c r="F53" s="883"/>
      <c r="G53" s="883"/>
      <c r="H53" s="883"/>
      <c r="I53" s="19"/>
      <c r="J53" s="19"/>
      <c r="K53" s="19"/>
      <c r="L53" s="19"/>
      <c r="M53" s="883"/>
      <c r="N53" s="19"/>
    </row>
    <row r="54" spans="1:14" s="204" customFormat="1" x14ac:dyDescent="0.25">
      <c r="A54" s="19"/>
      <c r="B54" s="19"/>
      <c r="C54" s="19"/>
      <c r="D54" s="19"/>
      <c r="E54" s="883"/>
      <c r="F54" s="883"/>
      <c r="G54" s="883"/>
      <c r="H54" s="883"/>
      <c r="I54" s="19"/>
      <c r="J54" s="19"/>
      <c r="K54" s="19"/>
      <c r="L54" s="19"/>
      <c r="M54" s="883"/>
      <c r="N54" s="19"/>
    </row>
    <row r="55" spans="1:14" s="204" customFormat="1" x14ac:dyDescent="0.25">
      <c r="A55" s="19"/>
      <c r="B55" s="19"/>
      <c r="C55" s="19"/>
      <c r="D55" s="19"/>
      <c r="E55" s="883"/>
      <c r="F55" s="883"/>
      <c r="G55" s="883"/>
      <c r="H55" s="883"/>
      <c r="I55" s="19"/>
      <c r="J55" s="19"/>
      <c r="K55" s="19"/>
      <c r="L55" s="19"/>
      <c r="M55" s="883"/>
      <c r="N55" s="19"/>
    </row>
  </sheetData>
  <sheetProtection algorithmName="SHA-512" hashValue="RRp1nH7WstV3yhnU88MLTAzRVc/28kAe7b6rCFuPNpnqoNjC8wJYgtjl5WeCBy4KvnwUMXUBLQeF7A7Hl3FxpA==" saltValue="4tlMYunDjmJyaLaVO923Kg==" spinCount="100000" sheet="1" objects="1" scenarios="1"/>
  <mergeCells count="6">
    <mergeCell ref="C28:C30"/>
    <mergeCell ref="A1:D1"/>
    <mergeCell ref="E1:J1"/>
    <mergeCell ref="A2:J2"/>
    <mergeCell ref="A3:J3"/>
    <mergeCell ref="A4:J4"/>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1">
    <tabColor theme="3" tint="0.39997558519241921"/>
    <pageSetUpPr fitToPage="1"/>
  </sheetPr>
  <dimension ref="A1:Q42"/>
  <sheetViews>
    <sheetView zoomScale="90" zoomScaleNormal="90" workbookViewId="0">
      <pane ySplit="5" topLeftCell="A6" activePane="bottomLeft" state="frozen"/>
      <selection activeCell="A2" sqref="A2:C2"/>
      <selection pane="bottomLeft" activeCell="K21" sqref="K21"/>
    </sheetView>
  </sheetViews>
  <sheetFormatPr defaultColWidth="9.140625" defaultRowHeight="15" x14ac:dyDescent="0.25"/>
  <cols>
    <col min="1" max="1" width="5.7109375" style="19" customWidth="1"/>
    <col min="2" max="2" width="10.7109375" style="19" customWidth="1"/>
    <col min="3" max="3" width="18.7109375" style="19" customWidth="1"/>
    <col min="4" max="4" width="70.7109375" style="19" customWidth="1"/>
    <col min="5" max="6" width="8.7109375" style="883" customWidth="1"/>
    <col min="7" max="8" width="15.7109375" style="883" customWidth="1"/>
    <col min="9" max="10" width="15.7109375" style="19" customWidth="1"/>
    <col min="11" max="11" width="10.42578125" style="19" customWidth="1"/>
    <col min="12" max="12" width="16.85546875" style="883" customWidth="1"/>
    <col min="13" max="13" width="17.7109375" style="19" customWidth="1"/>
    <col min="14" max="16384" width="9.140625" style="19"/>
  </cols>
  <sheetData>
    <row r="1" spans="1:17" s="204" customFormat="1" ht="54" customHeight="1" x14ac:dyDescent="0.25">
      <c r="A1" s="1306"/>
      <c r="B1" s="1306"/>
      <c r="C1" s="1306"/>
      <c r="D1" s="1306"/>
      <c r="E1" s="1307" t="s">
        <v>3660</v>
      </c>
      <c r="F1" s="1307"/>
      <c r="G1" s="1307"/>
      <c r="H1" s="1307"/>
      <c r="I1" s="1307"/>
      <c r="J1" s="1307"/>
      <c r="K1" s="467"/>
      <c r="L1" s="201"/>
      <c r="M1" s="205"/>
    </row>
    <row r="2" spans="1:17" s="204" customFormat="1" ht="15.75" customHeight="1" x14ac:dyDescent="0.25">
      <c r="A2" s="1169" t="s">
        <v>1606</v>
      </c>
      <c r="B2" s="1169"/>
      <c r="C2" s="1169"/>
      <c r="D2" s="1169"/>
      <c r="E2" s="1169"/>
      <c r="F2" s="1169"/>
      <c r="G2" s="1169"/>
      <c r="H2" s="1169"/>
      <c r="I2" s="1169"/>
      <c r="J2" s="1169"/>
      <c r="K2" s="442"/>
      <c r="L2" s="883"/>
      <c r="M2" s="19"/>
    </row>
    <row r="3" spans="1:17" s="204" customFormat="1" ht="15.75" customHeight="1" x14ac:dyDescent="0.25">
      <c r="A3" s="1169" t="s">
        <v>3635</v>
      </c>
      <c r="B3" s="1169"/>
      <c r="C3" s="1169"/>
      <c r="D3" s="1169"/>
      <c r="E3" s="1169"/>
      <c r="F3" s="1169"/>
      <c r="G3" s="1169"/>
      <c r="H3" s="1169"/>
      <c r="I3" s="1169"/>
      <c r="J3" s="1169"/>
      <c r="K3" s="442"/>
      <c r="L3" s="883"/>
      <c r="M3" s="19"/>
    </row>
    <row r="4" spans="1:17" s="204" customFormat="1" ht="15.75" customHeight="1" thickBot="1" x14ac:dyDescent="0.3">
      <c r="A4" s="1308"/>
      <c r="B4" s="1308"/>
      <c r="C4" s="1308"/>
      <c r="D4" s="1308"/>
      <c r="E4" s="1308"/>
      <c r="F4" s="1308"/>
      <c r="G4" s="1308"/>
      <c r="H4" s="1308"/>
      <c r="I4" s="1308"/>
      <c r="J4" s="1308"/>
      <c r="K4" s="19"/>
      <c r="L4" s="883"/>
      <c r="M4" s="19"/>
    </row>
    <row r="5" spans="1:17" s="47"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c r="L5" s="39"/>
      <c r="M5" s="46"/>
      <c r="N5" s="40"/>
      <c r="O5" s="40"/>
      <c r="P5" s="40"/>
      <c r="Q5" s="40"/>
    </row>
    <row r="6" spans="1:17" s="43" customFormat="1" ht="15" customHeight="1" x14ac:dyDescent="0.25">
      <c r="A6" s="547" t="s">
        <v>1666</v>
      </c>
      <c r="B6" s="548" t="s">
        <v>1688</v>
      </c>
      <c r="C6" s="250" t="s">
        <v>1689</v>
      </c>
      <c r="D6" s="250" t="s">
        <v>111</v>
      </c>
      <c r="E6" s="549">
        <v>4</v>
      </c>
      <c r="F6" s="365">
        <v>8</v>
      </c>
      <c r="G6" s="549">
        <f>E6*F6</f>
        <v>32</v>
      </c>
      <c r="H6" s="550" t="s">
        <v>1707</v>
      </c>
      <c r="I6" s="807" t="s">
        <v>4046</v>
      </c>
      <c r="J6" s="808" t="s">
        <v>4046</v>
      </c>
      <c r="K6" s="37"/>
      <c r="L6" s="37"/>
      <c r="M6" s="37"/>
    </row>
    <row r="7" spans="1:17" s="43" customFormat="1" ht="15" customHeight="1" x14ac:dyDescent="0.25">
      <c r="A7" s="20" t="s">
        <v>344</v>
      </c>
      <c r="B7" s="21" t="s">
        <v>1690</v>
      </c>
      <c r="C7" s="7" t="s">
        <v>1689</v>
      </c>
      <c r="D7" s="7" t="s">
        <v>6</v>
      </c>
      <c r="E7" s="22">
        <v>4</v>
      </c>
      <c r="F7" s="4">
        <v>8</v>
      </c>
      <c r="G7" s="22">
        <f>E7*F7</f>
        <v>32</v>
      </c>
      <c r="H7" s="231" t="s">
        <v>1707</v>
      </c>
      <c r="I7" s="797" t="s">
        <v>4046</v>
      </c>
      <c r="J7" s="798" t="s">
        <v>4046</v>
      </c>
      <c r="K7" s="37"/>
      <c r="L7" s="37"/>
      <c r="M7" s="37"/>
    </row>
    <row r="8" spans="1:17" s="43" customFormat="1" ht="15" customHeight="1" x14ac:dyDescent="0.25">
      <c r="A8" s="20" t="s">
        <v>345</v>
      </c>
      <c r="B8" s="21" t="s">
        <v>1691</v>
      </c>
      <c r="C8" s="7" t="s">
        <v>1689</v>
      </c>
      <c r="D8" s="7" t="s">
        <v>8</v>
      </c>
      <c r="E8" s="22">
        <v>4</v>
      </c>
      <c r="F8" s="4">
        <v>8</v>
      </c>
      <c r="G8" s="22">
        <f t="shared" ref="G8:G20" si="0">E8*F8</f>
        <v>32</v>
      </c>
      <c r="H8" s="231" t="s">
        <v>1707</v>
      </c>
      <c r="I8" s="797" t="s">
        <v>4046</v>
      </c>
      <c r="J8" s="798" t="s">
        <v>4046</v>
      </c>
      <c r="K8" s="37"/>
      <c r="L8" s="37"/>
      <c r="M8" s="37"/>
    </row>
    <row r="9" spans="1:17" s="43" customFormat="1" ht="15" customHeight="1" x14ac:dyDescent="0.25">
      <c r="A9" s="20" t="s">
        <v>346</v>
      </c>
      <c r="B9" s="21" t="s">
        <v>1692</v>
      </c>
      <c r="C9" s="7" t="s">
        <v>1689</v>
      </c>
      <c r="D9" s="7" t="s">
        <v>53</v>
      </c>
      <c r="E9" s="22">
        <v>4</v>
      </c>
      <c r="F9" s="4">
        <v>8</v>
      </c>
      <c r="G9" s="22">
        <f t="shared" si="0"/>
        <v>32</v>
      </c>
      <c r="H9" s="231" t="s">
        <v>1707</v>
      </c>
      <c r="I9" s="797" t="s">
        <v>4046</v>
      </c>
      <c r="J9" s="798" t="s">
        <v>4046</v>
      </c>
      <c r="K9" s="37"/>
      <c r="L9" s="37"/>
      <c r="M9" s="37"/>
    </row>
    <row r="10" spans="1:17" s="43" customFormat="1" ht="15" customHeight="1" x14ac:dyDescent="0.25">
      <c r="A10" s="20" t="s">
        <v>347</v>
      </c>
      <c r="B10" s="21" t="s">
        <v>1693</v>
      </c>
      <c r="C10" s="7" t="s">
        <v>1689</v>
      </c>
      <c r="D10" s="7" t="s">
        <v>56</v>
      </c>
      <c r="E10" s="22">
        <v>4</v>
      </c>
      <c r="F10" s="4">
        <v>8</v>
      </c>
      <c r="G10" s="22">
        <f t="shared" si="0"/>
        <v>32</v>
      </c>
      <c r="H10" s="231" t="s">
        <v>1707</v>
      </c>
      <c r="I10" s="23"/>
      <c r="J10" s="44">
        <f t="shared" ref="J10:J20" si="1">G10*ROUND(I10,2)</f>
        <v>0</v>
      </c>
      <c r="K10" s="37"/>
      <c r="L10" s="37"/>
      <c r="M10" s="37"/>
    </row>
    <row r="11" spans="1:17" s="43" customFormat="1" ht="15" customHeight="1" x14ac:dyDescent="0.25">
      <c r="A11" s="20" t="s">
        <v>348</v>
      </c>
      <c r="B11" s="21" t="s">
        <v>1694</v>
      </c>
      <c r="C11" s="7" t="s">
        <v>1689</v>
      </c>
      <c r="D11" s="7" t="s">
        <v>57</v>
      </c>
      <c r="E11" s="22">
        <v>2</v>
      </c>
      <c r="F11" s="4">
        <v>8</v>
      </c>
      <c r="G11" s="22">
        <f t="shared" si="0"/>
        <v>16</v>
      </c>
      <c r="H11" s="231">
        <v>5.9</v>
      </c>
      <c r="I11" s="23"/>
      <c r="J11" s="44">
        <f t="shared" si="1"/>
        <v>0</v>
      </c>
      <c r="K11" s="37"/>
      <c r="L11" s="37"/>
      <c r="M11" s="37"/>
    </row>
    <row r="12" spans="1:17" s="43" customFormat="1" ht="15" customHeight="1" x14ac:dyDescent="0.25">
      <c r="A12" s="20" t="s">
        <v>349</v>
      </c>
      <c r="B12" s="21" t="s">
        <v>1695</v>
      </c>
      <c r="C12" s="7" t="s">
        <v>1689</v>
      </c>
      <c r="D12" s="7" t="s">
        <v>54</v>
      </c>
      <c r="E12" s="22">
        <v>2</v>
      </c>
      <c r="F12" s="4">
        <v>8</v>
      </c>
      <c r="G12" s="22">
        <f t="shared" si="0"/>
        <v>16</v>
      </c>
      <c r="H12" s="231">
        <v>5.9</v>
      </c>
      <c r="I12" s="23"/>
      <c r="J12" s="44">
        <f t="shared" si="1"/>
        <v>0</v>
      </c>
      <c r="K12" s="37"/>
      <c r="L12" s="37"/>
      <c r="M12" s="37"/>
    </row>
    <row r="13" spans="1:17" s="43" customFormat="1" ht="15" customHeight="1" x14ac:dyDescent="0.25">
      <c r="A13" s="20" t="s">
        <v>350</v>
      </c>
      <c r="B13" s="21" t="s">
        <v>1696</v>
      </c>
      <c r="C13" s="7" t="s">
        <v>1689</v>
      </c>
      <c r="D13" s="7" t="s">
        <v>58</v>
      </c>
      <c r="E13" s="22">
        <v>2</v>
      </c>
      <c r="F13" s="4">
        <v>8</v>
      </c>
      <c r="G13" s="22">
        <f t="shared" si="0"/>
        <v>16</v>
      </c>
      <c r="H13" s="231">
        <v>5.9</v>
      </c>
      <c r="I13" s="23"/>
      <c r="J13" s="44">
        <f t="shared" si="1"/>
        <v>0</v>
      </c>
      <c r="K13" s="37"/>
      <c r="L13" s="37"/>
      <c r="M13" s="37"/>
    </row>
    <row r="14" spans="1:17" s="43" customFormat="1" ht="15" customHeight="1" x14ac:dyDescent="0.25">
      <c r="A14" s="20" t="s">
        <v>351</v>
      </c>
      <c r="B14" s="21" t="s">
        <v>1697</v>
      </c>
      <c r="C14" s="7" t="s">
        <v>1689</v>
      </c>
      <c r="D14" s="7" t="s">
        <v>59</v>
      </c>
      <c r="E14" s="22">
        <v>2</v>
      </c>
      <c r="F14" s="4">
        <v>8</v>
      </c>
      <c r="G14" s="22">
        <f t="shared" si="0"/>
        <v>16</v>
      </c>
      <c r="H14" s="231">
        <v>5.9</v>
      </c>
      <c r="I14" s="23"/>
      <c r="J14" s="44">
        <f t="shared" si="1"/>
        <v>0</v>
      </c>
      <c r="K14" s="37"/>
      <c r="L14" s="37"/>
      <c r="M14" s="37"/>
    </row>
    <row r="15" spans="1:17" s="43" customFormat="1" ht="15" customHeight="1" x14ac:dyDescent="0.25">
      <c r="A15" s="20" t="s">
        <v>352</v>
      </c>
      <c r="B15" s="21" t="s">
        <v>1698</v>
      </c>
      <c r="C15" s="7" t="s">
        <v>1689</v>
      </c>
      <c r="D15" s="7" t="s">
        <v>112</v>
      </c>
      <c r="E15" s="22">
        <v>4</v>
      </c>
      <c r="F15" s="4">
        <v>8</v>
      </c>
      <c r="G15" s="22">
        <f t="shared" si="0"/>
        <v>32</v>
      </c>
      <c r="H15" s="231" t="s">
        <v>1707</v>
      </c>
      <c r="I15" s="23"/>
      <c r="J15" s="44">
        <f t="shared" si="1"/>
        <v>0</v>
      </c>
      <c r="K15" s="37"/>
      <c r="L15" s="37"/>
      <c r="M15" s="37"/>
    </row>
    <row r="16" spans="1:17" s="43" customFormat="1" ht="15" customHeight="1" x14ac:dyDescent="0.25">
      <c r="A16" s="20" t="s">
        <v>353</v>
      </c>
      <c r="B16" s="21" t="s">
        <v>1699</v>
      </c>
      <c r="C16" s="7" t="s">
        <v>1689</v>
      </c>
      <c r="D16" s="7" t="s">
        <v>113</v>
      </c>
      <c r="E16" s="22">
        <v>4</v>
      </c>
      <c r="F16" s="4">
        <v>8</v>
      </c>
      <c r="G16" s="22">
        <f t="shared" si="0"/>
        <v>32</v>
      </c>
      <c r="H16" s="231" t="s">
        <v>1707</v>
      </c>
      <c r="I16" s="23"/>
      <c r="J16" s="44">
        <f t="shared" si="1"/>
        <v>0</v>
      </c>
      <c r="K16" s="37"/>
      <c r="L16" s="37"/>
      <c r="M16" s="37"/>
    </row>
    <row r="17" spans="1:13" s="43" customFormat="1" ht="15" customHeight="1" x14ac:dyDescent="0.25">
      <c r="A17" s="20" t="s">
        <v>354</v>
      </c>
      <c r="B17" s="21" t="s">
        <v>1700</v>
      </c>
      <c r="C17" s="7" t="s">
        <v>1689</v>
      </c>
      <c r="D17" s="7" t="s">
        <v>1701</v>
      </c>
      <c r="E17" s="22">
        <v>2</v>
      </c>
      <c r="F17" s="4">
        <v>8</v>
      </c>
      <c r="G17" s="22">
        <f t="shared" si="0"/>
        <v>16</v>
      </c>
      <c r="H17" s="231">
        <v>3.9</v>
      </c>
      <c r="I17" s="23"/>
      <c r="J17" s="44">
        <f t="shared" si="1"/>
        <v>0</v>
      </c>
      <c r="K17" s="37"/>
      <c r="L17" s="37"/>
      <c r="M17" s="37"/>
    </row>
    <row r="18" spans="1:13" s="43" customFormat="1" ht="15" customHeight="1" x14ac:dyDescent="0.25">
      <c r="A18" s="20" t="s">
        <v>1607</v>
      </c>
      <c r="B18" s="21" t="s">
        <v>1702</v>
      </c>
      <c r="C18" s="7" t="s">
        <v>1689</v>
      </c>
      <c r="D18" s="7" t="s">
        <v>1476</v>
      </c>
      <c r="E18" s="22">
        <v>1</v>
      </c>
      <c r="F18" s="4">
        <v>1</v>
      </c>
      <c r="G18" s="22">
        <f t="shared" si="0"/>
        <v>1</v>
      </c>
      <c r="H18" s="231">
        <v>9</v>
      </c>
      <c r="I18" s="23"/>
      <c r="J18" s="44">
        <f t="shared" si="1"/>
        <v>0</v>
      </c>
      <c r="K18" s="37"/>
      <c r="L18" s="37"/>
      <c r="M18" s="37"/>
    </row>
    <row r="19" spans="1:13" s="43" customFormat="1" ht="15" customHeight="1" x14ac:dyDescent="0.25">
      <c r="A19" s="20" t="s">
        <v>1608</v>
      </c>
      <c r="B19" s="21" t="s">
        <v>1703</v>
      </c>
      <c r="C19" s="7" t="s">
        <v>10</v>
      </c>
      <c r="D19" s="7" t="s">
        <v>1704</v>
      </c>
      <c r="E19" s="22">
        <v>4</v>
      </c>
      <c r="F19" s="4">
        <v>8</v>
      </c>
      <c r="G19" s="22">
        <f t="shared" si="0"/>
        <v>32</v>
      </c>
      <c r="H19" s="231" t="s">
        <v>1707</v>
      </c>
      <c r="I19" s="23"/>
      <c r="J19" s="44">
        <f t="shared" si="1"/>
        <v>0</v>
      </c>
      <c r="K19" s="37"/>
      <c r="L19" s="37"/>
      <c r="M19" s="37"/>
    </row>
    <row r="20" spans="1:13" s="43" customFormat="1" ht="13.5" thickBot="1" x14ac:dyDescent="0.3">
      <c r="A20" s="29" t="s">
        <v>1609</v>
      </c>
      <c r="B20" s="30" t="s">
        <v>1705</v>
      </c>
      <c r="C20" s="8" t="s">
        <v>1706</v>
      </c>
      <c r="D20" s="8" t="s">
        <v>44</v>
      </c>
      <c r="E20" s="31">
        <v>4</v>
      </c>
      <c r="F20" s="32">
        <v>9</v>
      </c>
      <c r="G20" s="31">
        <f t="shared" si="0"/>
        <v>36</v>
      </c>
      <c r="H20" s="232" t="s">
        <v>1707</v>
      </c>
      <c r="I20" s="33"/>
      <c r="J20" s="353">
        <f t="shared" si="1"/>
        <v>0</v>
      </c>
      <c r="K20" s="37"/>
      <c r="L20" s="37"/>
      <c r="M20" s="37"/>
    </row>
    <row r="21" spans="1:13" s="43" customFormat="1" ht="15" customHeight="1" thickTop="1" thickBot="1" x14ac:dyDescent="0.3">
      <c r="A21" s="48"/>
      <c r="B21" s="48"/>
      <c r="C21" s="48"/>
      <c r="D21" s="48"/>
      <c r="E21" s="230"/>
      <c r="F21" s="230"/>
      <c r="G21" s="230"/>
      <c r="H21" s="230"/>
      <c r="I21" s="354" t="s">
        <v>9</v>
      </c>
      <c r="J21" s="355">
        <f>SUM(J10:J20)</f>
        <v>0</v>
      </c>
      <c r="K21" s="50"/>
      <c r="L21" s="49"/>
      <c r="M21" s="50"/>
    </row>
    <row r="22" spans="1:13" s="204" customFormat="1" ht="15" customHeight="1" thickTop="1" x14ac:dyDescent="0.25">
      <c r="A22" s="205"/>
      <c r="B22" s="205"/>
      <c r="C22" s="205"/>
      <c r="D22" s="205"/>
      <c r="E22" s="201"/>
      <c r="F22" s="201"/>
      <c r="G22" s="201"/>
      <c r="H22" s="201"/>
      <c r="I22" s="205"/>
      <c r="J22" s="205"/>
      <c r="K22" s="205"/>
      <c r="L22" s="201"/>
      <c r="M22" s="205"/>
    </row>
    <row r="23" spans="1:13" s="204" customFormat="1" ht="15" customHeight="1" x14ac:dyDescent="0.25">
      <c r="A23" s="205"/>
      <c r="B23" s="205"/>
      <c r="C23" s="205"/>
      <c r="D23" s="205"/>
      <c r="E23" s="201"/>
      <c r="F23" s="201"/>
      <c r="G23" s="201"/>
      <c r="H23" s="201"/>
      <c r="I23" s="205"/>
      <c r="J23" s="205"/>
      <c r="K23" s="205"/>
      <c r="L23" s="201"/>
      <c r="M23" s="205"/>
    </row>
    <row r="24" spans="1:13" s="204" customFormat="1" ht="15" customHeight="1" x14ac:dyDescent="0.25">
      <c r="A24" s="19"/>
      <c r="B24" s="19"/>
      <c r="C24" s="19"/>
      <c r="D24" s="19"/>
      <c r="E24" s="883"/>
      <c r="F24" s="883"/>
      <c r="G24" s="883"/>
      <c r="H24" s="883"/>
      <c r="I24" s="19"/>
      <c r="J24" s="19"/>
      <c r="K24" s="19"/>
      <c r="L24" s="883"/>
      <c r="M24" s="19"/>
    </row>
    <row r="25" spans="1:13" s="204" customFormat="1" ht="15" customHeight="1" x14ac:dyDescent="0.25">
      <c r="A25" s="19"/>
      <c r="B25" s="19"/>
      <c r="C25" s="19"/>
      <c r="D25" s="19"/>
      <c r="E25" s="883"/>
      <c r="F25" s="883"/>
      <c r="G25" s="883"/>
      <c r="H25" s="883"/>
      <c r="I25" s="19"/>
      <c r="J25" s="19"/>
      <c r="K25" s="19"/>
      <c r="L25" s="883"/>
      <c r="M25" s="19"/>
    </row>
    <row r="26" spans="1:13" s="204" customFormat="1" ht="15" customHeight="1" x14ac:dyDescent="0.25">
      <c r="A26" s="19"/>
      <c r="B26" s="19"/>
      <c r="C26" s="19"/>
      <c r="D26" s="19"/>
      <c r="E26" s="883"/>
      <c r="F26" s="883"/>
      <c r="G26" s="883"/>
      <c r="H26" s="883"/>
      <c r="I26" s="19"/>
      <c r="J26" s="19"/>
      <c r="K26" s="19"/>
      <c r="L26" s="883"/>
      <c r="M26" s="19"/>
    </row>
    <row r="27" spans="1:13" s="204" customFormat="1" ht="15" customHeight="1" x14ac:dyDescent="0.25">
      <c r="A27" s="19"/>
      <c r="B27" s="19"/>
      <c r="C27" s="19"/>
      <c r="D27" s="19"/>
      <c r="E27" s="883"/>
      <c r="F27" s="883"/>
      <c r="G27" s="883"/>
      <c r="H27" s="883"/>
      <c r="I27" s="19"/>
      <c r="J27" s="19"/>
      <c r="K27" s="19"/>
      <c r="L27" s="883"/>
      <c r="M27" s="19"/>
    </row>
    <row r="28" spans="1:13" s="204" customFormat="1" ht="15" customHeight="1" x14ac:dyDescent="0.25">
      <c r="A28" s="19"/>
      <c r="B28" s="19"/>
      <c r="C28" s="19"/>
      <c r="D28" s="19"/>
      <c r="E28" s="883"/>
      <c r="F28" s="883"/>
      <c r="G28" s="883"/>
      <c r="H28" s="883"/>
      <c r="I28" s="19"/>
      <c r="J28" s="19"/>
      <c r="K28" s="19"/>
      <c r="L28" s="883"/>
      <c r="M28" s="19"/>
    </row>
    <row r="29" spans="1:13" s="204" customFormat="1" ht="15" customHeight="1" x14ac:dyDescent="0.25">
      <c r="A29" s="19"/>
      <c r="B29" s="19"/>
      <c r="C29" s="19"/>
      <c r="D29" s="19"/>
      <c r="E29" s="883"/>
      <c r="F29" s="883"/>
      <c r="G29" s="883"/>
      <c r="H29" s="883"/>
      <c r="I29" s="19"/>
      <c r="J29" s="19"/>
      <c r="K29" s="19"/>
      <c r="L29" s="883"/>
      <c r="M29" s="19"/>
    </row>
    <row r="30" spans="1:13" s="204" customFormat="1" ht="15" customHeight="1" x14ac:dyDescent="0.25">
      <c r="A30" s="19"/>
      <c r="B30" s="19"/>
      <c r="C30" s="19"/>
      <c r="D30" s="19"/>
      <c r="E30" s="883"/>
      <c r="F30" s="883"/>
      <c r="G30" s="883"/>
      <c r="H30" s="883"/>
      <c r="I30" s="19"/>
      <c r="J30" s="19"/>
      <c r="K30" s="19"/>
      <c r="L30" s="883"/>
      <c r="M30" s="19"/>
    </row>
    <row r="31" spans="1:13" s="204" customFormat="1" ht="15" customHeight="1" x14ac:dyDescent="0.25">
      <c r="A31" s="19"/>
      <c r="B31" s="19"/>
      <c r="C31" s="19"/>
      <c r="D31" s="19"/>
      <c r="E31" s="883"/>
      <c r="F31" s="883"/>
      <c r="G31" s="883"/>
      <c r="H31" s="883"/>
      <c r="I31" s="19"/>
      <c r="J31" s="19"/>
      <c r="K31" s="19"/>
      <c r="L31" s="883"/>
      <c r="M31" s="19"/>
    </row>
    <row r="32" spans="1:13" s="204" customFormat="1" ht="15" customHeight="1" x14ac:dyDescent="0.25">
      <c r="A32" s="19"/>
      <c r="B32" s="19"/>
      <c r="C32" s="19"/>
      <c r="D32" s="19"/>
      <c r="E32" s="883"/>
      <c r="F32" s="883"/>
      <c r="G32" s="883"/>
      <c r="H32" s="883"/>
      <c r="I32" s="19"/>
      <c r="J32" s="19"/>
      <c r="K32" s="19"/>
      <c r="L32" s="883"/>
      <c r="M32" s="19"/>
    </row>
    <row r="33" spans="1:13" s="204" customFormat="1" ht="15" customHeight="1" x14ac:dyDescent="0.25">
      <c r="A33" s="19"/>
      <c r="B33" s="19"/>
      <c r="C33" s="19"/>
      <c r="D33" s="19"/>
      <c r="E33" s="883"/>
      <c r="F33" s="883"/>
      <c r="G33" s="883"/>
      <c r="H33" s="883"/>
      <c r="I33" s="19"/>
      <c r="J33" s="19"/>
      <c r="K33" s="19"/>
      <c r="L33" s="883"/>
      <c r="M33" s="19"/>
    </row>
    <row r="34" spans="1:13" s="204" customFormat="1" ht="15" customHeight="1" x14ac:dyDescent="0.25">
      <c r="A34" s="19"/>
      <c r="B34" s="19"/>
      <c r="C34" s="19"/>
      <c r="D34" s="19"/>
      <c r="E34" s="883"/>
      <c r="F34" s="883"/>
      <c r="G34" s="883"/>
      <c r="H34" s="883"/>
      <c r="I34" s="19"/>
      <c r="J34" s="19"/>
      <c r="K34" s="19"/>
      <c r="L34" s="883"/>
      <c r="M34" s="19"/>
    </row>
    <row r="35" spans="1:13" s="204" customFormat="1" ht="15" customHeight="1" x14ac:dyDescent="0.25">
      <c r="A35" s="19"/>
      <c r="B35" s="19"/>
      <c r="C35" s="19"/>
      <c r="D35" s="19"/>
      <c r="E35" s="883"/>
      <c r="F35" s="883"/>
      <c r="G35" s="883"/>
      <c r="H35" s="883"/>
      <c r="I35" s="19"/>
      <c r="J35" s="19"/>
      <c r="K35" s="19"/>
      <c r="L35" s="883"/>
      <c r="M35" s="19"/>
    </row>
    <row r="36" spans="1:13" s="204" customFormat="1" ht="15" customHeight="1" x14ac:dyDescent="0.25">
      <c r="A36" s="19"/>
      <c r="B36" s="19"/>
      <c r="C36" s="19"/>
      <c r="D36" s="19"/>
      <c r="E36" s="883"/>
      <c r="F36" s="883"/>
      <c r="G36" s="883"/>
      <c r="H36" s="883"/>
      <c r="I36" s="19"/>
      <c r="J36" s="19"/>
      <c r="K36" s="19"/>
      <c r="L36" s="883"/>
      <c r="M36" s="19"/>
    </row>
    <row r="37" spans="1:13" s="204" customFormat="1" ht="15" customHeight="1" x14ac:dyDescent="0.25">
      <c r="A37" s="19"/>
      <c r="B37" s="19"/>
      <c r="C37" s="19"/>
      <c r="D37" s="19"/>
      <c r="E37" s="883"/>
      <c r="F37" s="883"/>
      <c r="G37" s="883"/>
      <c r="H37" s="883"/>
      <c r="I37" s="19"/>
      <c r="J37" s="19"/>
      <c r="K37" s="19"/>
      <c r="L37" s="883"/>
      <c r="M37" s="19"/>
    </row>
    <row r="38" spans="1:13" s="204" customFormat="1" ht="15" customHeight="1" x14ac:dyDescent="0.25">
      <c r="A38" s="19"/>
      <c r="B38" s="19"/>
      <c r="C38" s="19"/>
      <c r="D38" s="19"/>
      <c r="E38" s="883"/>
      <c r="F38" s="883"/>
      <c r="G38" s="883"/>
      <c r="H38" s="883"/>
      <c r="I38" s="19"/>
      <c r="J38" s="19"/>
      <c r="K38" s="19"/>
      <c r="L38" s="883"/>
      <c r="M38" s="19"/>
    </row>
    <row r="39" spans="1:13" s="204" customFormat="1" x14ac:dyDescent="0.25">
      <c r="A39" s="19"/>
      <c r="B39" s="19"/>
      <c r="C39" s="19"/>
      <c r="D39" s="19"/>
      <c r="E39" s="883"/>
      <c r="F39" s="883"/>
      <c r="G39" s="883"/>
      <c r="H39" s="883"/>
      <c r="I39" s="19"/>
      <c r="J39" s="19"/>
      <c r="K39" s="19"/>
      <c r="L39" s="883"/>
      <c r="M39" s="19"/>
    </row>
    <row r="40" spans="1:13" s="204" customFormat="1" x14ac:dyDescent="0.25">
      <c r="A40" s="19"/>
      <c r="B40" s="19"/>
      <c r="C40" s="19"/>
      <c r="D40" s="19"/>
      <c r="E40" s="883"/>
      <c r="F40" s="883"/>
      <c r="G40" s="883"/>
      <c r="H40" s="883"/>
      <c r="I40" s="19"/>
      <c r="J40" s="19"/>
      <c r="K40" s="19"/>
      <c r="L40" s="883"/>
      <c r="M40" s="19"/>
    </row>
    <row r="41" spans="1:13" s="204" customFormat="1" x14ac:dyDescent="0.25">
      <c r="A41" s="19"/>
      <c r="B41" s="19"/>
      <c r="C41" s="19"/>
      <c r="D41" s="19"/>
      <c r="E41" s="883"/>
      <c r="F41" s="883"/>
      <c r="G41" s="883"/>
      <c r="H41" s="883"/>
      <c r="I41" s="19"/>
      <c r="J41" s="19"/>
      <c r="K41" s="19"/>
      <c r="L41" s="883"/>
      <c r="M41" s="19"/>
    </row>
    <row r="42" spans="1:13" s="204" customFormat="1" x14ac:dyDescent="0.25">
      <c r="A42" s="19"/>
      <c r="B42" s="19"/>
      <c r="C42" s="19"/>
      <c r="D42" s="19"/>
      <c r="E42" s="883"/>
      <c r="F42" s="883"/>
      <c r="G42" s="883"/>
      <c r="H42" s="883"/>
      <c r="I42" s="19"/>
      <c r="J42" s="19"/>
      <c r="K42" s="19"/>
      <c r="L42" s="883"/>
      <c r="M42" s="19"/>
    </row>
  </sheetData>
  <sheetProtection algorithmName="SHA-512" hashValue="KI6NNmefDvUmuvlp4vwiBKVcCbFvmujRAnpU9cFK1tosmYGE+WebzX+eALeNKqrsKLRdBhChhqbD1SFqx9nx+w==" saltValue="/aHC+Qsn6zi7kFX0xAwopA==" spinCount="100000" sheet="1" objects="1" scenarios="1"/>
  <mergeCells count="5">
    <mergeCell ref="A1:D1"/>
    <mergeCell ref="E1:J1"/>
    <mergeCell ref="A2:J2"/>
    <mergeCell ref="A3:J3"/>
    <mergeCell ref="A4:J4"/>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ignoredErrors>
    <ignoredError sqref="A6:A20" numberStoredAsText="1"/>
  </ignoredErrors>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2">
    <tabColor theme="3" tint="0.39997558519241921"/>
    <pageSetUpPr fitToPage="1"/>
  </sheetPr>
  <dimension ref="A1:Q67"/>
  <sheetViews>
    <sheetView zoomScale="55" zoomScaleNormal="55" workbookViewId="0">
      <pane ySplit="5" topLeftCell="A35" activePane="bottomLeft" state="frozen"/>
      <selection activeCell="A2" sqref="A2:C2"/>
      <selection pane="bottomLeft" activeCell="P37" sqref="P37"/>
    </sheetView>
  </sheetViews>
  <sheetFormatPr defaultColWidth="9.140625" defaultRowHeight="15" x14ac:dyDescent="0.25"/>
  <cols>
    <col min="1" max="1" width="5.7109375" style="19" customWidth="1"/>
    <col min="2" max="2" width="10.7109375" style="19" customWidth="1"/>
    <col min="3" max="3" width="18.7109375" style="19" customWidth="1"/>
    <col min="4" max="4" width="70.7109375" style="19" customWidth="1"/>
    <col min="5" max="6" width="8.7109375" style="1126" customWidth="1"/>
    <col min="7" max="8" width="15.7109375" style="1126" customWidth="1"/>
    <col min="9" max="10" width="15.7109375" style="19" customWidth="1"/>
    <col min="11" max="11" width="10.42578125" style="19" customWidth="1"/>
    <col min="12" max="12" width="16.85546875" style="1126" customWidth="1"/>
    <col min="13" max="13" width="17.7109375" style="19" customWidth="1"/>
    <col min="14" max="16384" width="9.140625" style="19"/>
  </cols>
  <sheetData>
    <row r="1" spans="1:17" s="204" customFormat="1" ht="54" customHeight="1" x14ac:dyDescent="0.25">
      <c r="A1" s="1319"/>
      <c r="B1" s="1319"/>
      <c r="C1" s="1319"/>
      <c r="D1" s="1319"/>
      <c r="E1" s="1164" t="s">
        <v>3659</v>
      </c>
      <c r="F1" s="1164"/>
      <c r="G1" s="1164"/>
      <c r="H1" s="1164"/>
      <c r="I1" s="1164"/>
      <c r="J1" s="1164"/>
      <c r="K1" s="19"/>
      <c r="L1" s="1126"/>
      <c r="M1" s="19"/>
    </row>
    <row r="2" spans="1:17" s="204" customFormat="1" ht="15.75" customHeight="1" x14ac:dyDescent="0.25">
      <c r="A2" s="1169" t="s">
        <v>1606</v>
      </c>
      <c r="B2" s="1169"/>
      <c r="C2" s="1169"/>
      <c r="D2" s="1169"/>
      <c r="E2" s="1169"/>
      <c r="F2" s="1169"/>
      <c r="G2" s="1169"/>
      <c r="H2" s="1169"/>
      <c r="I2" s="1169"/>
      <c r="J2" s="1169"/>
      <c r="K2" s="19"/>
      <c r="L2" s="1126"/>
      <c r="M2" s="19"/>
    </row>
    <row r="3" spans="1:17" s="204" customFormat="1" ht="15.75" customHeight="1" x14ac:dyDescent="0.25">
      <c r="A3" s="1169" t="s">
        <v>3634</v>
      </c>
      <c r="B3" s="1169"/>
      <c r="C3" s="1169"/>
      <c r="D3" s="1169"/>
      <c r="E3" s="1169"/>
      <c r="F3" s="1169"/>
      <c r="G3" s="1169"/>
      <c r="H3" s="1169"/>
      <c r="I3" s="1169"/>
      <c r="J3" s="1169"/>
      <c r="K3" s="19"/>
      <c r="L3" s="1126"/>
      <c r="M3" s="19"/>
    </row>
    <row r="4" spans="1:17" s="204" customFormat="1" ht="15.75" customHeight="1" thickBot="1" x14ac:dyDescent="0.3">
      <c r="A4" s="1308"/>
      <c r="B4" s="1308"/>
      <c r="C4" s="1308"/>
      <c r="D4" s="1308"/>
      <c r="E4" s="1308"/>
      <c r="F4" s="1308"/>
      <c r="G4" s="1308"/>
      <c r="H4" s="1308"/>
      <c r="I4" s="1308"/>
      <c r="J4" s="1308"/>
      <c r="K4" s="19"/>
      <c r="L4" s="1126"/>
      <c r="M4" s="19"/>
    </row>
    <row r="5" spans="1:17" s="47"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c r="L5" s="39"/>
      <c r="M5" s="46"/>
      <c r="N5" s="40"/>
      <c r="O5" s="40"/>
      <c r="P5" s="40"/>
      <c r="Q5" s="40"/>
    </row>
    <row r="6" spans="1:17" s="43" customFormat="1" ht="15" customHeight="1" x14ac:dyDescent="0.25">
      <c r="A6" s="1317"/>
      <c r="B6" s="1318"/>
      <c r="C6" s="1318"/>
      <c r="D6" s="809" t="s">
        <v>99</v>
      </c>
      <c r="E6" s="810"/>
      <c r="F6" s="810"/>
      <c r="G6" s="810"/>
      <c r="H6" s="810"/>
      <c r="I6" s="810"/>
      <c r="J6" s="811"/>
      <c r="K6" s="41"/>
      <c r="L6" s="37"/>
      <c r="M6" s="37"/>
    </row>
    <row r="7" spans="1:17" s="43" customFormat="1" ht="15" customHeight="1" x14ac:dyDescent="0.25">
      <c r="A7" s="562" t="s">
        <v>1666</v>
      </c>
      <c r="B7" s="21" t="s">
        <v>1708</v>
      </c>
      <c r="C7" s="2" t="s">
        <v>1709</v>
      </c>
      <c r="D7" s="7" t="s">
        <v>18</v>
      </c>
      <c r="E7" s="51">
        <v>4</v>
      </c>
      <c r="F7" s="52">
        <v>10</v>
      </c>
      <c r="G7" s="51">
        <f>E7*F7</f>
        <v>40</v>
      </c>
      <c r="H7" s="231" t="s">
        <v>1707</v>
      </c>
      <c r="I7" s="23"/>
      <c r="J7" s="24">
        <f>G7*ROUND(I7,2)</f>
        <v>0</v>
      </c>
      <c r="K7" s="37"/>
      <c r="L7" s="37"/>
      <c r="M7" s="37"/>
    </row>
    <row r="8" spans="1:17" s="43" customFormat="1" ht="15" customHeight="1" x14ac:dyDescent="0.25">
      <c r="A8" s="562" t="s">
        <v>344</v>
      </c>
      <c r="B8" s="21" t="s">
        <v>1710</v>
      </c>
      <c r="C8" s="2" t="s">
        <v>1709</v>
      </c>
      <c r="D8" s="7" t="s">
        <v>19</v>
      </c>
      <c r="E8" s="51">
        <v>4</v>
      </c>
      <c r="F8" s="52">
        <v>10</v>
      </c>
      <c r="G8" s="51">
        <f t="shared" ref="G8:G42" si="0">E8*F8</f>
        <v>40</v>
      </c>
      <c r="H8" s="231" t="s">
        <v>1707</v>
      </c>
      <c r="I8" s="23"/>
      <c r="J8" s="24">
        <f t="shared" ref="J8:J42" si="1">G8*ROUND(I8,2)</f>
        <v>0</v>
      </c>
      <c r="K8" s="37"/>
      <c r="L8" s="37"/>
      <c r="M8" s="37"/>
    </row>
    <row r="9" spans="1:17" s="43" customFormat="1" ht="15" customHeight="1" x14ac:dyDescent="0.25">
      <c r="A9" s="562" t="s">
        <v>345</v>
      </c>
      <c r="B9" s="21" t="s">
        <v>1711</v>
      </c>
      <c r="C9" s="2" t="s">
        <v>1709</v>
      </c>
      <c r="D9" s="7" t="s">
        <v>20</v>
      </c>
      <c r="E9" s="51">
        <v>4</v>
      </c>
      <c r="F9" s="52">
        <v>10</v>
      </c>
      <c r="G9" s="51">
        <f t="shared" si="0"/>
        <v>40</v>
      </c>
      <c r="H9" s="231" t="s">
        <v>1707</v>
      </c>
      <c r="I9" s="23"/>
      <c r="J9" s="24">
        <f t="shared" si="1"/>
        <v>0</v>
      </c>
      <c r="K9" s="37"/>
      <c r="L9" s="37"/>
      <c r="M9" s="37"/>
    </row>
    <row r="10" spans="1:17" s="43" customFormat="1" ht="15" customHeight="1" x14ac:dyDescent="0.25">
      <c r="A10" s="562" t="s">
        <v>346</v>
      </c>
      <c r="B10" s="21" t="s">
        <v>1712</v>
      </c>
      <c r="C10" s="2" t="s">
        <v>1709</v>
      </c>
      <c r="D10" s="7" t="s">
        <v>193</v>
      </c>
      <c r="E10" s="51">
        <v>4</v>
      </c>
      <c r="F10" s="52">
        <v>10</v>
      </c>
      <c r="G10" s="51">
        <f t="shared" si="0"/>
        <v>40</v>
      </c>
      <c r="H10" s="231" t="s">
        <v>1707</v>
      </c>
      <c r="I10" s="23"/>
      <c r="J10" s="24">
        <f t="shared" si="1"/>
        <v>0</v>
      </c>
      <c r="K10" s="37"/>
      <c r="L10" s="37"/>
      <c r="M10" s="37"/>
    </row>
    <row r="11" spans="1:17" s="43" customFormat="1" ht="15" customHeight="1" x14ac:dyDescent="0.25">
      <c r="A11" s="562" t="s">
        <v>347</v>
      </c>
      <c r="B11" s="21" t="s">
        <v>1713</v>
      </c>
      <c r="C11" s="2" t="s">
        <v>1709</v>
      </c>
      <c r="D11" s="7" t="s">
        <v>21</v>
      </c>
      <c r="E11" s="51">
        <v>4</v>
      </c>
      <c r="F11" s="52">
        <v>10</v>
      </c>
      <c r="G11" s="51">
        <f t="shared" si="0"/>
        <v>40</v>
      </c>
      <c r="H11" s="231" t="s">
        <v>1707</v>
      </c>
      <c r="I11" s="23"/>
      <c r="J11" s="24">
        <f t="shared" si="1"/>
        <v>0</v>
      </c>
      <c r="K11" s="37"/>
      <c r="L11" s="37"/>
      <c r="M11" s="37"/>
    </row>
    <row r="12" spans="1:17" s="43" customFormat="1" ht="15" customHeight="1" x14ac:dyDescent="0.25">
      <c r="A12" s="562" t="s">
        <v>348</v>
      </c>
      <c r="B12" s="21" t="s">
        <v>1714</v>
      </c>
      <c r="C12" s="2" t="s">
        <v>1709</v>
      </c>
      <c r="D12" s="7" t="s">
        <v>22</v>
      </c>
      <c r="E12" s="51">
        <v>4</v>
      </c>
      <c r="F12" s="52">
        <v>10</v>
      </c>
      <c r="G12" s="51">
        <f t="shared" si="0"/>
        <v>40</v>
      </c>
      <c r="H12" s="231" t="s">
        <v>1707</v>
      </c>
      <c r="I12" s="23"/>
      <c r="J12" s="24">
        <f t="shared" si="1"/>
        <v>0</v>
      </c>
      <c r="K12" s="37"/>
      <c r="L12" s="37"/>
      <c r="M12" s="37"/>
    </row>
    <row r="13" spans="1:17" s="43" customFormat="1" ht="15" customHeight="1" x14ac:dyDescent="0.25">
      <c r="A13" s="562" t="s">
        <v>349</v>
      </c>
      <c r="B13" s="21" t="s">
        <v>1715</v>
      </c>
      <c r="C13" s="2" t="s">
        <v>1709</v>
      </c>
      <c r="D13" s="7" t="s">
        <v>114</v>
      </c>
      <c r="E13" s="51">
        <v>4</v>
      </c>
      <c r="F13" s="52">
        <v>10</v>
      </c>
      <c r="G13" s="51">
        <f t="shared" si="0"/>
        <v>40</v>
      </c>
      <c r="H13" s="231" t="s">
        <v>1707</v>
      </c>
      <c r="I13" s="23"/>
      <c r="J13" s="24">
        <f t="shared" si="1"/>
        <v>0</v>
      </c>
      <c r="K13" s="37"/>
      <c r="L13" s="37"/>
      <c r="M13" s="37"/>
    </row>
    <row r="14" spans="1:17" s="43" customFormat="1" ht="15" customHeight="1" x14ac:dyDescent="0.25">
      <c r="A14" s="562" t="s">
        <v>350</v>
      </c>
      <c r="B14" s="21" t="s">
        <v>1716</v>
      </c>
      <c r="C14" s="2" t="s">
        <v>1709</v>
      </c>
      <c r="D14" s="7" t="s">
        <v>24</v>
      </c>
      <c r="E14" s="51">
        <v>4</v>
      </c>
      <c r="F14" s="52">
        <v>10</v>
      </c>
      <c r="G14" s="51">
        <f t="shared" si="0"/>
        <v>40</v>
      </c>
      <c r="H14" s="231" t="s">
        <v>1707</v>
      </c>
      <c r="I14" s="23"/>
      <c r="J14" s="24">
        <f t="shared" si="1"/>
        <v>0</v>
      </c>
      <c r="K14" s="37"/>
      <c r="L14" s="37"/>
      <c r="M14" s="37"/>
    </row>
    <row r="15" spans="1:17" s="43" customFormat="1" ht="15" customHeight="1" x14ac:dyDescent="0.25">
      <c r="A15" s="562" t="s">
        <v>351</v>
      </c>
      <c r="B15" s="21" t="s">
        <v>1717</v>
      </c>
      <c r="C15" s="2" t="s">
        <v>1709</v>
      </c>
      <c r="D15" s="7" t="s">
        <v>25</v>
      </c>
      <c r="E15" s="51">
        <v>4</v>
      </c>
      <c r="F15" s="52">
        <v>10</v>
      </c>
      <c r="G15" s="51">
        <f t="shared" si="0"/>
        <v>40</v>
      </c>
      <c r="H15" s="231" t="s">
        <v>1707</v>
      </c>
      <c r="I15" s="23"/>
      <c r="J15" s="24">
        <f t="shared" si="1"/>
        <v>0</v>
      </c>
      <c r="K15" s="37"/>
      <c r="L15" s="37"/>
      <c r="M15" s="37"/>
    </row>
    <row r="16" spans="1:17" s="43" customFormat="1" ht="15" customHeight="1" x14ac:dyDescent="0.25">
      <c r="A16" s="562" t="s">
        <v>352</v>
      </c>
      <c r="B16" s="21" t="s">
        <v>1718</v>
      </c>
      <c r="C16" s="2" t="s">
        <v>1709</v>
      </c>
      <c r="D16" s="7" t="s">
        <v>26</v>
      </c>
      <c r="E16" s="51">
        <v>4</v>
      </c>
      <c r="F16" s="52">
        <v>10</v>
      </c>
      <c r="G16" s="51">
        <f t="shared" si="0"/>
        <v>40</v>
      </c>
      <c r="H16" s="231" t="s">
        <v>1707</v>
      </c>
      <c r="I16" s="23"/>
      <c r="J16" s="24">
        <f t="shared" si="1"/>
        <v>0</v>
      </c>
      <c r="K16" s="37"/>
      <c r="L16" s="37"/>
      <c r="M16" s="37"/>
    </row>
    <row r="17" spans="1:13" s="43" customFormat="1" ht="15" customHeight="1" x14ac:dyDescent="0.25">
      <c r="A17" s="562" t="s">
        <v>353</v>
      </c>
      <c r="B17" s="21" t="s">
        <v>1719</v>
      </c>
      <c r="C17" s="2" t="s">
        <v>1709</v>
      </c>
      <c r="D17" s="7" t="s">
        <v>115</v>
      </c>
      <c r="E17" s="51">
        <v>4</v>
      </c>
      <c r="F17" s="52">
        <v>10</v>
      </c>
      <c r="G17" s="51">
        <f t="shared" si="0"/>
        <v>40</v>
      </c>
      <c r="H17" s="231" t="s">
        <v>1707</v>
      </c>
      <c r="I17" s="23"/>
      <c r="J17" s="24">
        <f t="shared" si="1"/>
        <v>0</v>
      </c>
      <c r="K17" s="37"/>
      <c r="L17" s="37"/>
      <c r="M17" s="37"/>
    </row>
    <row r="18" spans="1:13" s="43" customFormat="1" ht="15" customHeight="1" x14ac:dyDescent="0.25">
      <c r="A18" s="562" t="s">
        <v>354</v>
      </c>
      <c r="B18" s="21" t="s">
        <v>1720</v>
      </c>
      <c r="C18" s="2" t="s">
        <v>1709</v>
      </c>
      <c r="D18" s="7" t="s">
        <v>1721</v>
      </c>
      <c r="E18" s="51">
        <v>4</v>
      </c>
      <c r="F18" s="52">
        <v>10</v>
      </c>
      <c r="G18" s="51">
        <f t="shared" si="0"/>
        <v>40</v>
      </c>
      <c r="H18" s="231" t="s">
        <v>1707</v>
      </c>
      <c r="I18" s="23"/>
      <c r="J18" s="24">
        <f t="shared" si="1"/>
        <v>0</v>
      </c>
      <c r="K18" s="37"/>
      <c r="L18" s="37"/>
      <c r="M18" s="37"/>
    </row>
    <row r="19" spans="1:13" s="43" customFormat="1" ht="15" customHeight="1" x14ac:dyDescent="0.25">
      <c r="A19" s="562" t="s">
        <v>1607</v>
      </c>
      <c r="B19" s="21" t="s">
        <v>1722</v>
      </c>
      <c r="C19" s="2" t="s">
        <v>1709</v>
      </c>
      <c r="D19" s="7" t="s">
        <v>116</v>
      </c>
      <c r="E19" s="51">
        <v>4</v>
      </c>
      <c r="F19" s="52">
        <v>10</v>
      </c>
      <c r="G19" s="51">
        <f t="shared" si="0"/>
        <v>40</v>
      </c>
      <c r="H19" s="231" t="s">
        <v>1707</v>
      </c>
      <c r="I19" s="23"/>
      <c r="J19" s="24">
        <f t="shared" si="1"/>
        <v>0</v>
      </c>
      <c r="K19" s="37"/>
      <c r="L19" s="37"/>
      <c r="M19" s="37"/>
    </row>
    <row r="20" spans="1:13" s="43" customFormat="1" ht="15" customHeight="1" x14ac:dyDescent="0.25">
      <c r="A20" s="562" t="s">
        <v>1608</v>
      </c>
      <c r="B20" s="21" t="s">
        <v>1723</v>
      </c>
      <c r="C20" s="2" t="s">
        <v>1709</v>
      </c>
      <c r="D20" s="7" t="s">
        <v>27</v>
      </c>
      <c r="E20" s="51">
        <v>4</v>
      </c>
      <c r="F20" s="52">
        <v>10</v>
      </c>
      <c r="G20" s="51">
        <f t="shared" si="0"/>
        <v>40</v>
      </c>
      <c r="H20" s="231" t="s">
        <v>1707</v>
      </c>
      <c r="I20" s="23"/>
      <c r="J20" s="24">
        <f t="shared" si="1"/>
        <v>0</v>
      </c>
      <c r="K20" s="37"/>
      <c r="L20" s="37"/>
      <c r="M20" s="37"/>
    </row>
    <row r="21" spans="1:13" s="43" customFormat="1" ht="15" customHeight="1" x14ac:dyDescent="0.25">
      <c r="A21" s="562" t="s">
        <v>1609</v>
      </c>
      <c r="B21" s="21" t="s">
        <v>1724</v>
      </c>
      <c r="C21" s="2" t="s">
        <v>1709</v>
      </c>
      <c r="D21" s="7" t="s">
        <v>28</v>
      </c>
      <c r="E21" s="51">
        <v>4</v>
      </c>
      <c r="F21" s="52">
        <v>10</v>
      </c>
      <c r="G21" s="51">
        <f t="shared" si="0"/>
        <v>40</v>
      </c>
      <c r="H21" s="231" t="s">
        <v>1707</v>
      </c>
      <c r="I21" s="23"/>
      <c r="J21" s="24">
        <f t="shared" si="1"/>
        <v>0</v>
      </c>
      <c r="K21" s="37"/>
      <c r="L21" s="37"/>
      <c r="M21" s="37"/>
    </row>
    <row r="22" spans="1:13" s="43" customFormat="1" ht="15" customHeight="1" x14ac:dyDescent="0.25">
      <c r="A22" s="562" t="s">
        <v>1610</v>
      </c>
      <c r="B22" s="21" t="s">
        <v>1725</v>
      </c>
      <c r="C22" s="2" t="s">
        <v>1709</v>
      </c>
      <c r="D22" s="7" t="s">
        <v>29</v>
      </c>
      <c r="E22" s="51">
        <v>4</v>
      </c>
      <c r="F22" s="52">
        <v>10</v>
      </c>
      <c r="G22" s="51">
        <f t="shared" si="0"/>
        <v>40</v>
      </c>
      <c r="H22" s="231" t="s">
        <v>1707</v>
      </c>
      <c r="I22" s="23"/>
      <c r="J22" s="24">
        <f t="shared" si="1"/>
        <v>0</v>
      </c>
      <c r="K22" s="37"/>
      <c r="L22" s="37"/>
      <c r="M22" s="37"/>
    </row>
    <row r="23" spans="1:13" s="43" customFormat="1" ht="15" customHeight="1" x14ac:dyDescent="0.25">
      <c r="A23" s="562" t="s">
        <v>1611</v>
      </c>
      <c r="B23" s="21" t="s">
        <v>1726</v>
      </c>
      <c r="C23" s="2" t="s">
        <v>1709</v>
      </c>
      <c r="D23" s="7" t="s">
        <v>30</v>
      </c>
      <c r="E23" s="51">
        <v>4</v>
      </c>
      <c r="F23" s="52">
        <v>10</v>
      </c>
      <c r="G23" s="51">
        <f t="shared" si="0"/>
        <v>40</v>
      </c>
      <c r="H23" s="231" t="s">
        <v>1707</v>
      </c>
      <c r="I23" s="23"/>
      <c r="J23" s="24">
        <f t="shared" si="1"/>
        <v>0</v>
      </c>
      <c r="K23" s="37"/>
      <c r="L23" s="37"/>
      <c r="M23" s="37"/>
    </row>
    <row r="24" spans="1:13" s="43" customFormat="1" ht="15" customHeight="1" x14ac:dyDescent="0.25">
      <c r="A24" s="562" t="s">
        <v>1612</v>
      </c>
      <c r="B24" s="21" t="s">
        <v>1727</v>
      </c>
      <c r="C24" s="2" t="s">
        <v>1709</v>
      </c>
      <c r="D24" s="7" t="s">
        <v>23</v>
      </c>
      <c r="E24" s="51">
        <v>4</v>
      </c>
      <c r="F24" s="52">
        <v>10</v>
      </c>
      <c r="G24" s="51">
        <f t="shared" si="0"/>
        <v>40</v>
      </c>
      <c r="H24" s="231" t="s">
        <v>1707</v>
      </c>
      <c r="I24" s="23"/>
      <c r="J24" s="24">
        <f t="shared" si="1"/>
        <v>0</v>
      </c>
      <c r="K24" s="37"/>
      <c r="L24" s="37"/>
      <c r="M24" s="37"/>
    </row>
    <row r="25" spans="1:13" s="43" customFormat="1" ht="15" customHeight="1" x14ac:dyDescent="0.25">
      <c r="A25" s="562" t="s">
        <v>1613</v>
      </c>
      <c r="B25" s="21" t="s">
        <v>1728</v>
      </c>
      <c r="C25" s="2" t="s">
        <v>1709</v>
      </c>
      <c r="D25" s="7" t="s">
        <v>31</v>
      </c>
      <c r="E25" s="51">
        <v>4</v>
      </c>
      <c r="F25" s="52">
        <v>10</v>
      </c>
      <c r="G25" s="51">
        <f t="shared" si="0"/>
        <v>40</v>
      </c>
      <c r="H25" s="231" t="s">
        <v>1707</v>
      </c>
      <c r="I25" s="23"/>
      <c r="J25" s="24">
        <f t="shared" si="1"/>
        <v>0</v>
      </c>
      <c r="K25" s="37"/>
      <c r="L25" s="37"/>
      <c r="M25" s="37"/>
    </row>
    <row r="26" spans="1:13" s="43" customFormat="1" ht="15" customHeight="1" x14ac:dyDescent="0.25">
      <c r="A26" s="562" t="s">
        <v>1614</v>
      </c>
      <c r="B26" s="21" t="s">
        <v>1729</v>
      </c>
      <c r="C26" s="2" t="s">
        <v>1709</v>
      </c>
      <c r="D26" s="7" t="s">
        <v>44</v>
      </c>
      <c r="E26" s="51">
        <v>4</v>
      </c>
      <c r="F26" s="52">
        <v>10</v>
      </c>
      <c r="G26" s="51">
        <f t="shared" si="0"/>
        <v>40</v>
      </c>
      <c r="H26" s="231" t="s">
        <v>1707</v>
      </c>
      <c r="I26" s="23"/>
      <c r="J26" s="24">
        <f t="shared" si="1"/>
        <v>0</v>
      </c>
      <c r="K26" s="37"/>
      <c r="L26" s="37"/>
      <c r="M26" s="37"/>
    </row>
    <row r="27" spans="1:13" s="43" customFormat="1" ht="15" customHeight="1" x14ac:dyDescent="0.25">
      <c r="A27" s="1315"/>
      <c r="B27" s="1316"/>
      <c r="C27" s="1316"/>
      <c r="D27" s="812" t="s">
        <v>1752</v>
      </c>
      <c r="E27" s="813"/>
      <c r="F27" s="813"/>
      <c r="G27" s="813"/>
      <c r="H27" s="813"/>
      <c r="I27" s="813"/>
      <c r="J27" s="814"/>
      <c r="K27" s="37"/>
      <c r="L27" s="37"/>
      <c r="M27" s="37"/>
    </row>
    <row r="28" spans="1:13" s="43" customFormat="1" ht="15" customHeight="1" x14ac:dyDescent="0.25">
      <c r="A28" s="562" t="s">
        <v>1753</v>
      </c>
      <c r="B28" s="21" t="s">
        <v>1730</v>
      </c>
      <c r="C28" s="2" t="s">
        <v>1731</v>
      </c>
      <c r="D28" s="7" t="s">
        <v>1732</v>
      </c>
      <c r="E28" s="51">
        <v>2</v>
      </c>
      <c r="F28" s="52">
        <v>10</v>
      </c>
      <c r="G28" s="51">
        <f t="shared" si="0"/>
        <v>20</v>
      </c>
      <c r="H28" s="231">
        <v>5.9</v>
      </c>
      <c r="I28" s="23"/>
      <c r="J28" s="24">
        <f t="shared" si="1"/>
        <v>0</v>
      </c>
      <c r="K28" s="37"/>
      <c r="L28" s="37"/>
      <c r="M28" s="37"/>
    </row>
    <row r="29" spans="1:13" s="43" customFormat="1" ht="25.5" x14ac:dyDescent="0.25">
      <c r="A29" s="562" t="s">
        <v>1754</v>
      </c>
      <c r="B29" s="21" t="s">
        <v>1733</v>
      </c>
      <c r="C29" s="2" t="s">
        <v>1731</v>
      </c>
      <c r="D29" s="7" t="s">
        <v>1734</v>
      </c>
      <c r="E29" s="51">
        <v>2</v>
      </c>
      <c r="F29" s="52">
        <v>10</v>
      </c>
      <c r="G29" s="51">
        <f t="shared" si="0"/>
        <v>20</v>
      </c>
      <c r="H29" s="231">
        <v>5.9</v>
      </c>
      <c r="I29" s="23"/>
      <c r="J29" s="24">
        <f t="shared" si="1"/>
        <v>0</v>
      </c>
      <c r="K29" s="37"/>
      <c r="L29" s="37"/>
      <c r="M29" s="37"/>
    </row>
    <row r="30" spans="1:13" s="43" customFormat="1" ht="15" customHeight="1" x14ac:dyDescent="0.25">
      <c r="A30" s="562" t="s">
        <v>3806</v>
      </c>
      <c r="B30" s="21" t="s">
        <v>1735</v>
      </c>
      <c r="C30" s="2" t="s">
        <v>1731</v>
      </c>
      <c r="D30" s="7" t="s">
        <v>93</v>
      </c>
      <c r="E30" s="51">
        <v>2</v>
      </c>
      <c r="F30" s="52">
        <v>10</v>
      </c>
      <c r="G30" s="51">
        <f t="shared" si="0"/>
        <v>20</v>
      </c>
      <c r="H30" s="231">
        <v>5.9</v>
      </c>
      <c r="I30" s="23"/>
      <c r="J30" s="24">
        <f t="shared" si="1"/>
        <v>0</v>
      </c>
      <c r="K30" s="37"/>
      <c r="L30" s="37"/>
      <c r="M30" s="37"/>
    </row>
    <row r="31" spans="1:13" s="43" customFormat="1" ht="15" customHeight="1" x14ac:dyDescent="0.25">
      <c r="A31" s="562" t="s">
        <v>3807</v>
      </c>
      <c r="B31" s="21" t="s">
        <v>1736</v>
      </c>
      <c r="C31" s="2" t="s">
        <v>1731</v>
      </c>
      <c r="D31" s="7" t="s">
        <v>17</v>
      </c>
      <c r="E31" s="51">
        <v>2</v>
      </c>
      <c r="F31" s="52">
        <v>10</v>
      </c>
      <c r="G31" s="51">
        <f t="shared" si="0"/>
        <v>20</v>
      </c>
      <c r="H31" s="231">
        <v>5.9</v>
      </c>
      <c r="I31" s="23"/>
      <c r="J31" s="24">
        <f t="shared" si="1"/>
        <v>0</v>
      </c>
      <c r="K31" s="37"/>
      <c r="L31" s="37"/>
      <c r="M31" s="37"/>
    </row>
    <row r="32" spans="1:13" s="43" customFormat="1" ht="15" customHeight="1" x14ac:dyDescent="0.25">
      <c r="A32" s="562" t="s">
        <v>3808</v>
      </c>
      <c r="B32" s="21" t="s">
        <v>1737</v>
      </c>
      <c r="C32" s="2" t="s">
        <v>1731</v>
      </c>
      <c r="D32" s="7" t="s">
        <v>1738</v>
      </c>
      <c r="E32" s="51">
        <v>2</v>
      </c>
      <c r="F32" s="52">
        <v>10</v>
      </c>
      <c r="G32" s="51">
        <f t="shared" si="0"/>
        <v>20</v>
      </c>
      <c r="H32" s="231">
        <v>5.9</v>
      </c>
      <c r="I32" s="23"/>
      <c r="J32" s="24">
        <f t="shared" si="1"/>
        <v>0</v>
      </c>
      <c r="K32" s="37"/>
      <c r="L32" s="37"/>
      <c r="M32" s="37"/>
    </row>
    <row r="33" spans="1:13" s="43" customFormat="1" ht="15" customHeight="1" x14ac:dyDescent="0.25">
      <c r="A33" s="562" t="s">
        <v>3809</v>
      </c>
      <c r="B33" s="21" t="s">
        <v>1739</v>
      </c>
      <c r="C33" s="2" t="s">
        <v>1731</v>
      </c>
      <c r="D33" s="7" t="s">
        <v>94</v>
      </c>
      <c r="E33" s="51">
        <v>2</v>
      </c>
      <c r="F33" s="52">
        <v>10</v>
      </c>
      <c r="G33" s="51">
        <f t="shared" si="0"/>
        <v>20</v>
      </c>
      <c r="H33" s="231">
        <v>5.9</v>
      </c>
      <c r="I33" s="23"/>
      <c r="J33" s="24">
        <f t="shared" si="1"/>
        <v>0</v>
      </c>
      <c r="K33" s="37"/>
      <c r="L33" s="37"/>
      <c r="M33" s="37"/>
    </row>
    <row r="34" spans="1:13" s="43" customFormat="1" ht="15" customHeight="1" x14ac:dyDescent="0.25">
      <c r="A34" s="562" t="s">
        <v>1755</v>
      </c>
      <c r="B34" s="21" t="s">
        <v>1740</v>
      </c>
      <c r="C34" s="2" t="s">
        <v>1731</v>
      </c>
      <c r="D34" s="7" t="s">
        <v>95</v>
      </c>
      <c r="E34" s="51">
        <v>2</v>
      </c>
      <c r="F34" s="52">
        <v>10</v>
      </c>
      <c r="G34" s="51">
        <f t="shared" si="0"/>
        <v>20</v>
      </c>
      <c r="H34" s="231">
        <v>5.9</v>
      </c>
      <c r="I34" s="23"/>
      <c r="J34" s="24">
        <f t="shared" si="1"/>
        <v>0</v>
      </c>
      <c r="K34" s="37"/>
      <c r="L34" s="37"/>
      <c r="M34" s="37"/>
    </row>
    <row r="35" spans="1:13" s="43" customFormat="1" ht="15" customHeight="1" x14ac:dyDescent="0.25">
      <c r="A35" s="562" t="s">
        <v>1756</v>
      </c>
      <c r="B35" s="21" t="s">
        <v>1741</v>
      </c>
      <c r="C35" s="2" t="s">
        <v>1731</v>
      </c>
      <c r="D35" s="7" t="s">
        <v>96</v>
      </c>
      <c r="E35" s="51">
        <v>2</v>
      </c>
      <c r="F35" s="52">
        <v>10</v>
      </c>
      <c r="G35" s="51">
        <f t="shared" si="0"/>
        <v>20</v>
      </c>
      <c r="H35" s="231">
        <v>5.9</v>
      </c>
      <c r="I35" s="23"/>
      <c r="J35" s="24">
        <f t="shared" si="1"/>
        <v>0</v>
      </c>
      <c r="K35" s="37"/>
      <c r="L35" s="37"/>
      <c r="M35" s="37"/>
    </row>
    <row r="36" spans="1:13" s="43" customFormat="1" ht="15" customHeight="1" x14ac:dyDescent="0.25">
      <c r="A36" s="562" t="s">
        <v>3810</v>
      </c>
      <c r="B36" s="21" t="s">
        <v>1742</v>
      </c>
      <c r="C36" s="2" t="s">
        <v>1731</v>
      </c>
      <c r="D36" s="7" t="s">
        <v>97</v>
      </c>
      <c r="E36" s="51">
        <v>2</v>
      </c>
      <c r="F36" s="52">
        <v>10</v>
      </c>
      <c r="G36" s="51">
        <f t="shared" si="0"/>
        <v>20</v>
      </c>
      <c r="H36" s="231">
        <v>5.9</v>
      </c>
      <c r="I36" s="23"/>
      <c r="J36" s="24">
        <f t="shared" si="1"/>
        <v>0</v>
      </c>
      <c r="K36" s="37"/>
      <c r="L36" s="37"/>
      <c r="M36" s="37"/>
    </row>
    <row r="37" spans="1:13" s="43" customFormat="1" ht="15" customHeight="1" x14ac:dyDescent="0.25">
      <c r="A37" s="562" t="s">
        <v>1757</v>
      </c>
      <c r="B37" s="21" t="s">
        <v>1743</v>
      </c>
      <c r="C37" s="2" t="s">
        <v>1731</v>
      </c>
      <c r="D37" s="7" t="s">
        <v>98</v>
      </c>
      <c r="E37" s="51">
        <v>2</v>
      </c>
      <c r="F37" s="52">
        <v>10</v>
      </c>
      <c r="G37" s="51">
        <f t="shared" si="0"/>
        <v>20</v>
      </c>
      <c r="H37" s="231">
        <v>5.9</v>
      </c>
      <c r="I37" s="23"/>
      <c r="J37" s="24">
        <f t="shared" si="1"/>
        <v>0</v>
      </c>
      <c r="K37" s="37"/>
      <c r="L37" s="37"/>
      <c r="M37" s="37"/>
    </row>
    <row r="38" spans="1:13" s="43" customFormat="1" ht="15" customHeight="1" x14ac:dyDescent="0.25">
      <c r="A38" s="562" t="s">
        <v>1758</v>
      </c>
      <c r="B38" s="21" t="s">
        <v>1744</v>
      </c>
      <c r="C38" s="2" t="s">
        <v>1745</v>
      </c>
      <c r="D38" s="7" t="s">
        <v>79</v>
      </c>
      <c r="E38" s="51">
        <v>2</v>
      </c>
      <c r="F38" s="52">
        <v>9</v>
      </c>
      <c r="G38" s="51">
        <f t="shared" si="0"/>
        <v>18</v>
      </c>
      <c r="H38" s="231">
        <v>5.9</v>
      </c>
      <c r="I38" s="23"/>
      <c r="J38" s="24">
        <f t="shared" si="1"/>
        <v>0</v>
      </c>
      <c r="K38" s="37"/>
      <c r="L38" s="37"/>
      <c r="M38" s="37"/>
    </row>
    <row r="39" spans="1:13" s="43" customFormat="1" ht="15" customHeight="1" x14ac:dyDescent="0.25">
      <c r="A39" s="562" t="s">
        <v>1759</v>
      </c>
      <c r="B39" s="21" t="s">
        <v>1746</v>
      </c>
      <c r="C39" s="2" t="s">
        <v>1745</v>
      </c>
      <c r="D39" s="7" t="s">
        <v>81</v>
      </c>
      <c r="E39" s="51">
        <v>2</v>
      </c>
      <c r="F39" s="52">
        <v>9</v>
      </c>
      <c r="G39" s="51">
        <f t="shared" si="0"/>
        <v>18</v>
      </c>
      <c r="H39" s="231">
        <v>5.9</v>
      </c>
      <c r="I39" s="23"/>
      <c r="J39" s="24">
        <f t="shared" si="1"/>
        <v>0</v>
      </c>
      <c r="K39" s="37"/>
      <c r="L39" s="37"/>
      <c r="M39" s="37"/>
    </row>
    <row r="40" spans="1:13" s="43" customFormat="1" ht="15" customHeight="1" x14ac:dyDescent="0.25">
      <c r="A40" s="562" t="s">
        <v>1760</v>
      </c>
      <c r="B40" s="21" t="s">
        <v>1747</v>
      </c>
      <c r="C40" s="2" t="s">
        <v>1748</v>
      </c>
      <c r="D40" s="7" t="s">
        <v>1749</v>
      </c>
      <c r="E40" s="51">
        <v>2</v>
      </c>
      <c r="F40" s="52">
        <v>8</v>
      </c>
      <c r="G40" s="51">
        <f t="shared" si="0"/>
        <v>16</v>
      </c>
      <c r="H40" s="231">
        <v>5.9</v>
      </c>
      <c r="I40" s="23"/>
      <c r="J40" s="24">
        <f t="shared" si="1"/>
        <v>0</v>
      </c>
      <c r="K40" s="37"/>
      <c r="L40" s="37"/>
      <c r="M40" s="37"/>
    </row>
    <row r="41" spans="1:13" s="43" customFormat="1" ht="15" customHeight="1" x14ac:dyDescent="0.25">
      <c r="A41" s="562" t="s">
        <v>1761</v>
      </c>
      <c r="B41" s="21" t="s">
        <v>1750</v>
      </c>
      <c r="C41" s="2" t="s">
        <v>1731</v>
      </c>
      <c r="D41" s="7" t="s">
        <v>1499</v>
      </c>
      <c r="E41" s="51">
        <v>2</v>
      </c>
      <c r="F41" s="52">
        <v>0.25</v>
      </c>
      <c r="G41" s="51">
        <f t="shared" si="0"/>
        <v>0.5</v>
      </c>
      <c r="H41" s="231">
        <v>5.9</v>
      </c>
      <c r="I41" s="23"/>
      <c r="J41" s="24">
        <f t="shared" si="1"/>
        <v>0</v>
      </c>
      <c r="K41" s="37"/>
      <c r="L41" s="37"/>
      <c r="M41" s="37"/>
    </row>
    <row r="42" spans="1:13" s="43" customFormat="1" ht="15" customHeight="1" x14ac:dyDescent="0.25">
      <c r="A42" s="1114" t="s">
        <v>1762</v>
      </c>
      <c r="B42" s="25" t="s">
        <v>1751</v>
      </c>
      <c r="C42" s="642" t="s">
        <v>1731</v>
      </c>
      <c r="D42" s="26" t="s">
        <v>44</v>
      </c>
      <c r="E42" s="1115">
        <v>2</v>
      </c>
      <c r="F42" s="1116">
        <v>1</v>
      </c>
      <c r="G42" s="1115">
        <f t="shared" si="0"/>
        <v>2</v>
      </c>
      <c r="H42" s="233">
        <v>5.9</v>
      </c>
      <c r="I42" s="1117"/>
      <c r="J42" s="1118">
        <f t="shared" si="1"/>
        <v>0</v>
      </c>
      <c r="K42" s="37"/>
      <c r="L42" s="37"/>
      <c r="M42" s="37"/>
    </row>
    <row r="43" spans="1:13" s="43" customFormat="1" ht="15" customHeight="1" x14ac:dyDescent="0.25">
      <c r="A43" s="1315"/>
      <c r="B43" s="1316"/>
      <c r="C43" s="1316"/>
      <c r="D43" s="812" t="s">
        <v>3779</v>
      </c>
      <c r="E43" s="813"/>
      <c r="F43" s="813"/>
      <c r="G43" s="813"/>
      <c r="H43" s="813"/>
      <c r="I43" s="813"/>
      <c r="J43" s="814"/>
      <c r="K43" s="37"/>
      <c r="L43" s="37"/>
      <c r="M43" s="37"/>
    </row>
    <row r="44" spans="1:13" s="43" customFormat="1" ht="45" customHeight="1" thickBot="1" x14ac:dyDescent="0.3">
      <c r="A44" s="352">
        <v>36</v>
      </c>
      <c r="B44" s="1313" t="s">
        <v>3780</v>
      </c>
      <c r="C44" s="1314"/>
      <c r="D44" s="1113" t="s">
        <v>3781</v>
      </c>
      <c r="E44" s="78">
        <v>2</v>
      </c>
      <c r="F44" s="76">
        <v>1</v>
      </c>
      <c r="G44" s="89">
        <f t="shared" ref="G44" si="2">E44*F44</f>
        <v>2</v>
      </c>
      <c r="H44" s="236" t="s">
        <v>3927</v>
      </c>
      <c r="I44" s="90"/>
      <c r="J44" s="359">
        <f t="shared" ref="J44" si="3">G44*ROUND(I44,2)</f>
        <v>0</v>
      </c>
      <c r="K44" s="37"/>
      <c r="L44" s="37"/>
      <c r="M44" s="37"/>
    </row>
    <row r="45" spans="1:13" s="43" customFormat="1" ht="15" customHeight="1" thickTop="1" thickBot="1" x14ac:dyDescent="0.3">
      <c r="A45" s="34"/>
      <c r="B45" s="34"/>
      <c r="C45" s="34"/>
      <c r="D45" s="35"/>
      <c r="E45" s="36"/>
      <c r="F45" s="36"/>
      <c r="G45" s="36"/>
      <c r="H45" s="36"/>
      <c r="I45" s="348" t="s">
        <v>9</v>
      </c>
      <c r="J45" s="347">
        <f>SUM(J7:J26,J28:J42,J44)</f>
        <v>0</v>
      </c>
      <c r="K45" s="57"/>
      <c r="L45" s="37"/>
      <c r="M45" s="37"/>
    </row>
    <row r="46" spans="1:13" s="204" customFormat="1" ht="15" customHeight="1" thickTop="1" x14ac:dyDescent="0.25">
      <c r="A46" s="205"/>
      <c r="B46" s="205"/>
      <c r="C46" s="205"/>
      <c r="D46" s="205"/>
      <c r="E46" s="201"/>
      <c r="F46" s="201"/>
      <c r="G46" s="201"/>
      <c r="H46" s="201"/>
      <c r="I46" s="205"/>
      <c r="J46" s="205"/>
      <c r="K46" s="205"/>
      <c r="L46" s="201"/>
      <c r="M46" s="205"/>
    </row>
    <row r="47" spans="1:13" s="204" customFormat="1" ht="15" customHeight="1" x14ac:dyDescent="0.25">
      <c r="A47" s="205"/>
      <c r="B47" s="205"/>
      <c r="C47" s="205"/>
      <c r="D47" s="205"/>
      <c r="E47" s="201"/>
      <c r="F47" s="201"/>
      <c r="G47" s="201"/>
      <c r="H47" s="201"/>
      <c r="I47" s="205"/>
      <c r="J47" s="205"/>
      <c r="K47" s="205"/>
      <c r="L47" s="201"/>
      <c r="M47" s="205"/>
    </row>
    <row r="48" spans="1:13" s="204" customFormat="1" ht="15" customHeight="1" x14ac:dyDescent="0.25">
      <c r="A48" s="205"/>
      <c r="B48" s="205"/>
      <c r="C48" s="205"/>
      <c r="D48" s="205"/>
      <c r="E48" s="201"/>
      <c r="F48" s="201"/>
      <c r="G48" s="201"/>
      <c r="H48" s="201"/>
      <c r="I48" s="205"/>
      <c r="J48" s="205"/>
      <c r="K48" s="205"/>
      <c r="L48" s="201"/>
      <c r="M48" s="205"/>
    </row>
    <row r="49" spans="1:13" s="204" customFormat="1" ht="15" customHeight="1" x14ac:dyDescent="0.25">
      <c r="A49" s="19"/>
      <c r="B49" s="19"/>
      <c r="C49" s="19"/>
      <c r="D49" s="19"/>
      <c r="E49" s="1126"/>
      <c r="F49" s="1126"/>
      <c r="G49" s="1126"/>
      <c r="H49" s="1126"/>
      <c r="I49" s="19"/>
      <c r="J49" s="19"/>
      <c r="K49" s="19"/>
      <c r="L49" s="1126"/>
      <c r="M49" s="19"/>
    </row>
    <row r="50" spans="1:13" s="204" customFormat="1" ht="15" customHeight="1" x14ac:dyDescent="0.25">
      <c r="A50" s="19"/>
      <c r="B50" s="19"/>
      <c r="C50" s="19"/>
      <c r="D50" s="19"/>
      <c r="E50" s="1126"/>
      <c r="F50" s="1126"/>
      <c r="G50" s="1126"/>
      <c r="H50" s="1126"/>
      <c r="I50" s="19"/>
      <c r="J50" s="19"/>
      <c r="K50" s="19"/>
      <c r="L50" s="1126"/>
      <c r="M50" s="19"/>
    </row>
    <row r="51" spans="1:13" s="204" customFormat="1" ht="15" customHeight="1" x14ac:dyDescent="0.25">
      <c r="A51" s="19"/>
      <c r="B51" s="19"/>
      <c r="C51" s="19"/>
      <c r="D51" s="19"/>
      <c r="E51" s="1126"/>
      <c r="F51" s="1126"/>
      <c r="G51" s="1126"/>
      <c r="H51" s="1126"/>
      <c r="I51" s="19"/>
      <c r="J51" s="19"/>
      <c r="K51" s="19"/>
      <c r="L51" s="1126"/>
      <c r="M51" s="19"/>
    </row>
    <row r="52" spans="1:13" s="204" customFormat="1" ht="15" customHeight="1" x14ac:dyDescent="0.25">
      <c r="A52" s="19"/>
      <c r="B52" s="19"/>
      <c r="C52" s="19"/>
      <c r="D52" s="19"/>
      <c r="E52" s="1126"/>
      <c r="F52" s="1126"/>
      <c r="G52" s="1126"/>
      <c r="H52" s="1126"/>
      <c r="I52" s="19"/>
      <c r="J52" s="19"/>
      <c r="K52" s="19"/>
      <c r="L52" s="1126"/>
      <c r="M52" s="19"/>
    </row>
    <row r="53" spans="1:13" s="204" customFormat="1" ht="15" customHeight="1" x14ac:dyDescent="0.25">
      <c r="A53" s="19"/>
      <c r="B53" s="19"/>
      <c r="C53" s="19"/>
      <c r="D53" s="19"/>
      <c r="E53" s="1126"/>
      <c r="F53" s="1126"/>
      <c r="G53" s="1126"/>
      <c r="H53" s="1126"/>
      <c r="I53" s="19"/>
      <c r="J53" s="19"/>
      <c r="K53" s="19"/>
      <c r="L53" s="1126"/>
      <c r="M53" s="19"/>
    </row>
    <row r="54" spans="1:13" s="204" customFormat="1" ht="15" customHeight="1" x14ac:dyDescent="0.25">
      <c r="A54" s="19"/>
      <c r="B54" s="19"/>
      <c r="C54" s="19"/>
      <c r="D54" s="19"/>
      <c r="E54" s="1126"/>
      <c r="F54" s="1126"/>
      <c r="G54" s="1126"/>
      <c r="H54" s="1126"/>
      <c r="I54" s="19"/>
      <c r="J54" s="19"/>
      <c r="K54" s="19"/>
      <c r="L54" s="1126"/>
      <c r="M54" s="19"/>
    </row>
    <row r="55" spans="1:13" s="204" customFormat="1" ht="15" customHeight="1" x14ac:dyDescent="0.25">
      <c r="A55" s="19"/>
      <c r="B55" s="19"/>
      <c r="C55" s="19"/>
      <c r="D55" s="19"/>
      <c r="E55" s="1126"/>
      <c r="F55" s="1126"/>
      <c r="G55" s="1126"/>
      <c r="H55" s="1126"/>
      <c r="I55" s="19"/>
      <c r="J55" s="19"/>
      <c r="K55" s="19"/>
      <c r="L55" s="1126"/>
      <c r="M55" s="19"/>
    </row>
    <row r="56" spans="1:13" s="204" customFormat="1" ht="15" customHeight="1" x14ac:dyDescent="0.25">
      <c r="A56" s="19"/>
      <c r="B56" s="19"/>
      <c r="C56" s="19"/>
      <c r="D56" s="19"/>
      <c r="E56" s="1126"/>
      <c r="F56" s="1126"/>
      <c r="G56" s="1126"/>
      <c r="H56" s="1126"/>
      <c r="I56" s="19"/>
      <c r="J56" s="19"/>
      <c r="K56" s="19"/>
      <c r="L56" s="1126"/>
      <c r="M56" s="19"/>
    </row>
    <row r="57" spans="1:13" s="204" customFormat="1" ht="15" customHeight="1" x14ac:dyDescent="0.25">
      <c r="A57" s="19"/>
      <c r="B57" s="19"/>
      <c r="C57" s="19"/>
      <c r="D57" s="19"/>
      <c r="E57" s="1126"/>
      <c r="F57" s="1126"/>
      <c r="G57" s="1126"/>
      <c r="H57" s="1126"/>
      <c r="I57" s="19"/>
      <c r="J57" s="19"/>
      <c r="K57" s="19"/>
      <c r="L57" s="1126"/>
      <c r="M57" s="19"/>
    </row>
    <row r="58" spans="1:13" s="204" customFormat="1" x14ac:dyDescent="0.25">
      <c r="A58" s="19"/>
      <c r="B58" s="19"/>
      <c r="C58" s="19"/>
      <c r="D58" s="19"/>
      <c r="E58" s="1126"/>
      <c r="F58" s="1126"/>
      <c r="G58" s="1126"/>
      <c r="H58" s="1126"/>
      <c r="I58" s="19"/>
      <c r="J58" s="19"/>
      <c r="K58" s="19"/>
      <c r="L58" s="1126"/>
      <c r="M58" s="19"/>
    </row>
    <row r="59" spans="1:13" s="204" customFormat="1" x14ac:dyDescent="0.25">
      <c r="A59" s="19"/>
      <c r="B59" s="19"/>
      <c r="C59" s="19"/>
      <c r="D59" s="19"/>
      <c r="E59" s="1126"/>
      <c r="F59" s="1126"/>
      <c r="G59" s="1126"/>
      <c r="H59" s="1126"/>
      <c r="I59" s="19"/>
      <c r="J59" s="19"/>
      <c r="K59" s="19"/>
      <c r="L59" s="1126"/>
      <c r="M59" s="19"/>
    </row>
    <row r="60" spans="1:13" s="204" customFormat="1" x14ac:dyDescent="0.25">
      <c r="A60" s="19"/>
      <c r="B60" s="19"/>
      <c r="C60" s="19"/>
      <c r="D60" s="19"/>
      <c r="E60" s="1126"/>
      <c r="F60" s="1126"/>
      <c r="G60" s="1126"/>
      <c r="H60" s="1126"/>
      <c r="I60" s="19"/>
      <c r="J60" s="19"/>
      <c r="K60" s="19"/>
      <c r="L60" s="1126"/>
      <c r="M60" s="19"/>
    </row>
    <row r="61" spans="1:13" s="204" customFormat="1" ht="11.25" customHeight="1" x14ac:dyDescent="0.25">
      <c r="A61" s="19"/>
      <c r="B61" s="19"/>
      <c r="C61" s="19"/>
      <c r="D61" s="19"/>
      <c r="E61" s="1126"/>
      <c r="F61" s="1126"/>
      <c r="G61" s="1126"/>
      <c r="H61" s="1126"/>
      <c r="I61" s="19"/>
      <c r="J61" s="19"/>
      <c r="K61" s="19"/>
      <c r="L61" s="1126"/>
      <c r="M61" s="19"/>
    </row>
    <row r="62" spans="1:13" s="204" customFormat="1" x14ac:dyDescent="0.25">
      <c r="A62" s="19"/>
      <c r="B62" s="19"/>
      <c r="C62" s="19"/>
      <c r="D62" s="19"/>
      <c r="E62" s="1126"/>
      <c r="F62" s="1126"/>
      <c r="G62" s="1126"/>
      <c r="H62" s="1126"/>
      <c r="I62" s="19"/>
      <c r="J62" s="19"/>
      <c r="K62" s="19"/>
      <c r="L62" s="1126"/>
      <c r="M62" s="19"/>
    </row>
    <row r="63" spans="1:13" s="204" customFormat="1" x14ac:dyDescent="0.25">
      <c r="A63" s="19"/>
      <c r="B63" s="19"/>
      <c r="C63" s="19"/>
      <c r="D63" s="19"/>
      <c r="E63" s="1126"/>
      <c r="F63" s="1126"/>
      <c r="G63" s="1126"/>
      <c r="H63" s="1126"/>
      <c r="I63" s="19"/>
      <c r="J63" s="19"/>
      <c r="K63" s="19"/>
      <c r="L63" s="1126"/>
      <c r="M63" s="19"/>
    </row>
    <row r="64" spans="1:13" s="204" customFormat="1" x14ac:dyDescent="0.25">
      <c r="A64" s="19"/>
      <c r="B64" s="19"/>
      <c r="C64" s="19"/>
      <c r="D64" s="19"/>
      <c r="E64" s="1126"/>
      <c r="F64" s="1126"/>
      <c r="G64" s="1126"/>
      <c r="H64" s="1126"/>
      <c r="I64" s="19"/>
      <c r="J64" s="19"/>
      <c r="K64" s="19"/>
      <c r="L64" s="1126"/>
      <c r="M64" s="19"/>
    </row>
    <row r="65" spans="1:13" s="204" customFormat="1" x14ac:dyDescent="0.25">
      <c r="A65" s="19"/>
      <c r="B65" s="19"/>
      <c r="C65" s="19"/>
      <c r="D65" s="19"/>
      <c r="E65" s="1126"/>
      <c r="F65" s="1126"/>
      <c r="G65" s="1126"/>
      <c r="H65" s="1126"/>
      <c r="I65" s="19"/>
      <c r="J65" s="19"/>
      <c r="K65" s="19"/>
      <c r="L65" s="1126"/>
      <c r="M65" s="19"/>
    </row>
    <row r="66" spans="1:13" s="204" customFormat="1" x14ac:dyDescent="0.25">
      <c r="A66" s="19"/>
      <c r="B66" s="19"/>
      <c r="C66" s="19"/>
      <c r="D66" s="19"/>
      <c r="E66" s="1126"/>
      <c r="F66" s="1126"/>
      <c r="G66" s="1126"/>
      <c r="H66" s="1126"/>
      <c r="I66" s="19"/>
      <c r="J66" s="19"/>
      <c r="K66" s="19"/>
      <c r="L66" s="1126"/>
      <c r="M66" s="19"/>
    </row>
    <row r="67" spans="1:13" s="204" customFormat="1" x14ac:dyDescent="0.25">
      <c r="A67" s="19"/>
      <c r="B67" s="19"/>
      <c r="C67" s="19"/>
      <c r="D67" s="19"/>
      <c r="E67" s="1126"/>
      <c r="F67" s="1126"/>
      <c r="G67" s="1126"/>
      <c r="H67" s="1126"/>
      <c r="I67" s="19"/>
      <c r="J67" s="19"/>
      <c r="K67" s="19"/>
      <c r="L67" s="1126"/>
      <c r="M67" s="19"/>
    </row>
  </sheetData>
  <sheetProtection algorithmName="SHA-512" hashValue="gqSuQRhJoqTz+eO3qnEfsMr8ejGwo9gTwSJnr9/b74PD1ifF/C8eK0C81wDH9s+yA269vOfDyV9y+JLY4sfgHg==" saltValue="8VX9SuWf+mfGhC1Q7lFXJA==" spinCount="100000" sheet="1" objects="1" scenarios="1"/>
  <mergeCells count="9">
    <mergeCell ref="B44:C44"/>
    <mergeCell ref="A27:C27"/>
    <mergeCell ref="A6:C6"/>
    <mergeCell ref="A1:D1"/>
    <mergeCell ref="E1:J1"/>
    <mergeCell ref="A2:J2"/>
    <mergeCell ref="A3:J3"/>
    <mergeCell ref="A4:J4"/>
    <mergeCell ref="A43:C43"/>
  </mergeCells>
  <printOptions horizontalCentered="1"/>
  <pageMargins left="0.39370078740157483" right="0.39370078740157483" top="0.39370078740157483" bottom="0.39370078740157483" header="0.19685039370078741" footer="0.19685039370078741"/>
  <pageSetup paperSize="9" scale="74" fitToHeight="2" orientation="landscape" horizontalDpi="4294967295" verticalDpi="4294967295" r:id="rId1"/>
  <headerFooter>
    <oddFooter>Strana &amp;P z &amp;N</oddFooter>
  </headerFooter>
  <ignoredErrors>
    <ignoredError sqref="A7:A26 A28:A42" numberStoredAsText="1"/>
  </ignoredErrors>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4">
    <tabColor theme="3" tint="0.39997558519241921"/>
    <pageSetUpPr fitToPage="1"/>
  </sheetPr>
  <dimension ref="A1:Q50"/>
  <sheetViews>
    <sheetView zoomScale="90" zoomScaleNormal="90" workbookViewId="0">
      <pane ySplit="5" topLeftCell="A6" activePane="bottomLeft" state="frozen"/>
      <selection activeCell="A2" sqref="A2:C2"/>
      <selection pane="bottomLeft" activeCell="I9" activeCellId="1" sqref="I9 I9:I27"/>
    </sheetView>
  </sheetViews>
  <sheetFormatPr defaultColWidth="9.140625" defaultRowHeight="15" x14ac:dyDescent="0.25"/>
  <cols>
    <col min="1" max="1" width="5.7109375" style="19" customWidth="1"/>
    <col min="2" max="2" width="10.7109375" style="19" customWidth="1"/>
    <col min="3" max="3" width="18.7109375" style="19" customWidth="1"/>
    <col min="4" max="4" width="70.7109375" style="19" customWidth="1"/>
    <col min="5" max="6" width="8.7109375" style="883" customWidth="1"/>
    <col min="7" max="8" width="15.7109375" style="883" customWidth="1"/>
    <col min="9" max="10" width="15.7109375" style="19" customWidth="1"/>
    <col min="11" max="11" width="10.42578125" style="19" customWidth="1"/>
    <col min="12" max="12" width="16.85546875" style="883" customWidth="1"/>
    <col min="13" max="13" width="17.7109375" style="19" customWidth="1"/>
    <col min="14" max="16384" width="9.140625" style="19"/>
  </cols>
  <sheetData>
    <row r="1" spans="1:17" s="204" customFormat="1" ht="54" customHeight="1" x14ac:dyDescent="0.25">
      <c r="A1" s="1319"/>
      <c r="B1" s="1319"/>
      <c r="C1" s="1319"/>
      <c r="D1" s="1319"/>
      <c r="E1" s="1164" t="s">
        <v>3658</v>
      </c>
      <c r="F1" s="1164"/>
      <c r="G1" s="1164"/>
      <c r="H1" s="1164"/>
      <c r="I1" s="1164"/>
      <c r="J1" s="1164"/>
      <c r="K1" s="19"/>
      <c r="L1" s="883"/>
      <c r="M1" s="19"/>
    </row>
    <row r="2" spans="1:17" s="204" customFormat="1" ht="15.75" customHeight="1" x14ac:dyDescent="0.25">
      <c r="A2" s="1169" t="s">
        <v>1606</v>
      </c>
      <c r="B2" s="1169"/>
      <c r="C2" s="1169"/>
      <c r="D2" s="1169"/>
      <c r="E2" s="1169"/>
      <c r="F2" s="1169"/>
      <c r="G2" s="1169"/>
      <c r="H2" s="1169"/>
      <c r="I2" s="1169"/>
      <c r="J2" s="1169"/>
      <c r="K2" s="19"/>
      <c r="L2" s="883"/>
      <c r="M2" s="19"/>
    </row>
    <row r="3" spans="1:17" s="204" customFormat="1" ht="15.75" customHeight="1" x14ac:dyDescent="0.25">
      <c r="A3" s="1169" t="s">
        <v>3633</v>
      </c>
      <c r="B3" s="1169"/>
      <c r="C3" s="1169"/>
      <c r="D3" s="1169"/>
      <c r="E3" s="1169"/>
      <c r="F3" s="1169"/>
      <c r="G3" s="1169"/>
      <c r="H3" s="1169"/>
      <c r="I3" s="1169"/>
      <c r="J3" s="1169"/>
      <c r="K3" s="19"/>
      <c r="L3" s="883"/>
      <c r="M3" s="19"/>
    </row>
    <row r="4" spans="1:17" s="204" customFormat="1" ht="15.75" customHeight="1" thickBot="1" x14ac:dyDescent="0.3">
      <c r="A4" s="1320"/>
      <c r="B4" s="1320"/>
      <c r="C4" s="1320"/>
      <c r="D4" s="1320"/>
      <c r="E4" s="1320"/>
      <c r="F4" s="1320"/>
      <c r="G4" s="1320"/>
      <c r="H4" s="1320"/>
      <c r="I4" s="1320"/>
      <c r="J4" s="1320"/>
      <c r="K4" s="19"/>
      <c r="L4" s="883"/>
      <c r="M4" s="19"/>
    </row>
    <row r="5" spans="1:17" s="47"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c r="L5" s="39"/>
      <c r="M5" s="46"/>
      <c r="N5" s="40"/>
      <c r="O5" s="40"/>
      <c r="P5" s="40"/>
      <c r="Q5" s="40"/>
    </row>
    <row r="6" spans="1:17" s="43" customFormat="1" ht="15" customHeight="1" x14ac:dyDescent="0.25">
      <c r="A6" s="558" t="s">
        <v>1666</v>
      </c>
      <c r="B6" s="548" t="s">
        <v>69</v>
      </c>
      <c r="C6" s="557" t="s">
        <v>3620</v>
      </c>
      <c r="D6" s="250" t="s">
        <v>1496</v>
      </c>
      <c r="E6" s="549">
        <v>2</v>
      </c>
      <c r="F6" s="365">
        <v>4</v>
      </c>
      <c r="G6" s="549">
        <f>E6*F6</f>
        <v>8</v>
      </c>
      <c r="H6" s="550">
        <v>5.9</v>
      </c>
      <c r="I6" s="807" t="s">
        <v>4046</v>
      </c>
      <c r="J6" s="808" t="s">
        <v>4046</v>
      </c>
      <c r="K6" s="37"/>
      <c r="L6" s="37"/>
      <c r="M6" s="37"/>
    </row>
    <row r="7" spans="1:17" s="43" customFormat="1" ht="15" customHeight="1" x14ac:dyDescent="0.25">
      <c r="A7" s="559" t="s">
        <v>344</v>
      </c>
      <c r="B7" s="21" t="s">
        <v>70</v>
      </c>
      <c r="C7" s="1" t="s">
        <v>3620</v>
      </c>
      <c r="D7" s="7" t="s">
        <v>119</v>
      </c>
      <c r="E7" s="22">
        <v>2</v>
      </c>
      <c r="F7" s="4">
        <v>4</v>
      </c>
      <c r="G7" s="22">
        <f t="shared" ref="G7:G27" si="0">E7*F7</f>
        <v>8</v>
      </c>
      <c r="H7" s="231">
        <v>5.9</v>
      </c>
      <c r="I7" s="797" t="s">
        <v>4046</v>
      </c>
      <c r="J7" s="798" t="s">
        <v>4046</v>
      </c>
      <c r="K7" s="37"/>
      <c r="L7" s="37"/>
      <c r="M7" s="37"/>
    </row>
    <row r="8" spans="1:17" s="43" customFormat="1" ht="15" customHeight="1" x14ac:dyDescent="0.25">
      <c r="A8" s="559" t="s">
        <v>345</v>
      </c>
      <c r="B8" s="21" t="s">
        <v>71</v>
      </c>
      <c r="C8" s="1" t="s">
        <v>3620</v>
      </c>
      <c r="D8" s="7" t="s">
        <v>6</v>
      </c>
      <c r="E8" s="22">
        <v>2</v>
      </c>
      <c r="F8" s="4">
        <v>4</v>
      </c>
      <c r="G8" s="22">
        <f t="shared" si="0"/>
        <v>8</v>
      </c>
      <c r="H8" s="231">
        <v>5.9</v>
      </c>
      <c r="I8" s="797" t="s">
        <v>4046</v>
      </c>
      <c r="J8" s="798" t="s">
        <v>4046</v>
      </c>
      <c r="K8" s="37"/>
      <c r="L8" s="37"/>
      <c r="M8" s="37"/>
    </row>
    <row r="9" spans="1:17" s="43" customFormat="1" ht="15" customHeight="1" x14ac:dyDescent="0.25">
      <c r="A9" s="559" t="s">
        <v>346</v>
      </c>
      <c r="B9" s="21" t="s">
        <v>73</v>
      </c>
      <c r="C9" s="1" t="s">
        <v>3620</v>
      </c>
      <c r="D9" s="7" t="s">
        <v>8</v>
      </c>
      <c r="E9" s="22">
        <v>2</v>
      </c>
      <c r="F9" s="4">
        <v>4</v>
      </c>
      <c r="G9" s="22">
        <f t="shared" si="0"/>
        <v>8</v>
      </c>
      <c r="H9" s="231">
        <v>5.9</v>
      </c>
      <c r="I9" s="23"/>
      <c r="J9" s="24">
        <f t="shared" ref="J9:J27" si="1">G9*ROUND(I9,2)</f>
        <v>0</v>
      </c>
      <c r="K9" s="37"/>
      <c r="L9" s="37"/>
      <c r="M9" s="37"/>
    </row>
    <row r="10" spans="1:17" s="43" customFormat="1" ht="15" customHeight="1" x14ac:dyDescent="0.25">
      <c r="A10" s="559" t="s">
        <v>347</v>
      </c>
      <c r="B10" s="21" t="s">
        <v>74</v>
      </c>
      <c r="C10" s="1" t="s">
        <v>3620</v>
      </c>
      <c r="D10" s="7" t="s">
        <v>56</v>
      </c>
      <c r="E10" s="22">
        <v>2</v>
      </c>
      <c r="F10" s="4">
        <v>4</v>
      </c>
      <c r="G10" s="22">
        <f t="shared" si="0"/>
        <v>8</v>
      </c>
      <c r="H10" s="231">
        <v>5.9</v>
      </c>
      <c r="I10" s="23"/>
      <c r="J10" s="24">
        <f t="shared" si="1"/>
        <v>0</v>
      </c>
      <c r="K10" s="37"/>
      <c r="L10" s="37"/>
      <c r="M10" s="37"/>
    </row>
    <row r="11" spans="1:17" s="43" customFormat="1" ht="15" customHeight="1" x14ac:dyDescent="0.25">
      <c r="A11" s="559" t="s">
        <v>348</v>
      </c>
      <c r="B11" s="21" t="s">
        <v>75</v>
      </c>
      <c r="C11" s="1" t="s">
        <v>3620</v>
      </c>
      <c r="D11" s="7" t="s">
        <v>124</v>
      </c>
      <c r="E11" s="22">
        <v>2</v>
      </c>
      <c r="F11" s="4">
        <v>4</v>
      </c>
      <c r="G11" s="22">
        <f t="shared" si="0"/>
        <v>8</v>
      </c>
      <c r="H11" s="231">
        <v>5.9</v>
      </c>
      <c r="I11" s="23"/>
      <c r="J11" s="24">
        <f t="shared" si="1"/>
        <v>0</v>
      </c>
      <c r="K11" s="37"/>
      <c r="L11" s="37"/>
      <c r="M11" s="37"/>
    </row>
    <row r="12" spans="1:17" s="43" customFormat="1" ht="15" customHeight="1" x14ac:dyDescent="0.25">
      <c r="A12" s="559" t="s">
        <v>349</v>
      </c>
      <c r="B12" s="21" t="s">
        <v>76</v>
      </c>
      <c r="C12" s="1" t="s">
        <v>3620</v>
      </c>
      <c r="D12" s="7" t="s">
        <v>126</v>
      </c>
      <c r="E12" s="22">
        <v>2</v>
      </c>
      <c r="F12" s="4">
        <v>4</v>
      </c>
      <c r="G12" s="22">
        <f t="shared" si="0"/>
        <v>8</v>
      </c>
      <c r="H12" s="231">
        <v>5.9</v>
      </c>
      <c r="I12" s="23"/>
      <c r="J12" s="24">
        <f t="shared" si="1"/>
        <v>0</v>
      </c>
      <c r="K12" s="37"/>
      <c r="L12" s="37"/>
      <c r="M12" s="37"/>
    </row>
    <row r="13" spans="1:17" s="43" customFormat="1" ht="15" customHeight="1" x14ac:dyDescent="0.25">
      <c r="A13" s="559" t="s">
        <v>350</v>
      </c>
      <c r="B13" s="21" t="s">
        <v>77</v>
      </c>
      <c r="C13" s="1" t="s">
        <v>3620</v>
      </c>
      <c r="D13" s="7" t="s">
        <v>38</v>
      </c>
      <c r="E13" s="22">
        <v>2</v>
      </c>
      <c r="F13" s="4">
        <v>4</v>
      </c>
      <c r="G13" s="22">
        <f t="shared" si="0"/>
        <v>8</v>
      </c>
      <c r="H13" s="231">
        <v>5.9</v>
      </c>
      <c r="I13" s="23"/>
      <c r="J13" s="24">
        <f t="shared" si="1"/>
        <v>0</v>
      </c>
      <c r="K13" s="37"/>
      <c r="L13" s="37"/>
      <c r="M13" s="37"/>
    </row>
    <row r="14" spans="1:17" s="43" customFormat="1" ht="15" customHeight="1" x14ac:dyDescent="0.25">
      <c r="A14" s="559" t="s">
        <v>351</v>
      </c>
      <c r="B14" s="21" t="s">
        <v>78</v>
      </c>
      <c r="C14" s="1" t="s">
        <v>3620</v>
      </c>
      <c r="D14" s="7" t="s">
        <v>39</v>
      </c>
      <c r="E14" s="22">
        <v>2</v>
      </c>
      <c r="F14" s="4">
        <v>4</v>
      </c>
      <c r="G14" s="22">
        <f t="shared" si="0"/>
        <v>8</v>
      </c>
      <c r="H14" s="231">
        <v>5.9</v>
      </c>
      <c r="I14" s="23"/>
      <c r="J14" s="24">
        <f t="shared" si="1"/>
        <v>0</v>
      </c>
      <c r="K14" s="37"/>
      <c r="L14" s="37"/>
      <c r="M14" s="37"/>
    </row>
    <row r="15" spans="1:17" s="43" customFormat="1" ht="15" customHeight="1" x14ac:dyDescent="0.25">
      <c r="A15" s="559" t="s">
        <v>352</v>
      </c>
      <c r="B15" s="21" t="s">
        <v>80</v>
      </c>
      <c r="C15" s="1" t="s">
        <v>3620</v>
      </c>
      <c r="D15" s="7" t="s">
        <v>130</v>
      </c>
      <c r="E15" s="22">
        <v>2</v>
      </c>
      <c r="F15" s="4">
        <v>4</v>
      </c>
      <c r="G15" s="22">
        <f t="shared" si="0"/>
        <v>8</v>
      </c>
      <c r="H15" s="231">
        <v>5.9</v>
      </c>
      <c r="I15" s="23"/>
      <c r="J15" s="24">
        <f t="shared" si="1"/>
        <v>0</v>
      </c>
      <c r="K15" s="37"/>
      <c r="L15" s="37"/>
      <c r="M15" s="37"/>
    </row>
    <row r="16" spans="1:17" s="43" customFormat="1" ht="15" customHeight="1" x14ac:dyDescent="0.25">
      <c r="A16" s="559" t="s">
        <v>353</v>
      </c>
      <c r="B16" s="21" t="s">
        <v>82</v>
      </c>
      <c r="C16" s="1" t="s">
        <v>3620</v>
      </c>
      <c r="D16" s="7" t="s">
        <v>207</v>
      </c>
      <c r="E16" s="22">
        <v>2</v>
      </c>
      <c r="F16" s="4">
        <v>4</v>
      </c>
      <c r="G16" s="22">
        <f t="shared" si="0"/>
        <v>8</v>
      </c>
      <c r="H16" s="231">
        <v>5.9</v>
      </c>
      <c r="I16" s="23"/>
      <c r="J16" s="24">
        <f t="shared" si="1"/>
        <v>0</v>
      </c>
      <c r="K16" s="37"/>
      <c r="L16" s="37"/>
      <c r="M16" s="37"/>
    </row>
    <row r="17" spans="1:13" s="43" customFormat="1" ht="15" customHeight="1" x14ac:dyDescent="0.25">
      <c r="A17" s="559" t="s">
        <v>354</v>
      </c>
      <c r="B17" s="21" t="s">
        <v>83</v>
      </c>
      <c r="C17" s="1" t="s">
        <v>3620</v>
      </c>
      <c r="D17" s="7" t="s">
        <v>60</v>
      </c>
      <c r="E17" s="22">
        <v>2</v>
      </c>
      <c r="F17" s="4">
        <v>4</v>
      </c>
      <c r="G17" s="22">
        <f t="shared" si="0"/>
        <v>8</v>
      </c>
      <c r="H17" s="231">
        <v>5.9</v>
      </c>
      <c r="I17" s="23"/>
      <c r="J17" s="24">
        <f t="shared" si="1"/>
        <v>0</v>
      </c>
      <c r="K17" s="37"/>
      <c r="L17" s="37"/>
      <c r="M17" s="37"/>
    </row>
    <row r="18" spans="1:13" s="43" customFormat="1" ht="15" customHeight="1" x14ac:dyDescent="0.25">
      <c r="A18" s="559" t="s">
        <v>1607</v>
      </c>
      <c r="B18" s="21" t="s">
        <v>84</v>
      </c>
      <c r="C18" s="1" t="s">
        <v>3620</v>
      </c>
      <c r="D18" s="7" t="s">
        <v>40</v>
      </c>
      <c r="E18" s="22">
        <v>2</v>
      </c>
      <c r="F18" s="4">
        <v>4</v>
      </c>
      <c r="G18" s="22">
        <f t="shared" si="0"/>
        <v>8</v>
      </c>
      <c r="H18" s="231">
        <v>5.9</v>
      </c>
      <c r="I18" s="23"/>
      <c r="J18" s="24">
        <f t="shared" si="1"/>
        <v>0</v>
      </c>
      <c r="K18" s="37"/>
      <c r="L18" s="37"/>
      <c r="M18" s="37"/>
    </row>
    <row r="19" spans="1:13" s="43" customFormat="1" ht="15" customHeight="1" x14ac:dyDescent="0.25">
      <c r="A19" s="559" t="s">
        <v>1608</v>
      </c>
      <c r="B19" s="21" t="s">
        <v>85</v>
      </c>
      <c r="C19" s="1" t="s">
        <v>3620</v>
      </c>
      <c r="D19" s="7" t="s">
        <v>88</v>
      </c>
      <c r="E19" s="22">
        <v>2</v>
      </c>
      <c r="F19" s="4">
        <v>4</v>
      </c>
      <c r="G19" s="22">
        <f t="shared" si="0"/>
        <v>8</v>
      </c>
      <c r="H19" s="231">
        <v>5.9</v>
      </c>
      <c r="I19" s="23"/>
      <c r="J19" s="24">
        <f t="shared" si="1"/>
        <v>0</v>
      </c>
      <c r="K19" s="37"/>
      <c r="L19" s="37"/>
      <c r="M19" s="37"/>
    </row>
    <row r="20" spans="1:13" s="43" customFormat="1" ht="15" customHeight="1" x14ac:dyDescent="0.25">
      <c r="A20" s="559" t="s">
        <v>1609</v>
      </c>
      <c r="B20" s="21" t="s">
        <v>86</v>
      </c>
      <c r="C20" s="1" t="s">
        <v>3620</v>
      </c>
      <c r="D20" s="7" t="s">
        <v>136</v>
      </c>
      <c r="E20" s="22">
        <v>2</v>
      </c>
      <c r="F20" s="4">
        <v>4</v>
      </c>
      <c r="G20" s="22">
        <f t="shared" si="0"/>
        <v>8</v>
      </c>
      <c r="H20" s="231">
        <v>5.9</v>
      </c>
      <c r="I20" s="23"/>
      <c r="J20" s="24">
        <f t="shared" si="1"/>
        <v>0</v>
      </c>
      <c r="K20" s="37"/>
      <c r="L20" s="37"/>
      <c r="M20" s="37"/>
    </row>
    <row r="21" spans="1:13" s="43" customFormat="1" ht="15" customHeight="1" x14ac:dyDescent="0.25">
      <c r="A21" s="559" t="s">
        <v>1610</v>
      </c>
      <c r="B21" s="21" t="s">
        <v>87</v>
      </c>
      <c r="C21" s="1" t="s">
        <v>3620</v>
      </c>
      <c r="D21" s="7" t="s">
        <v>1498</v>
      </c>
      <c r="E21" s="22">
        <v>2</v>
      </c>
      <c r="F21" s="4">
        <v>4</v>
      </c>
      <c r="G21" s="22">
        <f t="shared" si="0"/>
        <v>8</v>
      </c>
      <c r="H21" s="231">
        <v>5.9</v>
      </c>
      <c r="I21" s="23"/>
      <c r="J21" s="24">
        <f t="shared" si="1"/>
        <v>0</v>
      </c>
      <c r="K21" s="37"/>
      <c r="L21" s="37"/>
      <c r="M21" s="37"/>
    </row>
    <row r="22" spans="1:13" s="43" customFormat="1" ht="15" customHeight="1" x14ac:dyDescent="0.25">
      <c r="A22" s="559" t="s">
        <v>1611</v>
      </c>
      <c r="B22" s="21" t="s">
        <v>89</v>
      </c>
      <c r="C22" s="1" t="s">
        <v>3620</v>
      </c>
      <c r="D22" s="7" t="s">
        <v>1499</v>
      </c>
      <c r="E22" s="22">
        <v>0.25</v>
      </c>
      <c r="F22" s="4">
        <v>4</v>
      </c>
      <c r="G22" s="22">
        <f t="shared" si="0"/>
        <v>1</v>
      </c>
      <c r="H22" s="231">
        <v>5</v>
      </c>
      <c r="I22" s="23"/>
      <c r="J22" s="24">
        <f t="shared" si="1"/>
        <v>0</v>
      </c>
      <c r="K22" s="37"/>
      <c r="L22" s="37"/>
      <c r="M22" s="37"/>
    </row>
    <row r="23" spans="1:13" s="43" customFormat="1" ht="15" customHeight="1" x14ac:dyDescent="0.25">
      <c r="A23" s="559" t="s">
        <v>1612</v>
      </c>
      <c r="B23" s="21" t="s">
        <v>90</v>
      </c>
      <c r="C23" s="1" t="s">
        <v>3620</v>
      </c>
      <c r="D23" s="7" t="s">
        <v>79</v>
      </c>
      <c r="E23" s="22">
        <v>2</v>
      </c>
      <c r="F23" s="4">
        <v>4</v>
      </c>
      <c r="G23" s="22">
        <f t="shared" si="0"/>
        <v>8</v>
      </c>
      <c r="H23" s="231">
        <v>5.9</v>
      </c>
      <c r="I23" s="23"/>
      <c r="J23" s="24">
        <f t="shared" si="1"/>
        <v>0</v>
      </c>
      <c r="K23" s="37"/>
      <c r="L23" s="37"/>
      <c r="M23" s="37"/>
    </row>
    <row r="24" spans="1:13" s="43" customFormat="1" ht="15" customHeight="1" x14ac:dyDescent="0.25">
      <c r="A24" s="559" t="s">
        <v>1613</v>
      </c>
      <c r="B24" s="21" t="s">
        <v>91</v>
      </c>
      <c r="C24" s="1" t="s">
        <v>3620</v>
      </c>
      <c r="D24" s="7" t="s">
        <v>81</v>
      </c>
      <c r="E24" s="22">
        <v>2</v>
      </c>
      <c r="F24" s="4">
        <v>4</v>
      </c>
      <c r="G24" s="22">
        <f t="shared" si="0"/>
        <v>8</v>
      </c>
      <c r="H24" s="231">
        <v>5.9</v>
      </c>
      <c r="I24" s="23"/>
      <c r="J24" s="24">
        <f t="shared" si="1"/>
        <v>0</v>
      </c>
      <c r="K24" s="37"/>
      <c r="L24" s="37"/>
      <c r="M24" s="37"/>
    </row>
    <row r="25" spans="1:13" s="43" customFormat="1" ht="15" customHeight="1" x14ac:dyDescent="0.25">
      <c r="A25" s="559" t="s">
        <v>1614</v>
      </c>
      <c r="B25" s="21" t="s">
        <v>92</v>
      </c>
      <c r="C25" s="1" t="s">
        <v>3620</v>
      </c>
      <c r="D25" s="7" t="s">
        <v>1749</v>
      </c>
      <c r="E25" s="22">
        <v>2</v>
      </c>
      <c r="F25" s="4">
        <v>4</v>
      </c>
      <c r="G25" s="22">
        <f t="shared" si="0"/>
        <v>8</v>
      </c>
      <c r="H25" s="231">
        <v>5.9</v>
      </c>
      <c r="I25" s="23"/>
      <c r="J25" s="24">
        <f t="shared" si="1"/>
        <v>0</v>
      </c>
      <c r="K25" s="37"/>
      <c r="L25" s="37"/>
      <c r="M25" s="37"/>
    </row>
    <row r="26" spans="1:13" s="43" customFormat="1" ht="15" customHeight="1" x14ac:dyDescent="0.25">
      <c r="A26" s="560" t="s">
        <v>1753</v>
      </c>
      <c r="B26" s="25" t="s">
        <v>197</v>
      </c>
      <c r="C26" s="1" t="s">
        <v>3620</v>
      </c>
      <c r="D26" s="26" t="s">
        <v>1763</v>
      </c>
      <c r="E26" s="27">
        <v>2</v>
      </c>
      <c r="F26" s="28">
        <v>4</v>
      </c>
      <c r="G26" s="22">
        <f t="shared" si="0"/>
        <v>8</v>
      </c>
      <c r="H26" s="233">
        <v>5.9</v>
      </c>
      <c r="I26" s="23"/>
      <c r="J26" s="24">
        <f t="shared" si="1"/>
        <v>0</v>
      </c>
      <c r="K26" s="37"/>
      <c r="L26" s="37"/>
      <c r="M26" s="37"/>
    </row>
    <row r="27" spans="1:13" s="43" customFormat="1" ht="15" customHeight="1" thickBot="1" x14ac:dyDescent="0.3">
      <c r="A27" s="561" t="s">
        <v>1754</v>
      </c>
      <c r="B27" s="30" t="s">
        <v>1764</v>
      </c>
      <c r="C27" s="349" t="s">
        <v>3620</v>
      </c>
      <c r="D27" s="8" t="s">
        <v>44</v>
      </c>
      <c r="E27" s="31">
        <v>2</v>
      </c>
      <c r="F27" s="32">
        <v>4</v>
      </c>
      <c r="G27" s="31">
        <f t="shared" si="0"/>
        <v>8</v>
      </c>
      <c r="H27" s="232">
        <v>5.9</v>
      </c>
      <c r="I27" s="23"/>
      <c r="J27" s="24">
        <f t="shared" si="1"/>
        <v>0</v>
      </c>
      <c r="K27" s="37"/>
      <c r="L27" s="37"/>
      <c r="M27" s="37"/>
    </row>
    <row r="28" spans="1:13" s="43" customFormat="1" ht="15" customHeight="1" thickTop="1" thickBot="1" x14ac:dyDescent="0.3">
      <c r="A28" s="34"/>
      <c r="B28" s="34"/>
      <c r="C28" s="34"/>
      <c r="D28" s="35"/>
      <c r="E28" s="36"/>
      <c r="F28" s="36"/>
      <c r="G28" s="36"/>
      <c r="H28" s="37"/>
      <c r="I28" s="55" t="s">
        <v>9</v>
      </c>
      <c r="J28" s="45">
        <f>SUM(J9:J27)</f>
        <v>0</v>
      </c>
      <c r="K28" s="57"/>
      <c r="L28" s="37"/>
      <c r="M28" s="37"/>
    </row>
    <row r="29" spans="1:13" s="204" customFormat="1" ht="15" customHeight="1" thickTop="1" x14ac:dyDescent="0.25">
      <c r="A29" s="205"/>
      <c r="B29" s="205"/>
      <c r="C29" s="205"/>
      <c r="D29" s="205"/>
      <c r="E29" s="201"/>
      <c r="F29" s="201"/>
      <c r="G29" s="201"/>
      <c r="H29" s="201"/>
      <c r="I29" s="205"/>
      <c r="J29" s="205"/>
      <c r="K29" s="205"/>
      <c r="L29" s="201"/>
      <c r="M29" s="205"/>
    </row>
    <row r="30" spans="1:13" s="204" customFormat="1" ht="15" customHeight="1" x14ac:dyDescent="0.25">
      <c r="A30" s="205"/>
      <c r="B30" s="205"/>
      <c r="C30" s="205"/>
      <c r="D30" s="205"/>
      <c r="E30" s="201"/>
      <c r="F30" s="201"/>
      <c r="G30" s="201"/>
      <c r="H30" s="201"/>
      <c r="I30" s="205"/>
      <c r="J30" s="205"/>
      <c r="K30" s="205"/>
      <c r="L30" s="201"/>
      <c r="M30" s="205"/>
    </row>
    <row r="31" spans="1:13" s="204" customFormat="1" ht="15" customHeight="1" x14ac:dyDescent="0.25">
      <c r="A31" s="205"/>
      <c r="B31" s="205"/>
      <c r="C31" s="205"/>
      <c r="D31" s="205"/>
      <c r="E31" s="201"/>
      <c r="F31" s="201"/>
      <c r="G31" s="201"/>
      <c r="H31" s="201"/>
      <c r="I31" s="205"/>
      <c r="J31" s="205"/>
      <c r="K31" s="205"/>
      <c r="L31" s="201"/>
      <c r="M31" s="205"/>
    </row>
    <row r="32" spans="1:13" s="204" customFormat="1" ht="15" customHeight="1" x14ac:dyDescent="0.25">
      <c r="A32" s="19"/>
      <c r="B32" s="19"/>
      <c r="C32" s="19"/>
      <c r="D32" s="19"/>
      <c r="E32" s="883"/>
      <c r="F32" s="883"/>
      <c r="G32" s="883"/>
      <c r="H32" s="883"/>
      <c r="I32" s="19"/>
      <c r="J32" s="19"/>
      <c r="K32" s="19"/>
      <c r="L32" s="883"/>
      <c r="M32" s="19"/>
    </row>
    <row r="33" spans="1:13" s="204" customFormat="1" ht="15" customHeight="1" x14ac:dyDescent="0.25">
      <c r="A33" s="19"/>
      <c r="B33" s="19"/>
      <c r="C33" s="19"/>
      <c r="D33" s="19"/>
      <c r="E33" s="883"/>
      <c r="F33" s="883"/>
      <c r="G33" s="883"/>
      <c r="H33" s="883"/>
      <c r="I33" s="19"/>
      <c r="J33" s="19"/>
      <c r="K33" s="19"/>
      <c r="L33" s="883"/>
      <c r="M33" s="19"/>
    </row>
    <row r="34" spans="1:13" s="204" customFormat="1" ht="15" customHeight="1" x14ac:dyDescent="0.25">
      <c r="A34" s="19"/>
      <c r="B34" s="19"/>
      <c r="C34" s="19"/>
      <c r="D34" s="19"/>
      <c r="E34" s="883"/>
      <c r="F34" s="883"/>
      <c r="G34" s="883"/>
      <c r="H34" s="883"/>
      <c r="I34" s="19"/>
      <c r="J34" s="19"/>
      <c r="K34" s="19"/>
      <c r="L34" s="883"/>
      <c r="M34" s="19"/>
    </row>
    <row r="35" spans="1:13" s="204" customFormat="1" ht="15" customHeight="1" x14ac:dyDescent="0.25">
      <c r="A35" s="19"/>
      <c r="B35" s="19"/>
      <c r="C35" s="19"/>
      <c r="D35" s="19"/>
      <c r="E35" s="883"/>
      <c r="F35" s="883"/>
      <c r="G35" s="883"/>
      <c r="H35" s="883"/>
      <c r="I35" s="19"/>
      <c r="J35" s="19"/>
      <c r="K35" s="19"/>
      <c r="L35" s="883"/>
      <c r="M35" s="19"/>
    </row>
    <row r="36" spans="1:13" s="204" customFormat="1" ht="15" customHeight="1" x14ac:dyDescent="0.25">
      <c r="A36" s="19"/>
      <c r="B36" s="19"/>
      <c r="C36" s="19"/>
      <c r="D36" s="19"/>
      <c r="E36" s="883"/>
      <c r="F36" s="883"/>
      <c r="G36" s="883"/>
      <c r="H36" s="883"/>
      <c r="I36" s="19"/>
      <c r="J36" s="19"/>
      <c r="K36" s="19"/>
      <c r="L36" s="883"/>
      <c r="M36" s="19"/>
    </row>
    <row r="37" spans="1:13" s="204" customFormat="1" ht="15" customHeight="1" x14ac:dyDescent="0.25">
      <c r="A37" s="19"/>
      <c r="B37" s="19"/>
      <c r="C37" s="19"/>
      <c r="D37" s="19"/>
      <c r="E37" s="883"/>
      <c r="F37" s="883"/>
      <c r="G37" s="883"/>
      <c r="H37" s="883"/>
      <c r="I37" s="19"/>
      <c r="J37" s="19"/>
      <c r="K37" s="19"/>
      <c r="L37" s="883"/>
      <c r="M37" s="19"/>
    </row>
    <row r="38" spans="1:13" s="204" customFormat="1" ht="15" customHeight="1" x14ac:dyDescent="0.25">
      <c r="A38" s="19"/>
      <c r="B38" s="19"/>
      <c r="C38" s="19"/>
      <c r="D38" s="19"/>
      <c r="E38" s="883"/>
      <c r="F38" s="883"/>
      <c r="G38" s="883"/>
      <c r="H38" s="883"/>
      <c r="I38" s="19"/>
      <c r="J38" s="19"/>
      <c r="K38" s="19"/>
      <c r="L38" s="883"/>
      <c r="M38" s="19"/>
    </row>
    <row r="39" spans="1:13" s="204" customFormat="1" ht="15" customHeight="1" x14ac:dyDescent="0.25">
      <c r="A39" s="19"/>
      <c r="B39" s="19"/>
      <c r="C39" s="19"/>
      <c r="D39" s="19"/>
      <c r="E39" s="883"/>
      <c r="F39" s="883"/>
      <c r="G39" s="883"/>
      <c r="H39" s="883"/>
      <c r="I39" s="19"/>
      <c r="J39" s="19"/>
      <c r="K39" s="19"/>
      <c r="L39" s="883"/>
      <c r="M39" s="19"/>
    </row>
    <row r="40" spans="1:13" s="204" customFormat="1" ht="15" customHeight="1" x14ac:dyDescent="0.25">
      <c r="A40" s="19"/>
      <c r="B40" s="19"/>
      <c r="C40" s="19"/>
      <c r="D40" s="19"/>
      <c r="E40" s="883"/>
      <c r="F40" s="883"/>
      <c r="G40" s="883"/>
      <c r="H40" s="883"/>
      <c r="I40" s="19"/>
      <c r="J40" s="19"/>
      <c r="K40" s="19"/>
      <c r="L40" s="883"/>
      <c r="M40" s="19"/>
    </row>
    <row r="41" spans="1:13" s="204" customFormat="1" ht="15" customHeight="1" x14ac:dyDescent="0.25">
      <c r="A41" s="19"/>
      <c r="B41" s="19"/>
      <c r="C41" s="19"/>
      <c r="D41" s="19"/>
      <c r="E41" s="883"/>
      <c r="F41" s="883"/>
      <c r="G41" s="883"/>
      <c r="H41" s="883"/>
      <c r="I41" s="19"/>
      <c r="J41" s="19"/>
      <c r="K41" s="19"/>
      <c r="L41" s="883"/>
      <c r="M41" s="19"/>
    </row>
    <row r="42" spans="1:13" s="204" customFormat="1" ht="15" customHeight="1" x14ac:dyDescent="0.25">
      <c r="A42" s="19"/>
      <c r="B42" s="19"/>
      <c r="C42" s="19"/>
      <c r="D42" s="19"/>
      <c r="E42" s="883"/>
      <c r="F42" s="883"/>
      <c r="G42" s="883"/>
      <c r="H42" s="883"/>
      <c r="I42" s="19"/>
      <c r="J42" s="19"/>
      <c r="K42" s="19"/>
      <c r="L42" s="883"/>
      <c r="M42" s="19"/>
    </row>
    <row r="43" spans="1:13" s="204" customFormat="1" ht="15" customHeight="1" x14ac:dyDescent="0.25">
      <c r="A43" s="19"/>
      <c r="B43" s="19"/>
      <c r="C43" s="19"/>
      <c r="D43" s="19"/>
      <c r="E43" s="883"/>
      <c r="F43" s="883"/>
      <c r="G43" s="883"/>
      <c r="H43" s="883"/>
      <c r="I43" s="19"/>
      <c r="J43" s="19"/>
      <c r="K43" s="19"/>
      <c r="L43" s="883"/>
      <c r="M43" s="19"/>
    </row>
    <row r="44" spans="1:13" s="204" customFormat="1" ht="15" customHeight="1" x14ac:dyDescent="0.25">
      <c r="A44" s="19"/>
      <c r="B44" s="19"/>
      <c r="C44" s="19"/>
      <c r="D44" s="19"/>
      <c r="E44" s="883"/>
      <c r="F44" s="883"/>
      <c r="G44" s="883"/>
      <c r="H44" s="883"/>
      <c r="I44" s="19"/>
      <c r="J44" s="19"/>
      <c r="K44" s="19"/>
      <c r="L44" s="883"/>
      <c r="M44" s="19"/>
    </row>
    <row r="45" spans="1:13" s="204" customFormat="1" ht="15" customHeight="1" x14ac:dyDescent="0.25">
      <c r="A45" s="19"/>
      <c r="B45" s="19"/>
      <c r="C45" s="19"/>
      <c r="D45" s="19"/>
      <c r="E45" s="883"/>
      <c r="F45" s="883"/>
      <c r="G45" s="883"/>
      <c r="H45" s="883"/>
      <c r="I45" s="19"/>
      <c r="J45" s="19"/>
      <c r="K45" s="19"/>
      <c r="L45" s="883"/>
      <c r="M45" s="19"/>
    </row>
    <row r="46" spans="1:13" s="204" customFormat="1" ht="15" customHeight="1" x14ac:dyDescent="0.25">
      <c r="A46" s="19"/>
      <c r="B46" s="19"/>
      <c r="C46" s="19"/>
      <c r="D46" s="19"/>
      <c r="E46" s="883"/>
      <c r="F46" s="883"/>
      <c r="G46" s="883"/>
      <c r="H46" s="883"/>
      <c r="I46" s="19"/>
      <c r="J46" s="19"/>
      <c r="K46" s="19"/>
      <c r="L46" s="883"/>
      <c r="M46" s="19"/>
    </row>
    <row r="47" spans="1:13" s="204" customFormat="1" ht="15" customHeight="1" x14ac:dyDescent="0.25">
      <c r="A47" s="19"/>
      <c r="B47" s="19"/>
      <c r="C47" s="19"/>
      <c r="D47" s="19"/>
      <c r="E47" s="883"/>
      <c r="F47" s="883"/>
      <c r="G47" s="883"/>
      <c r="H47" s="883"/>
      <c r="I47" s="19"/>
      <c r="J47" s="19"/>
      <c r="K47" s="19"/>
      <c r="L47" s="883"/>
      <c r="M47" s="19"/>
    </row>
    <row r="48" spans="1:13" s="204" customFormat="1" ht="15" customHeight="1" x14ac:dyDescent="0.25">
      <c r="A48" s="19"/>
      <c r="B48" s="19"/>
      <c r="C48" s="19"/>
      <c r="D48" s="19"/>
      <c r="E48" s="883"/>
      <c r="F48" s="883"/>
      <c r="G48" s="883"/>
      <c r="H48" s="883"/>
      <c r="I48" s="19"/>
      <c r="J48" s="19"/>
      <c r="K48" s="19"/>
      <c r="L48" s="883"/>
      <c r="M48" s="19"/>
    </row>
    <row r="49" spans="1:13" s="204" customFormat="1" ht="15" customHeight="1" x14ac:dyDescent="0.25">
      <c r="A49" s="19"/>
      <c r="B49" s="19"/>
      <c r="C49" s="19"/>
      <c r="D49" s="19"/>
      <c r="E49" s="883"/>
      <c r="F49" s="883"/>
      <c r="G49" s="883"/>
      <c r="H49" s="883"/>
      <c r="I49" s="19"/>
      <c r="J49" s="19"/>
      <c r="K49" s="19"/>
      <c r="L49" s="883"/>
      <c r="M49" s="19"/>
    </row>
    <row r="50" spans="1:13" s="204" customFormat="1" x14ac:dyDescent="0.25">
      <c r="A50" s="19"/>
      <c r="B50" s="19"/>
      <c r="C50" s="19"/>
      <c r="D50" s="19"/>
      <c r="E50" s="883"/>
      <c r="F50" s="883"/>
      <c r="G50" s="883"/>
      <c r="H50" s="883"/>
      <c r="I50" s="19"/>
      <c r="J50" s="19"/>
      <c r="K50" s="19"/>
      <c r="L50" s="883"/>
      <c r="M50" s="19"/>
    </row>
  </sheetData>
  <sheetProtection algorithmName="SHA-512" hashValue="s2raxx//8st42PMaY+c7zW7DgKh7N35JFd+P5yDVmbVFp0iFav2Dmj3aQwFwMHhRLikU1VEtF5NAJq/j9Wa0QA==" saltValue="n1V5UhbJ91rORANdKeQaTA==" spinCount="100000" sheet="1" objects="1" scenarios="1"/>
  <mergeCells count="5">
    <mergeCell ref="A1:D1"/>
    <mergeCell ref="E1:J1"/>
    <mergeCell ref="A2:J2"/>
    <mergeCell ref="A3:J3"/>
    <mergeCell ref="A4:J4"/>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ignoredErrors>
    <ignoredError sqref="A6:A27" numberStoredAsText="1"/>
  </ignoredErrors>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8">
    <tabColor theme="3" tint="0.39997558519241921"/>
    <pageSetUpPr fitToPage="1"/>
  </sheetPr>
  <dimension ref="A1:K80"/>
  <sheetViews>
    <sheetView zoomScale="90" zoomScaleNormal="90" workbookViewId="0">
      <pane ySplit="5" topLeftCell="A27" activePane="bottomLeft" state="frozen"/>
      <selection activeCell="A2" sqref="A2:C2"/>
      <selection pane="bottomLeft" activeCell="I43" activeCellId="3" sqref="I7 I7:I14 I16:I41 I43:I52"/>
    </sheetView>
  </sheetViews>
  <sheetFormatPr defaultColWidth="9.140625" defaultRowHeight="15" x14ac:dyDescent="0.25"/>
  <cols>
    <col min="1" max="1" width="5.7109375" style="884" customWidth="1"/>
    <col min="2" max="2" width="10.7109375" style="884" customWidth="1"/>
    <col min="3" max="3" width="18.7109375" style="884" customWidth="1"/>
    <col min="4" max="4" width="70.7109375" style="884" customWidth="1"/>
    <col min="5" max="6" width="8.7109375" style="484" customWidth="1"/>
    <col min="7" max="10" width="15.7109375" style="884" customWidth="1"/>
    <col min="11" max="11" width="10.42578125" style="884" customWidth="1"/>
    <col min="12" max="12" width="16.85546875" style="884" customWidth="1"/>
    <col min="13" max="13" width="17.7109375" style="884" customWidth="1"/>
    <col min="14" max="14" width="12.7109375" style="884" bestFit="1" customWidth="1"/>
    <col min="15" max="16384" width="9.140625" style="884"/>
  </cols>
  <sheetData>
    <row r="1" spans="1:11" ht="54" customHeight="1" x14ac:dyDescent="0.25">
      <c r="A1" s="1330"/>
      <c r="B1" s="1330"/>
      <c r="C1" s="1330"/>
      <c r="D1" s="1330"/>
      <c r="E1" s="1331" t="s">
        <v>3657</v>
      </c>
      <c r="F1" s="1331"/>
      <c r="G1" s="1331"/>
      <c r="H1" s="1331"/>
      <c r="I1" s="1331"/>
      <c r="J1" s="1331"/>
    </row>
    <row r="2" spans="1:11" ht="15.75" customHeight="1" x14ac:dyDescent="0.25">
      <c r="A2" s="1169" t="s">
        <v>1606</v>
      </c>
      <c r="B2" s="1169"/>
      <c r="C2" s="1169"/>
      <c r="D2" s="1169"/>
      <c r="E2" s="1169"/>
      <c r="F2" s="1169"/>
      <c r="G2" s="1169"/>
      <c r="H2" s="1169"/>
      <c r="I2" s="1169"/>
      <c r="J2" s="1169"/>
    </row>
    <row r="3" spans="1:11" ht="15.75" customHeight="1" x14ac:dyDescent="0.25">
      <c r="A3" s="1169" t="s">
        <v>3632</v>
      </c>
      <c r="B3" s="1169"/>
      <c r="C3" s="1169"/>
      <c r="D3" s="1169"/>
      <c r="E3" s="1169"/>
      <c r="F3" s="1169"/>
      <c r="G3" s="1169"/>
      <c r="H3" s="1169"/>
      <c r="I3" s="1169"/>
      <c r="J3" s="1169"/>
      <c r="K3" s="475"/>
    </row>
    <row r="4" spans="1:11" ht="15.75" customHeight="1" thickBot="1" x14ac:dyDescent="0.3">
      <c r="A4" s="1332"/>
      <c r="B4" s="1332"/>
      <c r="C4" s="1332"/>
      <c r="D4" s="1332"/>
      <c r="E4" s="1332"/>
      <c r="F4" s="1332"/>
      <c r="G4" s="1332"/>
      <c r="H4" s="1332"/>
      <c r="I4" s="1332"/>
      <c r="J4" s="1332"/>
    </row>
    <row r="5" spans="1:11" s="91"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row>
    <row r="6" spans="1:11" s="91" customFormat="1" ht="15" customHeight="1" x14ac:dyDescent="0.25">
      <c r="A6" s="1327"/>
      <c r="B6" s="1328"/>
      <c r="C6" s="1329"/>
      <c r="D6" s="815" t="s">
        <v>1779</v>
      </c>
      <c r="E6" s="816"/>
      <c r="F6" s="816"/>
      <c r="G6" s="816"/>
      <c r="H6" s="816"/>
      <c r="I6" s="816"/>
      <c r="J6" s="817"/>
      <c r="K6" s="39"/>
    </row>
    <row r="7" spans="1:11" s="91" customFormat="1" ht="15" customHeight="1" x14ac:dyDescent="0.25">
      <c r="A7" s="92">
        <v>1</v>
      </c>
      <c r="B7" s="93" t="s">
        <v>1765</v>
      </c>
      <c r="C7" s="551" t="s">
        <v>1766</v>
      </c>
      <c r="D7" s="94" t="s">
        <v>1767</v>
      </c>
      <c r="E7" s="93">
        <v>2</v>
      </c>
      <c r="F7" s="93">
        <v>5</v>
      </c>
      <c r="G7" s="93">
        <f>E7*F7</f>
        <v>10</v>
      </c>
      <c r="H7" s="235">
        <v>5.9</v>
      </c>
      <c r="I7" s="88"/>
      <c r="J7" s="95">
        <f>G7*ROUND(I7,2)</f>
        <v>0</v>
      </c>
      <c r="K7" s="107"/>
    </row>
    <row r="8" spans="1:11" s="91" customFormat="1" ht="15" customHeight="1" x14ac:dyDescent="0.25">
      <c r="A8" s="92">
        <v>2</v>
      </c>
      <c r="B8" s="93" t="s">
        <v>1768</v>
      </c>
      <c r="C8" s="551" t="s">
        <v>1766</v>
      </c>
      <c r="D8" s="96" t="s">
        <v>119</v>
      </c>
      <c r="E8" s="93">
        <v>2</v>
      </c>
      <c r="F8" s="93">
        <v>5</v>
      </c>
      <c r="G8" s="93">
        <f t="shared" ref="G8:G52" si="0">E8*F8</f>
        <v>10</v>
      </c>
      <c r="H8" s="235">
        <v>5.9</v>
      </c>
      <c r="I8" s="88"/>
      <c r="J8" s="95">
        <f t="shared" ref="J8:J52" si="1">G8*ROUND(I8,2)</f>
        <v>0</v>
      </c>
      <c r="K8" s="107"/>
    </row>
    <row r="9" spans="1:11" s="91" customFormat="1" ht="15" customHeight="1" x14ac:dyDescent="0.25">
      <c r="A9" s="92">
        <v>3</v>
      </c>
      <c r="B9" s="93" t="s">
        <v>1769</v>
      </c>
      <c r="C9" s="551" t="s">
        <v>1766</v>
      </c>
      <c r="D9" s="96" t="s">
        <v>6</v>
      </c>
      <c r="E9" s="93">
        <v>2</v>
      </c>
      <c r="F9" s="93">
        <v>5</v>
      </c>
      <c r="G9" s="93">
        <f t="shared" si="0"/>
        <v>10</v>
      </c>
      <c r="H9" s="235">
        <v>5.9</v>
      </c>
      <c r="I9" s="88"/>
      <c r="J9" s="95">
        <f t="shared" si="1"/>
        <v>0</v>
      </c>
      <c r="K9" s="107"/>
    </row>
    <row r="10" spans="1:11" s="91" customFormat="1" ht="15" customHeight="1" x14ac:dyDescent="0.25">
      <c r="A10" s="92">
        <v>4</v>
      </c>
      <c r="B10" s="93" t="s">
        <v>1770</v>
      </c>
      <c r="C10" s="551" t="s">
        <v>1771</v>
      </c>
      <c r="D10" s="96" t="s">
        <v>126</v>
      </c>
      <c r="E10" s="93">
        <v>2</v>
      </c>
      <c r="F10" s="93">
        <v>4</v>
      </c>
      <c r="G10" s="93">
        <f t="shared" si="0"/>
        <v>8</v>
      </c>
      <c r="H10" s="235">
        <v>5.9</v>
      </c>
      <c r="I10" s="88"/>
      <c r="J10" s="95">
        <f t="shared" si="1"/>
        <v>0</v>
      </c>
      <c r="K10" s="107"/>
    </row>
    <row r="11" spans="1:11" s="91" customFormat="1" ht="15" customHeight="1" x14ac:dyDescent="0.25">
      <c r="A11" s="92">
        <v>5</v>
      </c>
      <c r="B11" s="93" t="s">
        <v>1772</v>
      </c>
      <c r="C11" s="551" t="s">
        <v>1766</v>
      </c>
      <c r="D11" s="96" t="s">
        <v>1499</v>
      </c>
      <c r="E11" s="93">
        <v>0.25</v>
      </c>
      <c r="F11" s="93">
        <v>5</v>
      </c>
      <c r="G11" s="93">
        <f t="shared" si="0"/>
        <v>1.25</v>
      </c>
      <c r="H11" s="235">
        <v>5</v>
      </c>
      <c r="I11" s="88"/>
      <c r="J11" s="95">
        <f t="shared" si="1"/>
        <v>0</v>
      </c>
      <c r="K11" s="107"/>
    </row>
    <row r="12" spans="1:11" s="91" customFormat="1" ht="15" customHeight="1" x14ac:dyDescent="0.25">
      <c r="A12" s="92">
        <v>6</v>
      </c>
      <c r="B12" s="93" t="s">
        <v>1773</v>
      </c>
      <c r="C12" s="551" t="s">
        <v>1774</v>
      </c>
      <c r="D12" s="96" t="s">
        <v>39</v>
      </c>
      <c r="E12" s="93">
        <v>2</v>
      </c>
      <c r="F12" s="93">
        <v>1</v>
      </c>
      <c r="G12" s="93">
        <f t="shared" si="0"/>
        <v>2</v>
      </c>
      <c r="H12" s="235">
        <v>5.9</v>
      </c>
      <c r="I12" s="88"/>
      <c r="J12" s="95">
        <f t="shared" si="1"/>
        <v>0</v>
      </c>
      <c r="K12" s="107"/>
    </row>
    <row r="13" spans="1:11" s="91" customFormat="1" ht="15" customHeight="1" x14ac:dyDescent="0.25">
      <c r="A13" s="92">
        <v>7</v>
      </c>
      <c r="B13" s="93" t="s">
        <v>1775</v>
      </c>
      <c r="C13" s="551" t="s">
        <v>52</v>
      </c>
      <c r="D13" s="96" t="s">
        <v>1776</v>
      </c>
      <c r="E13" s="93">
        <v>1</v>
      </c>
      <c r="F13" s="93">
        <v>1</v>
      </c>
      <c r="G13" s="93">
        <f t="shared" si="0"/>
        <v>1</v>
      </c>
      <c r="H13" s="235">
        <v>9</v>
      </c>
      <c r="I13" s="88"/>
      <c r="J13" s="95">
        <f t="shared" si="1"/>
        <v>0</v>
      </c>
      <c r="K13" s="107"/>
    </row>
    <row r="14" spans="1:11" s="91" customFormat="1" ht="15" customHeight="1" x14ac:dyDescent="0.25">
      <c r="A14" s="97">
        <v>8</v>
      </c>
      <c r="B14" s="341" t="s">
        <v>1777</v>
      </c>
      <c r="C14" s="552" t="s">
        <v>52</v>
      </c>
      <c r="D14" s="98" t="s">
        <v>1778</v>
      </c>
      <c r="E14" s="341">
        <v>1</v>
      </c>
      <c r="F14" s="341">
        <v>1</v>
      </c>
      <c r="G14" s="341">
        <f t="shared" si="0"/>
        <v>1</v>
      </c>
      <c r="H14" s="237">
        <v>9</v>
      </c>
      <c r="I14" s="99"/>
      <c r="J14" s="212">
        <f t="shared" si="1"/>
        <v>0</v>
      </c>
      <c r="K14" s="107"/>
    </row>
    <row r="15" spans="1:11" s="91" customFormat="1" ht="15" customHeight="1" x14ac:dyDescent="0.25">
      <c r="A15" s="1321"/>
      <c r="B15" s="1322"/>
      <c r="C15" s="1323"/>
      <c r="D15" s="818" t="s">
        <v>1851</v>
      </c>
      <c r="E15" s="819"/>
      <c r="F15" s="819"/>
      <c r="G15" s="819"/>
      <c r="H15" s="819"/>
      <c r="I15" s="819"/>
      <c r="J15" s="820"/>
      <c r="K15" s="107"/>
    </row>
    <row r="16" spans="1:11" s="91" customFormat="1" ht="15" customHeight="1" x14ac:dyDescent="0.25">
      <c r="A16" s="92">
        <v>9</v>
      </c>
      <c r="B16" s="93" t="s">
        <v>1780</v>
      </c>
      <c r="C16" s="551" t="s">
        <v>1781</v>
      </c>
      <c r="D16" s="96" t="s">
        <v>1782</v>
      </c>
      <c r="E16" s="93">
        <v>2</v>
      </c>
      <c r="F16" s="93">
        <v>2</v>
      </c>
      <c r="G16" s="93">
        <f t="shared" si="0"/>
        <v>4</v>
      </c>
      <c r="H16" s="235">
        <v>5.9</v>
      </c>
      <c r="I16" s="88"/>
      <c r="J16" s="95">
        <f t="shared" si="1"/>
        <v>0</v>
      </c>
      <c r="K16" s="107"/>
    </row>
    <row r="17" spans="1:11" s="91" customFormat="1" ht="15" customHeight="1" x14ac:dyDescent="0.25">
      <c r="A17" s="92">
        <v>10</v>
      </c>
      <c r="B17" s="93" t="s">
        <v>1783</v>
      </c>
      <c r="C17" s="551" t="s">
        <v>1781</v>
      </c>
      <c r="D17" s="96" t="s">
        <v>1784</v>
      </c>
      <c r="E17" s="93">
        <v>2</v>
      </c>
      <c r="F17" s="93">
        <v>2</v>
      </c>
      <c r="G17" s="93">
        <f t="shared" si="0"/>
        <v>4</v>
      </c>
      <c r="H17" s="235">
        <v>5.9</v>
      </c>
      <c r="I17" s="88"/>
      <c r="J17" s="95">
        <f t="shared" si="1"/>
        <v>0</v>
      </c>
      <c r="K17" s="107"/>
    </row>
    <row r="18" spans="1:11" s="91" customFormat="1" ht="15" customHeight="1" x14ac:dyDescent="0.25">
      <c r="A18" s="92">
        <v>11</v>
      </c>
      <c r="B18" s="93" t="s">
        <v>1785</v>
      </c>
      <c r="C18" s="551" t="s">
        <v>1781</v>
      </c>
      <c r="D18" s="96" t="s">
        <v>1786</v>
      </c>
      <c r="E18" s="93">
        <v>2</v>
      </c>
      <c r="F18" s="93">
        <v>2</v>
      </c>
      <c r="G18" s="93">
        <f t="shared" si="0"/>
        <v>4</v>
      </c>
      <c r="H18" s="235">
        <v>5.9</v>
      </c>
      <c r="I18" s="88"/>
      <c r="J18" s="95">
        <f t="shared" si="1"/>
        <v>0</v>
      </c>
      <c r="K18" s="107"/>
    </row>
    <row r="19" spans="1:11" s="91" customFormat="1" ht="15" customHeight="1" x14ac:dyDescent="0.25">
      <c r="A19" s="92">
        <v>12</v>
      </c>
      <c r="B19" s="93" t="s">
        <v>1787</v>
      </c>
      <c r="C19" s="551" t="s">
        <v>1781</v>
      </c>
      <c r="D19" s="96" t="s">
        <v>14</v>
      </c>
      <c r="E19" s="93">
        <v>2</v>
      </c>
      <c r="F19" s="93">
        <v>2</v>
      </c>
      <c r="G19" s="93">
        <f t="shared" si="0"/>
        <v>4</v>
      </c>
      <c r="H19" s="235">
        <v>5.9</v>
      </c>
      <c r="I19" s="88"/>
      <c r="J19" s="95">
        <f t="shared" si="1"/>
        <v>0</v>
      </c>
      <c r="K19" s="107"/>
    </row>
    <row r="20" spans="1:11" s="91" customFormat="1" ht="15" customHeight="1" x14ac:dyDescent="0.25">
      <c r="A20" s="92">
        <v>13</v>
      </c>
      <c r="B20" s="93" t="s">
        <v>1788</v>
      </c>
      <c r="C20" s="551" t="s">
        <v>1781</v>
      </c>
      <c r="D20" s="96" t="s">
        <v>1789</v>
      </c>
      <c r="E20" s="93">
        <v>2</v>
      </c>
      <c r="F20" s="93">
        <v>2</v>
      </c>
      <c r="G20" s="93">
        <f t="shared" si="0"/>
        <v>4</v>
      </c>
      <c r="H20" s="235">
        <v>5.9</v>
      </c>
      <c r="I20" s="88"/>
      <c r="J20" s="95">
        <f t="shared" si="1"/>
        <v>0</v>
      </c>
      <c r="K20" s="107"/>
    </row>
    <row r="21" spans="1:11" s="91" customFormat="1" ht="15" customHeight="1" x14ac:dyDescent="0.25">
      <c r="A21" s="92">
        <v>14</v>
      </c>
      <c r="B21" s="93" t="s">
        <v>1790</v>
      </c>
      <c r="C21" s="551" t="s">
        <v>1781</v>
      </c>
      <c r="D21" s="96" t="s">
        <v>1791</v>
      </c>
      <c r="E21" s="93">
        <v>1</v>
      </c>
      <c r="F21" s="93">
        <v>2</v>
      </c>
      <c r="G21" s="93">
        <f t="shared" si="0"/>
        <v>2</v>
      </c>
      <c r="H21" s="235">
        <v>9</v>
      </c>
      <c r="I21" s="88"/>
      <c r="J21" s="95">
        <f t="shared" si="1"/>
        <v>0</v>
      </c>
      <c r="K21" s="107"/>
    </row>
    <row r="22" spans="1:11" s="91" customFormat="1" ht="15" customHeight="1" x14ac:dyDescent="0.25">
      <c r="A22" s="92">
        <v>15</v>
      </c>
      <c r="B22" s="93" t="s">
        <v>1792</v>
      </c>
      <c r="C22" s="551" t="s">
        <v>1781</v>
      </c>
      <c r="D22" s="96" t="s">
        <v>1793</v>
      </c>
      <c r="E22" s="93">
        <v>2</v>
      </c>
      <c r="F22" s="93">
        <v>2</v>
      </c>
      <c r="G22" s="93">
        <f t="shared" si="0"/>
        <v>4</v>
      </c>
      <c r="H22" s="235">
        <v>5.9</v>
      </c>
      <c r="I22" s="88"/>
      <c r="J22" s="95">
        <f t="shared" si="1"/>
        <v>0</v>
      </c>
      <c r="K22" s="107"/>
    </row>
    <row r="23" spans="1:11" s="91" customFormat="1" ht="15" customHeight="1" x14ac:dyDescent="0.25">
      <c r="A23" s="92">
        <v>16</v>
      </c>
      <c r="B23" s="93" t="s">
        <v>1794</v>
      </c>
      <c r="C23" s="551" t="s">
        <v>1795</v>
      </c>
      <c r="D23" s="96" t="s">
        <v>1796</v>
      </c>
      <c r="E23" s="93">
        <v>2</v>
      </c>
      <c r="F23" s="93">
        <v>2</v>
      </c>
      <c r="G23" s="93">
        <f t="shared" si="0"/>
        <v>4</v>
      </c>
      <c r="H23" s="235">
        <v>5.9</v>
      </c>
      <c r="I23" s="88"/>
      <c r="J23" s="95">
        <f t="shared" si="1"/>
        <v>0</v>
      </c>
      <c r="K23" s="107"/>
    </row>
    <row r="24" spans="1:11" s="91" customFormat="1" ht="15" customHeight="1" x14ac:dyDescent="0.25">
      <c r="A24" s="92">
        <v>17</v>
      </c>
      <c r="B24" s="93" t="s">
        <v>1797</v>
      </c>
      <c r="C24" s="551" t="s">
        <v>1795</v>
      </c>
      <c r="D24" s="96" t="s">
        <v>1784</v>
      </c>
      <c r="E24" s="93">
        <v>2</v>
      </c>
      <c r="F24" s="93">
        <v>2</v>
      </c>
      <c r="G24" s="93">
        <f t="shared" si="0"/>
        <v>4</v>
      </c>
      <c r="H24" s="235">
        <v>5.9</v>
      </c>
      <c r="I24" s="88"/>
      <c r="J24" s="95">
        <f t="shared" si="1"/>
        <v>0</v>
      </c>
      <c r="K24" s="107"/>
    </row>
    <row r="25" spans="1:11" s="91" customFormat="1" ht="15" customHeight="1" x14ac:dyDescent="0.25">
      <c r="A25" s="92">
        <v>18</v>
      </c>
      <c r="B25" s="93" t="s">
        <v>1798</v>
      </c>
      <c r="C25" s="551" t="s">
        <v>1795</v>
      </c>
      <c r="D25" s="96" t="s">
        <v>1799</v>
      </c>
      <c r="E25" s="93">
        <v>2</v>
      </c>
      <c r="F25" s="93">
        <v>2</v>
      </c>
      <c r="G25" s="93">
        <f t="shared" si="0"/>
        <v>4</v>
      </c>
      <c r="H25" s="235">
        <v>5.9</v>
      </c>
      <c r="I25" s="88"/>
      <c r="J25" s="95">
        <f t="shared" si="1"/>
        <v>0</v>
      </c>
      <c r="K25" s="107"/>
    </row>
    <row r="26" spans="1:11" s="91" customFormat="1" ht="15" customHeight="1" x14ac:dyDescent="0.25">
      <c r="A26" s="92">
        <v>19</v>
      </c>
      <c r="B26" s="93" t="s">
        <v>1800</v>
      </c>
      <c r="C26" s="551" t="s">
        <v>1795</v>
      </c>
      <c r="D26" s="96" t="s">
        <v>1801</v>
      </c>
      <c r="E26" s="93">
        <v>2</v>
      </c>
      <c r="F26" s="93">
        <v>2</v>
      </c>
      <c r="G26" s="93">
        <f t="shared" si="0"/>
        <v>4</v>
      </c>
      <c r="H26" s="235">
        <v>5.9</v>
      </c>
      <c r="I26" s="88"/>
      <c r="J26" s="95">
        <f t="shared" si="1"/>
        <v>0</v>
      </c>
      <c r="K26" s="107"/>
    </row>
    <row r="27" spans="1:11" s="91" customFormat="1" ht="15" customHeight="1" x14ac:dyDescent="0.25">
      <c r="A27" s="92">
        <v>20</v>
      </c>
      <c r="B27" s="93" t="s">
        <v>1802</v>
      </c>
      <c r="C27" s="551" t="s">
        <v>1795</v>
      </c>
      <c r="D27" s="96" t="s">
        <v>14</v>
      </c>
      <c r="E27" s="93">
        <v>2</v>
      </c>
      <c r="F27" s="93">
        <v>2</v>
      </c>
      <c r="G27" s="93">
        <f t="shared" si="0"/>
        <v>4</v>
      </c>
      <c r="H27" s="235">
        <v>5.9</v>
      </c>
      <c r="I27" s="88"/>
      <c r="J27" s="95">
        <f t="shared" si="1"/>
        <v>0</v>
      </c>
      <c r="K27" s="107"/>
    </row>
    <row r="28" spans="1:11" s="91" customFormat="1" ht="15" customHeight="1" x14ac:dyDescent="0.25">
      <c r="A28" s="92">
        <v>21</v>
      </c>
      <c r="B28" s="93" t="s">
        <v>1803</v>
      </c>
      <c r="C28" s="551" t="s">
        <v>1795</v>
      </c>
      <c r="D28" s="96" t="s">
        <v>1804</v>
      </c>
      <c r="E28" s="93">
        <v>2</v>
      </c>
      <c r="F28" s="93">
        <v>2</v>
      </c>
      <c r="G28" s="93">
        <f t="shared" si="0"/>
        <v>4</v>
      </c>
      <c r="H28" s="235">
        <v>5.9</v>
      </c>
      <c r="I28" s="88"/>
      <c r="J28" s="95">
        <f t="shared" si="1"/>
        <v>0</v>
      </c>
      <c r="K28" s="107"/>
    </row>
    <row r="29" spans="1:11" s="91" customFormat="1" ht="15" customHeight="1" x14ac:dyDescent="0.25">
      <c r="A29" s="92">
        <v>22</v>
      </c>
      <c r="B29" s="93" t="s">
        <v>1805</v>
      </c>
      <c r="C29" s="551" t="s">
        <v>1795</v>
      </c>
      <c r="D29" s="96" t="s">
        <v>1789</v>
      </c>
      <c r="E29" s="93">
        <v>2</v>
      </c>
      <c r="F29" s="93">
        <v>2</v>
      </c>
      <c r="G29" s="93">
        <f t="shared" si="0"/>
        <v>4</v>
      </c>
      <c r="H29" s="235">
        <v>5.9</v>
      </c>
      <c r="I29" s="88"/>
      <c r="J29" s="95">
        <f t="shared" si="1"/>
        <v>0</v>
      </c>
      <c r="K29" s="107"/>
    </row>
    <row r="30" spans="1:11" s="91" customFormat="1" ht="15" customHeight="1" x14ac:dyDescent="0.25">
      <c r="A30" s="92">
        <v>23</v>
      </c>
      <c r="B30" s="93" t="s">
        <v>1806</v>
      </c>
      <c r="C30" s="551" t="s">
        <v>1795</v>
      </c>
      <c r="D30" s="96" t="s">
        <v>1807</v>
      </c>
      <c r="E30" s="93">
        <v>2</v>
      </c>
      <c r="F30" s="93">
        <v>2</v>
      </c>
      <c r="G30" s="93">
        <f t="shared" si="0"/>
        <v>4</v>
      </c>
      <c r="H30" s="235">
        <v>5.9</v>
      </c>
      <c r="I30" s="88"/>
      <c r="J30" s="95">
        <f t="shared" si="1"/>
        <v>0</v>
      </c>
      <c r="K30" s="107"/>
    </row>
    <row r="31" spans="1:11" s="91" customFormat="1" ht="15" customHeight="1" x14ac:dyDescent="0.25">
      <c r="A31" s="92">
        <v>24</v>
      </c>
      <c r="B31" s="93" t="s">
        <v>1808</v>
      </c>
      <c r="C31" s="551" t="s">
        <v>1795</v>
      </c>
      <c r="D31" s="96" t="s">
        <v>1809</v>
      </c>
      <c r="E31" s="93">
        <v>2</v>
      </c>
      <c r="F31" s="93">
        <v>2</v>
      </c>
      <c r="G31" s="93">
        <f t="shared" si="0"/>
        <v>4</v>
      </c>
      <c r="H31" s="235">
        <v>5.9</v>
      </c>
      <c r="I31" s="88"/>
      <c r="J31" s="95">
        <f t="shared" si="1"/>
        <v>0</v>
      </c>
      <c r="K31" s="107"/>
    </row>
    <row r="32" spans="1:11" s="91" customFormat="1" ht="15" customHeight="1" x14ac:dyDescent="0.25">
      <c r="A32" s="92">
        <v>25</v>
      </c>
      <c r="B32" s="93" t="s">
        <v>1810</v>
      </c>
      <c r="C32" s="551" t="s">
        <v>16</v>
      </c>
      <c r="D32" s="96" t="s">
        <v>1811</v>
      </c>
      <c r="E32" s="93">
        <v>2</v>
      </c>
      <c r="F32" s="93">
        <v>2</v>
      </c>
      <c r="G32" s="93">
        <f t="shared" si="0"/>
        <v>4</v>
      </c>
      <c r="H32" s="235">
        <v>5.9</v>
      </c>
      <c r="I32" s="88"/>
      <c r="J32" s="95">
        <f t="shared" si="1"/>
        <v>0</v>
      </c>
      <c r="K32" s="107"/>
    </row>
    <row r="33" spans="1:11" s="91" customFormat="1" ht="15" customHeight="1" x14ac:dyDescent="0.25">
      <c r="A33" s="92">
        <v>26</v>
      </c>
      <c r="B33" s="93" t="s">
        <v>1812</v>
      </c>
      <c r="C33" s="551" t="s">
        <v>1813</v>
      </c>
      <c r="D33" s="96" t="s">
        <v>1814</v>
      </c>
      <c r="E33" s="93">
        <v>2</v>
      </c>
      <c r="F33" s="93">
        <v>1</v>
      </c>
      <c r="G33" s="93">
        <f t="shared" si="0"/>
        <v>2</v>
      </c>
      <c r="H33" s="235">
        <v>5.9</v>
      </c>
      <c r="I33" s="88"/>
      <c r="J33" s="95">
        <f t="shared" si="1"/>
        <v>0</v>
      </c>
      <c r="K33" s="107"/>
    </row>
    <row r="34" spans="1:11" s="91" customFormat="1" ht="15" customHeight="1" x14ac:dyDescent="0.25">
      <c r="A34" s="92">
        <v>27</v>
      </c>
      <c r="B34" s="93" t="s">
        <v>1815</v>
      </c>
      <c r="C34" s="551" t="s">
        <v>1813</v>
      </c>
      <c r="D34" s="96" t="s">
        <v>1816</v>
      </c>
      <c r="E34" s="93">
        <v>2</v>
      </c>
      <c r="F34" s="93">
        <v>1</v>
      </c>
      <c r="G34" s="93">
        <f t="shared" si="0"/>
        <v>2</v>
      </c>
      <c r="H34" s="235">
        <v>5.9</v>
      </c>
      <c r="I34" s="88"/>
      <c r="J34" s="95">
        <f t="shared" si="1"/>
        <v>0</v>
      </c>
      <c r="K34" s="107"/>
    </row>
    <row r="35" spans="1:11" s="91" customFormat="1" ht="15" customHeight="1" x14ac:dyDescent="0.25">
      <c r="A35" s="92">
        <v>28</v>
      </c>
      <c r="B35" s="93" t="s">
        <v>1817</v>
      </c>
      <c r="C35" s="551" t="s">
        <v>1813</v>
      </c>
      <c r="D35" s="96" t="s">
        <v>1818</v>
      </c>
      <c r="E35" s="93">
        <v>1</v>
      </c>
      <c r="F35" s="93">
        <v>1</v>
      </c>
      <c r="G35" s="93">
        <f t="shared" si="0"/>
        <v>1</v>
      </c>
      <c r="H35" s="235">
        <v>9</v>
      </c>
      <c r="I35" s="88"/>
      <c r="J35" s="95">
        <f t="shared" si="1"/>
        <v>0</v>
      </c>
      <c r="K35" s="107"/>
    </row>
    <row r="36" spans="1:11" s="91" customFormat="1" ht="15" customHeight="1" x14ac:dyDescent="0.25">
      <c r="A36" s="92">
        <v>29</v>
      </c>
      <c r="B36" s="93" t="s">
        <v>1819</v>
      </c>
      <c r="C36" s="551" t="s">
        <v>1820</v>
      </c>
      <c r="D36" s="96" t="s">
        <v>13</v>
      </c>
      <c r="E36" s="93">
        <v>2</v>
      </c>
      <c r="F36" s="93">
        <v>2</v>
      </c>
      <c r="G36" s="93">
        <f t="shared" si="0"/>
        <v>4</v>
      </c>
      <c r="H36" s="235">
        <v>5.9</v>
      </c>
      <c r="I36" s="88"/>
      <c r="J36" s="95">
        <f t="shared" si="1"/>
        <v>0</v>
      </c>
      <c r="K36" s="107"/>
    </row>
    <row r="37" spans="1:11" s="91" customFormat="1" ht="15" customHeight="1" x14ac:dyDescent="0.25">
      <c r="A37" s="92">
        <v>30</v>
      </c>
      <c r="B37" s="93" t="s">
        <v>1821</v>
      </c>
      <c r="C37" s="551" t="s">
        <v>1820</v>
      </c>
      <c r="D37" s="96" t="s">
        <v>1804</v>
      </c>
      <c r="E37" s="93">
        <v>2</v>
      </c>
      <c r="F37" s="93">
        <v>2</v>
      </c>
      <c r="G37" s="93">
        <f t="shared" si="0"/>
        <v>4</v>
      </c>
      <c r="H37" s="235">
        <v>5.9</v>
      </c>
      <c r="I37" s="88"/>
      <c r="J37" s="95">
        <f t="shared" si="1"/>
        <v>0</v>
      </c>
      <c r="K37" s="107"/>
    </row>
    <row r="38" spans="1:11" s="91" customFormat="1" ht="15" customHeight="1" x14ac:dyDescent="0.25">
      <c r="A38" s="92">
        <v>31</v>
      </c>
      <c r="B38" s="93" t="s">
        <v>1822</v>
      </c>
      <c r="C38" s="551" t="s">
        <v>1820</v>
      </c>
      <c r="D38" s="96" t="s">
        <v>1823</v>
      </c>
      <c r="E38" s="93">
        <v>2</v>
      </c>
      <c r="F38" s="93">
        <v>1</v>
      </c>
      <c r="G38" s="93">
        <f t="shared" si="0"/>
        <v>2</v>
      </c>
      <c r="H38" s="235">
        <v>5.9</v>
      </c>
      <c r="I38" s="88"/>
      <c r="J38" s="95">
        <f t="shared" si="1"/>
        <v>0</v>
      </c>
      <c r="K38" s="107"/>
    </row>
    <row r="39" spans="1:11" s="91" customFormat="1" ht="15" customHeight="1" x14ac:dyDescent="0.25">
      <c r="A39" s="92">
        <v>32</v>
      </c>
      <c r="B39" s="93" t="s">
        <v>1824</v>
      </c>
      <c r="C39" s="551" t="s">
        <v>1820</v>
      </c>
      <c r="D39" s="96" t="s">
        <v>1825</v>
      </c>
      <c r="E39" s="93">
        <v>2</v>
      </c>
      <c r="F39" s="93">
        <v>2</v>
      </c>
      <c r="G39" s="93">
        <f t="shared" si="0"/>
        <v>4</v>
      </c>
      <c r="H39" s="235">
        <v>5.9</v>
      </c>
      <c r="I39" s="88"/>
      <c r="J39" s="95">
        <f t="shared" si="1"/>
        <v>0</v>
      </c>
      <c r="K39" s="107"/>
    </row>
    <row r="40" spans="1:11" s="91" customFormat="1" ht="15" customHeight="1" x14ac:dyDescent="0.25">
      <c r="A40" s="92">
        <v>33</v>
      </c>
      <c r="B40" s="93" t="s">
        <v>1826</v>
      </c>
      <c r="C40" s="551" t="s">
        <v>1820</v>
      </c>
      <c r="D40" s="96" t="s">
        <v>14</v>
      </c>
      <c r="E40" s="93">
        <v>2</v>
      </c>
      <c r="F40" s="93">
        <v>1</v>
      </c>
      <c r="G40" s="93">
        <f t="shared" si="0"/>
        <v>2</v>
      </c>
      <c r="H40" s="235">
        <v>5.9</v>
      </c>
      <c r="I40" s="88"/>
      <c r="J40" s="95">
        <f t="shared" si="1"/>
        <v>0</v>
      </c>
      <c r="K40" s="107"/>
    </row>
    <row r="41" spans="1:11" s="91" customFormat="1" ht="15" customHeight="1" thickBot="1" x14ac:dyDescent="0.3">
      <c r="A41" s="92">
        <v>34</v>
      </c>
      <c r="B41" s="93" t="s">
        <v>1827</v>
      </c>
      <c r="C41" s="551" t="s">
        <v>1828</v>
      </c>
      <c r="D41" s="98" t="s">
        <v>1829</v>
      </c>
      <c r="E41" s="341">
        <v>2</v>
      </c>
      <c r="F41" s="341">
        <v>1</v>
      </c>
      <c r="G41" s="341">
        <f t="shared" si="0"/>
        <v>2</v>
      </c>
      <c r="H41" s="237">
        <v>5.9</v>
      </c>
      <c r="I41" s="99"/>
      <c r="J41" s="212">
        <f t="shared" si="1"/>
        <v>0</v>
      </c>
      <c r="K41" s="107"/>
    </row>
    <row r="42" spans="1:11" s="91" customFormat="1" ht="15" customHeight="1" thickTop="1" x14ac:dyDescent="0.25">
      <c r="A42" s="1324" t="s">
        <v>63</v>
      </c>
      <c r="B42" s="1325"/>
      <c r="C42" s="1326"/>
      <c r="D42" s="818" t="s">
        <v>1850</v>
      </c>
      <c r="E42" s="819"/>
      <c r="F42" s="819"/>
      <c r="G42" s="819"/>
      <c r="H42" s="819"/>
      <c r="I42" s="819"/>
      <c r="J42" s="820"/>
      <c r="K42" s="107"/>
    </row>
    <row r="43" spans="1:11" s="91" customFormat="1" ht="15" customHeight="1" x14ac:dyDescent="0.25">
      <c r="A43" s="92">
        <v>35</v>
      </c>
      <c r="B43" s="93" t="s">
        <v>1830</v>
      </c>
      <c r="C43" s="551" t="s">
        <v>1831</v>
      </c>
      <c r="D43" s="96" t="s">
        <v>136</v>
      </c>
      <c r="E43" s="93">
        <v>2</v>
      </c>
      <c r="F43" s="93">
        <v>1</v>
      </c>
      <c r="G43" s="93">
        <f t="shared" si="0"/>
        <v>2</v>
      </c>
      <c r="H43" s="235">
        <v>5.9</v>
      </c>
      <c r="I43" s="88"/>
      <c r="J43" s="95">
        <f t="shared" si="1"/>
        <v>0</v>
      </c>
      <c r="K43" s="107"/>
    </row>
    <row r="44" spans="1:11" s="91" customFormat="1" ht="15" customHeight="1" x14ac:dyDescent="0.25">
      <c r="A44" s="97">
        <v>36</v>
      </c>
      <c r="B44" s="341" t="s">
        <v>1832</v>
      </c>
      <c r="C44" s="552" t="s">
        <v>1831</v>
      </c>
      <c r="D44" s="98" t="s">
        <v>1807</v>
      </c>
      <c r="E44" s="341">
        <v>2</v>
      </c>
      <c r="F44" s="341">
        <v>1</v>
      </c>
      <c r="G44" s="93">
        <f t="shared" si="0"/>
        <v>2</v>
      </c>
      <c r="H44" s="237">
        <v>5.9</v>
      </c>
      <c r="I44" s="99"/>
      <c r="J44" s="95">
        <f t="shared" si="1"/>
        <v>0</v>
      </c>
      <c r="K44" s="107"/>
    </row>
    <row r="45" spans="1:11" s="91" customFormat="1" ht="15" customHeight="1" x14ac:dyDescent="0.25">
      <c r="A45" s="97">
        <v>37</v>
      </c>
      <c r="B45" s="341" t="s">
        <v>1833</v>
      </c>
      <c r="C45" s="552" t="s">
        <v>1831</v>
      </c>
      <c r="D45" s="98" t="s">
        <v>14</v>
      </c>
      <c r="E45" s="341">
        <v>2</v>
      </c>
      <c r="F45" s="341">
        <v>1</v>
      </c>
      <c r="G45" s="93">
        <f t="shared" si="0"/>
        <v>2</v>
      </c>
      <c r="H45" s="237">
        <v>5.9</v>
      </c>
      <c r="I45" s="99"/>
      <c r="J45" s="95">
        <f t="shared" si="1"/>
        <v>0</v>
      </c>
      <c r="K45" s="107"/>
    </row>
    <row r="46" spans="1:11" s="91" customFormat="1" ht="15" customHeight="1" x14ac:dyDescent="0.25">
      <c r="A46" s="97">
        <v>38</v>
      </c>
      <c r="B46" s="341" t="s">
        <v>1834</v>
      </c>
      <c r="C46" s="552" t="s">
        <v>1831</v>
      </c>
      <c r="D46" s="98" t="s">
        <v>1835</v>
      </c>
      <c r="E46" s="341">
        <v>2</v>
      </c>
      <c r="F46" s="341">
        <v>1</v>
      </c>
      <c r="G46" s="93">
        <f t="shared" si="0"/>
        <v>2</v>
      </c>
      <c r="H46" s="237">
        <v>5.9</v>
      </c>
      <c r="I46" s="99"/>
      <c r="J46" s="95">
        <f t="shared" si="1"/>
        <v>0</v>
      </c>
      <c r="K46" s="107"/>
    </row>
    <row r="47" spans="1:11" s="91" customFormat="1" ht="15" customHeight="1" x14ac:dyDescent="0.25">
      <c r="A47" s="97">
        <v>39</v>
      </c>
      <c r="B47" s="341" t="s">
        <v>1836</v>
      </c>
      <c r="C47" s="552" t="s">
        <v>1831</v>
      </c>
      <c r="D47" s="98" t="s">
        <v>1784</v>
      </c>
      <c r="E47" s="341">
        <v>2</v>
      </c>
      <c r="F47" s="341">
        <v>1</v>
      </c>
      <c r="G47" s="93">
        <f t="shared" si="0"/>
        <v>2</v>
      </c>
      <c r="H47" s="237">
        <v>5.9</v>
      </c>
      <c r="I47" s="99"/>
      <c r="J47" s="95">
        <f t="shared" si="1"/>
        <v>0</v>
      </c>
      <c r="K47" s="107"/>
    </row>
    <row r="48" spans="1:11" s="91" customFormat="1" ht="15" customHeight="1" x14ac:dyDescent="0.25">
      <c r="A48" s="97">
        <v>40</v>
      </c>
      <c r="B48" s="341" t="s">
        <v>1837</v>
      </c>
      <c r="C48" s="552" t="s">
        <v>1838</v>
      </c>
      <c r="D48" s="98" t="s">
        <v>1839</v>
      </c>
      <c r="E48" s="341">
        <v>2</v>
      </c>
      <c r="F48" s="341">
        <v>1</v>
      </c>
      <c r="G48" s="93">
        <f t="shared" si="0"/>
        <v>2</v>
      </c>
      <c r="H48" s="237">
        <v>5.9</v>
      </c>
      <c r="I48" s="99"/>
      <c r="J48" s="95">
        <f t="shared" si="1"/>
        <v>0</v>
      </c>
      <c r="K48" s="107"/>
    </row>
    <row r="49" spans="1:11" s="91" customFormat="1" ht="15" customHeight="1" x14ac:dyDescent="0.25">
      <c r="A49" s="97">
        <v>41</v>
      </c>
      <c r="B49" s="341" t="s">
        <v>1840</v>
      </c>
      <c r="C49" s="552" t="s">
        <v>1841</v>
      </c>
      <c r="D49" s="98" t="s">
        <v>1842</v>
      </c>
      <c r="E49" s="341">
        <v>2</v>
      </c>
      <c r="F49" s="341">
        <v>6</v>
      </c>
      <c r="G49" s="93">
        <f t="shared" si="0"/>
        <v>12</v>
      </c>
      <c r="H49" s="237">
        <v>5.9</v>
      </c>
      <c r="I49" s="99"/>
      <c r="J49" s="95">
        <f t="shared" si="1"/>
        <v>0</v>
      </c>
      <c r="K49" s="107"/>
    </row>
    <row r="50" spans="1:11" s="91" customFormat="1" ht="25.5" x14ac:dyDescent="0.25">
      <c r="A50" s="97">
        <v>42</v>
      </c>
      <c r="B50" s="341" t="s">
        <v>1843</v>
      </c>
      <c r="C50" s="553" t="s">
        <v>1844</v>
      </c>
      <c r="D50" s="98" t="s">
        <v>1845</v>
      </c>
      <c r="E50" s="341">
        <v>2</v>
      </c>
      <c r="F50" s="341">
        <v>4</v>
      </c>
      <c r="G50" s="93">
        <f t="shared" si="0"/>
        <v>8</v>
      </c>
      <c r="H50" s="237">
        <v>5.9</v>
      </c>
      <c r="I50" s="99"/>
      <c r="J50" s="95">
        <f t="shared" si="1"/>
        <v>0</v>
      </c>
      <c r="K50" s="107"/>
    </row>
    <row r="51" spans="1:11" s="91" customFormat="1" ht="15" customHeight="1" x14ac:dyDescent="0.25">
      <c r="A51" s="97">
        <v>43</v>
      </c>
      <c r="B51" s="341" t="s">
        <v>1846</v>
      </c>
      <c r="C51" s="552" t="s">
        <v>1847</v>
      </c>
      <c r="D51" s="98" t="s">
        <v>1848</v>
      </c>
      <c r="E51" s="341">
        <v>2</v>
      </c>
      <c r="F51" s="341">
        <v>2</v>
      </c>
      <c r="G51" s="93">
        <f t="shared" si="0"/>
        <v>4</v>
      </c>
      <c r="H51" s="237">
        <v>5.9</v>
      </c>
      <c r="I51" s="99"/>
      <c r="J51" s="95">
        <f t="shared" si="1"/>
        <v>0</v>
      </c>
      <c r="K51" s="107"/>
    </row>
    <row r="52" spans="1:11" s="91" customFormat="1" ht="15" customHeight="1" thickBot="1" x14ac:dyDescent="0.3">
      <c r="A52" s="100">
        <v>44</v>
      </c>
      <c r="B52" s="101" t="s">
        <v>1849</v>
      </c>
      <c r="C52" s="554" t="s">
        <v>1828</v>
      </c>
      <c r="D52" s="117" t="s">
        <v>44</v>
      </c>
      <c r="E52" s="101">
        <v>2</v>
      </c>
      <c r="F52" s="101">
        <v>1</v>
      </c>
      <c r="G52" s="101">
        <f t="shared" si="0"/>
        <v>2</v>
      </c>
      <c r="H52" s="236">
        <v>5.9</v>
      </c>
      <c r="I52" s="90"/>
      <c r="J52" s="358">
        <f t="shared" si="1"/>
        <v>0</v>
      </c>
      <c r="K52" s="107"/>
    </row>
    <row r="53" spans="1:11" s="91" customFormat="1" ht="15" customHeight="1" thickTop="1" thickBot="1" x14ac:dyDescent="0.3">
      <c r="E53" s="102"/>
      <c r="F53" s="102"/>
      <c r="I53" s="356" t="s">
        <v>9</v>
      </c>
      <c r="J53" s="357">
        <f>SUM(J7:J14,J16:J41,J43:J52)</f>
        <v>0</v>
      </c>
      <c r="K53" s="112"/>
    </row>
    <row r="54" spans="1:11" ht="15" customHeight="1" thickTop="1" x14ac:dyDescent="0.25">
      <c r="D54" s="882"/>
      <c r="E54" s="884"/>
      <c r="F54" s="884"/>
    </row>
    <row r="55" spans="1:11" ht="15" customHeight="1" x14ac:dyDescent="0.25">
      <c r="D55" s="882"/>
      <c r="E55" s="884"/>
      <c r="F55" s="884"/>
    </row>
    <row r="56" spans="1:11" x14ac:dyDescent="0.25">
      <c r="D56" s="882"/>
      <c r="E56" s="884"/>
      <c r="F56" s="884"/>
    </row>
    <row r="57" spans="1:11" x14ac:dyDescent="0.25">
      <c r="D57" s="882"/>
      <c r="E57" s="884"/>
      <c r="F57" s="884"/>
    </row>
    <row r="58" spans="1:11" x14ac:dyDescent="0.25">
      <c r="D58" s="882"/>
      <c r="E58" s="884"/>
      <c r="F58" s="884"/>
    </row>
    <row r="59" spans="1:11" x14ac:dyDescent="0.25">
      <c r="D59" s="882"/>
      <c r="E59" s="884"/>
      <c r="F59" s="884"/>
    </row>
    <row r="60" spans="1:11" x14ac:dyDescent="0.25">
      <c r="D60" s="882"/>
      <c r="E60" s="884"/>
      <c r="F60" s="884"/>
    </row>
    <row r="61" spans="1:11" x14ac:dyDescent="0.25">
      <c r="D61" s="882"/>
      <c r="E61" s="884"/>
      <c r="F61" s="884"/>
    </row>
    <row r="62" spans="1:11" x14ac:dyDescent="0.25">
      <c r="D62" s="882"/>
      <c r="E62" s="884"/>
      <c r="F62" s="884"/>
    </row>
    <row r="63" spans="1:11" x14ac:dyDescent="0.25">
      <c r="D63" s="882"/>
      <c r="E63" s="884"/>
      <c r="F63" s="884"/>
    </row>
    <row r="64" spans="1:11" x14ac:dyDescent="0.25">
      <c r="D64" s="479"/>
      <c r="E64" s="884"/>
      <c r="F64" s="884"/>
    </row>
    <row r="65" spans="4:6" x14ac:dyDescent="0.25">
      <c r="D65" s="881"/>
      <c r="E65" s="884"/>
      <c r="F65" s="884"/>
    </row>
    <row r="66" spans="4:6" x14ac:dyDescent="0.25">
      <c r="D66" s="886"/>
      <c r="E66" s="884"/>
      <c r="F66" s="884"/>
    </row>
    <row r="67" spans="4:6" x14ac:dyDescent="0.25">
      <c r="D67" s="882"/>
      <c r="E67" s="884"/>
      <c r="F67" s="884"/>
    </row>
    <row r="68" spans="4:6" x14ac:dyDescent="0.25">
      <c r="D68" s="882"/>
      <c r="E68" s="884"/>
      <c r="F68" s="884"/>
    </row>
    <row r="69" spans="4:6" x14ac:dyDescent="0.25">
      <c r="D69" s="882"/>
      <c r="E69" s="884"/>
      <c r="F69" s="884"/>
    </row>
    <row r="70" spans="4:6" x14ac:dyDescent="0.25">
      <c r="D70" s="882"/>
      <c r="E70" s="884"/>
      <c r="F70" s="884"/>
    </row>
    <row r="71" spans="4:6" x14ac:dyDescent="0.25">
      <c r="D71" s="882"/>
      <c r="E71" s="884"/>
      <c r="F71" s="884"/>
    </row>
    <row r="72" spans="4:6" x14ac:dyDescent="0.25">
      <c r="D72" s="882"/>
      <c r="E72" s="884"/>
      <c r="F72" s="884"/>
    </row>
    <row r="73" spans="4:6" x14ac:dyDescent="0.25">
      <c r="D73" s="882"/>
      <c r="E73" s="884"/>
      <c r="F73" s="884"/>
    </row>
    <row r="74" spans="4:6" x14ac:dyDescent="0.25">
      <c r="D74" s="882"/>
      <c r="E74" s="884"/>
      <c r="F74" s="884"/>
    </row>
    <row r="75" spans="4:6" x14ac:dyDescent="0.25">
      <c r="D75" s="882"/>
      <c r="E75" s="884"/>
      <c r="F75" s="884"/>
    </row>
    <row r="76" spans="4:6" x14ac:dyDescent="0.25">
      <c r="D76" s="882"/>
      <c r="E76" s="884"/>
      <c r="F76" s="884"/>
    </row>
    <row r="77" spans="4:6" x14ac:dyDescent="0.25">
      <c r="D77" s="882"/>
      <c r="E77" s="884"/>
      <c r="F77" s="884"/>
    </row>
    <row r="78" spans="4:6" x14ac:dyDescent="0.25">
      <c r="D78" s="882"/>
      <c r="E78" s="884"/>
      <c r="F78" s="884"/>
    </row>
    <row r="79" spans="4:6" x14ac:dyDescent="0.25">
      <c r="D79" s="882"/>
      <c r="E79" s="884"/>
      <c r="F79" s="884"/>
    </row>
    <row r="80" spans="4:6" x14ac:dyDescent="0.25">
      <c r="D80" s="882"/>
      <c r="E80" s="884"/>
      <c r="F80" s="884"/>
    </row>
  </sheetData>
  <sheetProtection algorithmName="SHA-512" hashValue="OXVp/QSHp+lyGe/6fw0bW/mba8T1g4x5ycBUR/Smc+8QTd7icqUm48HOQiV6Yb4uhl0xHAQAm6IEFfDKUdV1UQ==" saltValue="029YkxeVL0ln03418FloXQ==" spinCount="100000" sheet="1" objects="1" scenarios="1"/>
  <mergeCells count="8">
    <mergeCell ref="A15:C15"/>
    <mergeCell ref="A42:C42"/>
    <mergeCell ref="A6:C6"/>
    <mergeCell ref="A1:D1"/>
    <mergeCell ref="E1:J1"/>
    <mergeCell ref="A2:J2"/>
    <mergeCell ref="A3:J3"/>
    <mergeCell ref="A4:J4"/>
  </mergeCells>
  <printOptions horizontalCentered="1"/>
  <pageMargins left="0.39370078740157483" right="0.39370078740157483" top="0.39370078740157483" bottom="0.39370078740157483" header="0.19685039370078741" footer="0.19685039370078741"/>
  <pageSetup paperSize="9" scale="74" fitToHeight="3" orientation="landscape" horizontalDpi="4294967295" verticalDpi="4294967295" r:id="rId1"/>
  <headerFooter>
    <oddFooter>Strana &amp;P z &amp;N</oddFooter>
  </headerFooter>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9">
    <tabColor theme="3" tint="0.39997558519241921"/>
    <pageSetUpPr fitToPage="1"/>
  </sheetPr>
  <dimension ref="A1:N60"/>
  <sheetViews>
    <sheetView zoomScale="40" zoomScaleNormal="40" workbookViewId="0">
      <pane ySplit="5" topLeftCell="A6" activePane="bottomLeft" state="frozen"/>
      <selection activeCell="A2" sqref="A2:C2"/>
      <selection pane="bottomLeft" activeCell="B28" sqref="B28"/>
    </sheetView>
  </sheetViews>
  <sheetFormatPr defaultColWidth="9.140625" defaultRowHeight="15" x14ac:dyDescent="0.25"/>
  <cols>
    <col min="1" max="1" width="5.7109375" style="1127" customWidth="1"/>
    <col min="2" max="2" width="10.7109375" style="1127" customWidth="1"/>
    <col min="3" max="3" width="18.7109375" style="1127" customWidth="1"/>
    <col min="4" max="4" width="70.7109375" style="1127" customWidth="1"/>
    <col min="5" max="5" width="8.7109375" style="1127" customWidth="1"/>
    <col min="6" max="6" width="8.7109375" style="484" customWidth="1"/>
    <col min="7" max="7" width="15.7109375" style="486" customWidth="1"/>
    <col min="8" max="8" width="15.7109375" style="487" customWidth="1"/>
    <col min="9" max="10" width="15.7109375" style="1127" customWidth="1"/>
    <col min="11" max="11" width="10.42578125" style="1127" customWidth="1"/>
    <col min="12" max="12" width="16.85546875" style="1127" customWidth="1"/>
    <col min="13" max="13" width="17.7109375" style="1127" customWidth="1"/>
    <col min="14" max="14" width="12.7109375" style="1127" bestFit="1" customWidth="1"/>
    <col min="15" max="16384" width="9.140625" style="1127"/>
  </cols>
  <sheetData>
    <row r="1" spans="1:14" ht="54" customHeight="1" x14ac:dyDescent="0.25">
      <c r="A1" s="1330"/>
      <c r="B1" s="1330"/>
      <c r="C1" s="1330"/>
      <c r="D1" s="1330"/>
      <c r="E1" s="1331" t="s">
        <v>3656</v>
      </c>
      <c r="F1" s="1331"/>
      <c r="G1" s="1331"/>
      <c r="H1" s="1331"/>
      <c r="I1" s="1331"/>
      <c r="J1" s="1331"/>
    </row>
    <row r="2" spans="1:14" ht="15.75" customHeight="1" x14ac:dyDescent="0.25">
      <c r="A2" s="1169" t="s">
        <v>1606</v>
      </c>
      <c r="B2" s="1169"/>
      <c r="C2" s="1169"/>
      <c r="D2" s="1169"/>
      <c r="E2" s="1169"/>
      <c r="F2" s="1169"/>
      <c r="G2" s="1169"/>
      <c r="H2" s="1169"/>
      <c r="I2" s="1169"/>
      <c r="J2" s="1169"/>
    </row>
    <row r="3" spans="1:14" ht="15.75" customHeight="1" x14ac:dyDescent="0.25">
      <c r="A3" s="1169" t="s">
        <v>3631</v>
      </c>
      <c r="B3" s="1169"/>
      <c r="C3" s="1169"/>
      <c r="D3" s="1169"/>
      <c r="E3" s="1169"/>
      <c r="F3" s="1169"/>
      <c r="G3" s="1169"/>
      <c r="H3" s="1169"/>
      <c r="I3" s="1169"/>
      <c r="J3" s="1169"/>
      <c r="K3" s="475"/>
    </row>
    <row r="4" spans="1:14" ht="15.75" customHeight="1" thickBot="1" x14ac:dyDescent="0.3">
      <c r="A4" s="1333"/>
      <c r="B4" s="1333"/>
      <c r="C4" s="1333"/>
      <c r="D4" s="1333"/>
      <c r="E4" s="1333"/>
      <c r="F4" s="1333"/>
      <c r="G4" s="1333"/>
      <c r="H4" s="1333"/>
      <c r="I4" s="1333"/>
      <c r="J4" s="1333"/>
    </row>
    <row r="5" spans="1:14" s="91"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c r="L5" s="1127"/>
      <c r="M5" s="1127"/>
      <c r="N5" s="1127"/>
    </row>
    <row r="6" spans="1:14" s="91" customFormat="1" ht="15" customHeight="1" x14ac:dyDescent="0.25">
      <c r="A6" s="103">
        <v>1</v>
      </c>
      <c r="B6" s="104" t="s">
        <v>1852</v>
      </c>
      <c r="C6" s="555" t="s">
        <v>4065</v>
      </c>
      <c r="D6" s="105" t="s">
        <v>1853</v>
      </c>
      <c r="E6" s="104">
        <v>2</v>
      </c>
      <c r="F6" s="104">
        <v>2</v>
      </c>
      <c r="G6" s="104">
        <f>E6*F6</f>
        <v>4</v>
      </c>
      <c r="H6" s="238">
        <v>5.9</v>
      </c>
      <c r="I6" s="803" t="s">
        <v>4046</v>
      </c>
      <c r="J6" s="804" t="s">
        <v>4046</v>
      </c>
      <c r="K6" s="107"/>
      <c r="L6" s="1127"/>
      <c r="M6" s="1127"/>
      <c r="N6" s="1127"/>
    </row>
    <row r="7" spans="1:14" s="91" customFormat="1" ht="15" customHeight="1" x14ac:dyDescent="0.25">
      <c r="A7" s="92">
        <v>2</v>
      </c>
      <c r="B7" s="93" t="s">
        <v>1854</v>
      </c>
      <c r="C7" s="551" t="s">
        <v>4065</v>
      </c>
      <c r="D7" s="96" t="s">
        <v>119</v>
      </c>
      <c r="E7" s="93">
        <v>2</v>
      </c>
      <c r="F7" s="93">
        <v>2</v>
      </c>
      <c r="G7" s="104">
        <f t="shared" ref="G7:G24" si="0">E7*F7</f>
        <v>4</v>
      </c>
      <c r="H7" s="239">
        <v>5.9</v>
      </c>
      <c r="I7" s="805" t="s">
        <v>4046</v>
      </c>
      <c r="J7" s="806" t="s">
        <v>4046</v>
      </c>
      <c r="K7" s="107"/>
      <c r="L7" s="1127"/>
      <c r="M7" s="1127"/>
      <c r="N7" s="1127"/>
    </row>
    <row r="8" spans="1:14" s="91" customFormat="1" ht="15" customHeight="1" x14ac:dyDescent="0.25">
      <c r="A8" s="92">
        <v>3</v>
      </c>
      <c r="B8" s="93" t="s">
        <v>1855</v>
      </c>
      <c r="C8" s="551" t="s">
        <v>4066</v>
      </c>
      <c r="D8" s="96" t="s">
        <v>1856</v>
      </c>
      <c r="E8" s="93">
        <v>2</v>
      </c>
      <c r="F8" s="93">
        <v>2</v>
      </c>
      <c r="G8" s="104">
        <f t="shared" si="0"/>
        <v>4</v>
      </c>
      <c r="H8" s="239">
        <v>5.9</v>
      </c>
      <c r="I8" s="106"/>
      <c r="J8" s="67">
        <f>G8*ROUND(I8,2)</f>
        <v>0</v>
      </c>
      <c r="K8" s="107"/>
      <c r="L8" s="1127"/>
      <c r="M8" s="1127"/>
      <c r="N8" s="1127"/>
    </row>
    <row r="9" spans="1:14" s="91" customFormat="1" ht="15" customHeight="1" x14ac:dyDescent="0.25">
      <c r="A9" s="92">
        <v>4</v>
      </c>
      <c r="B9" s="93" t="s">
        <v>1857</v>
      </c>
      <c r="C9" s="551" t="s">
        <v>4066</v>
      </c>
      <c r="D9" s="96" t="s">
        <v>1858</v>
      </c>
      <c r="E9" s="93">
        <v>2</v>
      </c>
      <c r="F9" s="93">
        <v>2</v>
      </c>
      <c r="G9" s="104">
        <f t="shared" si="0"/>
        <v>4</v>
      </c>
      <c r="H9" s="239">
        <v>5.9</v>
      </c>
      <c r="I9" s="106"/>
      <c r="J9" s="67">
        <f t="shared" ref="J9:J24" si="1">G9*ROUND(I9,2)</f>
        <v>0</v>
      </c>
      <c r="K9" s="107"/>
      <c r="L9" s="1127"/>
      <c r="M9" s="1127"/>
      <c r="N9" s="1127"/>
    </row>
    <row r="10" spans="1:14" s="91" customFormat="1" ht="15" customHeight="1" x14ac:dyDescent="0.25">
      <c r="A10" s="92">
        <v>5</v>
      </c>
      <c r="B10" s="93" t="s">
        <v>1859</v>
      </c>
      <c r="C10" s="551" t="s">
        <v>4066</v>
      </c>
      <c r="D10" s="96" t="s">
        <v>1860</v>
      </c>
      <c r="E10" s="93">
        <v>2</v>
      </c>
      <c r="F10" s="93">
        <v>2</v>
      </c>
      <c r="G10" s="104">
        <f t="shared" si="0"/>
        <v>4</v>
      </c>
      <c r="H10" s="239">
        <v>5.9</v>
      </c>
      <c r="I10" s="106"/>
      <c r="J10" s="67">
        <f t="shared" si="1"/>
        <v>0</v>
      </c>
      <c r="K10" s="107"/>
      <c r="L10" s="1127"/>
      <c r="M10" s="1127"/>
      <c r="N10" s="1127"/>
    </row>
    <row r="11" spans="1:14" s="91" customFormat="1" ht="15" customHeight="1" x14ac:dyDescent="0.25">
      <c r="A11" s="92">
        <v>6</v>
      </c>
      <c r="B11" s="93" t="s">
        <v>1861</v>
      </c>
      <c r="C11" s="551" t="s">
        <v>4065</v>
      </c>
      <c r="D11" s="96" t="s">
        <v>1862</v>
      </c>
      <c r="E11" s="93">
        <v>2</v>
      </c>
      <c r="F11" s="93">
        <v>2</v>
      </c>
      <c r="G11" s="104">
        <f t="shared" si="0"/>
        <v>4</v>
      </c>
      <c r="H11" s="239">
        <v>5.9</v>
      </c>
      <c r="I11" s="106"/>
      <c r="J11" s="67">
        <f t="shared" si="1"/>
        <v>0</v>
      </c>
      <c r="K11" s="107"/>
      <c r="L11" s="1127"/>
      <c r="M11" s="1127"/>
      <c r="N11" s="1127"/>
    </row>
    <row r="12" spans="1:14" s="91" customFormat="1" ht="15" customHeight="1" x14ac:dyDescent="0.25">
      <c r="A12" s="92">
        <v>7</v>
      </c>
      <c r="B12" s="93" t="s">
        <v>1863</v>
      </c>
      <c r="C12" s="551" t="s">
        <v>4065</v>
      </c>
      <c r="D12" s="96" t="s">
        <v>1864</v>
      </c>
      <c r="E12" s="93">
        <v>2</v>
      </c>
      <c r="F12" s="93">
        <v>2</v>
      </c>
      <c r="G12" s="104">
        <f t="shared" si="0"/>
        <v>4</v>
      </c>
      <c r="H12" s="239">
        <v>5.9</v>
      </c>
      <c r="I12" s="106"/>
      <c r="J12" s="67">
        <f t="shared" si="1"/>
        <v>0</v>
      </c>
      <c r="K12" s="107"/>
      <c r="L12" s="1127"/>
      <c r="M12" s="1127"/>
      <c r="N12" s="1127"/>
    </row>
    <row r="13" spans="1:14" s="91" customFormat="1" ht="15" customHeight="1" x14ac:dyDescent="0.25">
      <c r="A13" s="92">
        <v>8</v>
      </c>
      <c r="B13" s="93" t="s">
        <v>1865</v>
      </c>
      <c r="C13" s="551" t="s">
        <v>4065</v>
      </c>
      <c r="D13" s="87" t="s">
        <v>1866</v>
      </c>
      <c r="E13" s="93">
        <v>2</v>
      </c>
      <c r="F13" s="93">
        <v>2</v>
      </c>
      <c r="G13" s="104">
        <f t="shared" si="0"/>
        <v>4</v>
      </c>
      <c r="H13" s="239">
        <v>5.9</v>
      </c>
      <c r="I13" s="106"/>
      <c r="J13" s="67">
        <f t="shared" si="1"/>
        <v>0</v>
      </c>
      <c r="K13" s="107"/>
      <c r="L13" s="1127"/>
      <c r="M13" s="1127"/>
      <c r="N13" s="1127"/>
    </row>
    <row r="14" spans="1:14" s="91" customFormat="1" ht="15" customHeight="1" x14ac:dyDescent="0.25">
      <c r="A14" s="92">
        <v>9</v>
      </c>
      <c r="B14" s="93" t="s">
        <v>1867</v>
      </c>
      <c r="C14" s="551" t="s">
        <v>4065</v>
      </c>
      <c r="D14" s="87" t="s">
        <v>1868</v>
      </c>
      <c r="E14" s="93">
        <v>2</v>
      </c>
      <c r="F14" s="93">
        <v>2</v>
      </c>
      <c r="G14" s="104">
        <f t="shared" si="0"/>
        <v>4</v>
      </c>
      <c r="H14" s="239">
        <v>5.9</v>
      </c>
      <c r="I14" s="106"/>
      <c r="J14" s="67">
        <f t="shared" si="1"/>
        <v>0</v>
      </c>
      <c r="K14" s="107"/>
      <c r="L14" s="1127"/>
      <c r="M14" s="1127"/>
      <c r="N14" s="1127"/>
    </row>
    <row r="15" spans="1:14" s="91" customFormat="1" ht="15" customHeight="1" x14ac:dyDescent="0.25">
      <c r="A15" s="92">
        <v>10</v>
      </c>
      <c r="B15" s="93" t="s">
        <v>1869</v>
      </c>
      <c r="C15" s="551" t="s">
        <v>4065</v>
      </c>
      <c r="D15" s="96" t="s">
        <v>1870</v>
      </c>
      <c r="E15" s="93">
        <v>2</v>
      </c>
      <c r="F15" s="93">
        <v>2</v>
      </c>
      <c r="G15" s="104">
        <f t="shared" si="0"/>
        <v>4</v>
      </c>
      <c r="H15" s="239">
        <v>5.9</v>
      </c>
      <c r="I15" s="106"/>
      <c r="J15" s="67">
        <f t="shared" si="1"/>
        <v>0</v>
      </c>
      <c r="K15" s="107"/>
      <c r="L15" s="107"/>
      <c r="M15" s="68"/>
    </row>
    <row r="16" spans="1:14" s="91" customFormat="1" ht="15" customHeight="1" x14ac:dyDescent="0.25">
      <c r="A16" s="92">
        <v>11</v>
      </c>
      <c r="B16" s="93" t="s">
        <v>1871</v>
      </c>
      <c r="C16" s="551" t="s">
        <v>4065</v>
      </c>
      <c r="D16" s="94" t="s">
        <v>1872</v>
      </c>
      <c r="E16" s="93">
        <v>2</v>
      </c>
      <c r="F16" s="93">
        <v>2</v>
      </c>
      <c r="G16" s="104">
        <f t="shared" si="0"/>
        <v>4</v>
      </c>
      <c r="H16" s="239">
        <v>5.9</v>
      </c>
      <c r="I16" s="106"/>
      <c r="J16" s="67">
        <f t="shared" si="1"/>
        <v>0</v>
      </c>
      <c r="K16" s="107"/>
      <c r="L16" s="107"/>
      <c r="M16" s="68"/>
    </row>
    <row r="17" spans="1:14" s="91" customFormat="1" ht="15" customHeight="1" x14ac:dyDescent="0.25">
      <c r="A17" s="92">
        <v>12</v>
      </c>
      <c r="B17" s="93" t="s">
        <v>1873</v>
      </c>
      <c r="C17" s="551" t="s">
        <v>4065</v>
      </c>
      <c r="D17" s="96" t="s">
        <v>1874</v>
      </c>
      <c r="E17" s="93">
        <v>2</v>
      </c>
      <c r="F17" s="93">
        <v>2</v>
      </c>
      <c r="G17" s="104">
        <f t="shared" si="0"/>
        <v>4</v>
      </c>
      <c r="H17" s="239">
        <v>5.9</v>
      </c>
      <c r="I17" s="106"/>
      <c r="J17" s="67">
        <f t="shared" si="1"/>
        <v>0</v>
      </c>
      <c r="K17" s="107"/>
      <c r="L17" s="107"/>
      <c r="M17" s="68"/>
    </row>
    <row r="18" spans="1:14" s="91" customFormat="1" ht="15" customHeight="1" x14ac:dyDescent="0.25">
      <c r="A18" s="92">
        <v>13</v>
      </c>
      <c r="B18" s="93" t="s">
        <v>1875</v>
      </c>
      <c r="C18" s="551" t="s">
        <v>4065</v>
      </c>
      <c r="D18" s="96" t="s">
        <v>79</v>
      </c>
      <c r="E18" s="93">
        <v>2</v>
      </c>
      <c r="F18" s="93">
        <v>2</v>
      </c>
      <c r="G18" s="104">
        <f t="shared" si="0"/>
        <v>4</v>
      </c>
      <c r="H18" s="239">
        <v>5.9</v>
      </c>
      <c r="I18" s="106"/>
      <c r="J18" s="67">
        <f t="shared" si="1"/>
        <v>0</v>
      </c>
      <c r="K18" s="107"/>
      <c r="L18" s="107"/>
      <c r="M18" s="68"/>
    </row>
    <row r="19" spans="1:14" s="91" customFormat="1" ht="15" customHeight="1" x14ac:dyDescent="0.25">
      <c r="A19" s="92">
        <v>14</v>
      </c>
      <c r="B19" s="93" t="s">
        <v>1876</v>
      </c>
      <c r="C19" s="551" t="s">
        <v>4065</v>
      </c>
      <c r="D19" s="96" t="s">
        <v>56</v>
      </c>
      <c r="E19" s="93">
        <v>2</v>
      </c>
      <c r="F19" s="93">
        <v>2</v>
      </c>
      <c r="G19" s="104">
        <f t="shared" si="0"/>
        <v>4</v>
      </c>
      <c r="H19" s="239">
        <v>5.9</v>
      </c>
      <c r="I19" s="106"/>
      <c r="J19" s="67">
        <f t="shared" si="1"/>
        <v>0</v>
      </c>
      <c r="K19" s="107"/>
      <c r="L19" s="107"/>
      <c r="M19" s="68"/>
    </row>
    <row r="20" spans="1:14" s="91" customFormat="1" ht="15" customHeight="1" x14ac:dyDescent="0.25">
      <c r="A20" s="92">
        <v>15</v>
      </c>
      <c r="B20" s="93" t="s">
        <v>1877</v>
      </c>
      <c r="C20" s="551" t="s">
        <v>4065</v>
      </c>
      <c r="D20" s="87" t="s">
        <v>130</v>
      </c>
      <c r="E20" s="93">
        <v>2</v>
      </c>
      <c r="F20" s="93">
        <v>2</v>
      </c>
      <c r="G20" s="104">
        <f t="shared" si="0"/>
        <v>4</v>
      </c>
      <c r="H20" s="239">
        <v>5.9</v>
      </c>
      <c r="I20" s="106"/>
      <c r="J20" s="67">
        <f t="shared" si="1"/>
        <v>0</v>
      </c>
      <c r="K20" s="107"/>
      <c r="L20" s="107"/>
      <c r="M20" s="68"/>
    </row>
    <row r="21" spans="1:14" s="91" customFormat="1" ht="15" customHeight="1" x14ac:dyDescent="0.25">
      <c r="A21" s="92">
        <v>16</v>
      </c>
      <c r="B21" s="93" t="s">
        <v>1878</v>
      </c>
      <c r="C21" s="551" t="s">
        <v>1879</v>
      </c>
      <c r="D21" s="87" t="s">
        <v>1776</v>
      </c>
      <c r="E21" s="93">
        <v>2</v>
      </c>
      <c r="F21" s="93">
        <v>1</v>
      </c>
      <c r="G21" s="104">
        <f t="shared" si="0"/>
        <v>2</v>
      </c>
      <c r="H21" s="239">
        <v>5.9</v>
      </c>
      <c r="I21" s="106"/>
      <c r="J21" s="67">
        <f t="shared" si="1"/>
        <v>0</v>
      </c>
      <c r="K21" s="107"/>
      <c r="L21" s="107"/>
      <c r="M21" s="68"/>
    </row>
    <row r="22" spans="1:14" s="91" customFormat="1" ht="15" customHeight="1" x14ac:dyDescent="0.25">
      <c r="A22" s="92">
        <v>17</v>
      </c>
      <c r="B22" s="93" t="s">
        <v>1880</v>
      </c>
      <c r="C22" s="551" t="s">
        <v>1879</v>
      </c>
      <c r="D22" s="87" t="s">
        <v>40</v>
      </c>
      <c r="E22" s="93">
        <v>2</v>
      </c>
      <c r="F22" s="93">
        <v>1</v>
      </c>
      <c r="G22" s="104">
        <f t="shared" si="0"/>
        <v>2</v>
      </c>
      <c r="H22" s="239">
        <v>5.9</v>
      </c>
      <c r="I22" s="106"/>
      <c r="J22" s="67">
        <f t="shared" si="1"/>
        <v>0</v>
      </c>
      <c r="K22" s="107"/>
      <c r="L22" s="107"/>
      <c r="M22" s="68"/>
    </row>
    <row r="23" spans="1:14" s="91" customFormat="1" ht="15" customHeight="1" x14ac:dyDescent="0.25">
      <c r="A23" s="92">
        <v>18</v>
      </c>
      <c r="B23" s="93" t="s">
        <v>1881</v>
      </c>
      <c r="C23" s="551" t="s">
        <v>4065</v>
      </c>
      <c r="D23" s="87" t="s">
        <v>1499</v>
      </c>
      <c r="E23" s="93">
        <v>2</v>
      </c>
      <c r="F23" s="93">
        <v>2</v>
      </c>
      <c r="G23" s="104">
        <f t="shared" si="0"/>
        <v>4</v>
      </c>
      <c r="H23" s="239">
        <v>5.9</v>
      </c>
      <c r="I23" s="106"/>
      <c r="J23" s="67">
        <f t="shared" si="1"/>
        <v>0</v>
      </c>
      <c r="K23" s="107"/>
      <c r="L23" s="107"/>
      <c r="M23" s="68"/>
    </row>
    <row r="24" spans="1:14" s="91" customFormat="1" ht="15" customHeight="1" thickBot="1" x14ac:dyDescent="0.3">
      <c r="A24" s="100">
        <v>19</v>
      </c>
      <c r="B24" s="101" t="s">
        <v>1882</v>
      </c>
      <c r="C24" s="554" t="s">
        <v>4065</v>
      </c>
      <c r="D24" s="109" t="s">
        <v>44</v>
      </c>
      <c r="E24" s="101">
        <v>2</v>
      </c>
      <c r="F24" s="101">
        <v>2</v>
      </c>
      <c r="G24" s="101">
        <f t="shared" si="0"/>
        <v>4</v>
      </c>
      <c r="H24" s="240">
        <v>5.9</v>
      </c>
      <c r="I24" s="106"/>
      <c r="J24" s="67">
        <f t="shared" si="1"/>
        <v>0</v>
      </c>
      <c r="K24" s="107"/>
      <c r="L24" s="107"/>
      <c r="M24" s="68"/>
      <c r="N24" s="108"/>
    </row>
    <row r="25" spans="1:14" s="91" customFormat="1" ht="15" customHeight="1" thickTop="1" thickBot="1" x14ac:dyDescent="0.3">
      <c r="D25" s="60"/>
      <c r="F25" s="102"/>
      <c r="G25" s="110"/>
      <c r="H25" s="111"/>
      <c r="I25" s="120" t="s">
        <v>9</v>
      </c>
      <c r="J25" s="121">
        <f>SUM(J8:J24)</f>
        <v>0</v>
      </c>
      <c r="K25" s="112"/>
      <c r="L25" s="112"/>
      <c r="M25" s="83"/>
    </row>
    <row r="26" spans="1:14" ht="15" customHeight="1" thickTop="1" x14ac:dyDescent="0.25">
      <c r="A26" s="485"/>
      <c r="B26" s="485"/>
      <c r="C26" s="485"/>
      <c r="D26" s="485"/>
      <c r="E26" s="485"/>
      <c r="F26" s="485"/>
      <c r="G26" s="114"/>
      <c r="H26" s="114"/>
      <c r="I26" s="485"/>
      <c r="J26" s="485"/>
      <c r="K26" s="485"/>
    </row>
    <row r="27" spans="1:14" ht="15" customHeight="1" x14ac:dyDescent="0.25">
      <c r="A27" s="485"/>
      <c r="B27" s="485"/>
      <c r="C27" s="485"/>
      <c r="D27" s="474"/>
      <c r="E27" s="485"/>
      <c r="F27" s="485"/>
      <c r="G27" s="114"/>
      <c r="H27" s="114"/>
      <c r="I27" s="485"/>
      <c r="J27" s="485"/>
      <c r="K27" s="485"/>
    </row>
    <row r="28" spans="1:14" ht="15" customHeight="1" x14ac:dyDescent="0.25">
      <c r="A28" s="485"/>
      <c r="B28" s="485"/>
      <c r="C28" s="485"/>
      <c r="D28" s="474"/>
      <c r="E28" s="485"/>
      <c r="F28" s="485"/>
      <c r="G28" s="114"/>
      <c r="H28" s="114"/>
      <c r="I28" s="485"/>
      <c r="J28" s="485"/>
      <c r="K28" s="485"/>
    </row>
    <row r="29" spans="1:14" ht="15" customHeight="1" x14ac:dyDescent="0.25">
      <c r="A29" s="485"/>
      <c r="B29" s="485"/>
      <c r="C29" s="485"/>
      <c r="D29" s="474"/>
      <c r="E29" s="485"/>
      <c r="F29" s="485"/>
      <c r="G29" s="114"/>
      <c r="H29" s="114"/>
      <c r="I29" s="485"/>
      <c r="J29" s="485"/>
      <c r="K29" s="485"/>
    </row>
    <row r="30" spans="1:14" ht="15" customHeight="1" x14ac:dyDescent="0.25">
      <c r="A30" s="485"/>
      <c r="B30" s="485"/>
      <c r="C30" s="485"/>
      <c r="D30" s="474"/>
      <c r="E30" s="485"/>
      <c r="F30" s="485"/>
      <c r="G30" s="114"/>
      <c r="H30" s="114"/>
      <c r="I30" s="485"/>
      <c r="J30" s="485"/>
      <c r="K30" s="485"/>
    </row>
    <row r="31" spans="1:14" ht="15" customHeight="1" x14ac:dyDescent="0.25">
      <c r="A31" s="485"/>
      <c r="B31" s="485"/>
      <c r="C31" s="485"/>
      <c r="D31" s="474"/>
      <c r="E31" s="485"/>
      <c r="F31" s="485"/>
      <c r="G31" s="114"/>
      <c r="H31" s="114"/>
      <c r="I31" s="485"/>
      <c r="J31" s="485"/>
      <c r="K31" s="485"/>
    </row>
    <row r="32" spans="1:14" ht="15" customHeight="1" x14ac:dyDescent="0.25">
      <c r="A32" s="485"/>
      <c r="B32" s="485"/>
      <c r="C32" s="485"/>
      <c r="D32" s="474"/>
      <c r="E32" s="485"/>
      <c r="F32" s="485"/>
      <c r="G32" s="114"/>
      <c r="H32" s="114"/>
      <c r="I32" s="485"/>
      <c r="J32" s="485"/>
      <c r="K32" s="485"/>
    </row>
    <row r="33" spans="1:11" ht="15" customHeight="1" x14ac:dyDescent="0.25">
      <c r="A33" s="485"/>
      <c r="B33" s="485"/>
      <c r="C33" s="485"/>
      <c r="D33" s="474"/>
      <c r="E33" s="485"/>
      <c r="F33" s="485"/>
      <c r="G33" s="114"/>
      <c r="H33" s="114"/>
      <c r="I33" s="485"/>
      <c r="J33" s="485"/>
      <c r="K33" s="485"/>
    </row>
    <row r="34" spans="1:11" ht="15" customHeight="1" x14ac:dyDescent="0.25">
      <c r="A34" s="485"/>
      <c r="B34" s="485"/>
      <c r="C34" s="485"/>
      <c r="D34" s="485"/>
      <c r="E34" s="485"/>
      <c r="F34" s="485"/>
      <c r="G34" s="114"/>
      <c r="H34" s="114"/>
      <c r="I34" s="485"/>
      <c r="J34" s="485"/>
      <c r="K34" s="485"/>
    </row>
    <row r="35" spans="1:11" ht="15" customHeight="1" x14ac:dyDescent="0.25">
      <c r="A35" s="485"/>
      <c r="B35" s="485"/>
      <c r="C35" s="485"/>
      <c r="D35" s="485"/>
      <c r="E35" s="485"/>
      <c r="F35" s="485"/>
      <c r="G35" s="114"/>
      <c r="H35" s="114"/>
      <c r="I35" s="485"/>
      <c r="J35" s="485"/>
      <c r="K35" s="485"/>
    </row>
    <row r="36" spans="1:11" x14ac:dyDescent="0.25">
      <c r="A36" s="485"/>
      <c r="B36" s="485"/>
      <c r="C36" s="485"/>
      <c r="D36" s="485"/>
      <c r="E36" s="485"/>
      <c r="F36" s="485"/>
      <c r="G36" s="114"/>
      <c r="H36" s="114"/>
      <c r="I36" s="485"/>
      <c r="J36" s="485"/>
      <c r="K36" s="485"/>
    </row>
    <row r="37" spans="1:11" x14ac:dyDescent="0.25">
      <c r="A37" s="485"/>
      <c r="B37" s="485"/>
      <c r="C37" s="485"/>
      <c r="D37" s="474"/>
      <c r="E37" s="485"/>
      <c r="F37" s="485"/>
      <c r="G37" s="114"/>
      <c r="H37" s="114"/>
      <c r="I37" s="485"/>
      <c r="J37" s="485"/>
      <c r="K37" s="485"/>
    </row>
    <row r="38" spans="1:11" x14ac:dyDescent="0.25">
      <c r="A38" s="485"/>
      <c r="B38" s="485"/>
      <c r="C38" s="485"/>
      <c r="D38" s="485"/>
      <c r="E38" s="485"/>
      <c r="F38" s="485"/>
      <c r="G38" s="114"/>
      <c r="H38" s="114"/>
      <c r="I38" s="485"/>
      <c r="J38" s="485"/>
      <c r="K38" s="485"/>
    </row>
    <row r="39" spans="1:11" x14ac:dyDescent="0.25">
      <c r="A39" s="485"/>
      <c r="B39" s="485"/>
      <c r="C39" s="485"/>
      <c r="D39" s="485"/>
      <c r="E39" s="485"/>
      <c r="F39" s="485"/>
      <c r="G39" s="114"/>
      <c r="H39" s="114"/>
      <c r="I39" s="485"/>
      <c r="J39" s="485"/>
      <c r="K39" s="485"/>
    </row>
    <row r="40" spans="1:11" x14ac:dyDescent="0.25">
      <c r="A40" s="485"/>
      <c r="B40" s="485"/>
      <c r="C40" s="485"/>
      <c r="D40" s="485"/>
      <c r="E40" s="485"/>
      <c r="F40" s="485"/>
      <c r="G40" s="114"/>
      <c r="H40" s="114"/>
      <c r="I40" s="485"/>
      <c r="J40" s="485"/>
      <c r="K40" s="485"/>
    </row>
    <row r="41" spans="1:11" x14ac:dyDescent="0.25">
      <c r="A41" s="485"/>
      <c r="B41" s="485"/>
      <c r="C41" s="485"/>
      <c r="D41" s="485"/>
      <c r="E41" s="485"/>
      <c r="F41" s="485"/>
      <c r="G41" s="114"/>
      <c r="H41" s="114"/>
      <c r="I41" s="485"/>
      <c r="J41" s="485"/>
      <c r="K41" s="485"/>
    </row>
    <row r="42" spans="1:11" x14ac:dyDescent="0.25">
      <c r="A42" s="485"/>
      <c r="B42" s="485"/>
      <c r="C42" s="485"/>
      <c r="D42" s="485"/>
      <c r="E42" s="485"/>
      <c r="F42" s="485"/>
      <c r="G42" s="114"/>
      <c r="H42" s="114"/>
      <c r="I42" s="485"/>
      <c r="J42" s="485"/>
      <c r="K42" s="485"/>
    </row>
    <row r="43" spans="1:11" x14ac:dyDescent="0.25">
      <c r="A43" s="485"/>
      <c r="B43" s="485"/>
      <c r="C43" s="485"/>
      <c r="D43" s="474"/>
      <c r="E43" s="485"/>
      <c r="F43" s="485"/>
      <c r="G43" s="114"/>
      <c r="H43" s="114"/>
      <c r="I43" s="485"/>
      <c r="J43" s="485"/>
      <c r="K43" s="485"/>
    </row>
    <row r="44" spans="1:11" x14ac:dyDescent="0.25">
      <c r="A44" s="485"/>
      <c r="B44" s="485"/>
      <c r="C44" s="485"/>
      <c r="D44" s="485"/>
      <c r="E44" s="485"/>
      <c r="F44" s="485"/>
      <c r="G44" s="114"/>
      <c r="H44" s="114"/>
      <c r="I44" s="485"/>
      <c r="J44" s="485"/>
      <c r="K44" s="485"/>
    </row>
    <row r="45" spans="1:11" x14ac:dyDescent="0.25">
      <c r="A45" s="485"/>
      <c r="B45" s="485"/>
      <c r="C45" s="485"/>
      <c r="D45" s="113"/>
      <c r="E45" s="485"/>
      <c r="F45" s="485"/>
      <c r="G45" s="114"/>
      <c r="H45" s="114"/>
      <c r="I45" s="485"/>
      <c r="J45" s="485"/>
      <c r="K45" s="485"/>
    </row>
    <row r="46" spans="1:11" x14ac:dyDescent="0.25">
      <c r="A46" s="485"/>
      <c r="B46" s="485"/>
      <c r="C46" s="485"/>
      <c r="D46" s="485"/>
      <c r="E46" s="485"/>
      <c r="F46" s="485"/>
      <c r="G46" s="114"/>
      <c r="H46" s="114"/>
      <c r="I46" s="485"/>
      <c r="J46" s="485"/>
      <c r="K46" s="485"/>
    </row>
    <row r="47" spans="1:11" x14ac:dyDescent="0.25">
      <c r="A47" s="485"/>
      <c r="B47" s="485"/>
      <c r="C47" s="485"/>
      <c r="D47" s="474"/>
      <c r="E47" s="485"/>
      <c r="F47" s="485"/>
      <c r="G47" s="114"/>
      <c r="H47" s="114"/>
      <c r="I47" s="485"/>
      <c r="J47" s="485"/>
      <c r="K47" s="485"/>
    </row>
    <row r="48" spans="1:11" x14ac:dyDescent="0.25">
      <c r="A48" s="485"/>
      <c r="B48" s="485"/>
      <c r="C48" s="485"/>
      <c r="D48" s="485"/>
      <c r="E48" s="485"/>
      <c r="F48" s="485"/>
      <c r="G48" s="114"/>
      <c r="H48" s="114"/>
      <c r="I48" s="485"/>
      <c r="J48" s="485"/>
      <c r="K48" s="485"/>
    </row>
    <row r="49" spans="1:11" x14ac:dyDescent="0.25">
      <c r="A49" s="485"/>
      <c r="B49" s="485"/>
      <c r="C49" s="485"/>
      <c r="D49" s="485"/>
      <c r="E49" s="485"/>
      <c r="F49" s="485"/>
      <c r="G49" s="114"/>
      <c r="H49" s="114"/>
      <c r="I49" s="485"/>
      <c r="J49" s="485"/>
      <c r="K49" s="485"/>
    </row>
    <row r="50" spans="1:11" x14ac:dyDescent="0.25">
      <c r="D50" s="1125"/>
    </row>
    <row r="51" spans="1:11" x14ac:dyDescent="0.25">
      <c r="D51" s="1125"/>
    </row>
    <row r="52" spans="1:11" x14ac:dyDescent="0.25">
      <c r="D52" s="1125"/>
    </row>
    <row r="53" spans="1:11" x14ac:dyDescent="0.25">
      <c r="D53" s="1125"/>
    </row>
    <row r="54" spans="1:11" x14ac:dyDescent="0.25">
      <c r="D54" s="1125"/>
    </row>
    <row r="55" spans="1:11" x14ac:dyDescent="0.25">
      <c r="D55" s="1125"/>
    </row>
    <row r="56" spans="1:11" x14ac:dyDescent="0.25">
      <c r="D56" s="1125"/>
    </row>
    <row r="57" spans="1:11" x14ac:dyDescent="0.25">
      <c r="D57" s="1125"/>
    </row>
    <row r="58" spans="1:11" x14ac:dyDescent="0.25">
      <c r="D58" s="1125"/>
    </row>
    <row r="59" spans="1:11" x14ac:dyDescent="0.25">
      <c r="D59" s="1125"/>
    </row>
    <row r="60" spans="1:11" x14ac:dyDescent="0.25">
      <c r="D60" s="1125"/>
      <c r="F60" s="1127"/>
      <c r="G60" s="487"/>
    </row>
  </sheetData>
  <sheetProtection algorithmName="SHA-512" hashValue="6OH/1EXF6sNUBWLrTgq8CefWqIVglGzagUY8VdSoCBicRvwr/0N3RGmgjXtCpwYhTAa0+P0CFWSXWDfxBYcK0w==" saltValue="qMx5ym8+HxA4y8VCNmPxkA==" spinCount="100000" sheet="1" objects="1" scenarios="1"/>
  <mergeCells count="5">
    <mergeCell ref="A1:D1"/>
    <mergeCell ref="E1:J1"/>
    <mergeCell ref="A2:J2"/>
    <mergeCell ref="A3:J3"/>
    <mergeCell ref="A4:J4"/>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0">
    <tabColor theme="3" tint="0.39997558519241921"/>
    <pageSetUpPr fitToPage="1"/>
  </sheetPr>
  <dimension ref="A1:N52"/>
  <sheetViews>
    <sheetView zoomScale="90" zoomScaleNormal="90" workbookViewId="0">
      <pane ySplit="5" topLeftCell="A6" activePane="bottomLeft" state="frozen"/>
      <selection activeCell="A2" sqref="A2:C2"/>
      <selection pane="bottomLeft" activeCell="I7" activeCellId="1" sqref="I7 I7:I15"/>
    </sheetView>
  </sheetViews>
  <sheetFormatPr defaultColWidth="9.140625" defaultRowHeight="15" x14ac:dyDescent="0.25"/>
  <cols>
    <col min="1" max="1" width="5.7109375" style="884" customWidth="1"/>
    <col min="2" max="2" width="10.7109375" style="884" customWidth="1"/>
    <col min="3" max="3" width="18.7109375" style="884" customWidth="1"/>
    <col min="4" max="4" width="70.7109375" style="884" customWidth="1"/>
    <col min="5" max="6" width="8.7109375" style="484" customWidth="1"/>
    <col min="7" max="10" width="15.7109375" style="884" customWidth="1"/>
    <col min="11" max="11" width="10.42578125" style="884" customWidth="1"/>
    <col min="12" max="12" width="16.85546875" style="884" customWidth="1"/>
    <col min="13" max="13" width="17.7109375" style="884" customWidth="1"/>
    <col min="14" max="14" width="12.7109375" style="884" bestFit="1" customWidth="1"/>
    <col min="15" max="16384" width="9.140625" style="884"/>
  </cols>
  <sheetData>
    <row r="1" spans="1:14" ht="54" customHeight="1" x14ac:dyDescent="0.25">
      <c r="A1" s="1334"/>
      <c r="B1" s="1334"/>
      <c r="C1" s="1335"/>
      <c r="D1" s="1335"/>
      <c r="E1" s="1331" t="s">
        <v>3630</v>
      </c>
      <c r="F1" s="1331"/>
      <c r="G1" s="1331"/>
      <c r="H1" s="1331"/>
      <c r="I1" s="1331"/>
      <c r="J1" s="1331"/>
    </row>
    <row r="2" spans="1:14" ht="15.75" customHeight="1" x14ac:dyDescent="0.25">
      <c r="A2" s="1169" t="s">
        <v>1606</v>
      </c>
      <c r="B2" s="1169"/>
      <c r="C2" s="1169"/>
      <c r="D2" s="1169"/>
      <c r="E2" s="1169"/>
      <c r="F2" s="1169"/>
      <c r="G2" s="1169"/>
      <c r="H2" s="1169"/>
      <c r="I2" s="1169"/>
      <c r="J2" s="1169"/>
    </row>
    <row r="3" spans="1:14" ht="15.75" customHeight="1" x14ac:dyDescent="0.25">
      <c r="A3" s="1169" t="s">
        <v>3629</v>
      </c>
      <c r="B3" s="1169"/>
      <c r="C3" s="1169"/>
      <c r="D3" s="1169"/>
      <c r="E3" s="1169"/>
      <c r="F3" s="1169"/>
      <c r="G3" s="1169"/>
      <c r="H3" s="1169"/>
      <c r="I3" s="1169"/>
      <c r="J3" s="1169"/>
      <c r="K3" s="475"/>
    </row>
    <row r="4" spans="1:14" ht="15.75" customHeight="1" thickBot="1" x14ac:dyDescent="0.3">
      <c r="A4" s="488"/>
      <c r="B4" s="488"/>
      <c r="E4" s="486"/>
      <c r="F4" s="486"/>
      <c r="G4" s="487"/>
      <c r="H4" s="487"/>
      <c r="I4" s="487"/>
    </row>
    <row r="5" spans="1:14" s="91"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c r="L5" s="884"/>
      <c r="M5" s="884"/>
    </row>
    <row r="6" spans="1:14" s="91" customFormat="1" ht="15" customHeight="1" x14ac:dyDescent="0.25">
      <c r="A6" s="103">
        <v>1</v>
      </c>
      <c r="B6" s="104" t="s">
        <v>1883</v>
      </c>
      <c r="C6" s="555" t="s">
        <v>1884</v>
      </c>
      <c r="D6" s="105" t="s">
        <v>1570</v>
      </c>
      <c r="E6" s="104">
        <v>2</v>
      </c>
      <c r="F6" s="104">
        <v>8</v>
      </c>
      <c r="G6" s="115">
        <f>E6*F6</f>
        <v>16</v>
      </c>
      <c r="H6" s="234">
        <v>5.9</v>
      </c>
      <c r="I6" s="803" t="s">
        <v>4046</v>
      </c>
      <c r="J6" s="804" t="s">
        <v>4046</v>
      </c>
      <c r="K6" s="107"/>
      <c r="L6" s="884"/>
      <c r="M6" s="884"/>
    </row>
    <row r="7" spans="1:14" s="91" customFormat="1" ht="15" customHeight="1" x14ac:dyDescent="0.25">
      <c r="A7" s="92">
        <v>2</v>
      </c>
      <c r="B7" s="93" t="s">
        <v>1885</v>
      </c>
      <c r="C7" s="551" t="s">
        <v>1886</v>
      </c>
      <c r="D7" s="96" t="s">
        <v>39</v>
      </c>
      <c r="E7" s="93">
        <v>2</v>
      </c>
      <c r="F7" s="104">
        <v>1</v>
      </c>
      <c r="G7" s="115">
        <f t="shared" ref="G7:G15" si="0">E7*F7</f>
        <v>2</v>
      </c>
      <c r="H7" s="235">
        <v>5.9</v>
      </c>
      <c r="I7" s="88"/>
      <c r="J7" s="116">
        <f>G7*ROUND(I7,2)</f>
        <v>0</v>
      </c>
      <c r="K7" s="107"/>
      <c r="L7" s="884"/>
      <c r="M7" s="884"/>
    </row>
    <row r="8" spans="1:14" s="91" customFormat="1" ht="15" customHeight="1" x14ac:dyDescent="0.25">
      <c r="A8" s="92">
        <v>3</v>
      </c>
      <c r="B8" s="93" t="s">
        <v>1887</v>
      </c>
      <c r="C8" s="551" t="s">
        <v>1886</v>
      </c>
      <c r="D8" s="96" t="s">
        <v>130</v>
      </c>
      <c r="E8" s="93">
        <v>2</v>
      </c>
      <c r="F8" s="104">
        <v>1</v>
      </c>
      <c r="G8" s="115">
        <f t="shared" si="0"/>
        <v>2</v>
      </c>
      <c r="H8" s="235">
        <v>5.9</v>
      </c>
      <c r="I8" s="88"/>
      <c r="J8" s="116">
        <f t="shared" ref="J8:J15" si="1">G8*ROUND(I8,2)</f>
        <v>0</v>
      </c>
      <c r="K8" s="107"/>
      <c r="L8" s="884"/>
      <c r="M8" s="884"/>
    </row>
    <row r="9" spans="1:14" s="91" customFormat="1" ht="15" customHeight="1" x14ac:dyDescent="0.25">
      <c r="A9" s="92">
        <v>4</v>
      </c>
      <c r="B9" s="93" t="s">
        <v>1888</v>
      </c>
      <c r="C9" s="551" t="s">
        <v>1886</v>
      </c>
      <c r="D9" s="96" t="s">
        <v>56</v>
      </c>
      <c r="E9" s="93">
        <v>2</v>
      </c>
      <c r="F9" s="104">
        <v>1</v>
      </c>
      <c r="G9" s="115">
        <f t="shared" si="0"/>
        <v>2</v>
      </c>
      <c r="H9" s="235">
        <v>5.9</v>
      </c>
      <c r="I9" s="88"/>
      <c r="J9" s="116">
        <f t="shared" si="1"/>
        <v>0</v>
      </c>
      <c r="K9" s="107"/>
      <c r="L9" s="884"/>
      <c r="M9" s="884"/>
    </row>
    <row r="10" spans="1:14" s="91" customFormat="1" ht="15" customHeight="1" x14ac:dyDescent="0.25">
      <c r="A10" s="92">
        <v>5</v>
      </c>
      <c r="B10" s="93" t="s">
        <v>1889</v>
      </c>
      <c r="C10" s="551" t="s">
        <v>1886</v>
      </c>
      <c r="D10" s="96" t="s">
        <v>79</v>
      </c>
      <c r="E10" s="93">
        <v>2</v>
      </c>
      <c r="F10" s="104">
        <v>1</v>
      </c>
      <c r="G10" s="115">
        <f t="shared" si="0"/>
        <v>2</v>
      </c>
      <c r="H10" s="235">
        <v>5.9</v>
      </c>
      <c r="I10" s="88"/>
      <c r="J10" s="116">
        <f t="shared" si="1"/>
        <v>0</v>
      </c>
      <c r="K10" s="107"/>
      <c r="L10" s="884"/>
      <c r="M10" s="884"/>
    </row>
    <row r="11" spans="1:14" s="91" customFormat="1" ht="15" customHeight="1" x14ac:dyDescent="0.25">
      <c r="A11" s="92">
        <v>6</v>
      </c>
      <c r="B11" s="93" t="s">
        <v>1890</v>
      </c>
      <c r="C11" s="551" t="s">
        <v>1886</v>
      </c>
      <c r="D11" s="96" t="s">
        <v>81</v>
      </c>
      <c r="E11" s="93">
        <v>2</v>
      </c>
      <c r="F11" s="104">
        <v>1</v>
      </c>
      <c r="G11" s="115">
        <f t="shared" si="0"/>
        <v>2</v>
      </c>
      <c r="H11" s="235">
        <v>5.9</v>
      </c>
      <c r="I11" s="88"/>
      <c r="J11" s="116">
        <f t="shared" si="1"/>
        <v>0</v>
      </c>
      <c r="K11" s="107"/>
      <c r="L11" s="884"/>
      <c r="M11" s="884"/>
    </row>
    <row r="12" spans="1:14" s="91" customFormat="1" ht="15" customHeight="1" x14ac:dyDescent="0.25">
      <c r="A12" s="92">
        <v>7</v>
      </c>
      <c r="B12" s="93" t="s">
        <v>1891</v>
      </c>
      <c r="C12" s="551" t="s">
        <v>1886</v>
      </c>
      <c r="D12" s="96" t="s">
        <v>1749</v>
      </c>
      <c r="E12" s="93">
        <v>2</v>
      </c>
      <c r="F12" s="104">
        <v>1</v>
      </c>
      <c r="G12" s="115">
        <f t="shared" si="0"/>
        <v>2</v>
      </c>
      <c r="H12" s="235">
        <v>5.9</v>
      </c>
      <c r="I12" s="88"/>
      <c r="J12" s="116">
        <f t="shared" si="1"/>
        <v>0</v>
      </c>
      <c r="K12" s="107"/>
      <c r="L12" s="69"/>
      <c r="M12" s="69"/>
    </row>
    <row r="13" spans="1:14" s="91" customFormat="1" ht="15" customHeight="1" x14ac:dyDescent="0.25">
      <c r="A13" s="92">
        <v>8</v>
      </c>
      <c r="B13" s="93" t="s">
        <v>1892</v>
      </c>
      <c r="C13" s="551" t="s">
        <v>1886</v>
      </c>
      <c r="D13" s="96" t="s">
        <v>1893</v>
      </c>
      <c r="E13" s="93">
        <v>2</v>
      </c>
      <c r="F13" s="104">
        <v>1</v>
      </c>
      <c r="G13" s="115">
        <f t="shared" si="0"/>
        <v>2</v>
      </c>
      <c r="H13" s="235">
        <v>5.9</v>
      </c>
      <c r="I13" s="88"/>
      <c r="J13" s="116">
        <f t="shared" si="1"/>
        <v>0</v>
      </c>
      <c r="K13" s="107"/>
      <c r="L13" s="69"/>
      <c r="M13" s="69"/>
    </row>
    <row r="14" spans="1:14" s="91" customFormat="1" ht="15" customHeight="1" x14ac:dyDescent="0.25">
      <c r="A14" s="92">
        <v>9</v>
      </c>
      <c r="B14" s="93" t="s">
        <v>1894</v>
      </c>
      <c r="C14" s="551" t="s">
        <v>1886</v>
      </c>
      <c r="D14" s="96" t="s">
        <v>1499</v>
      </c>
      <c r="E14" s="93">
        <v>2</v>
      </c>
      <c r="F14" s="104">
        <v>1</v>
      </c>
      <c r="G14" s="115">
        <f t="shared" si="0"/>
        <v>2</v>
      </c>
      <c r="H14" s="235">
        <v>5.9</v>
      </c>
      <c r="I14" s="88"/>
      <c r="J14" s="116">
        <f t="shared" si="1"/>
        <v>0</v>
      </c>
      <c r="K14" s="107"/>
      <c r="L14" s="69"/>
      <c r="M14" s="69"/>
    </row>
    <row r="15" spans="1:14" s="91" customFormat="1" ht="15" customHeight="1" thickBot="1" x14ac:dyDescent="0.3">
      <c r="A15" s="100">
        <v>10</v>
      </c>
      <c r="B15" s="101" t="s">
        <v>1895</v>
      </c>
      <c r="C15" s="554" t="s">
        <v>1884</v>
      </c>
      <c r="D15" s="117" t="s">
        <v>44</v>
      </c>
      <c r="E15" s="101">
        <v>2</v>
      </c>
      <c r="F15" s="101">
        <v>8</v>
      </c>
      <c r="G15" s="118">
        <f t="shared" si="0"/>
        <v>16</v>
      </c>
      <c r="H15" s="236">
        <v>5.9</v>
      </c>
      <c r="I15" s="90"/>
      <c r="J15" s="556">
        <f t="shared" si="1"/>
        <v>0</v>
      </c>
      <c r="K15" s="107"/>
      <c r="L15" s="69"/>
      <c r="M15" s="69"/>
    </row>
    <row r="16" spans="1:14" s="91" customFormat="1" ht="15" customHeight="1" thickTop="1" thickBot="1" x14ac:dyDescent="0.3">
      <c r="E16" s="102"/>
      <c r="F16" s="102"/>
      <c r="G16" s="119"/>
      <c r="I16" s="356" t="s">
        <v>9</v>
      </c>
      <c r="J16" s="357">
        <f>SUM(J7:J15)</f>
        <v>0</v>
      </c>
      <c r="K16" s="112"/>
      <c r="L16" s="83"/>
      <c r="M16" s="83"/>
      <c r="N16" s="108"/>
    </row>
    <row r="17" spans="4:13" ht="15" customHeight="1" thickTop="1" x14ac:dyDescent="0.25">
      <c r="M17" s="489"/>
    </row>
    <row r="18" spans="4:13" ht="15" customHeight="1" x14ac:dyDescent="0.25">
      <c r="D18" s="485"/>
    </row>
    <row r="19" spans="4:13" ht="15" customHeight="1" x14ac:dyDescent="0.25">
      <c r="D19" s="485"/>
    </row>
    <row r="20" spans="4:13" ht="15" customHeight="1" x14ac:dyDescent="0.25">
      <c r="D20" s="485"/>
    </row>
    <row r="21" spans="4:13" ht="15" customHeight="1" x14ac:dyDescent="0.25">
      <c r="D21" s="485"/>
    </row>
    <row r="22" spans="4:13" ht="15" customHeight="1" x14ac:dyDescent="0.25">
      <c r="D22" s="485"/>
    </row>
    <row r="23" spans="4:13" ht="15" customHeight="1" x14ac:dyDescent="0.25">
      <c r="D23" s="882"/>
    </row>
    <row r="24" spans="4:13" ht="15" customHeight="1" x14ac:dyDescent="0.25">
      <c r="D24" s="882"/>
    </row>
    <row r="25" spans="4:13" ht="15" customHeight="1" x14ac:dyDescent="0.25">
      <c r="D25" s="882"/>
    </row>
    <row r="26" spans="4:13" ht="15" customHeight="1" x14ac:dyDescent="0.25">
      <c r="D26" s="882"/>
    </row>
    <row r="27" spans="4:13" ht="15" customHeight="1" x14ac:dyDescent="0.25">
      <c r="D27" s="882"/>
    </row>
    <row r="28" spans="4:13" ht="15" customHeight="1" x14ac:dyDescent="0.25">
      <c r="D28" s="882"/>
    </row>
    <row r="29" spans="4:13" ht="15" customHeight="1" x14ac:dyDescent="0.25">
      <c r="D29" s="882"/>
    </row>
    <row r="30" spans="4:13" ht="15" customHeight="1" x14ac:dyDescent="0.25">
      <c r="D30" s="882"/>
      <c r="E30" s="884"/>
      <c r="F30" s="884"/>
    </row>
    <row r="31" spans="4:13" ht="15" customHeight="1" x14ac:dyDescent="0.25">
      <c r="D31" s="882"/>
      <c r="E31" s="884"/>
      <c r="F31" s="884"/>
    </row>
    <row r="32" spans="4:13" ht="15" customHeight="1" x14ac:dyDescent="0.25">
      <c r="D32" s="882"/>
      <c r="E32" s="884"/>
      <c r="F32" s="884"/>
    </row>
    <row r="33" spans="4:6" ht="15" customHeight="1" x14ac:dyDescent="0.25">
      <c r="D33" s="882"/>
      <c r="E33" s="884"/>
      <c r="F33" s="884"/>
    </row>
    <row r="34" spans="4:6" ht="15" customHeight="1" x14ac:dyDescent="0.25">
      <c r="D34" s="882"/>
      <c r="E34" s="884"/>
      <c r="F34" s="884"/>
    </row>
    <row r="35" spans="4:6" ht="15" customHeight="1" x14ac:dyDescent="0.25">
      <c r="D35" s="882"/>
      <c r="E35" s="884"/>
      <c r="F35" s="884"/>
    </row>
    <row r="36" spans="4:6" ht="15" customHeight="1" x14ac:dyDescent="0.25">
      <c r="D36" s="479"/>
      <c r="E36" s="884"/>
      <c r="F36" s="884"/>
    </row>
    <row r="37" spans="4:6" ht="15" customHeight="1" x14ac:dyDescent="0.25">
      <c r="D37" s="881"/>
      <c r="E37" s="884"/>
      <c r="F37" s="884"/>
    </row>
    <row r="38" spans="4:6" ht="15" customHeight="1" x14ac:dyDescent="0.25">
      <c r="D38" s="886"/>
      <c r="E38" s="884"/>
      <c r="F38" s="884"/>
    </row>
    <row r="39" spans="4:6" x14ac:dyDescent="0.25">
      <c r="D39" s="882"/>
      <c r="E39" s="884"/>
      <c r="F39" s="884"/>
    </row>
    <row r="40" spans="4:6" x14ac:dyDescent="0.25">
      <c r="D40" s="882"/>
      <c r="E40" s="884"/>
      <c r="F40" s="884"/>
    </row>
    <row r="41" spans="4:6" x14ac:dyDescent="0.25">
      <c r="D41" s="882"/>
      <c r="E41" s="884"/>
      <c r="F41" s="884"/>
    </row>
    <row r="42" spans="4:6" x14ac:dyDescent="0.25">
      <c r="D42" s="882"/>
      <c r="E42" s="884"/>
      <c r="F42" s="884"/>
    </row>
    <row r="43" spans="4:6" x14ac:dyDescent="0.25">
      <c r="D43" s="882"/>
      <c r="E43" s="884"/>
      <c r="F43" s="884"/>
    </row>
    <row r="44" spans="4:6" x14ac:dyDescent="0.25">
      <c r="D44" s="882"/>
      <c r="E44" s="884"/>
      <c r="F44" s="884"/>
    </row>
    <row r="45" spans="4:6" x14ac:dyDescent="0.25">
      <c r="D45" s="882"/>
      <c r="E45" s="884"/>
      <c r="F45" s="884"/>
    </row>
    <row r="46" spans="4:6" x14ac:dyDescent="0.25">
      <c r="D46" s="882"/>
      <c r="E46" s="884"/>
      <c r="F46" s="884"/>
    </row>
    <row r="47" spans="4:6" x14ac:dyDescent="0.25">
      <c r="D47" s="882"/>
      <c r="E47" s="884"/>
      <c r="F47" s="884"/>
    </row>
    <row r="48" spans="4:6" x14ac:dyDescent="0.25">
      <c r="D48" s="882"/>
      <c r="E48" s="884"/>
      <c r="F48" s="884"/>
    </row>
    <row r="49" spans="4:6" x14ac:dyDescent="0.25">
      <c r="D49" s="882"/>
      <c r="E49" s="884"/>
      <c r="F49" s="884"/>
    </row>
    <row r="50" spans="4:6" x14ac:dyDescent="0.25">
      <c r="D50" s="882"/>
      <c r="E50" s="884"/>
      <c r="F50" s="884"/>
    </row>
    <row r="51" spans="4:6" x14ac:dyDescent="0.25">
      <c r="D51" s="882"/>
      <c r="E51" s="884"/>
      <c r="F51" s="884"/>
    </row>
    <row r="52" spans="4:6" x14ac:dyDescent="0.25">
      <c r="D52" s="882"/>
      <c r="E52" s="884"/>
      <c r="F52" s="884"/>
    </row>
  </sheetData>
  <sheetProtection algorithmName="SHA-512" hashValue="WwwicgnBBkUmsjbsqjvlRSsYiZU93d55e6wDdb+6Sx/kSTjgUxcsXMilXM2LCFYsec5ajDK5+kbpOWfm7jyAIA==" saltValue="lsXmsN6Hyf3x2QaVG2Ilgw==" spinCount="100000" sheet="1" objects="1" scenarios="1"/>
  <mergeCells count="4">
    <mergeCell ref="A1:D1"/>
    <mergeCell ref="E1:J1"/>
    <mergeCell ref="A2:J2"/>
    <mergeCell ref="A3:J3"/>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1">
    <tabColor theme="3" tint="0.39997558519241921"/>
    <pageSetUpPr fitToPage="1"/>
  </sheetPr>
  <dimension ref="A1:M40"/>
  <sheetViews>
    <sheetView zoomScale="90" zoomScaleNormal="90" workbookViewId="0">
      <pane ySplit="5" topLeftCell="A6" activePane="bottomLeft" state="frozen"/>
      <selection activeCell="A2" sqref="A2:C2"/>
      <selection pane="bottomLeft" activeCell="I7" activeCellId="1" sqref="I7 I7:I11"/>
    </sheetView>
  </sheetViews>
  <sheetFormatPr defaultColWidth="9.140625" defaultRowHeight="15" x14ac:dyDescent="0.25"/>
  <cols>
    <col min="1" max="1" width="5.7109375" style="882" customWidth="1"/>
    <col min="2" max="2" width="10.7109375" style="882" customWidth="1"/>
    <col min="3" max="3" width="18.7109375" style="882" customWidth="1"/>
    <col min="4" max="4" width="70.7109375" style="882" customWidth="1"/>
    <col min="5" max="6" width="8.7109375" style="478" customWidth="1"/>
    <col min="7" max="8" width="15.7109375" style="479" customWidth="1"/>
    <col min="9" max="10" width="15.7109375" style="882" customWidth="1"/>
    <col min="11" max="11" width="10.42578125" style="882" customWidth="1"/>
    <col min="12" max="12" width="16.85546875" style="882" customWidth="1"/>
    <col min="13" max="13" width="17.7109375" style="882" customWidth="1"/>
    <col min="14" max="17" width="9.140625" style="882"/>
    <col min="18" max="18" width="11.140625" style="882" customWidth="1"/>
    <col min="19" max="16384" width="9.140625" style="882"/>
  </cols>
  <sheetData>
    <row r="1" spans="1:13" ht="54" customHeight="1" x14ac:dyDescent="0.25">
      <c r="A1" s="1338"/>
      <c r="B1" s="1338"/>
      <c r="C1" s="1338"/>
      <c r="D1" s="1338"/>
      <c r="E1" s="1311" t="s">
        <v>3655</v>
      </c>
      <c r="F1" s="1311"/>
      <c r="G1" s="1311"/>
      <c r="H1" s="1311"/>
      <c r="I1" s="1311"/>
      <c r="J1" s="1311"/>
    </row>
    <row r="2" spans="1:13" ht="15.75" customHeight="1" x14ac:dyDescent="0.25">
      <c r="A2" s="1169" t="s">
        <v>1606</v>
      </c>
      <c r="B2" s="1169"/>
      <c r="C2" s="1169"/>
      <c r="D2" s="1169"/>
      <c r="E2" s="1169"/>
      <c r="F2" s="1169"/>
      <c r="G2" s="1169"/>
      <c r="H2" s="1169"/>
      <c r="I2" s="1169"/>
      <c r="J2" s="1169"/>
    </row>
    <row r="3" spans="1:13" ht="15.75" customHeight="1" x14ac:dyDescent="0.25">
      <c r="A3" s="1169" t="s">
        <v>3628</v>
      </c>
      <c r="B3" s="1169"/>
      <c r="C3" s="1169"/>
      <c r="D3" s="1169"/>
      <c r="E3" s="1169"/>
      <c r="F3" s="1169"/>
      <c r="G3" s="1169"/>
      <c r="H3" s="1169"/>
      <c r="I3" s="1169"/>
      <c r="J3" s="1169"/>
    </row>
    <row r="4" spans="1:13" ht="15.75" customHeight="1" thickBot="1" x14ac:dyDescent="0.3">
      <c r="A4" s="1312"/>
      <c r="B4" s="1312"/>
      <c r="C4" s="1312"/>
      <c r="D4" s="1312"/>
      <c r="E4" s="1312"/>
      <c r="F4" s="1312"/>
      <c r="G4" s="1312"/>
      <c r="H4" s="1312"/>
      <c r="I4" s="1312"/>
      <c r="J4" s="1312"/>
      <c r="K4" s="490"/>
      <c r="L4" s="473"/>
    </row>
    <row r="5" spans="1:13" s="60" customFormat="1" ht="60" customHeight="1" thickTop="1" thickBot="1" x14ac:dyDescent="0.3">
      <c r="A5" s="862" t="s">
        <v>61</v>
      </c>
      <c r="B5" s="863" t="s">
        <v>0</v>
      </c>
      <c r="C5" s="863" t="s">
        <v>1</v>
      </c>
      <c r="D5" s="863" t="s">
        <v>2</v>
      </c>
      <c r="E5" s="864" t="s">
        <v>203</v>
      </c>
      <c r="F5" s="864" t="s">
        <v>64</v>
      </c>
      <c r="G5" s="864" t="s">
        <v>65</v>
      </c>
      <c r="H5" s="865" t="s">
        <v>66</v>
      </c>
      <c r="I5" s="866" t="s">
        <v>67</v>
      </c>
      <c r="J5" s="867" t="s">
        <v>68</v>
      </c>
      <c r="K5" s="39"/>
      <c r="L5" s="39"/>
      <c r="M5" s="46"/>
    </row>
    <row r="6" spans="1:13" s="60" customFormat="1" ht="15" customHeight="1" x14ac:dyDescent="0.25">
      <c r="A6" s="61">
        <v>1</v>
      </c>
      <c r="B6" s="62" t="s">
        <v>1896</v>
      </c>
      <c r="C6" s="542" t="s">
        <v>1897</v>
      </c>
      <c r="D6" s="63" t="s">
        <v>130</v>
      </c>
      <c r="E6" s="64">
        <v>2</v>
      </c>
      <c r="F6" s="62">
        <v>7</v>
      </c>
      <c r="G6" s="86">
        <f t="shared" ref="G6:G11" si="0">E6*F6</f>
        <v>14</v>
      </c>
      <c r="H6" s="234">
        <v>5.9</v>
      </c>
      <c r="I6" s="821" t="s">
        <v>4046</v>
      </c>
      <c r="J6" s="822" t="s">
        <v>4046</v>
      </c>
      <c r="K6" s="207"/>
      <c r="L6" s="68"/>
      <c r="M6" s="68"/>
    </row>
    <row r="7" spans="1:13" s="60" customFormat="1" ht="15" customHeight="1" x14ac:dyDescent="0.25">
      <c r="A7" s="70">
        <v>2</v>
      </c>
      <c r="B7" s="71" t="s">
        <v>1898</v>
      </c>
      <c r="C7" s="544" t="s">
        <v>1897</v>
      </c>
      <c r="D7" s="72" t="s">
        <v>56</v>
      </c>
      <c r="E7" s="73">
        <v>2</v>
      </c>
      <c r="F7" s="71">
        <v>7</v>
      </c>
      <c r="G7" s="86">
        <f t="shared" si="0"/>
        <v>14</v>
      </c>
      <c r="H7" s="235">
        <v>5.9</v>
      </c>
      <c r="I7" s="88"/>
      <c r="J7" s="67">
        <f>G7*ROUND(I7,2)</f>
        <v>0</v>
      </c>
      <c r="K7" s="207"/>
      <c r="L7" s="68"/>
      <c r="M7" s="68"/>
    </row>
    <row r="8" spans="1:13" s="60" customFormat="1" ht="15" customHeight="1" x14ac:dyDescent="0.25">
      <c r="A8" s="70">
        <v>3</v>
      </c>
      <c r="B8" s="71" t="s">
        <v>1899</v>
      </c>
      <c r="C8" s="544" t="s">
        <v>1897</v>
      </c>
      <c r="D8" s="87" t="s">
        <v>79</v>
      </c>
      <c r="E8" s="73">
        <v>2</v>
      </c>
      <c r="F8" s="71">
        <v>7</v>
      </c>
      <c r="G8" s="86">
        <f t="shared" si="0"/>
        <v>14</v>
      </c>
      <c r="H8" s="235">
        <v>5.9</v>
      </c>
      <c r="I8" s="88"/>
      <c r="J8" s="67">
        <f>G8*ROUND(I8,2)</f>
        <v>0</v>
      </c>
      <c r="K8" s="207"/>
      <c r="L8" s="68"/>
      <c r="M8" s="68"/>
    </row>
    <row r="9" spans="1:13" s="60" customFormat="1" ht="15" customHeight="1" x14ac:dyDescent="0.25">
      <c r="A9" s="70">
        <v>4</v>
      </c>
      <c r="B9" s="71" t="s">
        <v>1900</v>
      </c>
      <c r="C9" s="544" t="s">
        <v>1897</v>
      </c>
      <c r="D9" s="87" t="s">
        <v>81</v>
      </c>
      <c r="E9" s="73">
        <v>2</v>
      </c>
      <c r="F9" s="71">
        <v>7</v>
      </c>
      <c r="G9" s="86">
        <f t="shared" si="0"/>
        <v>14</v>
      </c>
      <c r="H9" s="235">
        <v>5.9</v>
      </c>
      <c r="I9" s="88"/>
      <c r="J9" s="67">
        <f>G9*ROUND(I9,2)</f>
        <v>0</v>
      </c>
      <c r="K9" s="207"/>
      <c r="L9" s="68"/>
      <c r="M9" s="68"/>
    </row>
    <row r="10" spans="1:13" s="60" customFormat="1" ht="15" customHeight="1" x14ac:dyDescent="0.25">
      <c r="A10" s="70">
        <v>5</v>
      </c>
      <c r="B10" s="71" t="s">
        <v>1901</v>
      </c>
      <c r="C10" s="544" t="s">
        <v>1897</v>
      </c>
      <c r="D10" s="72" t="s">
        <v>1902</v>
      </c>
      <c r="E10" s="73">
        <v>2</v>
      </c>
      <c r="F10" s="71">
        <v>6</v>
      </c>
      <c r="G10" s="86">
        <f t="shared" si="0"/>
        <v>12</v>
      </c>
      <c r="H10" s="235">
        <v>5.9</v>
      </c>
      <c r="I10" s="88"/>
      <c r="J10" s="67">
        <f>G10*ROUND(I10,2)</f>
        <v>0</v>
      </c>
      <c r="K10" s="207"/>
      <c r="L10" s="68"/>
      <c r="M10" s="68"/>
    </row>
    <row r="11" spans="1:13" s="60" customFormat="1" ht="15" customHeight="1" thickBot="1" x14ac:dyDescent="0.3">
      <c r="A11" s="75">
        <v>6</v>
      </c>
      <c r="B11" s="76" t="s">
        <v>1903</v>
      </c>
      <c r="C11" s="545" t="s">
        <v>1897</v>
      </c>
      <c r="D11" s="109" t="s">
        <v>44</v>
      </c>
      <c r="E11" s="78">
        <v>2</v>
      </c>
      <c r="F11" s="76">
        <v>7</v>
      </c>
      <c r="G11" s="89">
        <f t="shared" si="0"/>
        <v>14</v>
      </c>
      <c r="H11" s="236">
        <v>5.9</v>
      </c>
      <c r="I11" s="90"/>
      <c r="J11" s="359">
        <f>G11*ROUND(I11,2)</f>
        <v>0</v>
      </c>
      <c r="K11" s="207"/>
      <c r="L11" s="68"/>
      <c r="M11" s="68"/>
    </row>
    <row r="12" spans="1:13" s="60" customFormat="1" ht="15" customHeight="1" thickTop="1" thickBot="1" x14ac:dyDescent="0.3">
      <c r="A12" s="82"/>
      <c r="B12" s="82"/>
      <c r="G12" s="81"/>
      <c r="H12" s="82"/>
      <c r="I12" s="356" t="s">
        <v>9</v>
      </c>
      <c r="J12" s="357">
        <f>SUM(J7:J11)</f>
        <v>0</v>
      </c>
      <c r="K12" s="112"/>
      <c r="L12" s="83"/>
      <c r="M12" s="83"/>
    </row>
    <row r="13" spans="1:13" ht="15" customHeight="1" thickTop="1" x14ac:dyDescent="0.25">
      <c r="A13" s="479"/>
      <c r="B13" s="479"/>
      <c r="E13" s="882"/>
      <c r="F13" s="882"/>
    </row>
    <row r="14" spans="1:13" ht="15" customHeight="1" x14ac:dyDescent="0.25">
      <c r="A14" s="479"/>
      <c r="B14" s="479"/>
      <c r="E14" s="882"/>
      <c r="F14" s="882"/>
    </row>
    <row r="15" spans="1:13" ht="15" customHeight="1" x14ac:dyDescent="0.25">
      <c r="A15" s="479"/>
      <c r="B15" s="479"/>
      <c r="E15" s="882"/>
      <c r="F15" s="882"/>
    </row>
    <row r="16" spans="1:13" ht="15" customHeight="1" x14ac:dyDescent="0.25">
      <c r="A16" s="479"/>
      <c r="B16" s="479"/>
      <c r="E16" s="882"/>
      <c r="F16" s="882"/>
    </row>
    <row r="17" spans="1:6" ht="15" customHeight="1" x14ac:dyDescent="0.25">
      <c r="A17" s="479"/>
      <c r="B17" s="479"/>
      <c r="E17" s="882"/>
      <c r="F17" s="882"/>
    </row>
    <row r="18" spans="1:6" ht="15" customHeight="1" x14ac:dyDescent="0.25">
      <c r="A18" s="479"/>
      <c r="B18" s="479"/>
      <c r="E18" s="882"/>
      <c r="F18" s="882"/>
    </row>
    <row r="19" spans="1:6" ht="15" customHeight="1" x14ac:dyDescent="0.25">
      <c r="A19" s="479"/>
      <c r="B19" s="479"/>
      <c r="E19" s="882"/>
      <c r="F19" s="882"/>
    </row>
    <row r="20" spans="1:6" ht="15" customHeight="1" x14ac:dyDescent="0.25">
      <c r="A20" s="479"/>
      <c r="B20" s="479"/>
      <c r="E20" s="882"/>
      <c r="F20" s="882"/>
    </row>
    <row r="21" spans="1:6" ht="15" customHeight="1" x14ac:dyDescent="0.25">
      <c r="A21" s="479"/>
      <c r="B21" s="479"/>
      <c r="D21" s="479"/>
      <c r="E21" s="479"/>
      <c r="F21" s="479"/>
    </row>
    <row r="22" spans="1:6" ht="15" customHeight="1" x14ac:dyDescent="0.25">
      <c r="A22" s="479"/>
      <c r="B22" s="479"/>
      <c r="D22" s="479"/>
      <c r="E22" s="479"/>
      <c r="F22" s="479"/>
    </row>
    <row r="23" spans="1:6" ht="15" customHeight="1" x14ac:dyDescent="0.25">
      <c r="A23" s="479"/>
      <c r="B23" s="479"/>
      <c r="D23" s="479"/>
      <c r="E23" s="479"/>
      <c r="F23" s="479"/>
    </row>
    <row r="24" spans="1:6" ht="15" customHeight="1" x14ac:dyDescent="0.25">
      <c r="A24" s="479"/>
      <c r="B24" s="479"/>
      <c r="D24" s="479"/>
      <c r="E24" s="479"/>
      <c r="F24" s="479"/>
    </row>
    <row r="25" spans="1:6" ht="15" customHeight="1" x14ac:dyDescent="0.25">
      <c r="A25" s="479"/>
      <c r="B25" s="479"/>
      <c r="D25" s="479"/>
      <c r="E25" s="479"/>
      <c r="F25" s="479"/>
    </row>
    <row r="26" spans="1:6" ht="15" customHeight="1" x14ac:dyDescent="0.25">
      <c r="A26" s="479"/>
      <c r="B26" s="479"/>
      <c r="E26" s="882"/>
      <c r="F26" s="882"/>
    </row>
    <row r="27" spans="1:6" ht="15" customHeight="1" x14ac:dyDescent="0.25">
      <c r="A27" s="479"/>
      <c r="B27" s="479"/>
      <c r="E27" s="882"/>
      <c r="F27" s="882"/>
    </row>
    <row r="28" spans="1:6" ht="15" customHeight="1" x14ac:dyDescent="0.25">
      <c r="A28" s="479"/>
      <c r="B28" s="479"/>
      <c r="C28" s="886"/>
      <c r="D28" s="886"/>
      <c r="E28" s="886"/>
      <c r="F28" s="886"/>
    </row>
    <row r="29" spans="1:6" ht="15" customHeight="1" x14ac:dyDescent="0.25">
      <c r="A29" s="881"/>
      <c r="B29" s="881"/>
      <c r="C29" s="1336"/>
      <c r="D29" s="1336"/>
      <c r="E29" s="885"/>
      <c r="F29" s="885"/>
    </row>
    <row r="30" spans="1:6" ht="15" customHeight="1" x14ac:dyDescent="0.25">
      <c r="A30" s="479"/>
      <c r="B30" s="479"/>
      <c r="C30" s="886"/>
      <c r="E30" s="882"/>
      <c r="F30" s="882"/>
    </row>
    <row r="31" spans="1:6" x14ac:dyDescent="0.25">
      <c r="A31" s="479"/>
      <c r="B31" s="479"/>
      <c r="C31" s="886"/>
      <c r="D31" s="479"/>
      <c r="E31" s="479"/>
      <c r="F31" s="479"/>
    </row>
    <row r="32" spans="1:6" x14ac:dyDescent="0.25">
      <c r="A32" s="479"/>
      <c r="B32" s="479"/>
      <c r="C32" s="886"/>
      <c r="D32" s="479"/>
      <c r="E32" s="479"/>
      <c r="F32" s="479"/>
    </row>
    <row r="33" spans="1:6" x14ac:dyDescent="0.25">
      <c r="A33" s="479"/>
      <c r="B33" s="479"/>
      <c r="C33" s="886"/>
      <c r="D33" s="479"/>
      <c r="E33" s="479"/>
      <c r="F33" s="479"/>
    </row>
    <row r="34" spans="1:6" x14ac:dyDescent="0.25">
      <c r="A34" s="479"/>
      <c r="B34" s="479"/>
      <c r="C34" s="886"/>
      <c r="D34" s="479"/>
      <c r="E34" s="479"/>
      <c r="F34" s="479"/>
    </row>
    <row r="35" spans="1:6" x14ac:dyDescent="0.25">
      <c r="A35" s="479"/>
      <c r="B35" s="479"/>
      <c r="C35" s="886"/>
      <c r="D35" s="479"/>
      <c r="E35" s="479"/>
      <c r="F35" s="479"/>
    </row>
    <row r="36" spans="1:6" x14ac:dyDescent="0.25">
      <c r="A36" s="479"/>
      <c r="B36" s="479"/>
      <c r="C36" s="886"/>
      <c r="D36" s="479"/>
      <c r="E36" s="479"/>
      <c r="F36" s="479"/>
    </row>
    <row r="37" spans="1:6" x14ac:dyDescent="0.25">
      <c r="A37" s="479"/>
      <c r="B37" s="479"/>
      <c r="C37" s="886"/>
      <c r="D37" s="479"/>
      <c r="E37" s="479"/>
      <c r="F37" s="479"/>
    </row>
    <row r="38" spans="1:6" x14ac:dyDescent="0.25">
      <c r="A38" s="479"/>
      <c r="B38" s="479"/>
      <c r="C38" s="1337"/>
      <c r="D38" s="1337"/>
      <c r="E38" s="886"/>
      <c r="F38" s="886"/>
    </row>
    <row r="39" spans="1:6" x14ac:dyDescent="0.25">
      <c r="D39" s="479"/>
      <c r="E39" s="886"/>
      <c r="F39" s="886"/>
    </row>
    <row r="40" spans="1:6" x14ac:dyDescent="0.25">
      <c r="D40" s="479"/>
      <c r="E40" s="479"/>
      <c r="F40" s="479"/>
    </row>
  </sheetData>
  <sheetProtection algorithmName="SHA-512" hashValue="qBo98HpKqeF8Lc5CnUMLuyr9Yewt4o0fjJnhmEJ+6ncIOXT1kwZEkmvEwFr2BhJjFOmSJDNhOQJIsK57rI2a9w==" saltValue="tGkM4tlVpqOj50uFmhHT8Q==" spinCount="100000" sheet="1" objects="1" scenarios="1"/>
  <mergeCells count="7">
    <mergeCell ref="C29:D29"/>
    <mergeCell ref="C38:D38"/>
    <mergeCell ref="A1:D1"/>
    <mergeCell ref="E1:J1"/>
    <mergeCell ref="A2:J2"/>
    <mergeCell ref="A3:J3"/>
    <mergeCell ref="A4:J4"/>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9">
    <tabColor rgb="FF0070C0"/>
    <pageSetUpPr fitToPage="1"/>
  </sheetPr>
  <dimension ref="A1:M110"/>
  <sheetViews>
    <sheetView zoomScale="40" zoomScaleNormal="40" workbookViewId="0">
      <pane ySplit="5" topLeftCell="A62" activePane="bottomLeft" state="frozen"/>
      <selection activeCell="A2" sqref="A2:C2"/>
      <selection pane="bottomLeft" activeCell="R74" sqref="R74"/>
    </sheetView>
  </sheetViews>
  <sheetFormatPr defaultColWidth="9.140625" defaultRowHeight="15" x14ac:dyDescent="0.25"/>
  <cols>
    <col min="1" max="1" width="5.7109375" style="1125" customWidth="1"/>
    <col min="2" max="2" width="10.7109375" style="1125" customWidth="1"/>
    <col min="3" max="3" width="18.7109375" style="1125" customWidth="1"/>
    <col min="4" max="4" width="70.7109375" style="1125" customWidth="1"/>
    <col min="5" max="6" width="8.7109375" style="478" customWidth="1"/>
    <col min="7" max="8" width="15.7109375" style="479" customWidth="1"/>
    <col min="9" max="10" width="15.7109375" style="1125" customWidth="1"/>
    <col min="11" max="11" width="10.42578125" style="1125" customWidth="1"/>
    <col min="12" max="12" width="16.85546875" style="1125" customWidth="1"/>
    <col min="13" max="13" width="17.7109375" style="1125" customWidth="1"/>
    <col min="14" max="17" width="9.140625" style="1125"/>
    <col min="18" max="18" width="11.140625" style="1125" customWidth="1"/>
    <col min="19" max="16384" width="9.140625" style="1125"/>
  </cols>
  <sheetData>
    <row r="1" spans="1:13" ht="54" customHeight="1" x14ac:dyDescent="0.25">
      <c r="A1" s="1338"/>
      <c r="B1" s="1338"/>
      <c r="C1" s="1338"/>
      <c r="D1" s="1338"/>
      <c r="E1" s="1311" t="s">
        <v>3919</v>
      </c>
      <c r="F1" s="1311"/>
      <c r="G1" s="1311"/>
      <c r="H1" s="1311"/>
      <c r="I1" s="1311"/>
      <c r="J1" s="1311"/>
    </row>
    <row r="2" spans="1:13" ht="15.75" customHeight="1" x14ac:dyDescent="0.25">
      <c r="A2" s="1169" t="s">
        <v>1606</v>
      </c>
      <c r="B2" s="1169"/>
      <c r="C2" s="1169"/>
      <c r="D2" s="1169"/>
      <c r="E2" s="1169"/>
      <c r="F2" s="1169"/>
      <c r="G2" s="1169"/>
      <c r="H2" s="1169"/>
      <c r="I2" s="1169"/>
      <c r="J2" s="1169"/>
    </row>
    <row r="3" spans="1:13" ht="15.75" customHeight="1" x14ac:dyDescent="0.25">
      <c r="A3" s="1169" t="s">
        <v>3920</v>
      </c>
      <c r="B3" s="1169"/>
      <c r="C3" s="1169"/>
      <c r="D3" s="1169"/>
      <c r="E3" s="1169"/>
      <c r="F3" s="1169"/>
      <c r="G3" s="1169"/>
      <c r="H3" s="1169"/>
      <c r="I3" s="1169"/>
      <c r="J3" s="1169"/>
    </row>
    <row r="4" spans="1:13" ht="15.75" customHeight="1" thickBot="1" x14ac:dyDescent="0.3">
      <c r="A4" s="1312"/>
      <c r="B4" s="1312"/>
      <c r="C4" s="1312"/>
      <c r="D4" s="1312"/>
      <c r="E4" s="1312"/>
      <c r="F4" s="1312"/>
      <c r="G4" s="1312"/>
      <c r="H4" s="1312"/>
      <c r="I4" s="1312"/>
      <c r="J4" s="1312"/>
      <c r="K4" s="490"/>
      <c r="L4" s="473"/>
    </row>
    <row r="5" spans="1:13" s="60" customFormat="1" ht="60" customHeight="1" thickTop="1" thickBot="1" x14ac:dyDescent="0.3">
      <c r="A5" s="868" t="s">
        <v>61</v>
      </c>
      <c r="B5" s="869" t="s">
        <v>0</v>
      </c>
      <c r="C5" s="869" t="s">
        <v>1</v>
      </c>
      <c r="D5" s="869" t="s">
        <v>2</v>
      </c>
      <c r="E5" s="870" t="s">
        <v>203</v>
      </c>
      <c r="F5" s="870" t="s">
        <v>64</v>
      </c>
      <c r="G5" s="870" t="s">
        <v>65</v>
      </c>
      <c r="H5" s="871" t="s">
        <v>66</v>
      </c>
      <c r="I5" s="872" t="s">
        <v>67</v>
      </c>
      <c r="J5" s="873" t="s">
        <v>68</v>
      </c>
      <c r="K5" s="39"/>
      <c r="L5" s="39"/>
      <c r="M5" s="46"/>
    </row>
    <row r="6" spans="1:13" s="60" customFormat="1" ht="15" customHeight="1" thickTop="1" x14ac:dyDescent="0.25">
      <c r="A6" s="1339"/>
      <c r="B6" s="1340"/>
      <c r="C6" s="1340"/>
      <c r="D6" s="823" t="s">
        <v>3921</v>
      </c>
      <c r="E6" s="824"/>
      <c r="F6" s="824"/>
      <c r="G6" s="824"/>
      <c r="H6" s="824"/>
      <c r="I6" s="824"/>
      <c r="J6" s="825"/>
      <c r="K6" s="207"/>
      <c r="L6" s="68"/>
      <c r="M6" s="68"/>
    </row>
    <row r="7" spans="1:13" s="60" customFormat="1" ht="15" customHeight="1" x14ac:dyDescent="0.25">
      <c r="A7" s="350">
        <v>1</v>
      </c>
      <c r="B7" s="628" t="s">
        <v>1765</v>
      </c>
      <c r="C7" s="629" t="s">
        <v>3922</v>
      </c>
      <c r="D7" s="630" t="s">
        <v>1767</v>
      </c>
      <c r="E7" s="628">
        <v>2</v>
      </c>
      <c r="F7" s="628">
        <v>2</v>
      </c>
      <c r="G7" s="608">
        <f>E7*F7</f>
        <v>4</v>
      </c>
      <c r="H7" s="235" t="s">
        <v>3927</v>
      </c>
      <c r="I7" s="88"/>
      <c r="J7" s="609">
        <f>G7*ROUND(I7,2)</f>
        <v>0</v>
      </c>
      <c r="K7" s="207"/>
      <c r="L7" s="68"/>
      <c r="M7" s="68"/>
    </row>
    <row r="8" spans="1:13" s="60" customFormat="1" ht="15" customHeight="1" x14ac:dyDescent="0.25">
      <c r="A8" s="350">
        <v>2</v>
      </c>
      <c r="B8" s="628" t="s">
        <v>1768</v>
      </c>
      <c r="C8" s="629" t="s">
        <v>3922</v>
      </c>
      <c r="D8" s="630" t="s">
        <v>119</v>
      </c>
      <c r="E8" s="628">
        <v>2</v>
      </c>
      <c r="F8" s="628">
        <v>2</v>
      </c>
      <c r="G8" s="608">
        <f>E8*F8</f>
        <v>4</v>
      </c>
      <c r="H8" s="235" t="s">
        <v>3927</v>
      </c>
      <c r="I8" s="88"/>
      <c r="J8" s="609">
        <f t="shared" ref="J8:J71" si="0">G8*ROUND(I8,2)</f>
        <v>0</v>
      </c>
      <c r="K8" s="207"/>
      <c r="L8" s="68"/>
      <c r="M8" s="68"/>
    </row>
    <row r="9" spans="1:13" s="60" customFormat="1" ht="15" customHeight="1" x14ac:dyDescent="0.25">
      <c r="A9" s="350">
        <v>3</v>
      </c>
      <c r="B9" s="628" t="s">
        <v>1769</v>
      </c>
      <c r="C9" s="629" t="s">
        <v>3922</v>
      </c>
      <c r="D9" s="630" t="s">
        <v>6</v>
      </c>
      <c r="E9" s="628">
        <v>2</v>
      </c>
      <c r="F9" s="628">
        <v>2</v>
      </c>
      <c r="G9" s="608">
        <f t="shared" ref="G9:G72" si="1">E9*F9</f>
        <v>4</v>
      </c>
      <c r="H9" s="235" t="s">
        <v>3927</v>
      </c>
      <c r="I9" s="88"/>
      <c r="J9" s="609">
        <f t="shared" si="0"/>
        <v>0</v>
      </c>
      <c r="K9" s="207"/>
      <c r="L9" s="68"/>
      <c r="M9" s="68"/>
    </row>
    <row r="10" spans="1:13" s="60" customFormat="1" ht="15" customHeight="1" x14ac:dyDescent="0.25">
      <c r="A10" s="350">
        <v>4</v>
      </c>
      <c r="B10" s="628" t="s">
        <v>1770</v>
      </c>
      <c r="C10" s="629" t="s">
        <v>3922</v>
      </c>
      <c r="D10" s="630" t="s">
        <v>126</v>
      </c>
      <c r="E10" s="628">
        <v>2</v>
      </c>
      <c r="F10" s="628">
        <v>2</v>
      </c>
      <c r="G10" s="608">
        <f t="shared" si="1"/>
        <v>4</v>
      </c>
      <c r="H10" s="235" t="s">
        <v>3927</v>
      </c>
      <c r="I10" s="88"/>
      <c r="J10" s="609">
        <f t="shared" si="0"/>
        <v>0</v>
      </c>
      <c r="K10" s="207"/>
      <c r="L10" s="68"/>
      <c r="M10" s="68"/>
    </row>
    <row r="11" spans="1:13" s="60" customFormat="1" ht="15" customHeight="1" x14ac:dyDescent="0.25">
      <c r="A11" s="350">
        <v>5</v>
      </c>
      <c r="B11" s="628" t="s">
        <v>1772</v>
      </c>
      <c r="C11" s="629" t="s">
        <v>3922</v>
      </c>
      <c r="D11" s="630" t="s">
        <v>1499</v>
      </c>
      <c r="E11" s="628">
        <v>0.25</v>
      </c>
      <c r="F11" s="628">
        <v>2</v>
      </c>
      <c r="G11" s="763">
        <f t="shared" si="1"/>
        <v>0.5</v>
      </c>
      <c r="H11" s="235" t="s">
        <v>3927</v>
      </c>
      <c r="I11" s="88"/>
      <c r="J11" s="609">
        <f t="shared" si="0"/>
        <v>0</v>
      </c>
      <c r="K11" s="207"/>
      <c r="L11" s="68"/>
      <c r="M11" s="68"/>
    </row>
    <row r="12" spans="1:13" s="60" customFormat="1" ht="15" customHeight="1" x14ac:dyDescent="0.25">
      <c r="A12" s="350">
        <v>6</v>
      </c>
      <c r="B12" s="628" t="s">
        <v>1773</v>
      </c>
      <c r="C12" s="629" t="s">
        <v>52</v>
      </c>
      <c r="D12" s="630" t="s">
        <v>1776</v>
      </c>
      <c r="E12" s="628">
        <v>1</v>
      </c>
      <c r="F12" s="628">
        <v>1</v>
      </c>
      <c r="G12" s="608">
        <f t="shared" si="1"/>
        <v>1</v>
      </c>
      <c r="H12" s="235">
        <v>9</v>
      </c>
      <c r="I12" s="88"/>
      <c r="J12" s="609">
        <f t="shared" si="0"/>
        <v>0</v>
      </c>
      <c r="K12" s="207"/>
      <c r="L12" s="68"/>
      <c r="M12" s="68"/>
    </row>
    <row r="13" spans="1:13" s="60" customFormat="1" ht="15" customHeight="1" x14ac:dyDescent="0.25">
      <c r="A13" s="350">
        <v>7</v>
      </c>
      <c r="B13" s="628" t="s">
        <v>1775</v>
      </c>
      <c r="C13" s="629" t="s">
        <v>52</v>
      </c>
      <c r="D13" s="630" t="s">
        <v>1778</v>
      </c>
      <c r="E13" s="628">
        <v>1</v>
      </c>
      <c r="F13" s="628">
        <v>1</v>
      </c>
      <c r="G13" s="608">
        <f t="shared" si="1"/>
        <v>1</v>
      </c>
      <c r="H13" s="235">
        <v>9</v>
      </c>
      <c r="I13" s="88"/>
      <c r="J13" s="609">
        <f t="shared" si="0"/>
        <v>0</v>
      </c>
      <c r="K13" s="207"/>
      <c r="L13" s="68"/>
      <c r="M13" s="68"/>
    </row>
    <row r="14" spans="1:13" s="60" customFormat="1" ht="15" customHeight="1" x14ac:dyDescent="0.25">
      <c r="A14" s="350">
        <v>8</v>
      </c>
      <c r="B14" s="628" t="s">
        <v>1777</v>
      </c>
      <c r="C14" s="629" t="s">
        <v>3923</v>
      </c>
      <c r="D14" s="630" t="s">
        <v>3924</v>
      </c>
      <c r="E14" s="628">
        <v>2</v>
      </c>
      <c r="F14" s="628">
        <v>1</v>
      </c>
      <c r="G14" s="608">
        <f t="shared" si="1"/>
        <v>2</v>
      </c>
      <c r="H14" s="235" t="s">
        <v>3927</v>
      </c>
      <c r="I14" s="88"/>
      <c r="J14" s="609">
        <f t="shared" si="0"/>
        <v>0</v>
      </c>
      <c r="K14" s="207"/>
      <c r="L14" s="68"/>
      <c r="M14" s="68"/>
    </row>
    <row r="15" spans="1:13" s="60" customFormat="1" ht="15" customHeight="1" x14ac:dyDescent="0.25">
      <c r="A15" s="350">
        <v>9</v>
      </c>
      <c r="B15" s="628" t="s">
        <v>1780</v>
      </c>
      <c r="C15" s="629" t="s">
        <v>3923</v>
      </c>
      <c r="D15" s="630" t="s">
        <v>6</v>
      </c>
      <c r="E15" s="628">
        <v>2</v>
      </c>
      <c r="F15" s="628">
        <v>1</v>
      </c>
      <c r="G15" s="608">
        <f t="shared" si="1"/>
        <v>2</v>
      </c>
      <c r="H15" s="235" t="s">
        <v>3927</v>
      </c>
      <c r="I15" s="88"/>
      <c r="J15" s="609">
        <f>G15*ROUND(I15,2)</f>
        <v>0</v>
      </c>
      <c r="K15" s="207"/>
      <c r="L15" s="68"/>
      <c r="M15" s="68"/>
    </row>
    <row r="16" spans="1:13" s="60" customFormat="1" ht="15" customHeight="1" x14ac:dyDescent="0.25">
      <c r="A16" s="350">
        <v>10</v>
      </c>
      <c r="B16" s="628" t="s">
        <v>1783</v>
      </c>
      <c r="C16" s="629" t="s">
        <v>3923</v>
      </c>
      <c r="D16" s="630" t="s">
        <v>1499</v>
      </c>
      <c r="E16" s="628">
        <v>0.25</v>
      </c>
      <c r="F16" s="628">
        <v>1</v>
      </c>
      <c r="G16" s="763">
        <f>E16*F16</f>
        <v>0.25</v>
      </c>
      <c r="H16" s="235" t="s">
        <v>3927</v>
      </c>
      <c r="I16" s="88"/>
      <c r="J16" s="764">
        <f>G16*ROUND(I16,2)</f>
        <v>0</v>
      </c>
      <c r="K16" s="207"/>
      <c r="L16" s="68"/>
      <c r="M16" s="68"/>
    </row>
    <row r="17" spans="1:13" s="60" customFormat="1" ht="15" customHeight="1" x14ac:dyDescent="0.25">
      <c r="A17" s="350">
        <v>11</v>
      </c>
      <c r="B17" s="628" t="s">
        <v>1785</v>
      </c>
      <c r="C17" s="629" t="s">
        <v>3925</v>
      </c>
      <c r="D17" s="630" t="s">
        <v>3924</v>
      </c>
      <c r="E17" s="628">
        <v>2</v>
      </c>
      <c r="F17" s="628">
        <v>1</v>
      </c>
      <c r="G17" s="608">
        <f t="shared" si="1"/>
        <v>2</v>
      </c>
      <c r="H17" s="235" t="s">
        <v>3927</v>
      </c>
      <c r="I17" s="88"/>
      <c r="J17" s="609">
        <f t="shared" si="0"/>
        <v>0</v>
      </c>
      <c r="K17" s="207"/>
      <c r="L17" s="68"/>
      <c r="M17" s="68"/>
    </row>
    <row r="18" spans="1:13" s="60" customFormat="1" ht="15" customHeight="1" x14ac:dyDescent="0.25">
      <c r="A18" s="350">
        <v>12</v>
      </c>
      <c r="B18" s="628" t="s">
        <v>1787</v>
      </c>
      <c r="C18" s="629" t="s">
        <v>3925</v>
      </c>
      <c r="D18" s="630" t="s">
        <v>6</v>
      </c>
      <c r="E18" s="628">
        <v>2</v>
      </c>
      <c r="F18" s="628">
        <v>1</v>
      </c>
      <c r="G18" s="608">
        <f t="shared" si="1"/>
        <v>2</v>
      </c>
      <c r="H18" s="235" t="s">
        <v>3927</v>
      </c>
      <c r="I18" s="88"/>
      <c r="J18" s="609">
        <f t="shared" si="0"/>
        <v>0</v>
      </c>
      <c r="K18" s="207"/>
      <c r="L18" s="68"/>
      <c r="M18" s="68"/>
    </row>
    <row r="19" spans="1:13" s="60" customFormat="1" ht="15" customHeight="1" x14ac:dyDescent="0.25">
      <c r="A19" s="350">
        <v>13</v>
      </c>
      <c r="B19" s="628" t="s">
        <v>1788</v>
      </c>
      <c r="C19" s="629" t="s">
        <v>3926</v>
      </c>
      <c r="D19" s="630" t="s">
        <v>33</v>
      </c>
      <c r="E19" s="628">
        <v>2</v>
      </c>
      <c r="F19" s="628">
        <v>28</v>
      </c>
      <c r="G19" s="608">
        <f t="shared" si="1"/>
        <v>56</v>
      </c>
      <c r="H19" s="235" t="s">
        <v>3927</v>
      </c>
      <c r="I19" s="88"/>
      <c r="J19" s="609">
        <f t="shared" si="0"/>
        <v>0</v>
      </c>
      <c r="K19" s="207"/>
      <c r="L19" s="68"/>
      <c r="M19" s="68"/>
    </row>
    <row r="20" spans="1:13" s="60" customFormat="1" ht="15" customHeight="1" x14ac:dyDescent="0.25">
      <c r="A20" s="350">
        <v>14</v>
      </c>
      <c r="B20" s="628" t="s">
        <v>1790</v>
      </c>
      <c r="C20" s="629" t="s">
        <v>3926</v>
      </c>
      <c r="D20" s="630" t="s">
        <v>34</v>
      </c>
      <c r="E20" s="628">
        <v>2</v>
      </c>
      <c r="F20" s="628">
        <v>4</v>
      </c>
      <c r="G20" s="608">
        <f t="shared" si="1"/>
        <v>8</v>
      </c>
      <c r="H20" s="235" t="s">
        <v>3927</v>
      </c>
      <c r="I20" s="88"/>
      <c r="J20" s="609">
        <f t="shared" si="0"/>
        <v>0</v>
      </c>
      <c r="K20" s="207"/>
      <c r="L20" s="68"/>
      <c r="M20" s="68"/>
    </row>
    <row r="21" spans="1:13" s="60" customFormat="1" ht="15" customHeight="1" x14ac:dyDescent="0.25">
      <c r="A21" s="350">
        <v>15</v>
      </c>
      <c r="B21" s="628" t="s">
        <v>1792</v>
      </c>
      <c r="C21" s="629" t="s">
        <v>3926</v>
      </c>
      <c r="D21" s="630" t="s">
        <v>50</v>
      </c>
      <c r="E21" s="628">
        <v>1</v>
      </c>
      <c r="F21" s="628">
        <v>28</v>
      </c>
      <c r="G21" s="608">
        <f t="shared" si="1"/>
        <v>28</v>
      </c>
      <c r="H21" s="235">
        <v>5</v>
      </c>
      <c r="I21" s="88"/>
      <c r="J21" s="609">
        <f t="shared" si="0"/>
        <v>0</v>
      </c>
      <c r="K21" s="207"/>
      <c r="L21" s="68"/>
      <c r="M21" s="68"/>
    </row>
    <row r="22" spans="1:13" s="60" customFormat="1" ht="15" customHeight="1" x14ac:dyDescent="0.25">
      <c r="A22" s="350">
        <v>16</v>
      </c>
      <c r="B22" s="628" t="s">
        <v>1794</v>
      </c>
      <c r="C22" s="629" t="s">
        <v>3926</v>
      </c>
      <c r="D22" s="630" t="s">
        <v>32</v>
      </c>
      <c r="E22" s="628">
        <v>1</v>
      </c>
      <c r="F22" s="628">
        <v>1</v>
      </c>
      <c r="G22" s="608">
        <f t="shared" si="1"/>
        <v>1</v>
      </c>
      <c r="H22" s="235">
        <v>5</v>
      </c>
      <c r="I22" s="88"/>
      <c r="J22" s="609">
        <f t="shared" si="0"/>
        <v>0</v>
      </c>
      <c r="K22" s="207"/>
      <c r="L22" s="68"/>
      <c r="M22" s="68"/>
    </row>
    <row r="23" spans="1:13" s="60" customFormat="1" ht="15" customHeight="1" x14ac:dyDescent="0.25">
      <c r="A23" s="610">
        <v>17</v>
      </c>
      <c r="B23" s="631" t="s">
        <v>1797</v>
      </c>
      <c r="C23" s="632"/>
      <c r="D23" s="633" t="s">
        <v>44</v>
      </c>
      <c r="E23" s="631">
        <v>2</v>
      </c>
      <c r="F23" s="631">
        <v>1</v>
      </c>
      <c r="G23" s="611">
        <f t="shared" si="1"/>
        <v>2</v>
      </c>
      <c r="H23" s="237" t="s">
        <v>3927</v>
      </c>
      <c r="I23" s="99"/>
      <c r="J23" s="612">
        <f t="shared" si="0"/>
        <v>0</v>
      </c>
      <c r="K23" s="207"/>
      <c r="L23" s="68"/>
      <c r="M23" s="68"/>
    </row>
    <row r="24" spans="1:13" s="60" customFormat="1" ht="15" customHeight="1" x14ac:dyDescent="0.25">
      <c r="A24" s="1315"/>
      <c r="B24" s="1316"/>
      <c r="C24" s="1316"/>
      <c r="D24" s="812" t="s">
        <v>1851</v>
      </c>
      <c r="E24" s="813"/>
      <c r="F24" s="813"/>
      <c r="G24" s="813"/>
      <c r="H24" s="813"/>
      <c r="I24" s="813"/>
      <c r="J24" s="814"/>
      <c r="K24" s="207"/>
      <c r="L24" s="68"/>
      <c r="M24" s="68"/>
    </row>
    <row r="25" spans="1:13" s="60" customFormat="1" ht="15" customHeight="1" x14ac:dyDescent="0.25">
      <c r="A25" s="350">
        <v>18</v>
      </c>
      <c r="B25" s="71" t="s">
        <v>1798</v>
      </c>
      <c r="C25" s="544" t="s">
        <v>1781</v>
      </c>
      <c r="D25" s="72" t="s">
        <v>1782</v>
      </c>
      <c r="E25" s="73">
        <v>2</v>
      </c>
      <c r="F25" s="71">
        <v>3</v>
      </c>
      <c r="G25" s="611">
        <f t="shared" si="1"/>
        <v>6</v>
      </c>
      <c r="H25" s="235" t="s">
        <v>3927</v>
      </c>
      <c r="I25" s="88"/>
      <c r="J25" s="612">
        <f t="shared" si="0"/>
        <v>0</v>
      </c>
      <c r="K25" s="207"/>
      <c r="L25" s="68"/>
      <c r="M25" s="68"/>
    </row>
    <row r="26" spans="1:13" s="60" customFormat="1" ht="15" customHeight="1" x14ac:dyDescent="0.25">
      <c r="A26" s="350">
        <v>19</v>
      </c>
      <c r="B26" s="71" t="s">
        <v>1800</v>
      </c>
      <c r="C26" s="544" t="s">
        <v>1781</v>
      </c>
      <c r="D26" s="72" t="s">
        <v>1784</v>
      </c>
      <c r="E26" s="73">
        <v>2</v>
      </c>
      <c r="F26" s="71">
        <v>3</v>
      </c>
      <c r="G26" s="611">
        <f t="shared" si="1"/>
        <v>6</v>
      </c>
      <c r="H26" s="235" t="s">
        <v>3927</v>
      </c>
      <c r="I26" s="88"/>
      <c r="J26" s="612">
        <f t="shared" si="0"/>
        <v>0</v>
      </c>
      <c r="K26" s="207"/>
      <c r="L26" s="68"/>
      <c r="M26" s="68"/>
    </row>
    <row r="27" spans="1:13" s="60" customFormat="1" ht="15" customHeight="1" x14ac:dyDescent="0.25">
      <c r="A27" s="350">
        <v>20</v>
      </c>
      <c r="B27" s="71" t="s">
        <v>1802</v>
      </c>
      <c r="C27" s="544" t="s">
        <v>1781</v>
      </c>
      <c r="D27" s="72" t="s">
        <v>1786</v>
      </c>
      <c r="E27" s="73">
        <v>2</v>
      </c>
      <c r="F27" s="71">
        <v>3</v>
      </c>
      <c r="G27" s="611">
        <f t="shared" si="1"/>
        <v>6</v>
      </c>
      <c r="H27" s="235" t="s">
        <v>3927</v>
      </c>
      <c r="I27" s="88"/>
      <c r="J27" s="612">
        <f t="shared" si="0"/>
        <v>0</v>
      </c>
      <c r="K27" s="207"/>
      <c r="L27" s="68"/>
      <c r="M27" s="68"/>
    </row>
    <row r="28" spans="1:13" s="60" customFormat="1" ht="15" customHeight="1" x14ac:dyDescent="0.25">
      <c r="A28" s="350">
        <v>21</v>
      </c>
      <c r="B28" s="71" t="s">
        <v>1803</v>
      </c>
      <c r="C28" s="544" t="s">
        <v>1781</v>
      </c>
      <c r="D28" s="72" t="s">
        <v>14</v>
      </c>
      <c r="E28" s="73">
        <v>2</v>
      </c>
      <c r="F28" s="71">
        <v>3</v>
      </c>
      <c r="G28" s="611">
        <f t="shared" si="1"/>
        <v>6</v>
      </c>
      <c r="H28" s="235" t="s">
        <v>3927</v>
      </c>
      <c r="I28" s="88"/>
      <c r="J28" s="612">
        <f t="shared" si="0"/>
        <v>0</v>
      </c>
      <c r="K28" s="207"/>
      <c r="L28" s="68"/>
      <c r="M28" s="68"/>
    </row>
    <row r="29" spans="1:13" s="60" customFormat="1" ht="15" customHeight="1" x14ac:dyDescent="0.25">
      <c r="A29" s="350">
        <v>22</v>
      </c>
      <c r="B29" s="71" t="s">
        <v>1805</v>
      </c>
      <c r="C29" s="544" t="s">
        <v>1781</v>
      </c>
      <c r="D29" s="72" t="s">
        <v>1789</v>
      </c>
      <c r="E29" s="73">
        <v>2</v>
      </c>
      <c r="F29" s="71">
        <v>3</v>
      </c>
      <c r="G29" s="611">
        <f t="shared" si="1"/>
        <v>6</v>
      </c>
      <c r="H29" s="235" t="s">
        <v>3927</v>
      </c>
      <c r="I29" s="88"/>
      <c r="J29" s="612">
        <f t="shared" si="0"/>
        <v>0</v>
      </c>
      <c r="K29" s="207"/>
      <c r="L29" s="68"/>
      <c r="M29" s="68"/>
    </row>
    <row r="30" spans="1:13" s="60" customFormat="1" ht="15" customHeight="1" x14ac:dyDescent="0.25">
      <c r="A30" s="350">
        <v>23</v>
      </c>
      <c r="B30" s="71" t="s">
        <v>1806</v>
      </c>
      <c r="C30" s="544" t="s">
        <v>1781</v>
      </c>
      <c r="D30" s="72" t="s">
        <v>1791</v>
      </c>
      <c r="E30" s="73">
        <v>1</v>
      </c>
      <c r="F30" s="71">
        <v>3</v>
      </c>
      <c r="G30" s="611">
        <f t="shared" si="1"/>
        <v>3</v>
      </c>
      <c r="H30" s="235">
        <v>9</v>
      </c>
      <c r="I30" s="88"/>
      <c r="J30" s="612">
        <f t="shared" si="0"/>
        <v>0</v>
      </c>
      <c r="K30" s="207"/>
      <c r="L30" s="68"/>
      <c r="M30" s="68"/>
    </row>
    <row r="31" spans="1:13" s="60" customFormat="1" ht="15" customHeight="1" x14ac:dyDescent="0.25">
      <c r="A31" s="350">
        <v>24</v>
      </c>
      <c r="B31" s="71" t="s">
        <v>1808</v>
      </c>
      <c r="C31" s="544" t="s">
        <v>1781</v>
      </c>
      <c r="D31" s="72" t="s">
        <v>1793</v>
      </c>
      <c r="E31" s="73">
        <v>2</v>
      </c>
      <c r="F31" s="71">
        <v>3</v>
      </c>
      <c r="G31" s="611">
        <f t="shared" si="1"/>
        <v>6</v>
      </c>
      <c r="H31" s="235" t="s">
        <v>3927</v>
      </c>
      <c r="I31" s="88"/>
      <c r="J31" s="612">
        <f t="shared" si="0"/>
        <v>0</v>
      </c>
      <c r="K31" s="207"/>
      <c r="L31" s="68"/>
      <c r="M31" s="68"/>
    </row>
    <row r="32" spans="1:13" s="60" customFormat="1" ht="15" customHeight="1" x14ac:dyDescent="0.25">
      <c r="A32" s="350">
        <v>25</v>
      </c>
      <c r="B32" s="71" t="s">
        <v>1810</v>
      </c>
      <c r="C32" s="544" t="s">
        <v>1795</v>
      </c>
      <c r="D32" s="72" t="s">
        <v>1796</v>
      </c>
      <c r="E32" s="73">
        <v>2</v>
      </c>
      <c r="F32" s="71">
        <v>1</v>
      </c>
      <c r="G32" s="611">
        <f t="shared" si="1"/>
        <v>2</v>
      </c>
      <c r="H32" s="235" t="s">
        <v>3927</v>
      </c>
      <c r="I32" s="88"/>
      <c r="J32" s="612">
        <f t="shared" si="0"/>
        <v>0</v>
      </c>
      <c r="K32" s="207"/>
      <c r="L32" s="68"/>
      <c r="M32" s="68"/>
    </row>
    <row r="33" spans="1:13" s="60" customFormat="1" ht="15" customHeight="1" x14ac:dyDescent="0.25">
      <c r="A33" s="350">
        <v>26</v>
      </c>
      <c r="B33" s="71" t="s">
        <v>1812</v>
      </c>
      <c r="C33" s="544" t="s">
        <v>1795</v>
      </c>
      <c r="D33" s="72" t="s">
        <v>1784</v>
      </c>
      <c r="E33" s="73">
        <v>2</v>
      </c>
      <c r="F33" s="71">
        <v>1</v>
      </c>
      <c r="G33" s="611">
        <f t="shared" si="1"/>
        <v>2</v>
      </c>
      <c r="H33" s="235" t="s">
        <v>3927</v>
      </c>
      <c r="I33" s="88"/>
      <c r="J33" s="612">
        <f t="shared" si="0"/>
        <v>0</v>
      </c>
      <c r="K33" s="207"/>
      <c r="L33" s="68"/>
      <c r="M33" s="68"/>
    </row>
    <row r="34" spans="1:13" s="60" customFormat="1" ht="15" customHeight="1" x14ac:dyDescent="0.25">
      <c r="A34" s="350">
        <v>27</v>
      </c>
      <c r="B34" s="71" t="s">
        <v>1815</v>
      </c>
      <c r="C34" s="544" t="s">
        <v>1795</v>
      </c>
      <c r="D34" s="72" t="s">
        <v>1799</v>
      </c>
      <c r="E34" s="73">
        <v>2</v>
      </c>
      <c r="F34" s="71">
        <v>1</v>
      </c>
      <c r="G34" s="611">
        <f t="shared" si="1"/>
        <v>2</v>
      </c>
      <c r="H34" s="235" t="s">
        <v>3927</v>
      </c>
      <c r="I34" s="88"/>
      <c r="J34" s="612">
        <f t="shared" si="0"/>
        <v>0</v>
      </c>
      <c r="K34" s="207"/>
      <c r="L34" s="68"/>
      <c r="M34" s="68"/>
    </row>
    <row r="35" spans="1:13" s="60" customFormat="1" ht="15" customHeight="1" x14ac:dyDescent="0.25">
      <c r="A35" s="350">
        <v>28</v>
      </c>
      <c r="B35" s="71" t="s">
        <v>1817</v>
      </c>
      <c r="C35" s="544" t="s">
        <v>1795</v>
      </c>
      <c r="D35" s="72" t="s">
        <v>1801</v>
      </c>
      <c r="E35" s="73">
        <v>2</v>
      </c>
      <c r="F35" s="71">
        <v>1</v>
      </c>
      <c r="G35" s="611">
        <f t="shared" si="1"/>
        <v>2</v>
      </c>
      <c r="H35" s="235" t="s">
        <v>3927</v>
      </c>
      <c r="I35" s="88"/>
      <c r="J35" s="612">
        <f t="shared" si="0"/>
        <v>0</v>
      </c>
      <c r="K35" s="207"/>
      <c r="L35" s="68"/>
      <c r="M35" s="68"/>
    </row>
    <row r="36" spans="1:13" s="60" customFormat="1" ht="15" customHeight="1" x14ac:dyDescent="0.25">
      <c r="A36" s="350">
        <v>29</v>
      </c>
      <c r="B36" s="71" t="s">
        <v>1819</v>
      </c>
      <c r="C36" s="544" t="s">
        <v>1795</v>
      </c>
      <c r="D36" s="72" t="s">
        <v>14</v>
      </c>
      <c r="E36" s="73">
        <v>2</v>
      </c>
      <c r="F36" s="71">
        <v>1</v>
      </c>
      <c r="G36" s="611">
        <f t="shared" si="1"/>
        <v>2</v>
      </c>
      <c r="H36" s="235" t="s">
        <v>3927</v>
      </c>
      <c r="I36" s="88"/>
      <c r="J36" s="612">
        <f t="shared" si="0"/>
        <v>0</v>
      </c>
      <c r="K36" s="207"/>
      <c r="L36" s="68"/>
      <c r="M36" s="68"/>
    </row>
    <row r="37" spans="1:13" s="60" customFormat="1" ht="15" customHeight="1" x14ac:dyDescent="0.25">
      <c r="A37" s="350">
        <v>30</v>
      </c>
      <c r="B37" s="71" t="s">
        <v>1821</v>
      </c>
      <c r="C37" s="544" t="s">
        <v>1795</v>
      </c>
      <c r="D37" s="72" t="s">
        <v>1804</v>
      </c>
      <c r="E37" s="73">
        <v>2</v>
      </c>
      <c r="F37" s="71">
        <v>1</v>
      </c>
      <c r="G37" s="611">
        <f t="shared" si="1"/>
        <v>2</v>
      </c>
      <c r="H37" s="235" t="s">
        <v>3927</v>
      </c>
      <c r="I37" s="88"/>
      <c r="J37" s="612">
        <f t="shared" si="0"/>
        <v>0</v>
      </c>
      <c r="K37" s="207"/>
      <c r="L37" s="68"/>
      <c r="M37" s="68"/>
    </row>
    <row r="38" spans="1:13" s="60" customFormat="1" ht="15" customHeight="1" x14ac:dyDescent="0.25">
      <c r="A38" s="350">
        <v>31</v>
      </c>
      <c r="B38" s="71" t="s">
        <v>1822</v>
      </c>
      <c r="C38" s="544" t="s">
        <v>1795</v>
      </c>
      <c r="D38" s="72" t="s">
        <v>1789</v>
      </c>
      <c r="E38" s="73">
        <v>2</v>
      </c>
      <c r="F38" s="71">
        <v>1</v>
      </c>
      <c r="G38" s="611">
        <f t="shared" si="1"/>
        <v>2</v>
      </c>
      <c r="H38" s="235" t="s">
        <v>3927</v>
      </c>
      <c r="I38" s="88"/>
      <c r="J38" s="612">
        <f t="shared" si="0"/>
        <v>0</v>
      </c>
      <c r="K38" s="207"/>
      <c r="L38" s="68"/>
      <c r="M38" s="68"/>
    </row>
    <row r="39" spans="1:13" s="60" customFormat="1" ht="15" customHeight="1" x14ac:dyDescent="0.25">
      <c r="A39" s="350">
        <v>32</v>
      </c>
      <c r="B39" s="71" t="s">
        <v>1824</v>
      </c>
      <c r="C39" s="544" t="s">
        <v>1795</v>
      </c>
      <c r="D39" s="72" t="s">
        <v>1807</v>
      </c>
      <c r="E39" s="73">
        <v>2</v>
      </c>
      <c r="F39" s="71">
        <v>1</v>
      </c>
      <c r="G39" s="611">
        <f t="shared" si="1"/>
        <v>2</v>
      </c>
      <c r="H39" s="235" t="s">
        <v>3927</v>
      </c>
      <c r="I39" s="88"/>
      <c r="J39" s="612">
        <f t="shared" si="0"/>
        <v>0</v>
      </c>
      <c r="K39" s="207"/>
      <c r="L39" s="68"/>
      <c r="M39" s="68"/>
    </row>
    <row r="40" spans="1:13" s="60" customFormat="1" ht="15" customHeight="1" x14ac:dyDescent="0.25">
      <c r="A40" s="350">
        <v>33</v>
      </c>
      <c r="B40" s="71" t="s">
        <v>1826</v>
      </c>
      <c r="C40" s="544" t="s">
        <v>1795</v>
      </c>
      <c r="D40" s="72" t="s">
        <v>1809</v>
      </c>
      <c r="E40" s="73">
        <v>2</v>
      </c>
      <c r="F40" s="71">
        <v>1</v>
      </c>
      <c r="G40" s="611">
        <f t="shared" si="1"/>
        <v>2</v>
      </c>
      <c r="H40" s="235" t="s">
        <v>3927</v>
      </c>
      <c r="I40" s="88"/>
      <c r="J40" s="612">
        <f t="shared" si="0"/>
        <v>0</v>
      </c>
      <c r="K40" s="207"/>
      <c r="L40" s="68"/>
      <c r="M40" s="68"/>
    </row>
    <row r="41" spans="1:13" s="60" customFormat="1" ht="15" customHeight="1" x14ac:dyDescent="0.25">
      <c r="A41" s="350">
        <v>34</v>
      </c>
      <c r="B41" s="71" t="s">
        <v>1827</v>
      </c>
      <c r="C41" s="544" t="s">
        <v>16</v>
      </c>
      <c r="D41" s="72" t="s">
        <v>3928</v>
      </c>
      <c r="E41" s="73">
        <v>2</v>
      </c>
      <c r="F41" s="71">
        <v>1</v>
      </c>
      <c r="G41" s="611">
        <f t="shared" si="1"/>
        <v>2</v>
      </c>
      <c r="H41" s="235" t="s">
        <v>3927</v>
      </c>
      <c r="I41" s="88"/>
      <c r="J41" s="612">
        <f t="shared" si="0"/>
        <v>0</v>
      </c>
      <c r="K41" s="207"/>
      <c r="L41" s="68"/>
      <c r="M41" s="68"/>
    </row>
    <row r="42" spans="1:13" s="60" customFormat="1" ht="15" customHeight="1" x14ac:dyDescent="0.25">
      <c r="A42" s="350">
        <v>35</v>
      </c>
      <c r="B42" s="71" t="s">
        <v>1830</v>
      </c>
      <c r="C42" s="544" t="s">
        <v>1813</v>
      </c>
      <c r="D42" s="72" t="s">
        <v>1814</v>
      </c>
      <c r="E42" s="73">
        <v>2</v>
      </c>
      <c r="F42" s="71">
        <v>1</v>
      </c>
      <c r="G42" s="611">
        <f t="shared" si="1"/>
        <v>2</v>
      </c>
      <c r="H42" s="235" t="s">
        <v>3927</v>
      </c>
      <c r="I42" s="88"/>
      <c r="J42" s="612">
        <f t="shared" si="0"/>
        <v>0</v>
      </c>
      <c r="K42" s="207"/>
      <c r="L42" s="68"/>
      <c r="M42" s="68"/>
    </row>
    <row r="43" spans="1:13" s="60" customFormat="1" ht="15" customHeight="1" x14ac:dyDescent="0.25">
      <c r="A43" s="350">
        <v>36</v>
      </c>
      <c r="B43" s="71" t="s">
        <v>1832</v>
      </c>
      <c r="C43" s="544" t="s">
        <v>1813</v>
      </c>
      <c r="D43" s="72" t="s">
        <v>1816</v>
      </c>
      <c r="E43" s="73">
        <v>2</v>
      </c>
      <c r="F43" s="71">
        <v>1</v>
      </c>
      <c r="G43" s="611">
        <f t="shared" si="1"/>
        <v>2</v>
      </c>
      <c r="H43" s="235" t="s">
        <v>3927</v>
      </c>
      <c r="I43" s="88"/>
      <c r="J43" s="612">
        <f t="shared" si="0"/>
        <v>0</v>
      </c>
      <c r="K43" s="207"/>
      <c r="L43" s="68"/>
      <c r="M43" s="68"/>
    </row>
    <row r="44" spans="1:13" s="60" customFormat="1" ht="15" customHeight="1" x14ac:dyDescent="0.25">
      <c r="A44" s="350">
        <v>37</v>
      </c>
      <c r="B44" s="71" t="s">
        <v>1833</v>
      </c>
      <c r="C44" s="544" t="s">
        <v>1813</v>
      </c>
      <c r="D44" s="72" t="s">
        <v>1818</v>
      </c>
      <c r="E44" s="73">
        <v>1</v>
      </c>
      <c r="F44" s="71">
        <v>1</v>
      </c>
      <c r="G44" s="611">
        <f t="shared" si="1"/>
        <v>1</v>
      </c>
      <c r="H44" s="235">
        <v>9</v>
      </c>
      <c r="I44" s="88"/>
      <c r="J44" s="612">
        <f t="shared" si="0"/>
        <v>0</v>
      </c>
      <c r="K44" s="207"/>
      <c r="L44" s="68"/>
      <c r="M44" s="68"/>
    </row>
    <row r="45" spans="1:13" s="60" customFormat="1" ht="15" customHeight="1" x14ac:dyDescent="0.25">
      <c r="A45" s="350">
        <v>38</v>
      </c>
      <c r="B45" s="71" t="s">
        <v>1834</v>
      </c>
      <c r="C45" s="544" t="s">
        <v>3929</v>
      </c>
      <c r="D45" s="72" t="s">
        <v>3930</v>
      </c>
      <c r="E45" s="73">
        <v>2</v>
      </c>
      <c r="F45" s="71">
        <v>4</v>
      </c>
      <c r="G45" s="611">
        <f t="shared" si="1"/>
        <v>8</v>
      </c>
      <c r="H45" s="235" t="s">
        <v>3927</v>
      </c>
      <c r="I45" s="88"/>
      <c r="J45" s="612">
        <f t="shared" si="0"/>
        <v>0</v>
      </c>
      <c r="K45" s="207"/>
      <c r="L45" s="68"/>
      <c r="M45" s="68"/>
    </row>
    <row r="46" spans="1:13" s="60" customFormat="1" ht="15" customHeight="1" x14ac:dyDescent="0.25">
      <c r="A46" s="350">
        <v>39</v>
      </c>
      <c r="B46" s="71" t="s">
        <v>1836</v>
      </c>
      <c r="C46" s="544" t="s">
        <v>3929</v>
      </c>
      <c r="D46" s="72" t="s">
        <v>3931</v>
      </c>
      <c r="E46" s="73">
        <v>2</v>
      </c>
      <c r="F46" s="71">
        <v>1</v>
      </c>
      <c r="G46" s="611">
        <f t="shared" si="1"/>
        <v>2</v>
      </c>
      <c r="H46" s="235" t="s">
        <v>3927</v>
      </c>
      <c r="I46" s="88"/>
      <c r="J46" s="612">
        <f t="shared" si="0"/>
        <v>0</v>
      </c>
      <c r="K46" s="207"/>
      <c r="L46" s="68"/>
      <c r="M46" s="68"/>
    </row>
    <row r="47" spans="1:13" s="60" customFormat="1" ht="15" customHeight="1" x14ac:dyDescent="0.25">
      <c r="A47" s="350">
        <v>40</v>
      </c>
      <c r="B47" s="71" t="s">
        <v>1837</v>
      </c>
      <c r="C47" s="544" t="s">
        <v>3929</v>
      </c>
      <c r="D47" s="72" t="s">
        <v>3932</v>
      </c>
      <c r="E47" s="73">
        <v>2</v>
      </c>
      <c r="F47" s="71">
        <v>1</v>
      </c>
      <c r="G47" s="611">
        <f t="shared" si="1"/>
        <v>2</v>
      </c>
      <c r="H47" s="235" t="s">
        <v>3927</v>
      </c>
      <c r="I47" s="88"/>
      <c r="J47" s="612">
        <f t="shared" si="0"/>
        <v>0</v>
      </c>
      <c r="K47" s="207"/>
      <c r="L47" s="68"/>
      <c r="M47" s="68"/>
    </row>
    <row r="48" spans="1:13" s="60" customFormat="1" ht="15" customHeight="1" x14ac:dyDescent="0.25">
      <c r="A48" s="350">
        <v>41</v>
      </c>
      <c r="B48" s="71" t="s">
        <v>1840</v>
      </c>
      <c r="C48" s="544" t="s">
        <v>3929</v>
      </c>
      <c r="D48" s="72" t="s">
        <v>3933</v>
      </c>
      <c r="E48" s="73">
        <v>2</v>
      </c>
      <c r="F48" s="71">
        <v>4</v>
      </c>
      <c r="G48" s="611">
        <f t="shared" si="1"/>
        <v>8</v>
      </c>
      <c r="H48" s="235" t="s">
        <v>3927</v>
      </c>
      <c r="I48" s="88"/>
      <c r="J48" s="612">
        <f t="shared" si="0"/>
        <v>0</v>
      </c>
      <c r="K48" s="207"/>
      <c r="L48" s="68"/>
      <c r="M48" s="68"/>
    </row>
    <row r="49" spans="1:13" s="60" customFormat="1" ht="15" customHeight="1" x14ac:dyDescent="0.25">
      <c r="A49" s="350">
        <v>42</v>
      </c>
      <c r="B49" s="71" t="s">
        <v>1843</v>
      </c>
      <c r="C49" s="544" t="s">
        <v>1820</v>
      </c>
      <c r="D49" s="72" t="s">
        <v>13</v>
      </c>
      <c r="E49" s="73">
        <v>2</v>
      </c>
      <c r="F49" s="71">
        <v>1</v>
      </c>
      <c r="G49" s="611">
        <f t="shared" si="1"/>
        <v>2</v>
      </c>
      <c r="H49" s="235" t="s">
        <v>3927</v>
      </c>
      <c r="I49" s="88"/>
      <c r="J49" s="612">
        <f t="shared" si="0"/>
        <v>0</v>
      </c>
      <c r="K49" s="207"/>
      <c r="L49" s="68"/>
      <c r="M49" s="68"/>
    </row>
    <row r="50" spans="1:13" s="60" customFormat="1" ht="15" customHeight="1" x14ac:dyDescent="0.25">
      <c r="A50" s="350">
        <v>43</v>
      </c>
      <c r="B50" s="71" t="s">
        <v>1846</v>
      </c>
      <c r="C50" s="544" t="s">
        <v>1820</v>
      </c>
      <c r="D50" s="72" t="s">
        <v>1804</v>
      </c>
      <c r="E50" s="73">
        <v>2</v>
      </c>
      <c r="F50" s="71">
        <v>1</v>
      </c>
      <c r="G50" s="611">
        <f t="shared" si="1"/>
        <v>2</v>
      </c>
      <c r="H50" s="235" t="s">
        <v>3927</v>
      </c>
      <c r="I50" s="88"/>
      <c r="J50" s="612">
        <f t="shared" si="0"/>
        <v>0</v>
      </c>
      <c r="K50" s="207"/>
      <c r="L50" s="68"/>
      <c r="M50" s="68"/>
    </row>
    <row r="51" spans="1:13" s="60" customFormat="1" ht="15" customHeight="1" x14ac:dyDescent="0.25">
      <c r="A51" s="350">
        <v>44</v>
      </c>
      <c r="B51" s="71" t="s">
        <v>1849</v>
      </c>
      <c r="C51" s="544" t="s">
        <v>1820</v>
      </c>
      <c r="D51" s="72" t="s">
        <v>1823</v>
      </c>
      <c r="E51" s="73">
        <v>2</v>
      </c>
      <c r="F51" s="71">
        <v>1</v>
      </c>
      <c r="G51" s="611">
        <f t="shared" si="1"/>
        <v>2</v>
      </c>
      <c r="H51" s="235" t="s">
        <v>3927</v>
      </c>
      <c r="I51" s="88"/>
      <c r="J51" s="612">
        <f t="shared" si="0"/>
        <v>0</v>
      </c>
      <c r="K51" s="207"/>
      <c r="L51" s="68"/>
      <c r="M51" s="68"/>
    </row>
    <row r="52" spans="1:13" s="60" customFormat="1" ht="15" customHeight="1" x14ac:dyDescent="0.25">
      <c r="A52" s="350">
        <v>45</v>
      </c>
      <c r="B52" s="71" t="s">
        <v>3934</v>
      </c>
      <c r="C52" s="544" t="s">
        <v>1820</v>
      </c>
      <c r="D52" s="72" t="s">
        <v>1825</v>
      </c>
      <c r="E52" s="73">
        <v>2</v>
      </c>
      <c r="F52" s="71">
        <v>1</v>
      </c>
      <c r="G52" s="611">
        <f t="shared" si="1"/>
        <v>2</v>
      </c>
      <c r="H52" s="235" t="s">
        <v>3927</v>
      </c>
      <c r="I52" s="88"/>
      <c r="J52" s="612">
        <f t="shared" si="0"/>
        <v>0</v>
      </c>
      <c r="K52" s="207"/>
      <c r="L52" s="68"/>
      <c r="M52" s="68"/>
    </row>
    <row r="53" spans="1:13" s="60" customFormat="1" ht="15" customHeight="1" x14ac:dyDescent="0.25">
      <c r="A53" s="350">
        <v>46</v>
      </c>
      <c r="B53" s="71" t="s">
        <v>3935</v>
      </c>
      <c r="C53" s="544" t="s">
        <v>1820</v>
      </c>
      <c r="D53" s="72" t="s">
        <v>14</v>
      </c>
      <c r="E53" s="73">
        <v>2</v>
      </c>
      <c r="F53" s="71">
        <v>1</v>
      </c>
      <c r="G53" s="611">
        <f t="shared" si="1"/>
        <v>2</v>
      </c>
      <c r="H53" s="235" t="s">
        <v>3927</v>
      </c>
      <c r="I53" s="88"/>
      <c r="J53" s="612">
        <f t="shared" si="0"/>
        <v>0</v>
      </c>
      <c r="K53" s="207"/>
      <c r="L53" s="68"/>
      <c r="M53" s="68"/>
    </row>
    <row r="54" spans="1:13" s="60" customFormat="1" ht="15" customHeight="1" x14ac:dyDescent="0.25">
      <c r="A54" s="350">
        <v>47</v>
      </c>
      <c r="B54" s="71" t="s">
        <v>3936</v>
      </c>
      <c r="C54" s="544" t="s">
        <v>1828</v>
      </c>
      <c r="D54" s="72" t="s">
        <v>1829</v>
      </c>
      <c r="E54" s="73">
        <v>2</v>
      </c>
      <c r="F54" s="71">
        <v>1</v>
      </c>
      <c r="G54" s="611">
        <f t="shared" si="1"/>
        <v>2</v>
      </c>
      <c r="H54" s="235" t="s">
        <v>3927</v>
      </c>
      <c r="I54" s="88"/>
      <c r="J54" s="612">
        <f t="shared" si="0"/>
        <v>0</v>
      </c>
      <c r="K54" s="207"/>
      <c r="L54" s="68"/>
      <c r="M54" s="68"/>
    </row>
    <row r="55" spans="1:13" s="60" customFormat="1" ht="15" customHeight="1" x14ac:dyDescent="0.25">
      <c r="A55" s="350">
        <v>48</v>
      </c>
      <c r="B55" s="71" t="s">
        <v>3937</v>
      </c>
      <c r="C55" s="544" t="s">
        <v>1831</v>
      </c>
      <c r="D55" s="87" t="s">
        <v>136</v>
      </c>
      <c r="E55" s="73">
        <v>2</v>
      </c>
      <c r="F55" s="71">
        <v>1</v>
      </c>
      <c r="G55" s="611">
        <f t="shared" si="1"/>
        <v>2</v>
      </c>
      <c r="H55" s="235" t="s">
        <v>3927</v>
      </c>
      <c r="I55" s="88"/>
      <c r="J55" s="612">
        <f t="shared" si="0"/>
        <v>0</v>
      </c>
      <c r="K55" s="207"/>
      <c r="L55" s="68"/>
      <c r="M55" s="68"/>
    </row>
    <row r="56" spans="1:13" s="60" customFormat="1" ht="15" customHeight="1" x14ac:dyDescent="0.25">
      <c r="A56" s="350">
        <v>49</v>
      </c>
      <c r="B56" s="71" t="s">
        <v>3938</v>
      </c>
      <c r="C56" s="544" t="s">
        <v>1831</v>
      </c>
      <c r="D56" s="87" t="s">
        <v>1807</v>
      </c>
      <c r="E56" s="73">
        <v>2</v>
      </c>
      <c r="F56" s="71">
        <v>1</v>
      </c>
      <c r="G56" s="611">
        <f t="shared" si="1"/>
        <v>2</v>
      </c>
      <c r="H56" s="235" t="s">
        <v>3927</v>
      </c>
      <c r="I56" s="88"/>
      <c r="J56" s="612">
        <f t="shared" si="0"/>
        <v>0</v>
      </c>
      <c r="K56" s="207"/>
      <c r="L56" s="68"/>
      <c r="M56" s="68"/>
    </row>
    <row r="57" spans="1:13" s="60" customFormat="1" ht="15" customHeight="1" x14ac:dyDescent="0.25">
      <c r="A57" s="350">
        <v>50</v>
      </c>
      <c r="B57" s="71" t="s">
        <v>3939</v>
      </c>
      <c r="C57" s="544" t="s">
        <v>1831</v>
      </c>
      <c r="D57" s="87" t="s">
        <v>14</v>
      </c>
      <c r="E57" s="73">
        <v>2</v>
      </c>
      <c r="F57" s="71">
        <v>1</v>
      </c>
      <c r="G57" s="611">
        <f t="shared" si="1"/>
        <v>2</v>
      </c>
      <c r="H57" s="235" t="s">
        <v>3927</v>
      </c>
      <c r="I57" s="88"/>
      <c r="J57" s="612">
        <f t="shared" si="0"/>
        <v>0</v>
      </c>
      <c r="K57" s="207"/>
      <c r="L57" s="68"/>
      <c r="M57" s="68"/>
    </row>
    <row r="58" spans="1:13" s="60" customFormat="1" ht="15" customHeight="1" x14ac:dyDescent="0.25">
      <c r="A58" s="350">
        <v>51</v>
      </c>
      <c r="B58" s="71" t="s">
        <v>3940</v>
      </c>
      <c r="C58" s="544" t="s">
        <v>1831</v>
      </c>
      <c r="D58" s="87" t="s">
        <v>1835</v>
      </c>
      <c r="E58" s="73">
        <v>2</v>
      </c>
      <c r="F58" s="71">
        <v>1</v>
      </c>
      <c r="G58" s="611">
        <f t="shared" si="1"/>
        <v>2</v>
      </c>
      <c r="H58" s="235" t="s">
        <v>3927</v>
      </c>
      <c r="I58" s="88"/>
      <c r="J58" s="612">
        <f t="shared" si="0"/>
        <v>0</v>
      </c>
      <c r="K58" s="207"/>
      <c r="L58" s="68"/>
      <c r="M58" s="68"/>
    </row>
    <row r="59" spans="1:13" s="60" customFormat="1" ht="15" customHeight="1" x14ac:dyDescent="0.25">
      <c r="A59" s="350">
        <v>52</v>
      </c>
      <c r="B59" s="71" t="s">
        <v>3941</v>
      </c>
      <c r="C59" s="544" t="s">
        <v>1831</v>
      </c>
      <c r="D59" s="87" t="s">
        <v>1784</v>
      </c>
      <c r="E59" s="73">
        <v>2</v>
      </c>
      <c r="F59" s="71">
        <v>1</v>
      </c>
      <c r="G59" s="611">
        <f t="shared" si="1"/>
        <v>2</v>
      </c>
      <c r="H59" s="235" t="s">
        <v>3927</v>
      </c>
      <c r="I59" s="88"/>
      <c r="J59" s="612">
        <f t="shared" si="0"/>
        <v>0</v>
      </c>
      <c r="K59" s="207"/>
      <c r="L59" s="68"/>
      <c r="M59" s="68"/>
    </row>
    <row r="60" spans="1:13" s="60" customFormat="1" ht="15" customHeight="1" x14ac:dyDescent="0.25">
      <c r="A60" s="350">
        <v>53</v>
      </c>
      <c r="B60" s="71" t="s">
        <v>3942</v>
      </c>
      <c r="C60" s="544" t="s">
        <v>1841</v>
      </c>
      <c r="D60" s="87" t="s">
        <v>1842</v>
      </c>
      <c r="E60" s="73">
        <v>2</v>
      </c>
      <c r="F60" s="71">
        <v>4</v>
      </c>
      <c r="G60" s="611">
        <f t="shared" si="1"/>
        <v>8</v>
      </c>
      <c r="H60" s="235" t="s">
        <v>3927</v>
      </c>
      <c r="I60" s="88"/>
      <c r="J60" s="612">
        <f t="shared" si="0"/>
        <v>0</v>
      </c>
      <c r="K60" s="207"/>
      <c r="L60" s="68"/>
      <c r="M60" s="68"/>
    </row>
    <row r="61" spans="1:13" s="60" customFormat="1" ht="15" customHeight="1" x14ac:dyDescent="0.25">
      <c r="A61" s="350">
        <v>54</v>
      </c>
      <c r="B61" s="71" t="s">
        <v>3943</v>
      </c>
      <c r="C61" s="544" t="s">
        <v>3944</v>
      </c>
      <c r="D61" s="87" t="s">
        <v>1796</v>
      </c>
      <c r="E61" s="73">
        <v>2</v>
      </c>
      <c r="F61" s="71">
        <v>1</v>
      </c>
      <c r="G61" s="611">
        <f t="shared" si="1"/>
        <v>2</v>
      </c>
      <c r="H61" s="235" t="s">
        <v>3927</v>
      </c>
      <c r="I61" s="88"/>
      <c r="J61" s="612">
        <f t="shared" si="0"/>
        <v>0</v>
      </c>
      <c r="K61" s="207"/>
      <c r="L61" s="68"/>
      <c r="M61" s="68"/>
    </row>
    <row r="62" spans="1:13" s="60" customFormat="1" ht="15" customHeight="1" x14ac:dyDescent="0.25">
      <c r="A62" s="350">
        <v>55</v>
      </c>
      <c r="B62" s="71" t="s">
        <v>3945</v>
      </c>
      <c r="C62" s="544" t="s">
        <v>3944</v>
      </c>
      <c r="D62" s="87" t="s">
        <v>1784</v>
      </c>
      <c r="E62" s="73">
        <v>2</v>
      </c>
      <c r="F62" s="71">
        <v>1</v>
      </c>
      <c r="G62" s="611">
        <f t="shared" si="1"/>
        <v>2</v>
      </c>
      <c r="H62" s="235" t="s">
        <v>3927</v>
      </c>
      <c r="I62" s="88"/>
      <c r="J62" s="612">
        <f t="shared" si="0"/>
        <v>0</v>
      </c>
      <c r="K62" s="207"/>
      <c r="L62" s="68"/>
      <c r="M62" s="68"/>
    </row>
    <row r="63" spans="1:13" s="60" customFormat="1" ht="15" customHeight="1" x14ac:dyDescent="0.25">
      <c r="A63" s="350">
        <v>56</v>
      </c>
      <c r="B63" s="71" t="s">
        <v>3946</v>
      </c>
      <c r="C63" s="544" t="s">
        <v>3944</v>
      </c>
      <c r="D63" s="87" t="s">
        <v>3947</v>
      </c>
      <c r="E63" s="73">
        <v>2</v>
      </c>
      <c r="F63" s="71">
        <v>1</v>
      </c>
      <c r="G63" s="611">
        <f t="shared" si="1"/>
        <v>2</v>
      </c>
      <c r="H63" s="235" t="s">
        <v>3927</v>
      </c>
      <c r="I63" s="88"/>
      <c r="J63" s="612">
        <f t="shared" si="0"/>
        <v>0</v>
      </c>
      <c r="K63" s="207"/>
      <c r="L63" s="68"/>
      <c r="M63" s="68"/>
    </row>
    <row r="64" spans="1:13" s="60" customFormat="1" ht="15" customHeight="1" x14ac:dyDescent="0.25">
      <c r="A64" s="350">
        <v>57</v>
      </c>
      <c r="B64" s="71" t="s">
        <v>3948</v>
      </c>
      <c r="C64" s="544" t="s">
        <v>3944</v>
      </c>
      <c r="D64" s="87" t="s">
        <v>1801</v>
      </c>
      <c r="E64" s="73">
        <v>2</v>
      </c>
      <c r="F64" s="71">
        <v>1</v>
      </c>
      <c r="G64" s="611">
        <f t="shared" si="1"/>
        <v>2</v>
      </c>
      <c r="H64" s="235" t="s">
        <v>3927</v>
      </c>
      <c r="I64" s="88"/>
      <c r="J64" s="612">
        <f t="shared" si="0"/>
        <v>0</v>
      </c>
      <c r="K64" s="207"/>
      <c r="L64" s="68"/>
      <c r="M64" s="68"/>
    </row>
    <row r="65" spans="1:13" s="60" customFormat="1" ht="15" customHeight="1" x14ac:dyDescent="0.25">
      <c r="A65" s="350">
        <v>58</v>
      </c>
      <c r="B65" s="71" t="s">
        <v>3949</v>
      </c>
      <c r="C65" s="544" t="s">
        <v>3944</v>
      </c>
      <c r="D65" s="87" t="s">
        <v>14</v>
      </c>
      <c r="E65" s="73">
        <v>2</v>
      </c>
      <c r="F65" s="71">
        <v>1</v>
      </c>
      <c r="G65" s="611">
        <f t="shared" si="1"/>
        <v>2</v>
      </c>
      <c r="H65" s="235" t="s">
        <v>3927</v>
      </c>
      <c r="I65" s="88"/>
      <c r="J65" s="612">
        <f t="shared" si="0"/>
        <v>0</v>
      </c>
      <c r="K65" s="207"/>
      <c r="L65" s="68"/>
      <c r="M65" s="68"/>
    </row>
    <row r="66" spans="1:13" s="60" customFormat="1" ht="15" customHeight="1" x14ac:dyDescent="0.25">
      <c r="A66" s="350">
        <v>59</v>
      </c>
      <c r="B66" s="71" t="s">
        <v>3950</v>
      </c>
      <c r="C66" s="544" t="s">
        <v>3944</v>
      </c>
      <c r="D66" s="87" t="s">
        <v>1804</v>
      </c>
      <c r="E66" s="73">
        <v>2</v>
      </c>
      <c r="F66" s="71">
        <v>1</v>
      </c>
      <c r="G66" s="611">
        <f t="shared" si="1"/>
        <v>2</v>
      </c>
      <c r="H66" s="235" t="s">
        <v>3927</v>
      </c>
      <c r="I66" s="88"/>
      <c r="J66" s="612">
        <f t="shared" si="0"/>
        <v>0</v>
      </c>
      <c r="K66" s="207"/>
      <c r="L66" s="68"/>
      <c r="M66" s="68"/>
    </row>
    <row r="67" spans="1:13" s="60" customFormat="1" ht="15" customHeight="1" x14ac:dyDescent="0.25">
      <c r="A67" s="350">
        <v>60</v>
      </c>
      <c r="B67" s="71" t="s">
        <v>3951</v>
      </c>
      <c r="C67" s="544" t="s">
        <v>3944</v>
      </c>
      <c r="D67" s="87" t="s">
        <v>1789</v>
      </c>
      <c r="E67" s="73">
        <v>2</v>
      </c>
      <c r="F67" s="71">
        <v>1</v>
      </c>
      <c r="G67" s="611">
        <f t="shared" si="1"/>
        <v>2</v>
      </c>
      <c r="H67" s="235" t="s">
        <v>3927</v>
      </c>
      <c r="I67" s="88"/>
      <c r="J67" s="612">
        <f t="shared" si="0"/>
        <v>0</v>
      </c>
      <c r="K67" s="207"/>
      <c r="L67" s="68"/>
      <c r="M67" s="68"/>
    </row>
    <row r="68" spans="1:13" s="60" customFormat="1" ht="15" customHeight="1" x14ac:dyDescent="0.25">
      <c r="A68" s="350">
        <v>61</v>
      </c>
      <c r="B68" s="71" t="s">
        <v>3952</v>
      </c>
      <c r="C68" s="544" t="s">
        <v>3944</v>
      </c>
      <c r="D68" s="87" t="s">
        <v>1807</v>
      </c>
      <c r="E68" s="73">
        <v>2</v>
      </c>
      <c r="F68" s="71">
        <v>1</v>
      </c>
      <c r="G68" s="611">
        <f t="shared" si="1"/>
        <v>2</v>
      </c>
      <c r="H68" s="235" t="s">
        <v>3927</v>
      </c>
      <c r="I68" s="88"/>
      <c r="J68" s="612">
        <f t="shared" si="0"/>
        <v>0</v>
      </c>
      <c r="K68" s="207"/>
      <c r="L68" s="68"/>
      <c r="M68" s="68"/>
    </row>
    <row r="69" spans="1:13" s="60" customFormat="1" ht="15" customHeight="1" x14ac:dyDescent="0.25">
      <c r="A69" s="350">
        <v>62</v>
      </c>
      <c r="B69" s="71" t="s">
        <v>3953</v>
      </c>
      <c r="C69" s="544" t="s">
        <v>3944</v>
      </c>
      <c r="D69" s="87" t="s">
        <v>1809</v>
      </c>
      <c r="E69" s="73">
        <v>2</v>
      </c>
      <c r="F69" s="71">
        <v>1</v>
      </c>
      <c r="G69" s="611">
        <f t="shared" si="1"/>
        <v>2</v>
      </c>
      <c r="H69" s="235" t="s">
        <v>3927</v>
      </c>
      <c r="I69" s="88"/>
      <c r="J69" s="612">
        <f t="shared" si="0"/>
        <v>0</v>
      </c>
      <c r="K69" s="207"/>
      <c r="L69" s="68"/>
      <c r="M69" s="68"/>
    </row>
    <row r="70" spans="1:13" s="60" customFormat="1" ht="15" customHeight="1" x14ac:dyDescent="0.25">
      <c r="A70" s="350">
        <v>63</v>
      </c>
      <c r="B70" s="71" t="s">
        <v>3954</v>
      </c>
      <c r="C70" s="544" t="s">
        <v>3955</v>
      </c>
      <c r="D70" s="87" t="s">
        <v>1796</v>
      </c>
      <c r="E70" s="73">
        <v>2</v>
      </c>
      <c r="F70" s="71">
        <v>1</v>
      </c>
      <c r="G70" s="611">
        <f t="shared" si="1"/>
        <v>2</v>
      </c>
      <c r="H70" s="235" t="s">
        <v>3927</v>
      </c>
      <c r="I70" s="88"/>
      <c r="J70" s="612">
        <f t="shared" si="0"/>
        <v>0</v>
      </c>
      <c r="K70" s="207"/>
      <c r="L70" s="68"/>
      <c r="M70" s="68"/>
    </row>
    <row r="71" spans="1:13" s="60" customFormat="1" ht="15" customHeight="1" x14ac:dyDescent="0.25">
      <c r="A71" s="350">
        <v>64</v>
      </c>
      <c r="B71" s="71" t="s">
        <v>3956</v>
      </c>
      <c r="C71" s="544" t="s">
        <v>3955</v>
      </c>
      <c r="D71" s="87" t="s">
        <v>1784</v>
      </c>
      <c r="E71" s="73">
        <v>2</v>
      </c>
      <c r="F71" s="71">
        <v>1</v>
      </c>
      <c r="G71" s="611">
        <f t="shared" si="1"/>
        <v>2</v>
      </c>
      <c r="H71" s="235" t="s">
        <v>3927</v>
      </c>
      <c r="I71" s="88"/>
      <c r="J71" s="612">
        <f t="shared" si="0"/>
        <v>0</v>
      </c>
      <c r="K71" s="207"/>
      <c r="L71" s="68"/>
      <c r="M71" s="68"/>
    </row>
    <row r="72" spans="1:13" s="60" customFormat="1" ht="15" customHeight="1" x14ac:dyDescent="0.25">
      <c r="A72" s="350">
        <v>65</v>
      </c>
      <c r="B72" s="71" t="s">
        <v>3957</v>
      </c>
      <c r="C72" s="544" t="s">
        <v>3955</v>
      </c>
      <c r="D72" s="87" t="s">
        <v>3947</v>
      </c>
      <c r="E72" s="73">
        <v>2</v>
      </c>
      <c r="F72" s="71">
        <v>1</v>
      </c>
      <c r="G72" s="611">
        <f t="shared" si="1"/>
        <v>2</v>
      </c>
      <c r="H72" s="235" t="s">
        <v>3927</v>
      </c>
      <c r="I72" s="88"/>
      <c r="J72" s="612">
        <f t="shared" ref="J72:J79" si="2">G72*ROUND(I72,2)</f>
        <v>0</v>
      </c>
      <c r="K72" s="207"/>
      <c r="L72" s="68"/>
      <c r="M72" s="68"/>
    </row>
    <row r="73" spans="1:13" s="60" customFormat="1" ht="15" customHeight="1" x14ac:dyDescent="0.25">
      <c r="A73" s="350">
        <v>66</v>
      </c>
      <c r="B73" s="71" t="s">
        <v>3958</v>
      </c>
      <c r="C73" s="544" t="s">
        <v>3955</v>
      </c>
      <c r="D73" s="87" t="s">
        <v>1801</v>
      </c>
      <c r="E73" s="73">
        <v>2</v>
      </c>
      <c r="F73" s="71">
        <v>1</v>
      </c>
      <c r="G73" s="611">
        <f t="shared" ref="G73:G78" si="3">E73*F73</f>
        <v>2</v>
      </c>
      <c r="H73" s="235" t="s">
        <v>3927</v>
      </c>
      <c r="I73" s="88"/>
      <c r="J73" s="612">
        <f t="shared" si="2"/>
        <v>0</v>
      </c>
      <c r="K73" s="207"/>
      <c r="L73" s="68"/>
      <c r="M73" s="68"/>
    </row>
    <row r="74" spans="1:13" s="60" customFormat="1" ht="15" customHeight="1" x14ac:dyDescent="0.25">
      <c r="A74" s="350">
        <v>67</v>
      </c>
      <c r="B74" s="71" t="s">
        <v>3959</v>
      </c>
      <c r="C74" s="544" t="s">
        <v>3955</v>
      </c>
      <c r="D74" s="87" t="s">
        <v>14</v>
      </c>
      <c r="E74" s="73">
        <v>2</v>
      </c>
      <c r="F74" s="71">
        <v>1</v>
      </c>
      <c r="G74" s="611">
        <f t="shared" si="3"/>
        <v>2</v>
      </c>
      <c r="H74" s="235" t="s">
        <v>3927</v>
      </c>
      <c r="I74" s="88"/>
      <c r="J74" s="612">
        <f t="shared" si="2"/>
        <v>0</v>
      </c>
      <c r="K74" s="207"/>
      <c r="L74" s="68"/>
      <c r="M74" s="68"/>
    </row>
    <row r="75" spans="1:13" s="60" customFormat="1" ht="15" customHeight="1" x14ac:dyDescent="0.25">
      <c r="A75" s="350">
        <v>68</v>
      </c>
      <c r="B75" s="71" t="s">
        <v>3960</v>
      </c>
      <c r="C75" s="544" t="s">
        <v>3955</v>
      </c>
      <c r="D75" s="87" t="s">
        <v>1804</v>
      </c>
      <c r="E75" s="73">
        <v>2</v>
      </c>
      <c r="F75" s="71">
        <v>1</v>
      </c>
      <c r="G75" s="611">
        <f t="shared" si="3"/>
        <v>2</v>
      </c>
      <c r="H75" s="235" t="s">
        <v>3927</v>
      </c>
      <c r="I75" s="88"/>
      <c r="J75" s="612">
        <f t="shared" si="2"/>
        <v>0</v>
      </c>
      <c r="K75" s="207"/>
      <c r="L75" s="68"/>
      <c r="M75" s="68"/>
    </row>
    <row r="76" spans="1:13" s="60" customFormat="1" ht="15" customHeight="1" x14ac:dyDescent="0.25">
      <c r="A76" s="350">
        <v>69</v>
      </c>
      <c r="B76" s="71" t="s">
        <v>3961</v>
      </c>
      <c r="C76" s="544" t="s">
        <v>3955</v>
      </c>
      <c r="D76" s="87" t="s">
        <v>1789</v>
      </c>
      <c r="E76" s="73">
        <v>2</v>
      </c>
      <c r="F76" s="71">
        <v>1</v>
      </c>
      <c r="G76" s="611">
        <f t="shared" si="3"/>
        <v>2</v>
      </c>
      <c r="H76" s="235" t="s">
        <v>3927</v>
      </c>
      <c r="I76" s="88"/>
      <c r="J76" s="612">
        <f t="shared" si="2"/>
        <v>0</v>
      </c>
      <c r="K76" s="207"/>
      <c r="L76" s="68"/>
      <c r="M76" s="68"/>
    </row>
    <row r="77" spans="1:13" s="60" customFormat="1" ht="15" customHeight="1" x14ac:dyDescent="0.25">
      <c r="A77" s="350">
        <v>70</v>
      </c>
      <c r="B77" s="71" t="s">
        <v>3962</v>
      </c>
      <c r="C77" s="544" t="s">
        <v>3955</v>
      </c>
      <c r="D77" s="87" t="s">
        <v>1807</v>
      </c>
      <c r="E77" s="73">
        <v>2</v>
      </c>
      <c r="F77" s="71">
        <v>1</v>
      </c>
      <c r="G77" s="608">
        <f t="shared" si="3"/>
        <v>2</v>
      </c>
      <c r="H77" s="235" t="s">
        <v>3927</v>
      </c>
      <c r="I77" s="88"/>
      <c r="J77" s="609">
        <f t="shared" si="2"/>
        <v>0</v>
      </c>
      <c r="K77" s="207"/>
      <c r="L77" s="68"/>
      <c r="M77" s="68"/>
    </row>
    <row r="78" spans="1:13" s="60" customFormat="1" ht="15" customHeight="1" x14ac:dyDescent="0.25">
      <c r="A78" s="350">
        <v>71</v>
      </c>
      <c r="B78" s="71" t="s">
        <v>3963</v>
      </c>
      <c r="C78" s="544" t="s">
        <v>3955</v>
      </c>
      <c r="D78" s="87" t="s">
        <v>1809</v>
      </c>
      <c r="E78" s="73">
        <v>2</v>
      </c>
      <c r="F78" s="71">
        <v>1</v>
      </c>
      <c r="G78" s="608">
        <f t="shared" si="3"/>
        <v>2</v>
      </c>
      <c r="H78" s="235" t="s">
        <v>3927</v>
      </c>
      <c r="I78" s="88"/>
      <c r="J78" s="609">
        <f t="shared" si="2"/>
        <v>0</v>
      </c>
      <c r="K78" s="207"/>
      <c r="L78" s="68"/>
      <c r="M78" s="68"/>
    </row>
    <row r="79" spans="1:13" s="60" customFormat="1" ht="15" customHeight="1" x14ac:dyDescent="0.25">
      <c r="A79" s="350">
        <v>72</v>
      </c>
      <c r="B79" s="71" t="s">
        <v>3964</v>
      </c>
      <c r="C79" s="544" t="s">
        <v>1828</v>
      </c>
      <c r="D79" s="87" t="s">
        <v>44</v>
      </c>
      <c r="E79" s="73">
        <v>2</v>
      </c>
      <c r="F79" s="71">
        <v>1</v>
      </c>
      <c r="G79" s="608">
        <f>E79*F79</f>
        <v>2</v>
      </c>
      <c r="H79" s="235" t="s">
        <v>3927</v>
      </c>
      <c r="I79" s="88"/>
      <c r="J79" s="609">
        <f t="shared" si="2"/>
        <v>0</v>
      </c>
      <c r="K79" s="207"/>
      <c r="L79" s="68"/>
      <c r="M79" s="68"/>
    </row>
    <row r="80" spans="1:13" s="60" customFormat="1" ht="15" customHeight="1" x14ac:dyDescent="0.25">
      <c r="A80" s="1315"/>
      <c r="B80" s="1316"/>
      <c r="C80" s="1316"/>
      <c r="D80" s="812" t="s">
        <v>3779</v>
      </c>
      <c r="E80" s="813"/>
      <c r="F80" s="813"/>
      <c r="G80" s="813"/>
      <c r="H80" s="813"/>
      <c r="I80" s="813"/>
      <c r="J80" s="814"/>
      <c r="K80" s="207"/>
      <c r="L80" s="68"/>
      <c r="M80" s="68"/>
    </row>
    <row r="81" spans="1:13" s="60" customFormat="1" ht="45" customHeight="1" thickBot="1" x14ac:dyDescent="0.3">
      <c r="A81" s="352">
        <v>73</v>
      </c>
      <c r="B81" s="1313" t="s">
        <v>3780</v>
      </c>
      <c r="C81" s="1314"/>
      <c r="D81" s="1113" t="s">
        <v>3781</v>
      </c>
      <c r="E81" s="78">
        <v>2</v>
      </c>
      <c r="F81" s="76">
        <v>1</v>
      </c>
      <c r="G81" s="89">
        <f t="shared" ref="G81" si="4">E81*F81</f>
        <v>2</v>
      </c>
      <c r="H81" s="236" t="s">
        <v>3927</v>
      </c>
      <c r="I81" s="90"/>
      <c r="J81" s="359">
        <f t="shared" ref="J81" si="5">G81*ROUND(I81,2)</f>
        <v>0</v>
      </c>
      <c r="K81" s="207"/>
      <c r="L81" s="68"/>
      <c r="M81" s="68"/>
    </row>
    <row r="82" spans="1:13" s="60" customFormat="1" ht="15" customHeight="1" thickTop="1" thickBot="1" x14ac:dyDescent="0.3">
      <c r="A82" s="82"/>
      <c r="B82" s="82"/>
      <c r="G82" s="81"/>
      <c r="H82" s="82"/>
      <c r="I82" s="356" t="s">
        <v>9</v>
      </c>
      <c r="J82" s="357">
        <f>SUM(J7:J23,J25:J79,J81)</f>
        <v>0</v>
      </c>
      <c r="K82" s="112"/>
      <c r="L82" s="83"/>
      <c r="M82" s="83"/>
    </row>
    <row r="83" spans="1:13" ht="15" customHeight="1" thickTop="1" x14ac:dyDescent="0.25">
      <c r="A83" s="479"/>
      <c r="B83" s="479"/>
      <c r="E83" s="1125"/>
      <c r="F83" s="1125"/>
    </row>
    <row r="84" spans="1:13" ht="15" customHeight="1" x14ac:dyDescent="0.25">
      <c r="A84" s="479"/>
      <c r="B84" s="479"/>
      <c r="E84" s="1125"/>
      <c r="F84" s="1125"/>
    </row>
    <row r="85" spans="1:13" ht="15" customHeight="1" x14ac:dyDescent="0.25">
      <c r="A85" s="479"/>
      <c r="B85" s="479"/>
      <c r="E85" s="1125"/>
      <c r="F85" s="1125"/>
    </row>
    <row r="86" spans="1:13" ht="15" customHeight="1" x14ac:dyDescent="0.25">
      <c r="A86" s="479"/>
      <c r="B86" s="479"/>
      <c r="E86" s="1125"/>
      <c r="F86" s="1125"/>
    </row>
    <row r="87" spans="1:13" s="479" customFormat="1" ht="15" customHeight="1" x14ac:dyDescent="0.25">
      <c r="C87" s="1125"/>
      <c r="D87" s="1125"/>
      <c r="E87" s="1125"/>
      <c r="F87" s="1125"/>
      <c r="I87" s="1125"/>
      <c r="J87" s="1125"/>
      <c r="K87" s="1125"/>
      <c r="L87" s="1125"/>
      <c r="M87" s="1125"/>
    </row>
    <row r="88" spans="1:13" s="479" customFormat="1" ht="15" customHeight="1" x14ac:dyDescent="0.25">
      <c r="C88" s="1125"/>
      <c r="D88" s="1125"/>
      <c r="E88" s="1125"/>
      <c r="F88" s="1125"/>
      <c r="I88" s="1125"/>
      <c r="J88" s="1125"/>
      <c r="K88" s="1125"/>
      <c r="L88" s="1125"/>
      <c r="M88" s="1125"/>
    </row>
    <row r="89" spans="1:13" s="479" customFormat="1" ht="15" customHeight="1" x14ac:dyDescent="0.25">
      <c r="C89" s="1125"/>
      <c r="D89" s="1125"/>
      <c r="E89" s="1125"/>
      <c r="F89" s="1125"/>
      <c r="I89" s="1125"/>
      <c r="J89" s="1125"/>
      <c r="K89" s="1125"/>
      <c r="L89" s="1125"/>
      <c r="M89" s="1125"/>
    </row>
    <row r="90" spans="1:13" s="479" customFormat="1" ht="15" customHeight="1" x14ac:dyDescent="0.25">
      <c r="C90" s="1125"/>
      <c r="D90" s="1125"/>
      <c r="E90" s="1125"/>
      <c r="F90" s="1125"/>
      <c r="I90" s="1125"/>
      <c r="J90" s="1125"/>
      <c r="K90" s="1125"/>
      <c r="L90" s="1125"/>
      <c r="M90" s="1125"/>
    </row>
    <row r="91" spans="1:13" s="479" customFormat="1" ht="15" customHeight="1" x14ac:dyDescent="0.25">
      <c r="C91" s="1125"/>
      <c r="I91" s="1125"/>
      <c r="J91" s="1125"/>
      <c r="K91" s="1125"/>
      <c r="L91" s="1125"/>
      <c r="M91" s="1125"/>
    </row>
    <row r="92" spans="1:13" s="479" customFormat="1" ht="15" customHeight="1" x14ac:dyDescent="0.25">
      <c r="C92" s="1125"/>
      <c r="I92" s="1125"/>
      <c r="J92" s="1125"/>
      <c r="K92" s="1125"/>
      <c r="L92" s="1125"/>
      <c r="M92" s="1125"/>
    </row>
    <row r="93" spans="1:13" s="479" customFormat="1" ht="15" customHeight="1" x14ac:dyDescent="0.25">
      <c r="C93" s="1125"/>
      <c r="I93" s="1125"/>
      <c r="J93" s="1125"/>
      <c r="K93" s="1125"/>
      <c r="L93" s="1125"/>
      <c r="M93" s="1125"/>
    </row>
    <row r="94" spans="1:13" s="479" customFormat="1" ht="15" customHeight="1" x14ac:dyDescent="0.25">
      <c r="C94" s="1125"/>
      <c r="I94" s="1125"/>
      <c r="J94" s="1125"/>
      <c r="K94" s="1125"/>
      <c r="L94" s="1125"/>
      <c r="M94" s="1125"/>
    </row>
    <row r="95" spans="1:13" s="479" customFormat="1" ht="15" customHeight="1" x14ac:dyDescent="0.25">
      <c r="C95" s="1125"/>
      <c r="I95" s="1125"/>
      <c r="J95" s="1125"/>
      <c r="K95" s="1125"/>
      <c r="L95" s="1125"/>
      <c r="M95" s="1125"/>
    </row>
    <row r="96" spans="1:13" s="479" customFormat="1" ht="15" customHeight="1" x14ac:dyDescent="0.25">
      <c r="C96" s="1125"/>
      <c r="D96" s="1125"/>
      <c r="E96" s="1125"/>
      <c r="F96" s="1125"/>
      <c r="I96" s="1125"/>
      <c r="J96" s="1125"/>
      <c r="K96" s="1125"/>
      <c r="L96" s="1125"/>
      <c r="M96" s="1125"/>
    </row>
    <row r="97" spans="1:13" s="479" customFormat="1" ht="15" customHeight="1" x14ac:dyDescent="0.25">
      <c r="C97" s="1125"/>
      <c r="D97" s="1125"/>
      <c r="E97" s="1125"/>
      <c r="F97" s="1125"/>
      <c r="I97" s="1125"/>
      <c r="J97" s="1125"/>
      <c r="K97" s="1125"/>
      <c r="L97" s="1125"/>
      <c r="M97" s="1125"/>
    </row>
    <row r="98" spans="1:13" s="479" customFormat="1" ht="15" customHeight="1" x14ac:dyDescent="0.25">
      <c r="C98" s="1129"/>
      <c r="D98" s="1129"/>
      <c r="E98" s="1129"/>
      <c r="F98" s="1129"/>
      <c r="I98" s="1125"/>
      <c r="J98" s="1125"/>
      <c r="K98" s="1125"/>
      <c r="L98" s="1125"/>
      <c r="M98" s="1125"/>
    </row>
    <row r="99" spans="1:13" s="479" customFormat="1" ht="15" customHeight="1" x14ac:dyDescent="0.25">
      <c r="A99" s="1124"/>
      <c r="B99" s="1124"/>
      <c r="C99" s="1336"/>
      <c r="D99" s="1336"/>
      <c r="E99" s="1128"/>
      <c r="F99" s="1128"/>
      <c r="I99" s="1125"/>
      <c r="J99" s="1125"/>
      <c r="K99" s="1125"/>
      <c r="L99" s="1125"/>
      <c r="M99" s="1125"/>
    </row>
    <row r="100" spans="1:13" s="479" customFormat="1" ht="15" customHeight="1" x14ac:dyDescent="0.25">
      <c r="C100" s="1129"/>
      <c r="D100" s="1125"/>
      <c r="E100" s="1125"/>
      <c r="F100" s="1125"/>
      <c r="I100" s="1125"/>
      <c r="J100" s="1125"/>
      <c r="K100" s="1125"/>
      <c r="L100" s="1125"/>
      <c r="M100" s="1125"/>
    </row>
    <row r="101" spans="1:13" s="479" customFormat="1" x14ac:dyDescent="0.25">
      <c r="C101" s="1129"/>
      <c r="I101" s="1125"/>
      <c r="J101" s="1125"/>
      <c r="K101" s="1125"/>
      <c r="L101" s="1125"/>
      <c r="M101" s="1125"/>
    </row>
    <row r="102" spans="1:13" s="479" customFormat="1" x14ac:dyDescent="0.25">
      <c r="C102" s="1129"/>
      <c r="I102" s="1125"/>
      <c r="J102" s="1125"/>
      <c r="K102" s="1125"/>
      <c r="L102" s="1125"/>
      <c r="M102" s="1125"/>
    </row>
    <row r="103" spans="1:13" s="479" customFormat="1" x14ac:dyDescent="0.25">
      <c r="C103" s="1129"/>
      <c r="I103" s="1125"/>
      <c r="J103" s="1125"/>
      <c r="K103" s="1125"/>
      <c r="L103" s="1125"/>
      <c r="M103" s="1125"/>
    </row>
    <row r="104" spans="1:13" s="479" customFormat="1" x14ac:dyDescent="0.25">
      <c r="C104" s="1129"/>
      <c r="I104" s="1125"/>
      <c r="J104" s="1125"/>
      <c r="K104" s="1125"/>
      <c r="L104" s="1125"/>
      <c r="M104" s="1125"/>
    </row>
    <row r="105" spans="1:13" s="479" customFormat="1" x14ac:dyDescent="0.25">
      <c r="C105" s="1129"/>
      <c r="I105" s="1125"/>
      <c r="J105" s="1125"/>
      <c r="K105" s="1125"/>
      <c r="L105" s="1125"/>
      <c r="M105" s="1125"/>
    </row>
    <row r="106" spans="1:13" s="479" customFormat="1" x14ac:dyDescent="0.25">
      <c r="C106" s="1129"/>
      <c r="I106" s="1125"/>
      <c r="J106" s="1125"/>
      <c r="K106" s="1125"/>
      <c r="L106" s="1125"/>
      <c r="M106" s="1125"/>
    </row>
    <row r="107" spans="1:13" s="479" customFormat="1" x14ac:dyDescent="0.25">
      <c r="C107" s="1129"/>
      <c r="I107" s="1125"/>
      <c r="J107" s="1125"/>
      <c r="K107" s="1125"/>
      <c r="L107" s="1125"/>
      <c r="M107" s="1125"/>
    </row>
    <row r="108" spans="1:13" s="479" customFormat="1" x14ac:dyDescent="0.25">
      <c r="C108" s="1337"/>
      <c r="D108" s="1337"/>
      <c r="E108" s="1129"/>
      <c r="F108" s="1129"/>
      <c r="I108" s="1125"/>
      <c r="J108" s="1125"/>
      <c r="K108" s="1125"/>
      <c r="L108" s="1125"/>
      <c r="M108" s="1125"/>
    </row>
    <row r="109" spans="1:13" s="479" customFormat="1" x14ac:dyDescent="0.25">
      <c r="A109" s="1125"/>
      <c r="B109" s="1125"/>
      <c r="C109" s="1125"/>
      <c r="E109" s="1129"/>
      <c r="F109" s="1129"/>
      <c r="I109" s="1125"/>
      <c r="J109" s="1125"/>
      <c r="K109" s="1125"/>
      <c r="L109" s="1125"/>
      <c r="M109" s="1125"/>
    </row>
    <row r="110" spans="1:13" s="479" customFormat="1" x14ac:dyDescent="0.25">
      <c r="A110" s="1125"/>
      <c r="B110" s="1125"/>
      <c r="C110" s="1125"/>
      <c r="I110" s="1125"/>
      <c r="J110" s="1125"/>
      <c r="K110" s="1125"/>
      <c r="L110" s="1125"/>
      <c r="M110" s="1125"/>
    </row>
  </sheetData>
  <sheetProtection algorithmName="SHA-512" hashValue="KFzwuHEhueWy/zD2Ygbq/1KzocKOLpGCpW1UMeJMJvmImhNPjZgMJ3ql1+RhOEhAwq42UHth1nAuocHf91rS/w==" saltValue="t+sacAHotjNpHiMcOf6XMg==" spinCount="100000" sheet="1" objects="1" scenarios="1"/>
  <mergeCells count="11">
    <mergeCell ref="C108:D108"/>
    <mergeCell ref="A6:C6"/>
    <mergeCell ref="A24:C24"/>
    <mergeCell ref="A1:D1"/>
    <mergeCell ref="E1:J1"/>
    <mergeCell ref="A2:J2"/>
    <mergeCell ref="A3:J3"/>
    <mergeCell ref="A4:J4"/>
    <mergeCell ref="C99:D99"/>
    <mergeCell ref="A80:C80"/>
    <mergeCell ref="B81:C81"/>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5">
    <tabColor theme="3" tint="-0.249977111117893"/>
  </sheetPr>
  <dimension ref="A1:C27"/>
  <sheetViews>
    <sheetView zoomScale="90" zoomScaleNormal="90" workbookViewId="0">
      <selection activeCell="C37" sqref="C37"/>
    </sheetView>
  </sheetViews>
  <sheetFormatPr defaultColWidth="9.140625" defaultRowHeight="15" outlineLevelRow="1" x14ac:dyDescent="0.25"/>
  <cols>
    <col min="1" max="1" width="8.7109375" style="18" customWidth="1"/>
    <col min="2" max="2" width="63.7109375" style="18" customWidth="1"/>
    <col min="3" max="3" width="20.7109375" style="18" customWidth="1"/>
    <col min="4" max="16384" width="9.140625" style="19"/>
  </cols>
  <sheetData>
    <row r="1" spans="1:3" ht="54" customHeight="1" x14ac:dyDescent="0.25"/>
    <row r="2" spans="1:3" ht="15.75" customHeight="1" x14ac:dyDescent="0.25">
      <c r="A2" s="1169" t="s">
        <v>1606</v>
      </c>
      <c r="B2" s="1169"/>
      <c r="C2" s="1169"/>
    </row>
    <row r="3" spans="1:3" ht="15.75" customHeight="1" x14ac:dyDescent="0.25"/>
    <row r="4" spans="1:3" ht="15.75" customHeight="1" x14ac:dyDescent="0.25">
      <c r="A4" s="1169" t="s">
        <v>4059</v>
      </c>
      <c r="B4" s="1169"/>
      <c r="C4" s="1169"/>
    </row>
    <row r="5" spans="1:3" ht="15.75" customHeight="1" thickBot="1" x14ac:dyDescent="0.3"/>
    <row r="6" spans="1:3" ht="15" customHeight="1" thickTop="1" thickBot="1" x14ac:dyDescent="0.3">
      <c r="A6" s="443"/>
      <c r="B6" s="443"/>
      <c r="C6" s="443"/>
    </row>
    <row r="7" spans="1:3" ht="44.25" customHeight="1" thickTop="1" thickBot="1" x14ac:dyDescent="0.3">
      <c r="C7" s="444" t="s">
        <v>140</v>
      </c>
    </row>
    <row r="8" spans="1:3" s="58" customFormat="1" ht="39.950000000000003" customHeight="1" thickTop="1" thickBot="1" x14ac:dyDescent="0.3">
      <c r="A8" s="221" t="s">
        <v>198</v>
      </c>
      <c r="B8" s="220" t="s">
        <v>3621</v>
      </c>
      <c r="C8" s="188">
        <f>SUM(C9:C19)</f>
        <v>0</v>
      </c>
    </row>
    <row r="9" spans="1:3" s="58" customFormat="1" ht="45.75" outlineLevel="1" thickTop="1" x14ac:dyDescent="0.25">
      <c r="A9" s="613">
        <v>44566</v>
      </c>
      <c r="B9" s="1031" t="s">
        <v>1948</v>
      </c>
      <c r="C9" s="615">
        <f>'Príloha č.5.1- SČ ISD D1'!J29</f>
        <v>0</v>
      </c>
    </row>
    <row r="10" spans="1:3" s="58" customFormat="1" ht="15" customHeight="1" outlineLevel="1" x14ac:dyDescent="0.25">
      <c r="A10" s="363">
        <v>44597</v>
      </c>
      <c r="B10" s="398" t="s">
        <v>1949</v>
      </c>
      <c r="C10" s="189">
        <f>'Príloha č.5.2 - TNV D1'!J37</f>
        <v>0</v>
      </c>
    </row>
    <row r="11" spans="1:3" s="58" customFormat="1" ht="15" customHeight="1" outlineLevel="1" x14ac:dyDescent="0.25">
      <c r="A11" s="363">
        <v>44625</v>
      </c>
      <c r="B11" s="398" t="s">
        <v>138</v>
      </c>
      <c r="C11" s="189">
        <f>'Príloha č.5.3 - CSS D1'!J33</f>
        <v>0</v>
      </c>
    </row>
    <row r="12" spans="1:3" s="58" customFormat="1" ht="15" customHeight="1" outlineLevel="1" x14ac:dyDescent="0.25">
      <c r="A12" s="363">
        <v>45021</v>
      </c>
      <c r="B12" s="398" t="s">
        <v>110</v>
      </c>
      <c r="C12" s="189">
        <f>'Príloha č.5.4 - EZS D1'!J21</f>
        <v>0</v>
      </c>
    </row>
    <row r="13" spans="1:3" s="58" customFormat="1" ht="15" customHeight="1" outlineLevel="1" x14ac:dyDescent="0.25">
      <c r="A13" s="363">
        <v>45051</v>
      </c>
      <c r="B13" s="398" t="s">
        <v>1950</v>
      </c>
      <c r="C13" s="189">
        <f>'Príloha č.5.5 - KD D1'!J45</f>
        <v>0</v>
      </c>
    </row>
    <row r="14" spans="1:3" s="58" customFormat="1" ht="15" customHeight="1" outlineLevel="1" x14ac:dyDescent="0.25">
      <c r="A14" s="363">
        <v>45082</v>
      </c>
      <c r="B14" s="398" t="s">
        <v>1951</v>
      </c>
      <c r="C14" s="189">
        <f>'Príloha č.5.6 - TU D1'!J28</f>
        <v>0</v>
      </c>
    </row>
    <row r="15" spans="1:3" s="58" customFormat="1" ht="15" customHeight="1" outlineLevel="1" x14ac:dyDescent="0.25">
      <c r="A15" s="363">
        <v>45112</v>
      </c>
      <c r="B15" s="398" t="s">
        <v>1952</v>
      </c>
      <c r="C15" s="189">
        <f>'Príloha č.5.7 - PS D1'!J53</f>
        <v>0</v>
      </c>
    </row>
    <row r="16" spans="1:3" s="58" customFormat="1" ht="15" customHeight="1" outlineLevel="1" x14ac:dyDescent="0.25">
      <c r="A16" s="363">
        <v>45143</v>
      </c>
      <c r="B16" s="398" t="s">
        <v>1953</v>
      </c>
      <c r="C16" s="189">
        <f>'Príloha č.5.8 - MPZ D1'!J25</f>
        <v>0</v>
      </c>
    </row>
    <row r="17" spans="1:3" s="58" customFormat="1" ht="15" customHeight="1" outlineLevel="1" x14ac:dyDescent="0.25">
      <c r="A17" s="363">
        <v>45174</v>
      </c>
      <c r="B17" s="398" t="s">
        <v>1954</v>
      </c>
      <c r="C17" s="189">
        <f>'Príloha č.5.9 - RNR D1'!J16</f>
        <v>0</v>
      </c>
    </row>
    <row r="18" spans="1:3" s="58" customFormat="1" ht="15" customHeight="1" outlineLevel="1" x14ac:dyDescent="0.25">
      <c r="A18" s="362">
        <v>45204</v>
      </c>
      <c r="B18" s="398" t="s">
        <v>1955</v>
      </c>
      <c r="C18" s="210">
        <f>'Príloha č.5.10 - ČS D1'!J12</f>
        <v>0</v>
      </c>
    </row>
    <row r="19" spans="1:3" s="58" customFormat="1" ht="15" customHeight="1" outlineLevel="1" thickBot="1" x14ac:dyDescent="0.3">
      <c r="A19" s="447">
        <v>45235</v>
      </c>
      <c r="B19" s="461" t="s">
        <v>3965</v>
      </c>
      <c r="C19" s="448">
        <f>'Príloha č.5.11 - SSÚD'!J82</f>
        <v>0</v>
      </c>
    </row>
    <row r="20" spans="1:3" ht="16.5" thickTop="1" thickBot="1" x14ac:dyDescent="0.3">
      <c r="B20" s="456"/>
    </row>
    <row r="21" spans="1:3" ht="16.5" thickTop="1" thickBot="1" x14ac:dyDescent="0.3">
      <c r="A21" s="227"/>
      <c r="B21" s="227"/>
      <c r="C21" s="227"/>
    </row>
    <row r="22" spans="1:3" ht="16.5" thickTop="1" thickBot="1" x14ac:dyDescent="0.3">
      <c r="A22" s="1272" t="s">
        <v>1946</v>
      </c>
      <c r="B22" s="1273"/>
      <c r="C22" s="191">
        <f>C8</f>
        <v>0</v>
      </c>
    </row>
    <row r="23" spans="1:3" ht="16.5" thickTop="1" thickBot="1" x14ac:dyDescent="0.3"/>
    <row r="24" spans="1:3" ht="17.25" thickTop="1" thickBot="1" x14ac:dyDescent="0.3">
      <c r="A24" s="1274" t="s">
        <v>3775</v>
      </c>
      <c r="B24" s="1275"/>
      <c r="C24" s="449">
        <f>C22*4</f>
        <v>0</v>
      </c>
    </row>
    <row r="25" spans="1:3" ht="16.5" thickTop="1" thickBot="1" x14ac:dyDescent="0.3">
      <c r="A25" s="1276" t="s">
        <v>4072</v>
      </c>
      <c r="B25" s="1277"/>
      <c r="C25" s="191">
        <f>ROUND(C24*0.23, 2)</f>
        <v>0</v>
      </c>
    </row>
    <row r="26" spans="1:3" ht="16.5" thickTop="1" thickBot="1" x14ac:dyDescent="0.3">
      <c r="A26" s="1278" t="s">
        <v>3776</v>
      </c>
      <c r="B26" s="1279"/>
      <c r="C26" s="191">
        <f>SUM(C24,C25)</f>
        <v>0</v>
      </c>
    </row>
    <row r="27" spans="1:3" ht="15.75" thickTop="1" x14ac:dyDescent="0.25"/>
  </sheetData>
  <sheetProtection algorithmName="SHA-512" hashValue="CYx7shFRJtqCnrwd2SRa2e9X/G14nieaQI0qtA3cXLnPib3Sft17nJecYmI7NFOy11iZLutdn/9nFuM/QqKLUA==" saltValue="hYLeleLIYwBDhnc8O9Ajdg==" spinCount="100000" sheet="1" objects="1" scenarios="1"/>
  <mergeCells count="6">
    <mergeCell ref="A24:B24"/>
    <mergeCell ref="A25:B25"/>
    <mergeCell ref="A26:B26"/>
    <mergeCell ref="A4:C4"/>
    <mergeCell ref="A2:C2"/>
    <mergeCell ref="A22:B22"/>
  </mergeCells>
  <printOptions horizontalCentered="1"/>
  <pageMargins left="0.39370078740157483" right="0.39370078740157483" top="0.39370078740157483" bottom="0.39370078740157483" header="0.19685039370078741" footer="0.19685039370078741"/>
  <pageSetup paperSize="9" scale="86" orientation="portrait" horizontalDpi="4294967295" verticalDpi="4294967295" r:id="rId1"/>
  <headerFooter>
    <oddFooter>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tabColor rgb="FF92D050"/>
    <pageSetUpPr fitToPage="1"/>
  </sheetPr>
  <dimension ref="A1:S61"/>
  <sheetViews>
    <sheetView zoomScale="40" zoomScaleNormal="40" workbookViewId="0">
      <pane ySplit="7" topLeftCell="A43" activePane="bottomLeft" state="frozen"/>
      <selection pane="bottomLeft" activeCell="X52" sqref="X52"/>
    </sheetView>
  </sheetViews>
  <sheetFormatPr defaultColWidth="9.140625" defaultRowHeight="15" x14ac:dyDescent="0.25"/>
  <cols>
    <col min="1" max="1" width="5.7109375" style="1133" customWidth="1"/>
    <col min="2" max="2" width="18.7109375" style="18" customWidth="1"/>
    <col min="3" max="3" width="32.7109375" style="18" customWidth="1"/>
    <col min="4" max="4" width="60.7109375" style="18" customWidth="1"/>
    <col min="5" max="10" width="3.7109375" style="1133" customWidth="1"/>
    <col min="11" max="12" width="9.7109375" style="1133"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472</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444</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70"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71"/>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0"/>
      <c r="D7" s="1190"/>
      <c r="E7" s="253" t="s">
        <v>227</v>
      </c>
      <c r="F7" s="254" t="s">
        <v>228</v>
      </c>
      <c r="G7" s="254" t="s">
        <v>229</v>
      </c>
      <c r="H7" s="254" t="s">
        <v>217</v>
      </c>
      <c r="I7" s="255" t="s">
        <v>230</v>
      </c>
      <c r="J7" s="256" t="s">
        <v>231</v>
      </c>
      <c r="K7" s="256" t="s">
        <v>232</v>
      </c>
      <c r="L7" s="256" t="s">
        <v>233</v>
      </c>
      <c r="M7" s="258" t="s">
        <v>238</v>
      </c>
      <c r="N7" s="256" t="s">
        <v>240</v>
      </c>
      <c r="O7" s="256" t="s">
        <v>445</v>
      </c>
      <c r="P7" s="256" t="s">
        <v>3</v>
      </c>
      <c r="Q7" s="257" t="s">
        <v>64</v>
      </c>
      <c r="R7" s="1191"/>
      <c r="S7" s="1192"/>
    </row>
    <row r="8" spans="1:19" ht="25.5" x14ac:dyDescent="0.25">
      <c r="A8" s="214">
        <f t="shared" ref="A8:A15" si="0">ROW(A1)</f>
        <v>1</v>
      </c>
      <c r="B8" s="1136" t="s">
        <v>1242</v>
      </c>
      <c r="C8" s="1137" t="s">
        <v>1241</v>
      </c>
      <c r="D8" s="900" t="s">
        <v>446</v>
      </c>
      <c r="E8" s="781"/>
      <c r="F8" s="781"/>
      <c r="G8" s="781"/>
      <c r="H8" s="781"/>
      <c r="I8" s="781"/>
      <c r="J8" s="781" t="s">
        <v>7</v>
      </c>
      <c r="K8" s="782"/>
      <c r="L8" s="782"/>
      <c r="M8" s="781" t="s">
        <v>7</v>
      </c>
      <c r="N8" s="781"/>
      <c r="O8" s="781"/>
      <c r="P8" s="781">
        <v>1</v>
      </c>
      <c r="Q8" s="781">
        <v>1</v>
      </c>
      <c r="R8" s="727"/>
      <c r="S8" s="772">
        <f>P8*Q8*ROUND(R8,2)</f>
        <v>0</v>
      </c>
    </row>
    <row r="9" spans="1:19" ht="25.5" x14ac:dyDescent="0.25">
      <c r="A9" s="214">
        <f t="shared" si="0"/>
        <v>2</v>
      </c>
      <c r="B9" s="1175" t="s">
        <v>447</v>
      </c>
      <c r="C9" s="1179" t="s">
        <v>448</v>
      </c>
      <c r="D9" s="758" t="s">
        <v>449</v>
      </c>
      <c r="E9" s="767" t="s">
        <v>7</v>
      </c>
      <c r="F9" s="767"/>
      <c r="G9" s="767"/>
      <c r="H9" s="767"/>
      <c r="I9" s="767"/>
      <c r="J9" s="768"/>
      <c r="K9" s="770"/>
      <c r="L9" s="770"/>
      <c r="M9" s="767"/>
      <c r="N9" s="767"/>
      <c r="O9" s="767"/>
      <c r="P9" s="767">
        <v>365</v>
      </c>
      <c r="Q9" s="767">
        <v>1</v>
      </c>
      <c r="R9" s="1150" t="s">
        <v>4046</v>
      </c>
      <c r="S9" s="923" t="s">
        <v>4046</v>
      </c>
    </row>
    <row r="10" spans="1:19" x14ac:dyDescent="0.25">
      <c r="A10" s="214">
        <f t="shared" si="0"/>
        <v>3</v>
      </c>
      <c r="B10" s="1176"/>
      <c r="C10" s="1180"/>
      <c r="D10" s="758" t="s">
        <v>3975</v>
      </c>
      <c r="E10" s="767" t="s">
        <v>7</v>
      </c>
      <c r="F10" s="767"/>
      <c r="G10" s="767"/>
      <c r="H10" s="767"/>
      <c r="I10" s="767"/>
      <c r="J10" s="768"/>
      <c r="K10" s="770"/>
      <c r="L10" s="770"/>
      <c r="M10" s="767"/>
      <c r="N10" s="767"/>
      <c r="O10" s="767"/>
      <c r="P10" s="767">
        <v>365</v>
      </c>
      <c r="Q10" s="767">
        <v>1</v>
      </c>
      <c r="R10" s="1150" t="s">
        <v>4046</v>
      </c>
      <c r="S10" s="923" t="s">
        <v>4046</v>
      </c>
    </row>
    <row r="11" spans="1:19" ht="25.5" x14ac:dyDescent="0.25">
      <c r="A11" s="214">
        <f t="shared" si="0"/>
        <v>4</v>
      </c>
      <c r="B11" s="1176"/>
      <c r="C11" s="1180"/>
      <c r="D11" s="758" t="s">
        <v>3976</v>
      </c>
      <c r="E11" s="767" t="s">
        <v>7</v>
      </c>
      <c r="F11" s="767"/>
      <c r="G11" s="767"/>
      <c r="H11" s="767"/>
      <c r="I11" s="767"/>
      <c r="J11" s="768"/>
      <c r="K11" s="770"/>
      <c r="L11" s="770"/>
      <c r="M11" s="767"/>
      <c r="N11" s="767"/>
      <c r="O11" s="767"/>
      <c r="P11" s="767">
        <v>365</v>
      </c>
      <c r="Q11" s="767">
        <v>1</v>
      </c>
      <c r="R11" s="1150" t="s">
        <v>4046</v>
      </c>
      <c r="S11" s="923" t="s">
        <v>4046</v>
      </c>
    </row>
    <row r="12" spans="1:19" x14ac:dyDescent="0.25">
      <c r="A12" s="214">
        <f t="shared" si="0"/>
        <v>5</v>
      </c>
      <c r="B12" s="1177"/>
      <c r="C12" s="1182"/>
      <c r="D12" s="758" t="s">
        <v>3977</v>
      </c>
      <c r="E12" s="767" t="s">
        <v>7</v>
      </c>
      <c r="F12" s="767"/>
      <c r="G12" s="767"/>
      <c r="H12" s="767"/>
      <c r="I12" s="767"/>
      <c r="J12" s="768"/>
      <c r="K12" s="770"/>
      <c r="L12" s="770"/>
      <c r="M12" s="767"/>
      <c r="N12" s="767"/>
      <c r="O12" s="767"/>
      <c r="P12" s="767">
        <v>365</v>
      </c>
      <c r="Q12" s="767">
        <v>1</v>
      </c>
      <c r="R12" s="1150" t="s">
        <v>4046</v>
      </c>
      <c r="S12" s="923" t="s">
        <v>4046</v>
      </c>
    </row>
    <row r="13" spans="1:19" ht="25.5" x14ac:dyDescent="0.25">
      <c r="A13" s="214">
        <f t="shared" si="0"/>
        <v>6</v>
      </c>
      <c r="B13" s="1175" t="s">
        <v>447</v>
      </c>
      <c r="C13" s="1183" t="s">
        <v>450</v>
      </c>
      <c r="D13" s="758" t="s">
        <v>451</v>
      </c>
      <c r="E13" s="767"/>
      <c r="F13" s="767"/>
      <c r="G13" s="767" t="s">
        <v>7</v>
      </c>
      <c r="H13" s="767"/>
      <c r="I13" s="767"/>
      <c r="J13" s="768"/>
      <c r="K13" s="770"/>
      <c r="L13" s="770"/>
      <c r="M13" s="767"/>
      <c r="N13" s="767"/>
      <c r="O13" s="767"/>
      <c r="P13" s="767">
        <v>12</v>
      </c>
      <c r="Q13" s="767">
        <v>1</v>
      </c>
      <c r="R13" s="1150" t="s">
        <v>4046</v>
      </c>
      <c r="S13" s="923" t="s">
        <v>4046</v>
      </c>
    </row>
    <row r="14" spans="1:19" x14ac:dyDescent="0.25">
      <c r="A14" s="214">
        <f t="shared" si="0"/>
        <v>7</v>
      </c>
      <c r="B14" s="1176"/>
      <c r="C14" s="1184"/>
      <c r="D14" s="758" t="s">
        <v>3978</v>
      </c>
      <c r="E14" s="767"/>
      <c r="F14" s="767"/>
      <c r="G14" s="767" t="s">
        <v>7</v>
      </c>
      <c r="H14" s="767"/>
      <c r="I14" s="767"/>
      <c r="J14" s="768"/>
      <c r="K14" s="770"/>
      <c r="L14" s="770"/>
      <c r="M14" s="767"/>
      <c r="N14" s="767"/>
      <c r="O14" s="767"/>
      <c r="P14" s="767">
        <v>12</v>
      </c>
      <c r="Q14" s="767">
        <v>1</v>
      </c>
      <c r="R14" s="1150" t="s">
        <v>4046</v>
      </c>
      <c r="S14" s="923" t="s">
        <v>4046</v>
      </c>
    </row>
    <row r="15" spans="1:19" x14ac:dyDescent="0.25">
      <c r="A15" s="214">
        <f t="shared" si="0"/>
        <v>8</v>
      </c>
      <c r="B15" s="1176"/>
      <c r="C15" s="1184"/>
      <c r="D15" s="758" t="s">
        <v>3979</v>
      </c>
      <c r="E15" s="767"/>
      <c r="F15" s="767"/>
      <c r="G15" s="767" t="s">
        <v>7</v>
      </c>
      <c r="H15" s="767"/>
      <c r="I15" s="767"/>
      <c r="J15" s="768"/>
      <c r="K15" s="770"/>
      <c r="L15" s="770"/>
      <c r="M15" s="767"/>
      <c r="N15" s="767"/>
      <c r="O15" s="767"/>
      <c r="P15" s="767">
        <v>12</v>
      </c>
      <c r="Q15" s="767">
        <v>1</v>
      </c>
      <c r="R15" s="1150" t="s">
        <v>4046</v>
      </c>
      <c r="S15" s="923" t="s">
        <v>4046</v>
      </c>
    </row>
    <row r="16" spans="1:19" x14ac:dyDescent="0.25">
      <c r="A16" s="214">
        <f t="shared" ref="A16:A59" si="1">ROW(A9)</f>
        <v>9</v>
      </c>
      <c r="B16" s="1176"/>
      <c r="C16" s="1184"/>
      <c r="D16" s="758" t="s">
        <v>3980</v>
      </c>
      <c r="E16" s="767"/>
      <c r="F16" s="767"/>
      <c r="G16" s="767" t="s">
        <v>7</v>
      </c>
      <c r="H16" s="767"/>
      <c r="I16" s="767"/>
      <c r="J16" s="768"/>
      <c r="K16" s="770"/>
      <c r="L16" s="770"/>
      <c r="M16" s="767"/>
      <c r="N16" s="767"/>
      <c r="O16" s="767"/>
      <c r="P16" s="767">
        <v>12</v>
      </c>
      <c r="Q16" s="767">
        <v>1</v>
      </c>
      <c r="R16" s="1150" t="s">
        <v>4046</v>
      </c>
      <c r="S16" s="923" t="s">
        <v>4046</v>
      </c>
    </row>
    <row r="17" spans="1:19" x14ac:dyDescent="0.25">
      <c r="A17" s="214">
        <f t="shared" si="1"/>
        <v>10</v>
      </c>
      <c r="B17" s="1177"/>
      <c r="C17" s="1185"/>
      <c r="D17" s="758" t="s">
        <v>3573</v>
      </c>
      <c r="E17" s="767"/>
      <c r="F17" s="767"/>
      <c r="G17" s="767" t="s">
        <v>7</v>
      </c>
      <c r="H17" s="767"/>
      <c r="I17" s="767"/>
      <c r="J17" s="768"/>
      <c r="K17" s="770"/>
      <c r="L17" s="770"/>
      <c r="M17" s="767"/>
      <c r="N17" s="767"/>
      <c r="O17" s="767"/>
      <c r="P17" s="767">
        <v>12</v>
      </c>
      <c r="Q17" s="767">
        <v>1</v>
      </c>
      <c r="R17" s="1150" t="s">
        <v>4046</v>
      </c>
      <c r="S17" s="923" t="s">
        <v>4046</v>
      </c>
    </row>
    <row r="18" spans="1:19" ht="25.5" x14ac:dyDescent="0.25">
      <c r="A18" s="214">
        <f t="shared" si="1"/>
        <v>11</v>
      </c>
      <c r="B18" s="759" t="s">
        <v>447</v>
      </c>
      <c r="C18" s="760" t="s">
        <v>450</v>
      </c>
      <c r="D18" s="758" t="s">
        <v>452</v>
      </c>
      <c r="E18" s="767"/>
      <c r="F18" s="767"/>
      <c r="G18" s="767"/>
      <c r="H18" s="767"/>
      <c r="I18" s="767"/>
      <c r="J18" s="768"/>
      <c r="K18" s="770"/>
      <c r="L18" s="770"/>
      <c r="M18" s="767"/>
      <c r="N18" s="767" t="s">
        <v>7</v>
      </c>
      <c r="O18" s="767"/>
      <c r="P18" s="767">
        <v>3</v>
      </c>
      <c r="Q18" s="767">
        <v>1</v>
      </c>
      <c r="R18" s="698"/>
      <c r="S18" s="772">
        <f>P18*Q18*ROUND(R18,2)</f>
        <v>0</v>
      </c>
    </row>
    <row r="19" spans="1:19" x14ac:dyDescent="0.25">
      <c r="A19" s="214">
        <f t="shared" si="1"/>
        <v>12</v>
      </c>
      <c r="B19" s="759" t="s">
        <v>453</v>
      </c>
      <c r="C19" s="760" t="s">
        <v>195</v>
      </c>
      <c r="D19" s="758" t="s">
        <v>3982</v>
      </c>
      <c r="E19" s="767"/>
      <c r="F19" s="767"/>
      <c r="G19" s="767"/>
      <c r="H19" s="767"/>
      <c r="I19" s="767"/>
      <c r="J19" s="768"/>
      <c r="K19" s="770"/>
      <c r="L19" s="770"/>
      <c r="M19" s="767"/>
      <c r="N19" s="767" t="s">
        <v>7</v>
      </c>
      <c r="O19" s="767" t="s">
        <v>7</v>
      </c>
      <c r="P19" s="767">
        <v>4</v>
      </c>
      <c r="Q19" s="767">
        <v>2</v>
      </c>
      <c r="R19" s="698"/>
      <c r="S19" s="772">
        <f t="shared" ref="S19:S59" si="2">P19*Q19*ROUND(R19,2)</f>
        <v>0</v>
      </c>
    </row>
    <row r="20" spans="1:19" x14ac:dyDescent="0.25">
      <c r="A20" s="214">
        <f t="shared" si="1"/>
        <v>13</v>
      </c>
      <c r="B20" s="1175" t="s">
        <v>168</v>
      </c>
      <c r="C20" s="1183" t="s">
        <v>454</v>
      </c>
      <c r="D20" s="758" t="s">
        <v>3983</v>
      </c>
      <c r="E20" s="767"/>
      <c r="F20" s="767"/>
      <c r="G20" s="767"/>
      <c r="H20" s="767"/>
      <c r="I20" s="767"/>
      <c r="J20" s="768"/>
      <c r="K20" s="770"/>
      <c r="L20" s="770"/>
      <c r="M20" s="767"/>
      <c r="N20" s="767" t="s">
        <v>7</v>
      </c>
      <c r="O20" s="767" t="s">
        <v>7</v>
      </c>
      <c r="P20" s="767">
        <v>4</v>
      </c>
      <c r="Q20" s="767">
        <v>56</v>
      </c>
      <c r="R20" s="698"/>
      <c r="S20" s="772">
        <f t="shared" si="2"/>
        <v>0</v>
      </c>
    </row>
    <row r="21" spans="1:19" x14ac:dyDescent="0.25">
      <c r="A21" s="214">
        <f t="shared" si="1"/>
        <v>14</v>
      </c>
      <c r="B21" s="1177"/>
      <c r="C21" s="1185"/>
      <c r="D21" s="758" t="s">
        <v>3981</v>
      </c>
      <c r="E21" s="767"/>
      <c r="F21" s="767"/>
      <c r="G21" s="767"/>
      <c r="H21" s="767"/>
      <c r="I21" s="767"/>
      <c r="J21" s="768"/>
      <c r="K21" s="770"/>
      <c r="L21" s="770"/>
      <c r="M21" s="767"/>
      <c r="N21" s="767" t="s">
        <v>7</v>
      </c>
      <c r="O21" s="767" t="s">
        <v>7</v>
      </c>
      <c r="P21" s="767">
        <v>4</v>
      </c>
      <c r="Q21" s="767">
        <v>56</v>
      </c>
      <c r="R21" s="698"/>
      <c r="S21" s="772">
        <f t="shared" si="2"/>
        <v>0</v>
      </c>
    </row>
    <row r="22" spans="1:19" ht="25.5" x14ac:dyDescent="0.25">
      <c r="A22" s="214">
        <f t="shared" si="1"/>
        <v>15</v>
      </c>
      <c r="B22" s="1175" t="s">
        <v>455</v>
      </c>
      <c r="C22" s="1183" t="s">
        <v>167</v>
      </c>
      <c r="D22" s="758" t="s">
        <v>3984</v>
      </c>
      <c r="E22" s="767"/>
      <c r="F22" s="767"/>
      <c r="G22" s="767"/>
      <c r="H22" s="767"/>
      <c r="I22" s="767"/>
      <c r="J22" s="768"/>
      <c r="K22" s="770"/>
      <c r="L22" s="770"/>
      <c r="M22" s="767"/>
      <c r="N22" s="767" t="s">
        <v>7</v>
      </c>
      <c r="O22" s="767" t="s">
        <v>7</v>
      </c>
      <c r="P22" s="767">
        <v>4</v>
      </c>
      <c r="Q22" s="767">
        <v>43</v>
      </c>
      <c r="R22" s="698"/>
      <c r="S22" s="772">
        <f t="shared" si="2"/>
        <v>0</v>
      </c>
    </row>
    <row r="23" spans="1:19" ht="25.5" x14ac:dyDescent="0.25">
      <c r="A23" s="214">
        <f t="shared" si="1"/>
        <v>16</v>
      </c>
      <c r="B23" s="1177"/>
      <c r="C23" s="1185"/>
      <c r="D23" s="758" t="s">
        <v>3985</v>
      </c>
      <c r="E23" s="767"/>
      <c r="F23" s="767"/>
      <c r="G23" s="767"/>
      <c r="H23" s="767"/>
      <c r="I23" s="767"/>
      <c r="J23" s="768"/>
      <c r="K23" s="770"/>
      <c r="L23" s="770"/>
      <c r="M23" s="767"/>
      <c r="N23" s="767" t="s">
        <v>7</v>
      </c>
      <c r="O23" s="767" t="s">
        <v>7</v>
      </c>
      <c r="P23" s="767">
        <v>4</v>
      </c>
      <c r="Q23" s="767">
        <v>43</v>
      </c>
      <c r="R23" s="698"/>
      <c r="S23" s="772">
        <f t="shared" si="2"/>
        <v>0</v>
      </c>
    </row>
    <row r="24" spans="1:19" x14ac:dyDescent="0.25">
      <c r="A24" s="214">
        <f t="shared" si="1"/>
        <v>17</v>
      </c>
      <c r="B24" s="1175" t="s">
        <v>456</v>
      </c>
      <c r="C24" s="1183" t="s">
        <v>457</v>
      </c>
      <c r="D24" s="758" t="s">
        <v>3986</v>
      </c>
      <c r="E24" s="767"/>
      <c r="F24" s="767"/>
      <c r="G24" s="767"/>
      <c r="H24" s="767"/>
      <c r="I24" s="767"/>
      <c r="J24" s="768"/>
      <c r="K24" s="770"/>
      <c r="L24" s="770"/>
      <c r="M24" s="767"/>
      <c r="N24" s="767" t="s">
        <v>7</v>
      </c>
      <c r="O24" s="767" t="s">
        <v>7</v>
      </c>
      <c r="P24" s="767">
        <v>4</v>
      </c>
      <c r="Q24" s="767">
        <v>12</v>
      </c>
      <c r="R24" s="698"/>
      <c r="S24" s="772">
        <f t="shared" si="2"/>
        <v>0</v>
      </c>
    </row>
    <row r="25" spans="1:19" x14ac:dyDescent="0.25">
      <c r="A25" s="214">
        <f t="shared" si="1"/>
        <v>18</v>
      </c>
      <c r="B25" s="1177"/>
      <c r="C25" s="1185"/>
      <c r="D25" s="758" t="s">
        <v>3987</v>
      </c>
      <c r="E25" s="767"/>
      <c r="F25" s="767"/>
      <c r="G25" s="767"/>
      <c r="H25" s="767"/>
      <c r="I25" s="767"/>
      <c r="J25" s="768"/>
      <c r="K25" s="770"/>
      <c r="L25" s="770"/>
      <c r="M25" s="767"/>
      <c r="N25" s="767" t="s">
        <v>7</v>
      </c>
      <c r="O25" s="767" t="s">
        <v>7</v>
      </c>
      <c r="P25" s="767">
        <v>4</v>
      </c>
      <c r="Q25" s="767">
        <v>12</v>
      </c>
      <c r="R25" s="698"/>
      <c r="S25" s="772">
        <f t="shared" si="2"/>
        <v>0</v>
      </c>
    </row>
    <row r="26" spans="1:19" x14ac:dyDescent="0.25">
      <c r="A26" s="214">
        <f t="shared" si="1"/>
        <v>19</v>
      </c>
      <c r="B26" s="1175" t="s">
        <v>458</v>
      </c>
      <c r="C26" s="1183" t="s">
        <v>459</v>
      </c>
      <c r="D26" s="758" t="s">
        <v>3988</v>
      </c>
      <c r="E26" s="767"/>
      <c r="F26" s="767"/>
      <c r="G26" s="767"/>
      <c r="H26" s="767"/>
      <c r="I26" s="767"/>
      <c r="J26" s="768"/>
      <c r="K26" s="770"/>
      <c r="L26" s="770"/>
      <c r="M26" s="767"/>
      <c r="N26" s="767" t="s">
        <v>7</v>
      </c>
      <c r="O26" s="767" t="s">
        <v>7</v>
      </c>
      <c r="P26" s="767">
        <v>4</v>
      </c>
      <c r="Q26" s="767">
        <v>2</v>
      </c>
      <c r="R26" s="698"/>
      <c r="S26" s="772">
        <f t="shared" si="2"/>
        <v>0</v>
      </c>
    </row>
    <row r="27" spans="1:19" x14ac:dyDescent="0.25">
      <c r="A27" s="214">
        <f t="shared" si="1"/>
        <v>20</v>
      </c>
      <c r="B27" s="1177"/>
      <c r="C27" s="1185"/>
      <c r="D27" s="758" t="s">
        <v>3989</v>
      </c>
      <c r="E27" s="767"/>
      <c r="F27" s="767"/>
      <c r="G27" s="767"/>
      <c r="H27" s="767"/>
      <c r="I27" s="767"/>
      <c r="J27" s="768"/>
      <c r="K27" s="770"/>
      <c r="L27" s="770"/>
      <c r="M27" s="767"/>
      <c r="N27" s="767" t="s">
        <v>7</v>
      </c>
      <c r="O27" s="767" t="s">
        <v>7</v>
      </c>
      <c r="P27" s="767">
        <v>4</v>
      </c>
      <c r="Q27" s="767">
        <v>2</v>
      </c>
      <c r="R27" s="698"/>
      <c r="S27" s="772">
        <f t="shared" si="2"/>
        <v>0</v>
      </c>
    </row>
    <row r="28" spans="1:19" ht="25.5" x14ac:dyDescent="0.25">
      <c r="A28" s="214">
        <f t="shared" si="1"/>
        <v>21</v>
      </c>
      <c r="B28" s="759" t="s">
        <v>460</v>
      </c>
      <c r="C28" s="760" t="s">
        <v>461</v>
      </c>
      <c r="D28" s="758" t="s">
        <v>3990</v>
      </c>
      <c r="E28" s="767"/>
      <c r="F28" s="767"/>
      <c r="G28" s="767"/>
      <c r="H28" s="767"/>
      <c r="I28" s="767"/>
      <c r="J28" s="768"/>
      <c r="K28" s="770"/>
      <c r="L28" s="770"/>
      <c r="M28" s="767"/>
      <c r="N28" s="767" t="s">
        <v>7</v>
      </c>
      <c r="O28" s="767" t="s">
        <v>7</v>
      </c>
      <c r="P28" s="767">
        <v>4</v>
      </c>
      <c r="Q28" s="767">
        <v>2</v>
      </c>
      <c r="R28" s="698"/>
      <c r="S28" s="772">
        <f t="shared" si="2"/>
        <v>0</v>
      </c>
    </row>
    <row r="29" spans="1:19" ht="25.5" x14ac:dyDescent="0.25">
      <c r="A29" s="214">
        <f t="shared" si="1"/>
        <v>22</v>
      </c>
      <c r="B29" s="759" t="s">
        <v>462</v>
      </c>
      <c r="C29" s="760" t="s">
        <v>463</v>
      </c>
      <c r="D29" s="758" t="s">
        <v>3991</v>
      </c>
      <c r="E29" s="767"/>
      <c r="F29" s="767"/>
      <c r="G29" s="767"/>
      <c r="H29" s="767"/>
      <c r="I29" s="767"/>
      <c r="J29" s="768"/>
      <c r="K29" s="770"/>
      <c r="L29" s="770"/>
      <c r="M29" s="767"/>
      <c r="N29" s="767" t="s">
        <v>7</v>
      </c>
      <c r="O29" s="767" t="s">
        <v>7</v>
      </c>
      <c r="P29" s="767">
        <v>4</v>
      </c>
      <c r="Q29" s="767">
        <v>2</v>
      </c>
      <c r="R29" s="698"/>
      <c r="S29" s="772">
        <f t="shared" si="2"/>
        <v>0</v>
      </c>
    </row>
    <row r="30" spans="1:19" x14ac:dyDescent="0.25">
      <c r="A30" s="214">
        <f t="shared" si="1"/>
        <v>23</v>
      </c>
      <c r="B30" s="759" t="s">
        <v>464</v>
      </c>
      <c r="C30" s="760" t="s">
        <v>195</v>
      </c>
      <c r="D30" s="758" t="s">
        <v>3992</v>
      </c>
      <c r="E30" s="767"/>
      <c r="F30" s="767"/>
      <c r="G30" s="767"/>
      <c r="H30" s="767"/>
      <c r="I30" s="767"/>
      <c r="J30" s="768"/>
      <c r="K30" s="770"/>
      <c r="L30" s="770"/>
      <c r="M30" s="767"/>
      <c r="N30" s="767" t="s">
        <v>7</v>
      </c>
      <c r="O30" s="767" t="s">
        <v>7</v>
      </c>
      <c r="P30" s="767">
        <v>4</v>
      </c>
      <c r="Q30" s="767">
        <v>32</v>
      </c>
      <c r="R30" s="698"/>
      <c r="S30" s="772">
        <f t="shared" si="2"/>
        <v>0</v>
      </c>
    </row>
    <row r="31" spans="1:19" x14ac:dyDescent="0.25">
      <c r="A31" s="214">
        <f t="shared" si="1"/>
        <v>24</v>
      </c>
      <c r="B31" s="1175" t="s">
        <v>465</v>
      </c>
      <c r="C31" s="1183" t="s">
        <v>466</v>
      </c>
      <c r="D31" s="758" t="s">
        <v>358</v>
      </c>
      <c r="E31" s="767"/>
      <c r="F31" s="767"/>
      <c r="G31" s="767"/>
      <c r="H31" s="767"/>
      <c r="I31" s="767"/>
      <c r="J31" s="768"/>
      <c r="K31" s="770"/>
      <c r="L31" s="770"/>
      <c r="M31" s="767"/>
      <c r="N31" s="767"/>
      <c r="O31" s="767" t="s">
        <v>7</v>
      </c>
      <c r="P31" s="767">
        <v>1</v>
      </c>
      <c r="Q31" s="767">
        <v>2</v>
      </c>
      <c r="R31" s="698"/>
      <c r="S31" s="772">
        <f t="shared" si="2"/>
        <v>0</v>
      </c>
    </row>
    <row r="32" spans="1:19" x14ac:dyDescent="0.25">
      <c r="A32" s="214">
        <f t="shared" si="1"/>
        <v>25</v>
      </c>
      <c r="B32" s="1176"/>
      <c r="C32" s="1184"/>
      <c r="D32" s="758" t="s">
        <v>362</v>
      </c>
      <c r="E32" s="767"/>
      <c r="F32" s="767"/>
      <c r="G32" s="767"/>
      <c r="H32" s="767"/>
      <c r="I32" s="767"/>
      <c r="J32" s="768"/>
      <c r="K32" s="770"/>
      <c r="L32" s="770"/>
      <c r="M32" s="767"/>
      <c r="N32" s="767"/>
      <c r="O32" s="767" t="s">
        <v>7</v>
      </c>
      <c r="P32" s="767">
        <v>1</v>
      </c>
      <c r="Q32" s="767">
        <v>2</v>
      </c>
      <c r="R32" s="698"/>
      <c r="S32" s="772">
        <f t="shared" si="2"/>
        <v>0</v>
      </c>
    </row>
    <row r="33" spans="1:19" x14ac:dyDescent="0.25">
      <c r="A33" s="214">
        <f t="shared" si="1"/>
        <v>26</v>
      </c>
      <c r="B33" s="1176"/>
      <c r="C33" s="1184"/>
      <c r="D33" s="758" t="s">
        <v>637</v>
      </c>
      <c r="E33" s="767"/>
      <c r="F33" s="767"/>
      <c r="G33" s="767"/>
      <c r="H33" s="767"/>
      <c r="I33" s="767"/>
      <c r="J33" s="768"/>
      <c r="K33" s="770"/>
      <c r="L33" s="770"/>
      <c r="M33" s="767"/>
      <c r="N33" s="767"/>
      <c r="O33" s="767" t="s">
        <v>7</v>
      </c>
      <c r="P33" s="767">
        <v>1</v>
      </c>
      <c r="Q33" s="767">
        <v>2</v>
      </c>
      <c r="R33" s="698"/>
      <c r="S33" s="772">
        <f t="shared" si="2"/>
        <v>0</v>
      </c>
    </row>
    <row r="34" spans="1:19" x14ac:dyDescent="0.25">
      <c r="A34" s="214">
        <f t="shared" si="1"/>
        <v>27</v>
      </c>
      <c r="B34" s="1176"/>
      <c r="C34" s="1184"/>
      <c r="D34" s="758" t="s">
        <v>510</v>
      </c>
      <c r="E34" s="767"/>
      <c r="F34" s="767"/>
      <c r="G34" s="767"/>
      <c r="H34" s="767"/>
      <c r="I34" s="767"/>
      <c r="J34" s="768"/>
      <c r="K34" s="770"/>
      <c r="L34" s="770"/>
      <c r="M34" s="767"/>
      <c r="N34" s="767"/>
      <c r="O34" s="767" t="s">
        <v>7</v>
      </c>
      <c r="P34" s="767">
        <v>1</v>
      </c>
      <c r="Q34" s="767">
        <v>2</v>
      </c>
      <c r="R34" s="698"/>
      <c r="S34" s="772">
        <f t="shared" si="2"/>
        <v>0</v>
      </c>
    </row>
    <row r="35" spans="1:19" x14ac:dyDescent="0.25">
      <c r="A35" s="214">
        <f t="shared" si="1"/>
        <v>28</v>
      </c>
      <c r="B35" s="1176"/>
      <c r="C35" s="1184"/>
      <c r="D35" s="758" t="s">
        <v>364</v>
      </c>
      <c r="E35" s="767"/>
      <c r="F35" s="767"/>
      <c r="G35" s="767"/>
      <c r="H35" s="767"/>
      <c r="I35" s="767"/>
      <c r="J35" s="768"/>
      <c r="K35" s="770"/>
      <c r="L35" s="770"/>
      <c r="M35" s="767"/>
      <c r="N35" s="767"/>
      <c r="O35" s="767" t="s">
        <v>7</v>
      </c>
      <c r="P35" s="767">
        <v>1</v>
      </c>
      <c r="Q35" s="767">
        <v>2</v>
      </c>
      <c r="R35" s="698"/>
      <c r="S35" s="772">
        <f t="shared" si="2"/>
        <v>0</v>
      </c>
    </row>
    <row r="36" spans="1:19" x14ac:dyDescent="0.25">
      <c r="A36" s="214">
        <f t="shared" si="1"/>
        <v>29</v>
      </c>
      <c r="B36" s="1176"/>
      <c r="C36" s="1184"/>
      <c r="D36" s="758" t="s">
        <v>511</v>
      </c>
      <c r="E36" s="767"/>
      <c r="F36" s="767"/>
      <c r="G36" s="767"/>
      <c r="H36" s="767"/>
      <c r="I36" s="767"/>
      <c r="J36" s="768"/>
      <c r="K36" s="770"/>
      <c r="L36" s="770"/>
      <c r="M36" s="767"/>
      <c r="N36" s="767"/>
      <c r="O36" s="767" t="s">
        <v>7</v>
      </c>
      <c r="P36" s="767">
        <v>1</v>
      </c>
      <c r="Q36" s="767">
        <v>2</v>
      </c>
      <c r="R36" s="698"/>
      <c r="S36" s="772">
        <f t="shared" si="2"/>
        <v>0</v>
      </c>
    </row>
    <row r="37" spans="1:19" x14ac:dyDescent="0.25">
      <c r="A37" s="214">
        <f t="shared" si="1"/>
        <v>30</v>
      </c>
      <c r="B37" s="1176"/>
      <c r="C37" s="1184"/>
      <c r="D37" s="758" t="s">
        <v>279</v>
      </c>
      <c r="E37" s="767"/>
      <c r="F37" s="767"/>
      <c r="G37" s="767"/>
      <c r="H37" s="767"/>
      <c r="I37" s="767"/>
      <c r="J37" s="768"/>
      <c r="K37" s="770"/>
      <c r="L37" s="770"/>
      <c r="M37" s="767"/>
      <c r="N37" s="767"/>
      <c r="O37" s="767" t="s">
        <v>7</v>
      </c>
      <c r="P37" s="767">
        <v>1</v>
      </c>
      <c r="Q37" s="767">
        <v>2</v>
      </c>
      <c r="R37" s="698"/>
      <c r="S37" s="772">
        <f t="shared" si="2"/>
        <v>0</v>
      </c>
    </row>
    <row r="38" spans="1:19" x14ac:dyDescent="0.25">
      <c r="A38" s="214">
        <f t="shared" si="1"/>
        <v>31</v>
      </c>
      <c r="B38" s="1176"/>
      <c r="C38" s="1184"/>
      <c r="D38" s="758" t="s">
        <v>512</v>
      </c>
      <c r="E38" s="767"/>
      <c r="F38" s="767"/>
      <c r="G38" s="767"/>
      <c r="H38" s="767"/>
      <c r="I38" s="767"/>
      <c r="J38" s="768"/>
      <c r="K38" s="770"/>
      <c r="L38" s="770"/>
      <c r="M38" s="767"/>
      <c r="N38" s="767"/>
      <c r="O38" s="767" t="s">
        <v>7</v>
      </c>
      <c r="P38" s="767">
        <v>1</v>
      </c>
      <c r="Q38" s="767">
        <v>2</v>
      </c>
      <c r="R38" s="698"/>
      <c r="S38" s="772">
        <f t="shared" si="2"/>
        <v>0</v>
      </c>
    </row>
    <row r="39" spans="1:19" x14ac:dyDescent="0.25">
      <c r="A39" s="214">
        <f t="shared" si="1"/>
        <v>32</v>
      </c>
      <c r="B39" s="1177"/>
      <c r="C39" s="1185"/>
      <c r="D39" s="758" t="s">
        <v>209</v>
      </c>
      <c r="E39" s="767"/>
      <c r="F39" s="767"/>
      <c r="G39" s="767"/>
      <c r="H39" s="767"/>
      <c r="I39" s="767"/>
      <c r="J39" s="768"/>
      <c r="K39" s="770"/>
      <c r="L39" s="770"/>
      <c r="M39" s="767"/>
      <c r="N39" s="767"/>
      <c r="O39" s="767" t="s">
        <v>7</v>
      </c>
      <c r="P39" s="767">
        <v>1</v>
      </c>
      <c r="Q39" s="767">
        <v>2</v>
      </c>
      <c r="R39" s="698"/>
      <c r="S39" s="772">
        <f t="shared" si="2"/>
        <v>0</v>
      </c>
    </row>
    <row r="40" spans="1:19" x14ac:dyDescent="0.25">
      <c r="A40" s="214">
        <f t="shared" si="1"/>
        <v>33</v>
      </c>
      <c r="B40" s="1175" t="s">
        <v>467</v>
      </c>
      <c r="C40" s="1183" t="s">
        <v>466</v>
      </c>
      <c r="D40" s="758" t="s">
        <v>358</v>
      </c>
      <c r="E40" s="767"/>
      <c r="F40" s="767"/>
      <c r="G40" s="767"/>
      <c r="H40" s="767"/>
      <c r="I40" s="767"/>
      <c r="J40" s="768"/>
      <c r="K40" s="770"/>
      <c r="L40" s="770"/>
      <c r="M40" s="767"/>
      <c r="N40" s="767"/>
      <c r="O40" s="767" t="s">
        <v>7</v>
      </c>
      <c r="P40" s="767">
        <v>1</v>
      </c>
      <c r="Q40" s="767">
        <v>1</v>
      </c>
      <c r="R40" s="698"/>
      <c r="S40" s="772">
        <f t="shared" si="2"/>
        <v>0</v>
      </c>
    </row>
    <row r="41" spans="1:19" x14ac:dyDescent="0.25">
      <c r="A41" s="214">
        <f t="shared" si="1"/>
        <v>34</v>
      </c>
      <c r="B41" s="1176"/>
      <c r="C41" s="1184"/>
      <c r="D41" s="758" t="s">
        <v>362</v>
      </c>
      <c r="E41" s="767"/>
      <c r="F41" s="767"/>
      <c r="G41" s="767"/>
      <c r="H41" s="767"/>
      <c r="I41" s="767"/>
      <c r="J41" s="768"/>
      <c r="K41" s="770"/>
      <c r="L41" s="770"/>
      <c r="M41" s="767"/>
      <c r="N41" s="767"/>
      <c r="O41" s="767" t="s">
        <v>7</v>
      </c>
      <c r="P41" s="767">
        <v>1</v>
      </c>
      <c r="Q41" s="767">
        <v>1</v>
      </c>
      <c r="R41" s="698"/>
      <c r="S41" s="772">
        <f t="shared" si="2"/>
        <v>0</v>
      </c>
    </row>
    <row r="42" spans="1:19" x14ac:dyDescent="0.25">
      <c r="A42" s="214">
        <f t="shared" si="1"/>
        <v>35</v>
      </c>
      <c r="B42" s="1176"/>
      <c r="C42" s="1184"/>
      <c r="D42" s="758" t="s">
        <v>637</v>
      </c>
      <c r="E42" s="767"/>
      <c r="F42" s="767"/>
      <c r="G42" s="767"/>
      <c r="H42" s="767"/>
      <c r="I42" s="767"/>
      <c r="J42" s="768"/>
      <c r="K42" s="770"/>
      <c r="L42" s="770"/>
      <c r="M42" s="767"/>
      <c r="N42" s="767"/>
      <c r="O42" s="767" t="s">
        <v>7</v>
      </c>
      <c r="P42" s="767">
        <v>1</v>
      </c>
      <c r="Q42" s="767">
        <v>1</v>
      </c>
      <c r="R42" s="698"/>
      <c r="S42" s="772">
        <f t="shared" si="2"/>
        <v>0</v>
      </c>
    </row>
    <row r="43" spans="1:19" x14ac:dyDescent="0.25">
      <c r="A43" s="214">
        <f t="shared" si="1"/>
        <v>36</v>
      </c>
      <c r="B43" s="1176"/>
      <c r="C43" s="1184"/>
      <c r="D43" s="758" t="s">
        <v>510</v>
      </c>
      <c r="E43" s="767"/>
      <c r="F43" s="767"/>
      <c r="G43" s="767"/>
      <c r="H43" s="767"/>
      <c r="I43" s="767"/>
      <c r="J43" s="768"/>
      <c r="K43" s="770"/>
      <c r="L43" s="770"/>
      <c r="M43" s="767"/>
      <c r="N43" s="767"/>
      <c r="O43" s="767" t="s">
        <v>7</v>
      </c>
      <c r="P43" s="767">
        <v>1</v>
      </c>
      <c r="Q43" s="767">
        <v>1</v>
      </c>
      <c r="R43" s="698"/>
      <c r="S43" s="772">
        <f t="shared" si="2"/>
        <v>0</v>
      </c>
    </row>
    <row r="44" spans="1:19" x14ac:dyDescent="0.25">
      <c r="A44" s="214">
        <f t="shared" si="1"/>
        <v>37</v>
      </c>
      <c r="B44" s="1176"/>
      <c r="C44" s="1184"/>
      <c r="D44" s="758" t="s">
        <v>364</v>
      </c>
      <c r="E44" s="767"/>
      <c r="F44" s="767"/>
      <c r="G44" s="767"/>
      <c r="H44" s="767"/>
      <c r="I44" s="767"/>
      <c r="J44" s="768"/>
      <c r="K44" s="770"/>
      <c r="L44" s="770"/>
      <c r="M44" s="767"/>
      <c r="N44" s="767"/>
      <c r="O44" s="767" t="s">
        <v>7</v>
      </c>
      <c r="P44" s="767">
        <v>1</v>
      </c>
      <c r="Q44" s="767">
        <v>1</v>
      </c>
      <c r="R44" s="698"/>
      <c r="S44" s="772">
        <f t="shared" si="2"/>
        <v>0</v>
      </c>
    </row>
    <row r="45" spans="1:19" x14ac:dyDescent="0.25">
      <c r="A45" s="214">
        <f t="shared" si="1"/>
        <v>38</v>
      </c>
      <c r="B45" s="1176"/>
      <c r="C45" s="1184"/>
      <c r="D45" s="758" t="s">
        <v>511</v>
      </c>
      <c r="E45" s="767"/>
      <c r="F45" s="767"/>
      <c r="G45" s="767"/>
      <c r="H45" s="767"/>
      <c r="I45" s="767"/>
      <c r="J45" s="768"/>
      <c r="K45" s="770"/>
      <c r="L45" s="770"/>
      <c r="M45" s="767"/>
      <c r="N45" s="767"/>
      <c r="O45" s="767" t="s">
        <v>7</v>
      </c>
      <c r="P45" s="767">
        <v>1</v>
      </c>
      <c r="Q45" s="767">
        <v>1</v>
      </c>
      <c r="R45" s="698"/>
      <c r="S45" s="772">
        <f t="shared" si="2"/>
        <v>0</v>
      </c>
    </row>
    <row r="46" spans="1:19" x14ac:dyDescent="0.25">
      <c r="A46" s="214">
        <f t="shared" si="1"/>
        <v>39</v>
      </c>
      <c r="B46" s="1176"/>
      <c r="C46" s="1184"/>
      <c r="D46" s="758" t="s">
        <v>279</v>
      </c>
      <c r="E46" s="767"/>
      <c r="F46" s="767"/>
      <c r="G46" s="767"/>
      <c r="H46" s="767"/>
      <c r="I46" s="767"/>
      <c r="J46" s="768"/>
      <c r="K46" s="770"/>
      <c r="L46" s="770"/>
      <c r="M46" s="767"/>
      <c r="N46" s="767"/>
      <c r="O46" s="767" t="s">
        <v>7</v>
      </c>
      <c r="P46" s="767">
        <v>1</v>
      </c>
      <c r="Q46" s="767">
        <v>1</v>
      </c>
      <c r="R46" s="698"/>
      <c r="S46" s="772">
        <f t="shared" si="2"/>
        <v>0</v>
      </c>
    </row>
    <row r="47" spans="1:19" x14ac:dyDescent="0.25">
      <c r="A47" s="214">
        <f t="shared" si="1"/>
        <v>40</v>
      </c>
      <c r="B47" s="1176"/>
      <c r="C47" s="1184"/>
      <c r="D47" s="758" t="s">
        <v>512</v>
      </c>
      <c r="E47" s="767"/>
      <c r="F47" s="767"/>
      <c r="G47" s="767"/>
      <c r="H47" s="767"/>
      <c r="I47" s="767"/>
      <c r="J47" s="768"/>
      <c r="K47" s="770"/>
      <c r="L47" s="770"/>
      <c r="M47" s="767"/>
      <c r="N47" s="767"/>
      <c r="O47" s="767" t="s">
        <v>7</v>
      </c>
      <c r="P47" s="767">
        <v>1</v>
      </c>
      <c r="Q47" s="767">
        <v>1</v>
      </c>
      <c r="R47" s="698"/>
      <c r="S47" s="772">
        <f t="shared" si="2"/>
        <v>0</v>
      </c>
    </row>
    <row r="48" spans="1:19" x14ac:dyDescent="0.25">
      <c r="A48" s="214">
        <f t="shared" si="1"/>
        <v>41</v>
      </c>
      <c r="B48" s="1177"/>
      <c r="C48" s="1185"/>
      <c r="D48" s="758" t="s">
        <v>209</v>
      </c>
      <c r="E48" s="767"/>
      <c r="F48" s="767"/>
      <c r="G48" s="767"/>
      <c r="H48" s="767"/>
      <c r="I48" s="767"/>
      <c r="J48" s="768"/>
      <c r="K48" s="770"/>
      <c r="L48" s="770"/>
      <c r="M48" s="767"/>
      <c r="N48" s="767"/>
      <c r="O48" s="767" t="s">
        <v>7</v>
      </c>
      <c r="P48" s="767">
        <v>1</v>
      </c>
      <c r="Q48" s="767">
        <v>1</v>
      </c>
      <c r="R48" s="698"/>
      <c r="S48" s="772">
        <f t="shared" si="2"/>
        <v>0</v>
      </c>
    </row>
    <row r="49" spans="1:19" x14ac:dyDescent="0.25">
      <c r="A49" s="214">
        <f t="shared" si="1"/>
        <v>42</v>
      </c>
      <c r="B49" s="1175" t="s">
        <v>468</v>
      </c>
      <c r="C49" s="1183" t="s">
        <v>466</v>
      </c>
      <c r="D49" s="758" t="s">
        <v>358</v>
      </c>
      <c r="E49" s="767"/>
      <c r="F49" s="767"/>
      <c r="G49" s="767"/>
      <c r="H49" s="767"/>
      <c r="I49" s="767"/>
      <c r="J49" s="768"/>
      <c r="K49" s="770"/>
      <c r="L49" s="770"/>
      <c r="M49" s="767"/>
      <c r="N49" s="767"/>
      <c r="O49" s="767" t="s">
        <v>7</v>
      </c>
      <c r="P49" s="767">
        <v>1</v>
      </c>
      <c r="Q49" s="767">
        <v>1</v>
      </c>
      <c r="R49" s="698"/>
      <c r="S49" s="772">
        <f t="shared" si="2"/>
        <v>0</v>
      </c>
    </row>
    <row r="50" spans="1:19" x14ac:dyDescent="0.25">
      <c r="A50" s="214">
        <f t="shared" si="1"/>
        <v>43</v>
      </c>
      <c r="B50" s="1176"/>
      <c r="C50" s="1184"/>
      <c r="D50" s="758" t="s">
        <v>362</v>
      </c>
      <c r="E50" s="767"/>
      <c r="F50" s="767"/>
      <c r="G50" s="767"/>
      <c r="H50" s="767"/>
      <c r="I50" s="767"/>
      <c r="J50" s="768"/>
      <c r="K50" s="770"/>
      <c r="L50" s="770"/>
      <c r="M50" s="767"/>
      <c r="N50" s="767"/>
      <c r="O50" s="767" t="s">
        <v>7</v>
      </c>
      <c r="P50" s="767">
        <v>1</v>
      </c>
      <c r="Q50" s="767">
        <v>1</v>
      </c>
      <c r="R50" s="698"/>
      <c r="S50" s="772">
        <f t="shared" si="2"/>
        <v>0</v>
      </c>
    </row>
    <row r="51" spans="1:19" x14ac:dyDescent="0.25">
      <c r="A51" s="214">
        <f t="shared" si="1"/>
        <v>44</v>
      </c>
      <c r="B51" s="1176"/>
      <c r="C51" s="1184"/>
      <c r="D51" s="758" t="s">
        <v>637</v>
      </c>
      <c r="E51" s="767"/>
      <c r="F51" s="767"/>
      <c r="G51" s="767"/>
      <c r="H51" s="767"/>
      <c r="I51" s="767"/>
      <c r="J51" s="768"/>
      <c r="K51" s="770"/>
      <c r="L51" s="770"/>
      <c r="M51" s="767"/>
      <c r="N51" s="767"/>
      <c r="O51" s="767" t="s">
        <v>7</v>
      </c>
      <c r="P51" s="767">
        <v>1</v>
      </c>
      <c r="Q51" s="767">
        <v>1</v>
      </c>
      <c r="R51" s="698"/>
      <c r="S51" s="772">
        <f t="shared" si="2"/>
        <v>0</v>
      </c>
    </row>
    <row r="52" spans="1:19" x14ac:dyDescent="0.25">
      <c r="A52" s="214">
        <f t="shared" si="1"/>
        <v>45</v>
      </c>
      <c r="B52" s="1176"/>
      <c r="C52" s="1184"/>
      <c r="D52" s="758" t="s">
        <v>510</v>
      </c>
      <c r="E52" s="767"/>
      <c r="F52" s="767"/>
      <c r="G52" s="767"/>
      <c r="H52" s="767"/>
      <c r="I52" s="767"/>
      <c r="J52" s="768"/>
      <c r="K52" s="770"/>
      <c r="L52" s="770"/>
      <c r="M52" s="767"/>
      <c r="N52" s="767"/>
      <c r="O52" s="767" t="s">
        <v>7</v>
      </c>
      <c r="P52" s="767">
        <v>1</v>
      </c>
      <c r="Q52" s="767">
        <v>1</v>
      </c>
      <c r="R52" s="698"/>
      <c r="S52" s="772">
        <f t="shared" si="2"/>
        <v>0</v>
      </c>
    </row>
    <row r="53" spans="1:19" x14ac:dyDescent="0.25">
      <c r="A53" s="214">
        <f t="shared" si="1"/>
        <v>46</v>
      </c>
      <c r="B53" s="1176"/>
      <c r="C53" s="1184"/>
      <c r="D53" s="758" t="s">
        <v>364</v>
      </c>
      <c r="E53" s="767"/>
      <c r="F53" s="767"/>
      <c r="G53" s="767"/>
      <c r="H53" s="767"/>
      <c r="I53" s="767"/>
      <c r="J53" s="768"/>
      <c r="K53" s="770"/>
      <c r="L53" s="770"/>
      <c r="M53" s="767"/>
      <c r="N53" s="767"/>
      <c r="O53" s="767" t="s">
        <v>7</v>
      </c>
      <c r="P53" s="767">
        <v>1</v>
      </c>
      <c r="Q53" s="767">
        <v>1</v>
      </c>
      <c r="R53" s="698"/>
      <c r="S53" s="772">
        <f t="shared" si="2"/>
        <v>0</v>
      </c>
    </row>
    <row r="54" spans="1:19" x14ac:dyDescent="0.25">
      <c r="A54" s="214">
        <f t="shared" si="1"/>
        <v>47</v>
      </c>
      <c r="B54" s="1176"/>
      <c r="C54" s="1184"/>
      <c r="D54" s="758" t="s">
        <v>511</v>
      </c>
      <c r="E54" s="767"/>
      <c r="F54" s="767"/>
      <c r="G54" s="767"/>
      <c r="H54" s="767"/>
      <c r="I54" s="767"/>
      <c r="J54" s="768"/>
      <c r="K54" s="770"/>
      <c r="L54" s="770"/>
      <c r="M54" s="767"/>
      <c r="N54" s="767"/>
      <c r="O54" s="767" t="s">
        <v>7</v>
      </c>
      <c r="P54" s="767">
        <v>1</v>
      </c>
      <c r="Q54" s="767">
        <v>1</v>
      </c>
      <c r="R54" s="698"/>
      <c r="S54" s="772">
        <f t="shared" si="2"/>
        <v>0</v>
      </c>
    </row>
    <row r="55" spans="1:19" x14ac:dyDescent="0.25">
      <c r="A55" s="214">
        <f t="shared" si="1"/>
        <v>48</v>
      </c>
      <c r="B55" s="1176"/>
      <c r="C55" s="1184"/>
      <c r="D55" s="758" t="s">
        <v>279</v>
      </c>
      <c r="E55" s="767"/>
      <c r="F55" s="767"/>
      <c r="G55" s="767"/>
      <c r="H55" s="767"/>
      <c r="I55" s="767"/>
      <c r="J55" s="768"/>
      <c r="K55" s="770"/>
      <c r="L55" s="770"/>
      <c r="M55" s="767"/>
      <c r="N55" s="767"/>
      <c r="O55" s="767" t="s">
        <v>7</v>
      </c>
      <c r="P55" s="767">
        <v>1</v>
      </c>
      <c r="Q55" s="767">
        <v>1</v>
      </c>
      <c r="R55" s="698"/>
      <c r="S55" s="772">
        <f t="shared" si="2"/>
        <v>0</v>
      </c>
    </row>
    <row r="56" spans="1:19" x14ac:dyDescent="0.25">
      <c r="A56" s="214">
        <f t="shared" si="1"/>
        <v>49</v>
      </c>
      <c r="B56" s="1176"/>
      <c r="C56" s="1184"/>
      <c r="D56" s="758" t="s">
        <v>512</v>
      </c>
      <c r="E56" s="767"/>
      <c r="F56" s="767"/>
      <c r="G56" s="767"/>
      <c r="H56" s="767"/>
      <c r="I56" s="767"/>
      <c r="J56" s="768"/>
      <c r="K56" s="770"/>
      <c r="L56" s="770"/>
      <c r="M56" s="767"/>
      <c r="N56" s="767"/>
      <c r="O56" s="767" t="s">
        <v>7</v>
      </c>
      <c r="P56" s="767">
        <v>1</v>
      </c>
      <c r="Q56" s="767">
        <v>1</v>
      </c>
      <c r="R56" s="698"/>
      <c r="S56" s="772">
        <f t="shared" si="2"/>
        <v>0</v>
      </c>
    </row>
    <row r="57" spans="1:19" x14ac:dyDescent="0.25">
      <c r="A57" s="214">
        <f t="shared" si="1"/>
        <v>50</v>
      </c>
      <c r="B57" s="1177"/>
      <c r="C57" s="1185"/>
      <c r="D57" s="758" t="s">
        <v>209</v>
      </c>
      <c r="E57" s="767"/>
      <c r="F57" s="767"/>
      <c r="G57" s="767"/>
      <c r="H57" s="767"/>
      <c r="I57" s="767"/>
      <c r="J57" s="768"/>
      <c r="K57" s="770"/>
      <c r="L57" s="770"/>
      <c r="M57" s="767"/>
      <c r="N57" s="767"/>
      <c r="O57" s="767" t="s">
        <v>7</v>
      </c>
      <c r="P57" s="767">
        <v>1</v>
      </c>
      <c r="Q57" s="767">
        <v>1</v>
      </c>
      <c r="R57" s="698"/>
      <c r="S57" s="772">
        <f t="shared" si="2"/>
        <v>0</v>
      </c>
    </row>
    <row r="58" spans="1:19" ht="25.5" x14ac:dyDescent="0.25">
      <c r="A58" s="12">
        <f t="shared" si="1"/>
        <v>51</v>
      </c>
      <c r="B58" s="759" t="s">
        <v>447</v>
      </c>
      <c r="C58" s="760" t="s">
        <v>450</v>
      </c>
      <c r="D58" s="758" t="s">
        <v>469</v>
      </c>
      <c r="E58" s="767"/>
      <c r="F58" s="767"/>
      <c r="G58" s="767"/>
      <c r="H58" s="767"/>
      <c r="I58" s="767"/>
      <c r="J58" s="768"/>
      <c r="K58" s="770"/>
      <c r="L58" s="770"/>
      <c r="M58" s="767"/>
      <c r="N58" s="767"/>
      <c r="O58" s="767" t="s">
        <v>7</v>
      </c>
      <c r="P58" s="767">
        <v>1</v>
      </c>
      <c r="Q58" s="767">
        <v>1</v>
      </c>
      <c r="R58" s="698"/>
      <c r="S58" s="772">
        <f t="shared" si="2"/>
        <v>0</v>
      </c>
    </row>
    <row r="59" spans="1:19" ht="15.75" thickBot="1" x14ac:dyDescent="0.3">
      <c r="A59" s="270">
        <f t="shared" si="1"/>
        <v>52</v>
      </c>
      <c r="B59" s="762"/>
      <c r="C59" s="762"/>
      <c r="D59" s="783" t="s">
        <v>552</v>
      </c>
      <c r="E59" s="776"/>
      <c r="F59" s="776"/>
      <c r="G59" s="776"/>
      <c r="H59" s="776"/>
      <c r="I59" s="776"/>
      <c r="J59" s="784"/>
      <c r="K59" s="777"/>
      <c r="L59" s="777"/>
      <c r="M59" s="776"/>
      <c r="N59" s="776" t="s">
        <v>7</v>
      </c>
      <c r="O59" s="776" t="s">
        <v>7</v>
      </c>
      <c r="P59" s="776">
        <v>4</v>
      </c>
      <c r="Q59" s="776">
        <v>1</v>
      </c>
      <c r="R59" s="732"/>
      <c r="S59" s="924">
        <f t="shared" si="2"/>
        <v>0</v>
      </c>
    </row>
    <row r="60" spans="1:19" ht="16.5" thickTop="1" thickBot="1" x14ac:dyDescent="0.3">
      <c r="A60" s="192"/>
      <c r="B60" s="38"/>
      <c r="C60" s="38"/>
      <c r="D60" s="38"/>
      <c r="E60" s="192"/>
      <c r="F60" s="192"/>
      <c r="G60" s="192"/>
      <c r="H60" s="192"/>
      <c r="I60" s="192"/>
      <c r="J60" s="192"/>
      <c r="K60" s="192"/>
      <c r="L60" s="192"/>
      <c r="M60" s="192"/>
      <c r="N60" s="192"/>
      <c r="O60" s="192"/>
      <c r="P60" s="192"/>
      <c r="Q60" s="192"/>
      <c r="R60" s="464" t="s">
        <v>9</v>
      </c>
      <c r="S60" s="213">
        <f>SUM(S8,S18:S59)</f>
        <v>0</v>
      </c>
    </row>
    <row r="61" spans="1:19" ht="15.75" thickTop="1" x14ac:dyDescent="0.25">
      <c r="B61" s="18" t="s">
        <v>672</v>
      </c>
    </row>
  </sheetData>
  <sheetProtection algorithmName="SHA-512" hashValue="GJ/jilOXjWfhb20xIl5Zj9CWJWs8LboA5H2NM0yd3pj7WYa14lgysfoBhTeJPU91saGDu6qc8NbtCSRT0ET/4Q==" saltValue="tUas7263IMkkNskZMOelxw==" spinCount="100000" sheet="1" objects="1" scenarios="1"/>
  <mergeCells count="31">
    <mergeCell ref="B49:B57"/>
    <mergeCell ref="C49:C57"/>
    <mergeCell ref="B24:B25"/>
    <mergeCell ref="C24:C25"/>
    <mergeCell ref="B26:B27"/>
    <mergeCell ref="C26:C27"/>
    <mergeCell ref="B22:B23"/>
    <mergeCell ref="C22:C23"/>
    <mergeCell ref="B31:B39"/>
    <mergeCell ref="C31:C39"/>
    <mergeCell ref="B40:B48"/>
    <mergeCell ref="C40:C48"/>
    <mergeCell ref="B9:B12"/>
    <mergeCell ref="C9:C12"/>
    <mergeCell ref="B13:B17"/>
    <mergeCell ref="C13:C17"/>
    <mergeCell ref="B20:B21"/>
    <mergeCell ref="C20:C21"/>
    <mergeCell ref="A1:E1"/>
    <mergeCell ref="F1:S1"/>
    <mergeCell ref="A3:N3"/>
    <mergeCell ref="B5:B7"/>
    <mergeCell ref="E5:I6"/>
    <mergeCell ref="J5:L6"/>
    <mergeCell ref="M5:Q6"/>
    <mergeCell ref="R5:R7"/>
    <mergeCell ref="S5:S7"/>
    <mergeCell ref="A5:A7"/>
    <mergeCell ref="C5:C7"/>
    <mergeCell ref="D5:D7"/>
    <mergeCell ref="A2:S2"/>
  </mergeCells>
  <printOptions horizontalCentered="1"/>
  <pageMargins left="0.39370078740157483" right="0.39370078740157483" top="0.39370078740157483" bottom="0.39370078740157483" header="0.19685039370078741" footer="0.19685039370078741"/>
  <pageSetup paperSize="9" scale="60" fitToHeight="2"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615" operator="containsText" text="2." id="{AA50F148-A14C-4B1A-84E3-4B717E21C866}">
            <xm:f>NOT(ISERROR(SEARCH("2.",'Príloha č.1.5 - SO 420-05'!A9)))</xm:f>
            <x14:dxf>
              <numFmt numFmtId="0" formatCode="General"/>
            </x14:dxf>
          </x14:cfRule>
          <xm:sqref>A10:A19 A8</xm:sqref>
        </x14:conditionalFormatting>
        <x14:conditionalFormatting xmlns:xm="http://schemas.microsoft.com/office/excel/2006/main">
          <x14:cfRule type="containsText" priority="1651" operator="containsText" text="2." id="{AA50F148-A14C-4B1A-84E3-4B717E21C866}">
            <xm:f>NOT(ISERROR(SEARCH("2.",'Príloha č.1.5 - SO 420-05'!#REF!)))</xm:f>
            <x14:dxf>
              <numFmt numFmtId="0" formatCode="General"/>
            </x14:dxf>
          </x14:cfRule>
          <xm:sqref>A9</xm:sqref>
        </x14:conditionalFormatting>
        <x14:conditionalFormatting xmlns:xm="http://schemas.microsoft.com/office/excel/2006/main">
          <x14:cfRule type="containsText" priority="1867" operator="containsText" text="2." id="{AA50F148-A14C-4B1A-84E3-4B717E21C866}">
            <xm:f>NOT(ISERROR(SEARCH("2.",'Príloha č.1.5 - SO 420-05'!A21)))</xm:f>
            <x14:dxf>
              <numFmt numFmtId="0" formatCode="General"/>
            </x14:dxf>
          </x14:cfRule>
          <xm:sqref>A21:A32</xm:sqref>
        </x14:conditionalFormatting>
        <x14:conditionalFormatting xmlns:xm="http://schemas.microsoft.com/office/excel/2006/main">
          <x14:cfRule type="containsText" priority="1868" operator="containsText" text="2." id="{AA50F148-A14C-4B1A-84E3-4B717E21C866}">
            <xm:f>NOT(ISERROR(SEARCH("2.",'Príloha č.1.5 - SO 420-05'!#REF!)))</xm:f>
            <x14:dxf>
              <numFmt numFmtId="0" formatCode="General"/>
            </x14:dxf>
          </x14:cfRule>
          <xm:sqref>A20</xm:sqref>
        </x14:conditionalFormatting>
        <x14:conditionalFormatting xmlns:xm="http://schemas.microsoft.com/office/excel/2006/main">
          <x14:cfRule type="containsText" priority="2108" operator="containsText" text="2." id="{AA50F148-A14C-4B1A-84E3-4B717E21C866}">
            <xm:f>NOT(ISERROR(SEARCH("2.",'Príloha č.1.5 - SO 420-05'!A33)))</xm:f>
            <x14:dxf>
              <numFmt numFmtId="0" formatCode="General"/>
            </x14:dxf>
          </x14:cfRule>
          <xm:sqref>A34:A44</xm:sqref>
        </x14:conditionalFormatting>
        <x14:conditionalFormatting xmlns:xm="http://schemas.microsoft.com/office/excel/2006/main">
          <x14:cfRule type="containsText" priority="2109" operator="containsText" text="2." id="{AA50F148-A14C-4B1A-84E3-4B717E21C866}">
            <xm:f>NOT(ISERROR(SEARCH("2.",'Príloha č.1.5 - SO 420-05'!#REF!)))</xm:f>
            <x14:dxf>
              <numFmt numFmtId="0" formatCode="General"/>
            </x14:dxf>
          </x14:cfRule>
          <xm:sqref>A33</xm:sqref>
        </x14:conditionalFormatting>
        <x14:conditionalFormatting xmlns:xm="http://schemas.microsoft.com/office/excel/2006/main">
          <x14:cfRule type="containsText" priority="2347" operator="containsText" text="2." id="{AA50F148-A14C-4B1A-84E3-4B717E21C866}">
            <xm:f>NOT(ISERROR(SEARCH("2.",'Príloha č.1.5 - SO 420-05'!A44)))</xm:f>
            <x14:dxf>
              <numFmt numFmtId="0" formatCode="General"/>
            </x14:dxf>
          </x14:cfRule>
          <xm:sqref>A46:A54</xm:sqref>
        </x14:conditionalFormatting>
        <x14:conditionalFormatting xmlns:xm="http://schemas.microsoft.com/office/excel/2006/main">
          <x14:cfRule type="containsText" priority="2348" operator="containsText" text="2." id="{AA50F148-A14C-4B1A-84E3-4B717E21C866}">
            <xm:f>NOT(ISERROR(SEARCH("2.",'Príloha č.1.5 - SO 420-05'!#REF!)))</xm:f>
            <x14:dxf>
              <numFmt numFmtId="0" formatCode="General"/>
            </x14:dxf>
          </x14:cfRule>
          <xm:sqref>A45</xm:sqref>
        </x14:conditionalFormatting>
        <x14:conditionalFormatting xmlns:xm="http://schemas.microsoft.com/office/excel/2006/main">
          <x14:cfRule type="containsText" priority="2602" operator="containsText" text="2." id="{AA50F148-A14C-4B1A-84E3-4B717E21C866}">
            <xm:f>NOT(ISERROR(SEARCH("2.",'Príloha č.1.5 - SO 420-05'!A53)))</xm:f>
            <x14:dxf>
              <numFmt numFmtId="0" formatCode="General"/>
            </x14:dxf>
          </x14:cfRule>
          <xm:sqref>A56:A59</xm:sqref>
        </x14:conditionalFormatting>
        <x14:conditionalFormatting xmlns:xm="http://schemas.microsoft.com/office/excel/2006/main">
          <x14:cfRule type="containsText" priority="2603" operator="containsText" text="2." id="{AA50F148-A14C-4B1A-84E3-4B717E21C866}">
            <xm:f>NOT(ISERROR(SEARCH("2.",'Príloha č.1.5 - SO 420-05'!#REF!)))</xm:f>
            <x14:dxf>
              <numFmt numFmtId="0" formatCode="General"/>
            </x14:dxf>
          </x14:cfRule>
          <xm:sqref>A55</xm:sqref>
        </x14:conditionalFormatting>
      </x14:conditionalFormattings>
    </ext>
  </extLst>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7">
    <tabColor theme="2" tint="-0.499984740745262"/>
    <pageSetUpPr fitToPage="1"/>
  </sheetPr>
  <dimension ref="A1:J33"/>
  <sheetViews>
    <sheetView zoomScale="70" zoomScaleNormal="70" workbookViewId="0">
      <pane ySplit="6" topLeftCell="A7" activePane="bottomLeft" state="frozen"/>
      <selection activeCell="A2" sqref="A2:I2"/>
      <selection pane="bottomLeft" activeCell="K51" sqref="K51"/>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6384" width="9.140625" style="18"/>
  </cols>
  <sheetData>
    <row r="1" spans="1:10" ht="54" customHeight="1" x14ac:dyDescent="0.25">
      <c r="A1" s="1162"/>
      <c r="B1" s="1162"/>
      <c r="C1" s="1162"/>
      <c r="D1" s="1162"/>
      <c r="E1" s="1162"/>
      <c r="F1" s="1162"/>
      <c r="G1" s="1164" t="s">
        <v>3547</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1958</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74"/>
      <c r="B6" s="1171"/>
      <c r="C6" s="876" t="s">
        <v>148</v>
      </c>
      <c r="D6" s="876" t="s">
        <v>147</v>
      </c>
      <c r="E6" s="208" t="s">
        <v>148</v>
      </c>
      <c r="F6" s="208" t="s">
        <v>147</v>
      </c>
      <c r="G6" s="1201"/>
      <c r="H6" s="1166"/>
      <c r="I6" s="1168"/>
    </row>
    <row r="7" spans="1:10" ht="38.25" x14ac:dyDescent="0.25">
      <c r="A7" s="367">
        <f>ROW(A1)</f>
        <v>1</v>
      </c>
      <c r="B7" s="368" t="s">
        <v>1963</v>
      </c>
      <c r="C7" s="368" t="s">
        <v>1964</v>
      </c>
      <c r="D7" s="368" t="s">
        <v>1965</v>
      </c>
      <c r="E7" s="1032"/>
      <c r="F7" s="1032"/>
      <c r="G7" s="369">
        <v>1</v>
      </c>
      <c r="H7" s="671"/>
      <c r="I7" s="370">
        <f>G7*ROUND(H7,2)</f>
        <v>0</v>
      </c>
      <c r="J7" s="206"/>
    </row>
    <row r="8" spans="1:10" ht="38.25" x14ac:dyDescent="0.25">
      <c r="A8" s="12">
        <f t="shared" ref="A8:A29" si="0">ROW(A2)</f>
        <v>2</v>
      </c>
      <c r="B8" s="250" t="s">
        <v>1966</v>
      </c>
      <c r="C8" s="250" t="s">
        <v>1964</v>
      </c>
      <c r="D8" s="250" t="s">
        <v>1965</v>
      </c>
      <c r="E8" s="1033"/>
      <c r="F8" s="1033"/>
      <c r="G8" s="365">
        <v>1</v>
      </c>
      <c r="H8" s="672"/>
      <c r="I8" s="366">
        <f>G8*ROUND(H8,2)</f>
        <v>0</v>
      </c>
      <c r="J8" s="206"/>
    </row>
    <row r="9" spans="1:10" ht="38.25" x14ac:dyDescent="0.25">
      <c r="A9" s="12">
        <f t="shared" si="0"/>
        <v>3</v>
      </c>
      <c r="B9" s="250" t="s">
        <v>1967</v>
      </c>
      <c r="C9" s="250" t="s">
        <v>1964</v>
      </c>
      <c r="D9" s="250" t="s">
        <v>1965</v>
      </c>
      <c r="E9" s="1033"/>
      <c r="F9" s="1033"/>
      <c r="G9" s="365">
        <v>1</v>
      </c>
      <c r="H9" s="672"/>
      <c r="I9" s="366">
        <f t="shared" ref="I9:I29" si="1">G9*ROUND(H9,2)</f>
        <v>0</v>
      </c>
      <c r="J9" s="206"/>
    </row>
    <row r="10" spans="1:10" ht="38.25" x14ac:dyDescent="0.25">
      <c r="A10" s="12">
        <f t="shared" si="0"/>
        <v>4</v>
      </c>
      <c r="B10" s="250" t="s">
        <v>1968</v>
      </c>
      <c r="C10" s="250" t="s">
        <v>1964</v>
      </c>
      <c r="D10" s="250" t="s">
        <v>1965</v>
      </c>
      <c r="E10" s="1033"/>
      <c r="F10" s="1033"/>
      <c r="G10" s="365">
        <v>1</v>
      </c>
      <c r="H10" s="672"/>
      <c r="I10" s="366">
        <f t="shared" si="1"/>
        <v>0</v>
      </c>
      <c r="J10" s="206"/>
    </row>
    <row r="11" spans="1:10" ht="38.25" x14ac:dyDescent="0.25">
      <c r="A11" s="12">
        <f t="shared" si="0"/>
        <v>5</v>
      </c>
      <c r="B11" s="250" t="s">
        <v>1969</v>
      </c>
      <c r="C11" s="250" t="s">
        <v>1964</v>
      </c>
      <c r="D11" s="250" t="s">
        <v>1965</v>
      </c>
      <c r="E11" s="1033"/>
      <c r="F11" s="1033"/>
      <c r="G11" s="365">
        <v>1</v>
      </c>
      <c r="H11" s="672"/>
      <c r="I11" s="366">
        <f t="shared" si="1"/>
        <v>0</v>
      </c>
      <c r="J11" s="206"/>
    </row>
    <row r="12" spans="1:10" ht="25.5" x14ac:dyDescent="0.25">
      <c r="A12" s="12">
        <f t="shared" si="0"/>
        <v>6</v>
      </c>
      <c r="B12" s="250" t="s">
        <v>3542</v>
      </c>
      <c r="C12" s="250"/>
      <c r="D12" s="250" t="s">
        <v>1970</v>
      </c>
      <c r="E12" s="1033"/>
      <c r="F12" s="1033"/>
      <c r="G12" s="365">
        <v>1</v>
      </c>
      <c r="H12" s="672"/>
      <c r="I12" s="366">
        <f t="shared" si="1"/>
        <v>0</v>
      </c>
      <c r="J12" s="206"/>
    </row>
    <row r="13" spans="1:10" ht="25.5" x14ac:dyDescent="0.25">
      <c r="A13" s="12">
        <f t="shared" si="0"/>
        <v>7</v>
      </c>
      <c r="B13" s="250" t="s">
        <v>1971</v>
      </c>
      <c r="C13" s="250" t="s">
        <v>1972</v>
      </c>
      <c r="D13" s="250" t="s">
        <v>204</v>
      </c>
      <c r="E13" s="1033"/>
      <c r="F13" s="1033"/>
      <c r="G13" s="365">
        <v>4</v>
      </c>
      <c r="H13" s="672"/>
      <c r="I13" s="366">
        <f t="shared" si="1"/>
        <v>0</v>
      </c>
      <c r="J13" s="206"/>
    </row>
    <row r="14" spans="1:10" ht="25.5" x14ac:dyDescent="0.25">
      <c r="A14" s="12">
        <f t="shared" si="0"/>
        <v>8</v>
      </c>
      <c r="B14" s="250" t="s">
        <v>1973</v>
      </c>
      <c r="C14" s="250" t="s">
        <v>1974</v>
      </c>
      <c r="D14" s="250" t="s">
        <v>204</v>
      </c>
      <c r="E14" s="1033"/>
      <c r="F14" s="1033"/>
      <c r="G14" s="365">
        <v>4</v>
      </c>
      <c r="H14" s="672"/>
      <c r="I14" s="366">
        <f t="shared" si="1"/>
        <v>0</v>
      </c>
      <c r="J14" s="206"/>
    </row>
    <row r="15" spans="1:10" ht="25.5" x14ac:dyDescent="0.25">
      <c r="A15" s="12">
        <f t="shared" si="0"/>
        <v>9</v>
      </c>
      <c r="B15" s="250" t="s">
        <v>1975</v>
      </c>
      <c r="C15" s="250" t="s">
        <v>1976</v>
      </c>
      <c r="D15" s="250" t="s">
        <v>204</v>
      </c>
      <c r="E15" s="1033"/>
      <c r="F15" s="1033"/>
      <c r="G15" s="365">
        <v>2</v>
      </c>
      <c r="H15" s="672"/>
      <c r="I15" s="366">
        <f t="shared" si="1"/>
        <v>0</v>
      </c>
      <c r="J15" s="206"/>
    </row>
    <row r="16" spans="1:10" ht="25.5" x14ac:dyDescent="0.25">
      <c r="A16" s="12">
        <f t="shared" si="0"/>
        <v>10</v>
      </c>
      <c r="B16" s="250" t="s">
        <v>1977</v>
      </c>
      <c r="C16" s="250" t="s">
        <v>1978</v>
      </c>
      <c r="D16" s="250" t="s">
        <v>1979</v>
      </c>
      <c r="E16" s="1033"/>
      <c r="F16" s="1033"/>
      <c r="G16" s="365">
        <v>4</v>
      </c>
      <c r="H16" s="672"/>
      <c r="I16" s="366">
        <f t="shared" si="1"/>
        <v>0</v>
      </c>
      <c r="J16" s="206"/>
    </row>
    <row r="17" spans="1:10" ht="15" customHeight="1" x14ac:dyDescent="0.25">
      <c r="A17" s="12">
        <f t="shared" si="0"/>
        <v>11</v>
      </c>
      <c r="B17" s="250" t="s">
        <v>1980</v>
      </c>
      <c r="C17" s="250" t="s">
        <v>1981</v>
      </c>
      <c r="D17" s="250" t="s">
        <v>1982</v>
      </c>
      <c r="E17" s="1033"/>
      <c r="F17" s="1033"/>
      <c r="G17" s="365">
        <v>1</v>
      </c>
      <c r="H17" s="672"/>
      <c r="I17" s="366">
        <f t="shared" si="1"/>
        <v>0</v>
      </c>
      <c r="J17" s="206"/>
    </row>
    <row r="18" spans="1:10" ht="15" customHeight="1" x14ac:dyDescent="0.25">
      <c r="A18" s="12">
        <f t="shared" si="0"/>
        <v>12</v>
      </c>
      <c r="B18" s="250" t="s">
        <v>1983</v>
      </c>
      <c r="C18" s="250" t="s">
        <v>1984</v>
      </c>
      <c r="D18" s="250" t="s">
        <v>1965</v>
      </c>
      <c r="E18" s="1033"/>
      <c r="F18" s="1033"/>
      <c r="G18" s="365">
        <v>1</v>
      </c>
      <c r="H18" s="672"/>
      <c r="I18" s="366">
        <f t="shared" si="1"/>
        <v>0</v>
      </c>
      <c r="J18" s="206"/>
    </row>
    <row r="19" spans="1:10" ht="25.5" x14ac:dyDescent="0.25">
      <c r="A19" s="12">
        <f t="shared" si="0"/>
        <v>13</v>
      </c>
      <c r="B19" s="250" t="s">
        <v>1985</v>
      </c>
      <c r="C19" s="250" t="s">
        <v>1972</v>
      </c>
      <c r="D19" s="250" t="s">
        <v>204</v>
      </c>
      <c r="E19" s="1033"/>
      <c r="F19" s="1033"/>
      <c r="G19" s="365">
        <v>1</v>
      </c>
      <c r="H19" s="672"/>
      <c r="I19" s="366">
        <f t="shared" si="1"/>
        <v>0</v>
      </c>
      <c r="J19" s="206"/>
    </row>
    <row r="20" spans="1:10" ht="25.5" x14ac:dyDescent="0.25">
      <c r="A20" s="12">
        <f t="shared" si="0"/>
        <v>14</v>
      </c>
      <c r="B20" s="250" t="s">
        <v>3811</v>
      </c>
      <c r="C20" s="250" t="s">
        <v>1986</v>
      </c>
      <c r="D20" s="250" t="s">
        <v>204</v>
      </c>
      <c r="E20" s="1033"/>
      <c r="F20" s="1033"/>
      <c r="G20" s="365">
        <v>1</v>
      </c>
      <c r="H20" s="672"/>
      <c r="I20" s="366">
        <f t="shared" si="1"/>
        <v>0</v>
      </c>
      <c r="J20" s="206"/>
    </row>
    <row r="21" spans="1:10" ht="38.25" x14ac:dyDescent="0.25">
      <c r="A21" s="12">
        <f t="shared" si="0"/>
        <v>15</v>
      </c>
      <c r="B21" s="250" t="s">
        <v>1987</v>
      </c>
      <c r="C21" s="250" t="s">
        <v>1988</v>
      </c>
      <c r="D21" s="250" t="s">
        <v>1989</v>
      </c>
      <c r="E21" s="1033"/>
      <c r="F21" s="1033"/>
      <c r="G21" s="365">
        <v>1</v>
      </c>
      <c r="H21" s="672"/>
      <c r="I21" s="366">
        <f t="shared" si="1"/>
        <v>0</v>
      </c>
      <c r="J21" s="206"/>
    </row>
    <row r="22" spans="1:10" ht="25.5" x14ac:dyDescent="0.25">
      <c r="A22" s="12">
        <f t="shared" si="0"/>
        <v>16</v>
      </c>
      <c r="B22" s="250" t="s">
        <v>1977</v>
      </c>
      <c r="C22" s="250" t="s">
        <v>1978</v>
      </c>
      <c r="D22" s="250" t="s">
        <v>1979</v>
      </c>
      <c r="E22" s="1033"/>
      <c r="F22" s="1033"/>
      <c r="G22" s="365">
        <v>2</v>
      </c>
      <c r="H22" s="672"/>
      <c r="I22" s="366">
        <f t="shared" si="1"/>
        <v>0</v>
      </c>
      <c r="J22" s="206"/>
    </row>
    <row r="23" spans="1:10" ht="15" customHeight="1" x14ac:dyDescent="0.25">
      <c r="A23" s="12">
        <f t="shared" si="0"/>
        <v>17</v>
      </c>
      <c r="B23" s="250" t="s">
        <v>1990</v>
      </c>
      <c r="C23" s="250" t="s">
        <v>1991</v>
      </c>
      <c r="D23" s="250" t="s">
        <v>155</v>
      </c>
      <c r="E23" s="1033"/>
      <c r="F23" s="1033"/>
      <c r="G23" s="365">
        <v>10</v>
      </c>
      <c r="H23" s="672"/>
      <c r="I23" s="366">
        <f t="shared" si="1"/>
        <v>0</v>
      </c>
      <c r="J23" s="206"/>
    </row>
    <row r="24" spans="1:10" ht="15" customHeight="1" x14ac:dyDescent="0.25">
      <c r="A24" s="12">
        <f t="shared" si="0"/>
        <v>18</v>
      </c>
      <c r="B24" s="250" t="s">
        <v>1992</v>
      </c>
      <c r="C24" s="250" t="s">
        <v>1993</v>
      </c>
      <c r="D24" s="250" t="s">
        <v>155</v>
      </c>
      <c r="E24" s="1033"/>
      <c r="F24" s="1033"/>
      <c r="G24" s="365">
        <v>10</v>
      </c>
      <c r="H24" s="672"/>
      <c r="I24" s="366">
        <f t="shared" si="1"/>
        <v>0</v>
      </c>
      <c r="J24" s="206"/>
    </row>
    <row r="25" spans="1:10" ht="15" customHeight="1" x14ac:dyDescent="0.25">
      <c r="A25" s="12">
        <f t="shared" si="0"/>
        <v>19</v>
      </c>
      <c r="B25" s="7" t="s">
        <v>1994</v>
      </c>
      <c r="C25" s="7" t="s">
        <v>1995</v>
      </c>
      <c r="D25" s="7" t="s">
        <v>155</v>
      </c>
      <c r="E25" s="1034"/>
      <c r="F25" s="1034"/>
      <c r="G25" s="4">
        <v>10</v>
      </c>
      <c r="H25" s="663"/>
      <c r="I25" s="366">
        <f t="shared" si="1"/>
        <v>0</v>
      </c>
      <c r="J25" s="206"/>
    </row>
    <row r="26" spans="1:10" ht="15" customHeight="1" x14ac:dyDescent="0.25">
      <c r="A26" s="12">
        <f t="shared" si="0"/>
        <v>20</v>
      </c>
      <c r="B26" s="7" t="s">
        <v>1996</v>
      </c>
      <c r="C26" s="7" t="s">
        <v>1997</v>
      </c>
      <c r="D26" s="7" t="s">
        <v>155</v>
      </c>
      <c r="E26" s="1034"/>
      <c r="F26" s="1034"/>
      <c r="G26" s="4">
        <v>10</v>
      </c>
      <c r="H26" s="663"/>
      <c r="I26" s="366">
        <f>G26*ROUND(H26,2)</f>
        <v>0</v>
      </c>
      <c r="J26" s="206"/>
    </row>
    <row r="27" spans="1:10" ht="15" customHeight="1" x14ac:dyDescent="0.25">
      <c r="A27" s="12">
        <f t="shared" si="0"/>
        <v>21</v>
      </c>
      <c r="B27" s="7" t="s">
        <v>1998</v>
      </c>
      <c r="C27" s="7" t="s">
        <v>1999</v>
      </c>
      <c r="D27" s="7" t="s">
        <v>2000</v>
      </c>
      <c r="E27" s="1034"/>
      <c r="F27" s="1034"/>
      <c r="G27" s="4">
        <v>10</v>
      </c>
      <c r="H27" s="673"/>
      <c r="I27" s="366">
        <f t="shared" si="1"/>
        <v>0</v>
      </c>
      <c r="J27" s="206"/>
    </row>
    <row r="28" spans="1:10" ht="15" customHeight="1" x14ac:dyDescent="0.25">
      <c r="A28" s="12">
        <f t="shared" si="0"/>
        <v>22</v>
      </c>
      <c r="B28" s="7" t="s">
        <v>2001</v>
      </c>
      <c r="C28" s="7" t="s">
        <v>2002</v>
      </c>
      <c r="D28" s="7" t="s">
        <v>2000</v>
      </c>
      <c r="E28" s="1034"/>
      <c r="F28" s="1034"/>
      <c r="G28" s="4">
        <v>10</v>
      </c>
      <c r="H28" s="673"/>
      <c r="I28" s="366">
        <f t="shared" si="1"/>
        <v>0</v>
      </c>
      <c r="J28" s="206"/>
    </row>
    <row r="29" spans="1:10" ht="15" customHeight="1" thickBot="1" x14ac:dyDescent="0.3">
      <c r="A29" s="259">
        <f t="shared" si="0"/>
        <v>23</v>
      </c>
      <c r="B29" s="8" t="s">
        <v>2003</v>
      </c>
      <c r="C29" s="8" t="s">
        <v>2004</v>
      </c>
      <c r="D29" s="8" t="s">
        <v>2000</v>
      </c>
      <c r="E29" s="1035"/>
      <c r="F29" s="1035"/>
      <c r="G29" s="32">
        <v>10</v>
      </c>
      <c r="H29" s="674"/>
      <c r="I29" s="423">
        <f t="shared" si="1"/>
        <v>0</v>
      </c>
      <c r="J29" s="206"/>
    </row>
    <row r="30" spans="1:10" ht="16.5" thickTop="1" thickBot="1" x14ac:dyDescent="0.3">
      <c r="H30" s="125" t="s">
        <v>9</v>
      </c>
      <c r="I30" s="213">
        <f>SUM(I7:I29)</f>
        <v>0</v>
      </c>
      <c r="J30" s="206"/>
    </row>
    <row r="31" spans="1:10" ht="15.75" thickTop="1" x14ac:dyDescent="0.25"/>
    <row r="32" spans="1:10" ht="75" customHeight="1" x14ac:dyDescent="0.25">
      <c r="A32" s="1341" t="s">
        <v>151</v>
      </c>
      <c r="B32" s="1342"/>
      <c r="C32" s="1342"/>
      <c r="D32" s="1342"/>
      <c r="E32" s="1342"/>
      <c r="F32" s="1342"/>
      <c r="G32" s="1342"/>
      <c r="H32" s="1342"/>
      <c r="I32" s="1342"/>
    </row>
    <row r="33" spans="1:2" x14ac:dyDescent="0.25">
      <c r="A33" s="466"/>
      <c r="B33" s="463"/>
    </row>
  </sheetData>
  <sheetProtection algorithmName="SHA-512" hashValue="fzxgU4Rr/mKjRnRtpnX+ftqA/7Tx48g3xzQ0B21bGSnasSbJs1c9vmrOOvl5dfkWAGcvY74tUMjm4EpUykz3aA==" saltValue="zwsUr9J2LbRCYRwj7S4EzQ==" spinCount="100000" sheet="1" objects="1" scenarios="1"/>
  <mergeCells count="13">
    <mergeCell ref="H5:H6"/>
    <mergeCell ref="I5:I6"/>
    <mergeCell ref="A32:I32"/>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2" orientation="landscape" horizontalDpi="4294967295" verticalDpi="4294967295" r:id="rId1"/>
  <headerFooter>
    <oddFooter>Strana &amp;P z &amp;N</oddFooter>
  </headerFooter>
  <drawing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8">
    <tabColor theme="2" tint="-0.499984740745262"/>
    <pageSetUpPr fitToPage="1"/>
  </sheetPr>
  <dimension ref="A1:J13"/>
  <sheetViews>
    <sheetView zoomScale="90" zoomScaleNormal="90" workbookViewId="0">
      <pane ySplit="6" topLeftCell="A7" activePane="bottomLeft" state="frozen"/>
      <selection activeCell="A2" sqref="A2:I2"/>
      <selection pane="bottomLeft" activeCell="H7" activeCellId="1" sqref="H7 H7:H8"/>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0" width="9.42578125" style="18" bestFit="1" customWidth="1"/>
    <col min="11" max="16384" width="9.140625" style="18"/>
  </cols>
  <sheetData>
    <row r="1" spans="1:10" ht="54" customHeight="1" x14ac:dyDescent="0.25">
      <c r="A1" s="1162"/>
      <c r="B1" s="1162"/>
      <c r="C1" s="1162"/>
      <c r="D1" s="1162"/>
      <c r="E1" s="1162"/>
      <c r="F1" s="1162"/>
      <c r="G1" s="1164" t="s">
        <v>3548</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284</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74"/>
      <c r="B6" s="1171"/>
      <c r="C6" s="876" t="s">
        <v>148</v>
      </c>
      <c r="D6" s="876" t="s">
        <v>147</v>
      </c>
      <c r="E6" s="208" t="s">
        <v>148</v>
      </c>
      <c r="F6" s="208" t="s">
        <v>147</v>
      </c>
      <c r="G6" s="1201"/>
      <c r="H6" s="1166"/>
      <c r="I6" s="1168"/>
    </row>
    <row r="7" spans="1:10" ht="25.5" x14ac:dyDescent="0.25">
      <c r="A7" s="367">
        <v>1</v>
      </c>
      <c r="B7" s="368" t="s">
        <v>2005</v>
      </c>
      <c r="C7" s="368" t="s">
        <v>2006</v>
      </c>
      <c r="D7" s="368" t="s">
        <v>2007</v>
      </c>
      <c r="E7" s="1032"/>
      <c r="F7" s="1032"/>
      <c r="G7" s="372">
        <v>1</v>
      </c>
      <c r="H7" s="675"/>
      <c r="I7" s="413">
        <f>G7*ROUND(H7,2)</f>
        <v>0</v>
      </c>
      <c r="J7" s="206"/>
    </row>
    <row r="8" spans="1:10" ht="90" thickBot="1" x14ac:dyDescent="0.3">
      <c r="A8" s="10">
        <v>2</v>
      </c>
      <c r="B8" s="8" t="s">
        <v>2008</v>
      </c>
      <c r="C8" s="8" t="s">
        <v>2009</v>
      </c>
      <c r="D8" s="8" t="s">
        <v>2007</v>
      </c>
      <c r="E8" s="1035"/>
      <c r="F8" s="1035"/>
      <c r="G8" s="130">
        <v>1</v>
      </c>
      <c r="H8" s="676"/>
      <c r="I8" s="145">
        <f>G8*ROUND(H8,2)</f>
        <v>0</v>
      </c>
      <c r="J8" s="206"/>
    </row>
    <row r="9" spans="1:10" ht="16.5" thickTop="1" thickBot="1" x14ac:dyDescent="0.3">
      <c r="H9" s="125" t="s">
        <v>9</v>
      </c>
      <c r="I9" s="213">
        <f>SUM(I7:I8)</f>
        <v>0</v>
      </c>
      <c r="J9" s="206"/>
    </row>
    <row r="10" spans="1:10" ht="15.75" thickTop="1" x14ac:dyDescent="0.25"/>
    <row r="11" spans="1:10" ht="75" customHeight="1" x14ac:dyDescent="0.25">
      <c r="A11" s="1341" t="s">
        <v>151</v>
      </c>
      <c r="B11" s="1342"/>
      <c r="C11" s="1342"/>
      <c r="D11" s="1342"/>
      <c r="E11" s="1342"/>
      <c r="F11" s="1342"/>
      <c r="G11" s="1342"/>
      <c r="H11" s="1342"/>
      <c r="I11" s="1342"/>
    </row>
    <row r="12" spans="1:10" x14ac:dyDescent="0.25">
      <c r="A12" s="466"/>
      <c r="B12" s="463"/>
    </row>
    <row r="13" spans="1:10" x14ac:dyDescent="0.25">
      <c r="A13" s="466"/>
      <c r="B13" s="463"/>
    </row>
  </sheetData>
  <sheetProtection algorithmName="SHA-512" hashValue="Y6QDgJLANUJssJDoKVAHDEiYNLM+XNyP9DH5dl2nlh9LgODdEVbgVeHpJL8IKj0iybYcvJCWkgxHRbyyzJTyuQ==" saltValue="DKZg97XeYiiVZA927SVVgQ==" spinCount="100000" sheet="1" objects="1" scenarios="1"/>
  <mergeCells count="13">
    <mergeCell ref="H5:H6"/>
    <mergeCell ref="I5:I6"/>
    <mergeCell ref="A11:I11"/>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9">
    <tabColor theme="2" tint="-0.499984740745262"/>
    <pageSetUpPr fitToPage="1"/>
  </sheetPr>
  <dimension ref="A1:J26"/>
  <sheetViews>
    <sheetView zoomScale="90" zoomScaleNormal="90" workbookViewId="0">
      <pane ySplit="6" topLeftCell="A7" activePane="bottomLeft" state="frozen"/>
      <selection activeCell="A2" sqref="A2:I2"/>
      <selection pane="bottomLeft" activeCell="M39" sqref="M39"/>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0" width="9.42578125" style="18" bestFit="1" customWidth="1"/>
    <col min="11" max="16384" width="9.140625" style="18"/>
  </cols>
  <sheetData>
    <row r="1" spans="1:10" ht="54" customHeight="1" x14ac:dyDescent="0.25">
      <c r="A1" s="1162"/>
      <c r="B1" s="1162"/>
      <c r="C1" s="1162"/>
      <c r="D1" s="1162"/>
      <c r="E1" s="1162"/>
      <c r="F1" s="1162"/>
      <c r="G1" s="1164" t="s">
        <v>3549</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1961</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74"/>
      <c r="B6" s="1171"/>
      <c r="C6" s="876" t="s">
        <v>148</v>
      </c>
      <c r="D6" s="876" t="s">
        <v>147</v>
      </c>
      <c r="E6" s="208" t="s">
        <v>148</v>
      </c>
      <c r="F6" s="208" t="s">
        <v>147</v>
      </c>
      <c r="G6" s="1201"/>
      <c r="H6" s="1166"/>
      <c r="I6" s="1168"/>
    </row>
    <row r="7" spans="1:10" ht="21.75" customHeight="1" x14ac:dyDescent="0.25">
      <c r="A7" s="367">
        <v>1</v>
      </c>
      <c r="B7" s="374" t="s">
        <v>2010</v>
      </c>
      <c r="C7" s="368" t="s">
        <v>2011</v>
      </c>
      <c r="D7" s="375" t="s">
        <v>2012</v>
      </c>
      <c r="E7" s="1036"/>
      <c r="F7" s="1036"/>
      <c r="G7" s="372">
        <v>1</v>
      </c>
      <c r="H7" s="675"/>
      <c r="I7" s="373">
        <f>G7*ROUND(H7,2)</f>
        <v>0</v>
      </c>
      <c r="J7" s="206"/>
    </row>
    <row r="8" spans="1:10" ht="25.5" customHeight="1" x14ac:dyDescent="0.25">
      <c r="A8" s="9">
        <v>2</v>
      </c>
      <c r="B8" s="131" t="s">
        <v>2013</v>
      </c>
      <c r="C8" s="7" t="s">
        <v>2014</v>
      </c>
      <c r="D8" s="132" t="s">
        <v>2012</v>
      </c>
      <c r="E8" s="1037"/>
      <c r="F8" s="1037"/>
      <c r="G8" s="128">
        <v>1</v>
      </c>
      <c r="H8" s="663"/>
      <c r="I8" s="127">
        <f>G8*ROUND(H8,2)</f>
        <v>0</v>
      </c>
      <c r="J8" s="206"/>
    </row>
    <row r="9" spans="1:10" ht="26.25" customHeight="1" x14ac:dyDescent="0.25">
      <c r="A9" s="9">
        <v>3</v>
      </c>
      <c r="B9" s="131" t="s">
        <v>2015</v>
      </c>
      <c r="C9" s="7" t="s">
        <v>2011</v>
      </c>
      <c r="D9" s="132" t="s">
        <v>2012</v>
      </c>
      <c r="E9" s="1037"/>
      <c r="F9" s="1037"/>
      <c r="G9" s="128">
        <v>1</v>
      </c>
      <c r="H9" s="663"/>
      <c r="I9" s="127">
        <f t="shared" ref="I9:I21" si="0">G9*ROUND(H9,2)</f>
        <v>0</v>
      </c>
      <c r="J9" s="206"/>
    </row>
    <row r="10" spans="1:10" ht="22.5" customHeight="1" x14ac:dyDescent="0.25">
      <c r="A10" s="9">
        <v>4</v>
      </c>
      <c r="B10" s="131" t="s">
        <v>2016</v>
      </c>
      <c r="C10" s="7" t="s">
        <v>2014</v>
      </c>
      <c r="D10" s="132" t="s">
        <v>2012</v>
      </c>
      <c r="E10" s="1037"/>
      <c r="F10" s="1037"/>
      <c r="G10" s="128">
        <v>1</v>
      </c>
      <c r="H10" s="663"/>
      <c r="I10" s="127">
        <f t="shared" si="0"/>
        <v>0</v>
      </c>
      <c r="J10" s="206"/>
    </row>
    <row r="11" spans="1:10" ht="25.5" x14ac:dyDescent="0.25">
      <c r="A11" s="9">
        <v>5</v>
      </c>
      <c r="B11" s="131" t="s">
        <v>2017</v>
      </c>
      <c r="C11" s="7" t="s">
        <v>2018</v>
      </c>
      <c r="D11" s="132" t="s">
        <v>2012</v>
      </c>
      <c r="E11" s="1037"/>
      <c r="F11" s="1037"/>
      <c r="G11" s="128">
        <v>1</v>
      </c>
      <c r="H11" s="663"/>
      <c r="I11" s="127">
        <f t="shared" si="0"/>
        <v>0</v>
      </c>
      <c r="J11" s="206"/>
    </row>
    <row r="12" spans="1:10" ht="15" customHeight="1" x14ac:dyDescent="0.25">
      <c r="A12" s="9">
        <v>6</v>
      </c>
      <c r="B12" s="131" t="s">
        <v>2019</v>
      </c>
      <c r="C12" s="7" t="s">
        <v>2020</v>
      </c>
      <c r="D12" s="132" t="s">
        <v>160</v>
      </c>
      <c r="E12" s="1037"/>
      <c r="F12" s="1037"/>
      <c r="G12" s="128">
        <v>1</v>
      </c>
      <c r="H12" s="663"/>
      <c r="I12" s="127">
        <f t="shared" si="0"/>
        <v>0</v>
      </c>
      <c r="J12" s="206"/>
    </row>
    <row r="13" spans="1:10" ht="15" customHeight="1" x14ac:dyDescent="0.25">
      <c r="A13" s="9">
        <v>7</v>
      </c>
      <c r="B13" s="131" t="s">
        <v>2021</v>
      </c>
      <c r="C13" s="7" t="s">
        <v>2022</v>
      </c>
      <c r="D13" s="132" t="s">
        <v>160</v>
      </c>
      <c r="E13" s="1037"/>
      <c r="F13" s="1037"/>
      <c r="G13" s="128">
        <v>1</v>
      </c>
      <c r="H13" s="663"/>
      <c r="I13" s="127">
        <f t="shared" si="0"/>
        <v>0</v>
      </c>
      <c r="J13" s="206"/>
    </row>
    <row r="14" spans="1:10" ht="15" customHeight="1" x14ac:dyDescent="0.25">
      <c r="A14" s="9">
        <v>8</v>
      </c>
      <c r="B14" s="131" t="s">
        <v>2023</v>
      </c>
      <c r="C14" s="7" t="s">
        <v>2024</v>
      </c>
      <c r="D14" s="132" t="s">
        <v>160</v>
      </c>
      <c r="E14" s="1037"/>
      <c r="F14" s="1037"/>
      <c r="G14" s="128">
        <v>1</v>
      </c>
      <c r="H14" s="663"/>
      <c r="I14" s="127">
        <f t="shared" si="0"/>
        <v>0</v>
      </c>
      <c r="J14" s="206"/>
    </row>
    <row r="15" spans="1:10" ht="15" customHeight="1" x14ac:dyDescent="0.25">
      <c r="A15" s="9">
        <v>9</v>
      </c>
      <c r="B15" s="131" t="s">
        <v>2025</v>
      </c>
      <c r="C15" s="7" t="s">
        <v>2026</v>
      </c>
      <c r="D15" s="132" t="s">
        <v>160</v>
      </c>
      <c r="E15" s="1037"/>
      <c r="F15" s="1037"/>
      <c r="G15" s="128">
        <v>1</v>
      </c>
      <c r="H15" s="663"/>
      <c r="I15" s="127">
        <f t="shared" si="0"/>
        <v>0</v>
      </c>
      <c r="J15" s="206"/>
    </row>
    <row r="16" spans="1:10" ht="15" customHeight="1" x14ac:dyDescent="0.25">
      <c r="A16" s="9">
        <v>10</v>
      </c>
      <c r="B16" s="131" t="s">
        <v>2027</v>
      </c>
      <c r="C16" s="7" t="s">
        <v>2028</v>
      </c>
      <c r="D16" s="132" t="s">
        <v>160</v>
      </c>
      <c r="E16" s="1037"/>
      <c r="F16" s="1037"/>
      <c r="G16" s="128">
        <v>1</v>
      </c>
      <c r="H16" s="663"/>
      <c r="I16" s="127">
        <f t="shared" si="0"/>
        <v>0</v>
      </c>
      <c r="J16" s="206"/>
    </row>
    <row r="17" spans="1:10" ht="15" customHeight="1" x14ac:dyDescent="0.25">
      <c r="A17" s="9">
        <v>11</v>
      </c>
      <c r="B17" s="131" t="s">
        <v>2029</v>
      </c>
      <c r="C17" s="7" t="s">
        <v>2030</v>
      </c>
      <c r="D17" s="132" t="s">
        <v>160</v>
      </c>
      <c r="E17" s="1037"/>
      <c r="F17" s="1037"/>
      <c r="G17" s="128">
        <v>1</v>
      </c>
      <c r="H17" s="663"/>
      <c r="I17" s="127">
        <f t="shared" si="0"/>
        <v>0</v>
      </c>
      <c r="J17" s="206"/>
    </row>
    <row r="18" spans="1:10" ht="21.75" customHeight="1" x14ac:dyDescent="0.25">
      <c r="A18" s="9">
        <v>12</v>
      </c>
      <c r="B18" s="131" t="s">
        <v>2031</v>
      </c>
      <c r="C18" s="7" t="s">
        <v>2032</v>
      </c>
      <c r="D18" s="132" t="s">
        <v>160</v>
      </c>
      <c r="E18" s="1037"/>
      <c r="F18" s="1037"/>
      <c r="G18" s="128">
        <v>1</v>
      </c>
      <c r="H18" s="663"/>
      <c r="I18" s="127">
        <f t="shared" si="0"/>
        <v>0</v>
      </c>
      <c r="J18" s="206"/>
    </row>
    <row r="19" spans="1:10" ht="15" customHeight="1" x14ac:dyDescent="0.25">
      <c r="A19" s="9">
        <v>13</v>
      </c>
      <c r="B19" s="131" t="s">
        <v>2033</v>
      </c>
      <c r="C19" s="7" t="s">
        <v>2034</v>
      </c>
      <c r="D19" s="132" t="s">
        <v>2035</v>
      </c>
      <c r="E19" s="1037"/>
      <c r="F19" s="1037"/>
      <c r="G19" s="128">
        <v>1</v>
      </c>
      <c r="H19" s="663"/>
      <c r="I19" s="127">
        <f t="shared" si="0"/>
        <v>0</v>
      </c>
      <c r="J19" s="206"/>
    </row>
    <row r="20" spans="1:10" x14ac:dyDescent="0.25">
      <c r="A20" s="9">
        <v>14</v>
      </c>
      <c r="B20" s="131" t="s">
        <v>2036</v>
      </c>
      <c r="C20" s="7" t="s">
        <v>2037</v>
      </c>
      <c r="D20" s="132" t="s">
        <v>2012</v>
      </c>
      <c r="E20" s="1037"/>
      <c r="F20" s="1037"/>
      <c r="G20" s="128">
        <v>1</v>
      </c>
      <c r="H20" s="663"/>
      <c r="I20" s="127">
        <f t="shared" si="0"/>
        <v>0</v>
      </c>
      <c r="J20" s="206"/>
    </row>
    <row r="21" spans="1:10" ht="15" customHeight="1" thickBot="1" x14ac:dyDescent="0.3">
      <c r="A21" s="10">
        <v>15</v>
      </c>
      <c r="B21" s="135" t="s">
        <v>2038</v>
      </c>
      <c r="C21" s="8" t="s">
        <v>2039</v>
      </c>
      <c r="D21" s="376" t="s">
        <v>2040</v>
      </c>
      <c r="E21" s="1038"/>
      <c r="F21" s="1038"/>
      <c r="G21" s="130">
        <v>1</v>
      </c>
      <c r="H21" s="676"/>
      <c r="I21" s="145">
        <f t="shared" si="0"/>
        <v>0</v>
      </c>
      <c r="J21" s="206"/>
    </row>
    <row r="22" spans="1:10" ht="16.5" thickTop="1" thickBot="1" x14ac:dyDescent="0.3">
      <c r="H22" s="125" t="s">
        <v>9</v>
      </c>
      <c r="I22" s="126">
        <f>SUM(I7:I21)</f>
        <v>0</v>
      </c>
      <c r="J22" s="206"/>
    </row>
    <row r="23" spans="1:10" ht="15.75" thickTop="1" x14ac:dyDescent="0.25"/>
    <row r="24" spans="1:10" ht="75" customHeight="1" x14ac:dyDescent="0.25">
      <c r="A24" s="1341" t="s">
        <v>151</v>
      </c>
      <c r="B24" s="1342"/>
      <c r="C24" s="1342"/>
      <c r="D24" s="1342"/>
      <c r="E24" s="1342"/>
      <c r="F24" s="1342"/>
      <c r="G24" s="1342"/>
      <c r="H24" s="1342"/>
      <c r="I24" s="1342"/>
    </row>
    <row r="25" spans="1:10" x14ac:dyDescent="0.25">
      <c r="A25" s="466"/>
      <c r="B25" s="463"/>
    </row>
    <row r="26" spans="1:10" x14ac:dyDescent="0.25">
      <c r="A26" s="466"/>
      <c r="B26" s="463"/>
    </row>
  </sheetData>
  <sheetProtection algorithmName="SHA-512" hashValue="jNpB3HKgAVRGI94YprfD9P01bQQnBsZA7q4+sayq3v+YGg0OtE6u29MZR2t9ji+n72I0IrrfopyCTlbfSCbHFA==" saltValue="5HV8Ge+gsFAbJU9lZmOmNQ==" spinCount="100000" sheet="1" objects="1" scenarios="1"/>
  <mergeCells count="13">
    <mergeCell ref="G1:I1"/>
    <mergeCell ref="A1:F1"/>
    <mergeCell ref="A24:I24"/>
    <mergeCell ref="A2:I2"/>
    <mergeCell ref="A3:I3"/>
    <mergeCell ref="A4:I4"/>
    <mergeCell ref="A5:A6"/>
    <mergeCell ref="B5:B6"/>
    <mergeCell ref="C5:D5"/>
    <mergeCell ref="E5:F5"/>
    <mergeCell ref="G5:G6"/>
    <mergeCell ref="H5:H6"/>
    <mergeCell ref="I5:I6"/>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0">
    <tabColor theme="2" tint="-0.499984740745262"/>
    <pageSetUpPr fitToPage="1"/>
  </sheetPr>
  <dimension ref="A1:J38"/>
  <sheetViews>
    <sheetView zoomScale="90" zoomScaleNormal="90" workbookViewId="0">
      <pane ySplit="6" topLeftCell="A25" activePane="bottomLeft" state="frozen"/>
      <selection activeCell="A2" sqref="A2:I2"/>
      <selection pane="bottomLeft" activeCell="H7" activeCellId="1" sqref="H7 H7:H34"/>
    </sheetView>
  </sheetViews>
  <sheetFormatPr defaultColWidth="9.140625" defaultRowHeight="15" x14ac:dyDescent="0.25"/>
  <cols>
    <col min="1" max="1" width="5.7109375" style="874" customWidth="1"/>
    <col min="2" max="2" width="59"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0" width="9.42578125" style="18" bestFit="1" customWidth="1"/>
    <col min="11" max="16384" width="9.140625" style="18"/>
  </cols>
  <sheetData>
    <row r="1" spans="1:10" ht="54" customHeight="1" x14ac:dyDescent="0.25">
      <c r="A1" s="1162"/>
      <c r="B1" s="1162"/>
      <c r="C1" s="1162"/>
      <c r="D1" s="1162"/>
      <c r="E1" s="1162"/>
      <c r="F1" s="1162"/>
      <c r="G1" s="1164" t="s">
        <v>3550</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377</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74"/>
      <c r="B6" s="1171"/>
      <c r="C6" s="876" t="s">
        <v>148</v>
      </c>
      <c r="D6" s="876" t="s">
        <v>147</v>
      </c>
      <c r="E6" s="208" t="s">
        <v>148</v>
      </c>
      <c r="F6" s="208" t="s">
        <v>147</v>
      </c>
      <c r="G6" s="1201"/>
      <c r="H6" s="1166"/>
      <c r="I6" s="1168"/>
    </row>
    <row r="7" spans="1:10" ht="25.5" x14ac:dyDescent="0.25">
      <c r="A7" s="377">
        <v>1</v>
      </c>
      <c r="B7" s="368" t="s">
        <v>2041</v>
      </c>
      <c r="C7" s="374" t="s">
        <v>2042</v>
      </c>
      <c r="D7" s="374" t="s">
        <v>2043</v>
      </c>
      <c r="E7" s="1039"/>
      <c r="F7" s="1039"/>
      <c r="G7" s="372">
        <v>2</v>
      </c>
      <c r="H7" s="671"/>
      <c r="I7" s="378">
        <f>G7*ROUND(H7,2)</f>
        <v>0</v>
      </c>
      <c r="J7" s="206"/>
    </row>
    <row r="8" spans="1:10" ht="25.5" x14ac:dyDescent="0.25">
      <c r="A8" s="122">
        <v>2</v>
      </c>
      <c r="B8" s="7" t="s">
        <v>2044</v>
      </c>
      <c r="C8" s="131" t="s">
        <v>2045</v>
      </c>
      <c r="D8" s="131" t="s">
        <v>2043</v>
      </c>
      <c r="E8" s="1040"/>
      <c r="F8" s="1040"/>
      <c r="G8" s="128">
        <v>2</v>
      </c>
      <c r="H8" s="663"/>
      <c r="I8" s="123">
        <f>G8*ROUND(H8,2)</f>
        <v>0</v>
      </c>
      <c r="J8" s="206"/>
    </row>
    <row r="9" spans="1:10" ht="25.5" x14ac:dyDescent="0.25">
      <c r="A9" s="14">
        <v>3</v>
      </c>
      <c r="B9" s="131" t="s">
        <v>2046</v>
      </c>
      <c r="C9" s="131" t="s">
        <v>2047</v>
      </c>
      <c r="D9" s="131" t="s">
        <v>2043</v>
      </c>
      <c r="E9" s="1040"/>
      <c r="F9" s="1040"/>
      <c r="G9" s="128">
        <v>2</v>
      </c>
      <c r="H9" s="663"/>
      <c r="I9" s="123">
        <f t="shared" ref="I9:I34" si="0">G9*ROUND(H9,2)</f>
        <v>0</v>
      </c>
      <c r="J9" s="206"/>
    </row>
    <row r="10" spans="1:10" ht="25.5" x14ac:dyDescent="0.25">
      <c r="A10" s="14">
        <v>4</v>
      </c>
      <c r="B10" s="131" t="s">
        <v>2048</v>
      </c>
      <c r="C10" s="131" t="s">
        <v>2049</v>
      </c>
      <c r="D10" s="131" t="s">
        <v>2043</v>
      </c>
      <c r="E10" s="1040"/>
      <c r="F10" s="1040"/>
      <c r="G10" s="128">
        <v>2</v>
      </c>
      <c r="H10" s="673"/>
      <c r="I10" s="123">
        <f t="shared" si="0"/>
        <v>0</v>
      </c>
      <c r="J10" s="206"/>
    </row>
    <row r="11" spans="1:10" ht="38.25" x14ac:dyDescent="0.25">
      <c r="A11" s="14">
        <v>5</v>
      </c>
      <c r="B11" s="131" t="s">
        <v>2050</v>
      </c>
      <c r="C11" s="131" t="s">
        <v>2051</v>
      </c>
      <c r="D11" s="131" t="s">
        <v>2043</v>
      </c>
      <c r="E11" s="1040"/>
      <c r="F11" s="1040"/>
      <c r="G11" s="128">
        <v>2</v>
      </c>
      <c r="H11" s="673"/>
      <c r="I11" s="123">
        <f t="shared" si="0"/>
        <v>0</v>
      </c>
      <c r="J11" s="206"/>
    </row>
    <row r="12" spans="1:10" ht="38.25" x14ac:dyDescent="0.25">
      <c r="A12" s="14">
        <v>6</v>
      </c>
      <c r="B12" s="7" t="s">
        <v>2052</v>
      </c>
      <c r="C12" s="131" t="s">
        <v>2053</v>
      </c>
      <c r="D12" s="131" t="s">
        <v>2043</v>
      </c>
      <c r="E12" s="1040"/>
      <c r="F12" s="1040"/>
      <c r="G12" s="128">
        <v>2</v>
      </c>
      <c r="H12" s="673"/>
      <c r="I12" s="123">
        <f t="shared" si="0"/>
        <v>0</v>
      </c>
      <c r="J12" s="206"/>
    </row>
    <row r="13" spans="1:10" ht="25.5" x14ac:dyDescent="0.25">
      <c r="A13" s="15">
        <v>7</v>
      </c>
      <c r="B13" s="7" t="s">
        <v>2054</v>
      </c>
      <c r="C13" s="131" t="s">
        <v>2055</v>
      </c>
      <c r="D13" s="131" t="s">
        <v>2043</v>
      </c>
      <c r="E13" s="1040"/>
      <c r="F13" s="1040"/>
      <c r="G13" s="128">
        <v>2</v>
      </c>
      <c r="H13" s="677"/>
      <c r="I13" s="123">
        <f t="shared" si="0"/>
        <v>0</v>
      </c>
      <c r="J13" s="206"/>
    </row>
    <row r="14" spans="1:10" ht="25.5" x14ac:dyDescent="0.25">
      <c r="A14" s="15">
        <v>8</v>
      </c>
      <c r="B14" s="7" t="s">
        <v>2056</v>
      </c>
      <c r="C14" s="131" t="s">
        <v>2057</v>
      </c>
      <c r="D14" s="131" t="s">
        <v>2043</v>
      </c>
      <c r="E14" s="1040"/>
      <c r="F14" s="1040"/>
      <c r="G14" s="128">
        <v>2</v>
      </c>
      <c r="H14" s="677"/>
      <c r="I14" s="123">
        <f t="shared" si="0"/>
        <v>0</v>
      </c>
      <c r="J14" s="206"/>
    </row>
    <row r="15" spans="1:10" ht="25.5" x14ac:dyDescent="0.25">
      <c r="A15" s="15">
        <v>9</v>
      </c>
      <c r="B15" s="7" t="s">
        <v>2058</v>
      </c>
      <c r="C15" s="131" t="s">
        <v>2059</v>
      </c>
      <c r="D15" s="131" t="s">
        <v>2043</v>
      </c>
      <c r="E15" s="1040"/>
      <c r="F15" s="1040"/>
      <c r="G15" s="128">
        <v>2</v>
      </c>
      <c r="H15" s="677"/>
      <c r="I15" s="123">
        <f t="shared" si="0"/>
        <v>0</v>
      </c>
      <c r="J15" s="206"/>
    </row>
    <row r="16" spans="1:10" ht="25.5" x14ac:dyDescent="0.25">
      <c r="A16" s="15">
        <v>10</v>
      </c>
      <c r="B16" s="131" t="s">
        <v>2060</v>
      </c>
      <c r="C16" s="131" t="s">
        <v>2061</v>
      </c>
      <c r="D16" s="131" t="s">
        <v>2043</v>
      </c>
      <c r="E16" s="1040"/>
      <c r="F16" s="1040"/>
      <c r="G16" s="128">
        <v>2</v>
      </c>
      <c r="H16" s="677"/>
      <c r="I16" s="123">
        <f t="shared" si="0"/>
        <v>0</v>
      </c>
      <c r="J16" s="206"/>
    </row>
    <row r="17" spans="1:10" ht="38.25" x14ac:dyDescent="0.25">
      <c r="A17" s="15">
        <v>11</v>
      </c>
      <c r="B17" s="131" t="s">
        <v>2062</v>
      </c>
      <c r="C17" s="131" t="s">
        <v>2063</v>
      </c>
      <c r="D17" s="131" t="s">
        <v>2043</v>
      </c>
      <c r="E17" s="1040"/>
      <c r="F17" s="1040"/>
      <c r="G17" s="128">
        <v>1</v>
      </c>
      <c r="H17" s="677"/>
      <c r="I17" s="123">
        <f t="shared" si="0"/>
        <v>0</v>
      </c>
      <c r="J17" s="206"/>
    </row>
    <row r="18" spans="1:10" ht="38.25" x14ac:dyDescent="0.25">
      <c r="A18" s="15">
        <v>12</v>
      </c>
      <c r="B18" s="131" t="s">
        <v>2064</v>
      </c>
      <c r="C18" s="131" t="s">
        <v>2065</v>
      </c>
      <c r="D18" s="131" t="s">
        <v>2043</v>
      </c>
      <c r="E18" s="1040"/>
      <c r="F18" s="1040"/>
      <c r="G18" s="128">
        <v>1</v>
      </c>
      <c r="H18" s="677"/>
      <c r="I18" s="123">
        <f t="shared" si="0"/>
        <v>0</v>
      </c>
      <c r="J18" s="206"/>
    </row>
    <row r="19" spans="1:10" ht="25.5" x14ac:dyDescent="0.25">
      <c r="A19" s="15">
        <v>13</v>
      </c>
      <c r="B19" s="131" t="s">
        <v>2066</v>
      </c>
      <c r="C19" s="131" t="s">
        <v>2067</v>
      </c>
      <c r="D19" s="131" t="s">
        <v>159</v>
      </c>
      <c r="E19" s="1040"/>
      <c r="F19" s="1040"/>
      <c r="G19" s="128">
        <v>1</v>
      </c>
      <c r="H19" s="677"/>
      <c r="I19" s="123">
        <f t="shared" si="0"/>
        <v>0</v>
      </c>
      <c r="J19" s="206"/>
    </row>
    <row r="20" spans="1:10" ht="38.25" x14ac:dyDescent="0.25">
      <c r="A20" s="15">
        <v>14</v>
      </c>
      <c r="B20" s="131" t="s">
        <v>2068</v>
      </c>
      <c r="C20" s="131" t="s">
        <v>2069</v>
      </c>
      <c r="D20" s="131" t="s">
        <v>2070</v>
      </c>
      <c r="E20" s="1040"/>
      <c r="F20" s="1040"/>
      <c r="G20" s="128">
        <v>1</v>
      </c>
      <c r="H20" s="677"/>
      <c r="I20" s="123">
        <f t="shared" si="0"/>
        <v>0</v>
      </c>
      <c r="J20" s="206"/>
    </row>
    <row r="21" spans="1:10" ht="25.5" x14ac:dyDescent="0.25">
      <c r="A21" s="15">
        <v>15</v>
      </c>
      <c r="B21" s="131" t="s">
        <v>2071</v>
      </c>
      <c r="C21" s="131" t="s">
        <v>2072</v>
      </c>
      <c r="D21" s="131" t="s">
        <v>2073</v>
      </c>
      <c r="E21" s="1040"/>
      <c r="F21" s="1040"/>
      <c r="G21" s="128">
        <v>4</v>
      </c>
      <c r="H21" s="677"/>
      <c r="I21" s="123">
        <f t="shared" si="0"/>
        <v>0</v>
      </c>
      <c r="J21" s="206"/>
    </row>
    <row r="22" spans="1:10" ht="25.5" x14ac:dyDescent="0.25">
      <c r="A22" s="15">
        <v>16</v>
      </c>
      <c r="B22" s="131" t="s">
        <v>2074</v>
      </c>
      <c r="C22" s="131" t="s">
        <v>2075</v>
      </c>
      <c r="D22" s="131" t="s">
        <v>2073</v>
      </c>
      <c r="E22" s="1040"/>
      <c r="F22" s="1040"/>
      <c r="G22" s="128">
        <v>4</v>
      </c>
      <c r="H22" s="677"/>
      <c r="I22" s="123">
        <f t="shared" si="0"/>
        <v>0</v>
      </c>
      <c r="J22" s="206"/>
    </row>
    <row r="23" spans="1:10" ht="25.5" x14ac:dyDescent="0.25">
      <c r="A23" s="15">
        <v>17</v>
      </c>
      <c r="B23" s="131" t="s">
        <v>2076</v>
      </c>
      <c r="C23" s="131" t="s">
        <v>2077</v>
      </c>
      <c r="D23" s="131" t="s">
        <v>2073</v>
      </c>
      <c r="E23" s="1040"/>
      <c r="F23" s="1040"/>
      <c r="G23" s="128">
        <v>4</v>
      </c>
      <c r="H23" s="677"/>
      <c r="I23" s="123">
        <f t="shared" si="0"/>
        <v>0</v>
      </c>
      <c r="J23" s="206"/>
    </row>
    <row r="24" spans="1:10" ht="25.5" x14ac:dyDescent="0.25">
      <c r="A24" s="15">
        <v>18</v>
      </c>
      <c r="B24" s="131" t="s">
        <v>2078</v>
      </c>
      <c r="C24" s="131" t="s">
        <v>2079</v>
      </c>
      <c r="D24" s="131" t="s">
        <v>2073</v>
      </c>
      <c r="E24" s="1040"/>
      <c r="F24" s="1040"/>
      <c r="G24" s="128">
        <v>4</v>
      </c>
      <c r="H24" s="677"/>
      <c r="I24" s="123">
        <f t="shared" si="0"/>
        <v>0</v>
      </c>
      <c r="J24" s="206"/>
    </row>
    <row r="25" spans="1:10" ht="38.25" x14ac:dyDescent="0.25">
      <c r="A25" s="15">
        <v>19</v>
      </c>
      <c r="B25" s="131" t="s">
        <v>2080</v>
      </c>
      <c r="C25" s="131" t="s">
        <v>2081</v>
      </c>
      <c r="D25" s="131" t="s">
        <v>2073</v>
      </c>
      <c r="E25" s="1040"/>
      <c r="F25" s="1040"/>
      <c r="G25" s="128">
        <v>4</v>
      </c>
      <c r="H25" s="677"/>
      <c r="I25" s="123">
        <f t="shared" si="0"/>
        <v>0</v>
      </c>
      <c r="J25" s="206"/>
    </row>
    <row r="26" spans="1:10" ht="25.5" x14ac:dyDescent="0.25">
      <c r="A26" s="15">
        <v>20</v>
      </c>
      <c r="B26" s="131" t="s">
        <v>2082</v>
      </c>
      <c r="C26" s="131" t="s">
        <v>2083</v>
      </c>
      <c r="D26" s="131" t="s">
        <v>2073</v>
      </c>
      <c r="E26" s="1040"/>
      <c r="F26" s="1040"/>
      <c r="G26" s="128">
        <v>4</v>
      </c>
      <c r="H26" s="677"/>
      <c r="I26" s="123">
        <f t="shared" si="0"/>
        <v>0</v>
      </c>
      <c r="J26" s="206"/>
    </row>
    <row r="27" spans="1:10" ht="25.5" x14ac:dyDescent="0.25">
      <c r="A27" s="15">
        <v>21</v>
      </c>
      <c r="B27" s="131" t="s">
        <v>2082</v>
      </c>
      <c r="C27" s="131" t="s">
        <v>2084</v>
      </c>
      <c r="D27" s="131" t="s">
        <v>2073</v>
      </c>
      <c r="E27" s="1040"/>
      <c r="F27" s="1040"/>
      <c r="G27" s="128">
        <v>4</v>
      </c>
      <c r="H27" s="677"/>
      <c r="I27" s="123">
        <f t="shared" si="0"/>
        <v>0</v>
      </c>
      <c r="J27" s="206"/>
    </row>
    <row r="28" spans="1:10" ht="25.5" x14ac:dyDescent="0.25">
      <c r="A28" s="15">
        <v>22</v>
      </c>
      <c r="B28" s="131" t="s">
        <v>2085</v>
      </c>
      <c r="C28" s="131"/>
      <c r="D28" s="131" t="s">
        <v>2073</v>
      </c>
      <c r="E28" s="1040"/>
      <c r="F28" s="1040"/>
      <c r="G28" s="128">
        <v>4</v>
      </c>
      <c r="H28" s="677"/>
      <c r="I28" s="123">
        <f t="shared" si="0"/>
        <v>0</v>
      </c>
      <c r="J28" s="206"/>
    </row>
    <row r="29" spans="1:10" ht="15" customHeight="1" x14ac:dyDescent="0.25">
      <c r="A29" s="15">
        <v>23</v>
      </c>
      <c r="B29" s="136" t="s">
        <v>2086</v>
      </c>
      <c r="C29" s="131" t="s">
        <v>2087</v>
      </c>
      <c r="D29" s="137" t="s">
        <v>2088</v>
      </c>
      <c r="E29" s="1041"/>
      <c r="F29" s="1041"/>
      <c r="G29" s="128">
        <v>8</v>
      </c>
      <c r="H29" s="677"/>
      <c r="I29" s="123">
        <f t="shared" si="0"/>
        <v>0</v>
      </c>
      <c r="J29" s="206"/>
    </row>
    <row r="30" spans="1:10" ht="51" x14ac:dyDescent="0.25">
      <c r="A30" s="15">
        <v>24</v>
      </c>
      <c r="B30" s="136" t="s">
        <v>2089</v>
      </c>
      <c r="C30" s="131" t="s">
        <v>2090</v>
      </c>
      <c r="D30" s="137" t="s">
        <v>2088</v>
      </c>
      <c r="E30" s="1041"/>
      <c r="F30" s="1041"/>
      <c r="G30" s="128">
        <v>2</v>
      </c>
      <c r="H30" s="677"/>
      <c r="I30" s="123">
        <f t="shared" si="0"/>
        <v>0</v>
      </c>
      <c r="J30" s="206"/>
    </row>
    <row r="31" spans="1:10" ht="25.5" x14ac:dyDescent="0.25">
      <c r="A31" s="15">
        <v>25</v>
      </c>
      <c r="B31" s="136" t="s">
        <v>2091</v>
      </c>
      <c r="C31" s="131"/>
      <c r="D31" s="137" t="s">
        <v>2088</v>
      </c>
      <c r="E31" s="1041"/>
      <c r="F31" s="1041"/>
      <c r="G31" s="128">
        <v>2</v>
      </c>
      <c r="H31" s="677"/>
      <c r="I31" s="123">
        <f t="shared" si="0"/>
        <v>0</v>
      </c>
      <c r="J31" s="206"/>
    </row>
    <row r="32" spans="1:10" ht="25.5" x14ac:dyDescent="0.25">
      <c r="A32" s="15">
        <v>26</v>
      </c>
      <c r="B32" s="136" t="s">
        <v>2085</v>
      </c>
      <c r="C32" s="131"/>
      <c r="D32" s="137" t="s">
        <v>2073</v>
      </c>
      <c r="E32" s="1041"/>
      <c r="F32" s="1041"/>
      <c r="G32" s="128">
        <v>2</v>
      </c>
      <c r="H32" s="677"/>
      <c r="I32" s="123">
        <f t="shared" si="0"/>
        <v>0</v>
      </c>
      <c r="J32" s="206"/>
    </row>
    <row r="33" spans="1:10" ht="25.5" x14ac:dyDescent="0.25">
      <c r="A33" s="15">
        <v>27</v>
      </c>
      <c r="B33" s="136" t="s">
        <v>2091</v>
      </c>
      <c r="C33" s="131"/>
      <c r="D33" s="137" t="s">
        <v>2088</v>
      </c>
      <c r="E33" s="1041"/>
      <c r="F33" s="1041"/>
      <c r="G33" s="128">
        <v>1</v>
      </c>
      <c r="H33" s="677"/>
      <c r="I33" s="123">
        <f t="shared" si="0"/>
        <v>0</v>
      </c>
      <c r="J33" s="206"/>
    </row>
    <row r="34" spans="1:10" ht="51.75" thickBot="1" x14ac:dyDescent="0.3">
      <c r="A34" s="16">
        <v>28</v>
      </c>
      <c r="B34" s="138" t="s">
        <v>2092</v>
      </c>
      <c r="C34" s="135" t="s">
        <v>2093</v>
      </c>
      <c r="D34" s="139" t="s">
        <v>2043</v>
      </c>
      <c r="E34" s="1042"/>
      <c r="F34" s="1042"/>
      <c r="G34" s="130">
        <v>1</v>
      </c>
      <c r="H34" s="674"/>
      <c r="I34" s="145">
        <f t="shared" si="0"/>
        <v>0</v>
      </c>
      <c r="J34" s="206"/>
    </row>
    <row r="35" spans="1:10" ht="16.5" thickTop="1" thickBot="1" x14ac:dyDescent="0.3">
      <c r="H35" s="125" t="s">
        <v>9</v>
      </c>
      <c r="I35" s="126">
        <f>SUM(I7:I34)</f>
        <v>0</v>
      </c>
      <c r="J35" s="206"/>
    </row>
    <row r="36" spans="1:10" ht="15.75" thickTop="1" x14ac:dyDescent="0.25"/>
    <row r="37" spans="1:10" ht="75" customHeight="1" x14ac:dyDescent="0.25">
      <c r="A37" s="1341" t="s">
        <v>151</v>
      </c>
      <c r="B37" s="1342"/>
      <c r="C37" s="1342"/>
      <c r="D37" s="1342"/>
      <c r="E37" s="1342"/>
      <c r="F37" s="1342"/>
      <c r="G37" s="1342"/>
      <c r="H37" s="1342"/>
      <c r="I37" s="1342"/>
    </row>
    <row r="38" spans="1:10" x14ac:dyDescent="0.25">
      <c r="A38" s="466"/>
      <c r="B38" s="463"/>
    </row>
  </sheetData>
  <sheetProtection algorithmName="SHA-512" hashValue="2BN+Az2auh2gmUecPFwvCuFH8FXeyKVSOQjISBzdlhfoeUzwng/Ro9VWLF995Eb+VlwVRdIjutn21q1B40GAeA==" saltValue="X43PDZSVX5cqnKzR/V6BBg==" spinCount="100000" sheet="1" objects="1" scenarios="1"/>
  <mergeCells count="13">
    <mergeCell ref="H5:H6"/>
    <mergeCell ref="I5:I6"/>
    <mergeCell ref="A37:I37"/>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3" orientation="landscape" horizontalDpi="4294967295" verticalDpi="4294967295" r:id="rId1"/>
  <headerFooter>
    <oddFooter>Strana &amp;P z &amp;N</oddFooter>
  </headerFooter>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1">
    <tabColor theme="2" tint="-0.499984740745262"/>
    <pageSetUpPr fitToPage="1"/>
  </sheetPr>
  <dimension ref="A1:J57"/>
  <sheetViews>
    <sheetView zoomScale="55" zoomScaleNormal="55" workbookViewId="0">
      <pane ySplit="6" topLeftCell="A28" activePane="bottomLeft" state="frozen"/>
      <selection activeCell="A2" sqref="A2:I2"/>
      <selection pane="bottomLeft" activeCell="V47" sqref="V47"/>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6384" width="9.140625" style="18"/>
  </cols>
  <sheetData>
    <row r="1" spans="1:10" ht="54" customHeight="1" x14ac:dyDescent="0.25">
      <c r="A1" s="1162"/>
      <c r="B1" s="1162"/>
      <c r="C1" s="1162"/>
      <c r="D1" s="1162"/>
      <c r="E1" s="1162"/>
      <c r="F1" s="1162"/>
      <c r="G1" s="1164" t="s">
        <v>3551</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1962</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74"/>
      <c r="B6" s="1171"/>
      <c r="C6" s="876" t="s">
        <v>148</v>
      </c>
      <c r="D6" s="876" t="s">
        <v>147</v>
      </c>
      <c r="E6" s="208" t="s">
        <v>148</v>
      </c>
      <c r="F6" s="208" t="s">
        <v>147</v>
      </c>
      <c r="G6" s="1201"/>
      <c r="H6" s="1166"/>
      <c r="I6" s="1168"/>
    </row>
    <row r="7" spans="1:10" ht="15" customHeight="1" x14ac:dyDescent="0.25">
      <c r="A7" s="380">
        <f>ROW(A1)</f>
        <v>1</v>
      </c>
      <c r="B7" s="368" t="s">
        <v>2094</v>
      </c>
      <c r="C7" s="379" t="s">
        <v>2095</v>
      </c>
      <c r="D7" s="371"/>
      <c r="E7" s="1043"/>
      <c r="F7" s="1043"/>
      <c r="G7" s="372">
        <v>1</v>
      </c>
      <c r="H7" s="675"/>
      <c r="I7" s="373">
        <f>G7*ROUND(H7,2)</f>
        <v>0</v>
      </c>
      <c r="J7" s="206"/>
    </row>
    <row r="8" spans="1:10" ht="15" customHeight="1" x14ac:dyDescent="0.25">
      <c r="A8" s="12">
        <f>ROW(A2)</f>
        <v>2</v>
      </c>
      <c r="B8" s="26" t="s">
        <v>2096</v>
      </c>
      <c r="C8" s="143" t="s">
        <v>2097</v>
      </c>
      <c r="D8" s="144"/>
      <c r="E8" s="1044"/>
      <c r="F8" s="1044"/>
      <c r="G8" s="134">
        <v>1</v>
      </c>
      <c r="H8" s="664"/>
      <c r="I8" s="129">
        <f>G8*ROUND(H8,2)</f>
        <v>0</v>
      </c>
      <c r="J8" s="206"/>
    </row>
    <row r="9" spans="1:10" ht="127.5" x14ac:dyDescent="0.25">
      <c r="A9" s="12">
        <f t="shared" ref="A9:A52" si="0">ROW(A3)</f>
        <v>3</v>
      </c>
      <c r="B9" s="7" t="s">
        <v>2098</v>
      </c>
      <c r="C9" s="142" t="s">
        <v>2099</v>
      </c>
      <c r="D9" s="17"/>
      <c r="E9" s="1045"/>
      <c r="F9" s="1045"/>
      <c r="G9" s="128">
        <v>1</v>
      </c>
      <c r="H9" s="663"/>
      <c r="I9" s="129">
        <f t="shared" ref="I9:I52" si="1">G9*ROUND(H9,2)</f>
        <v>0</v>
      </c>
      <c r="J9" s="206"/>
    </row>
    <row r="10" spans="1:10" x14ac:dyDescent="0.25">
      <c r="A10" s="12">
        <f t="shared" si="0"/>
        <v>4</v>
      </c>
      <c r="B10" s="7" t="s">
        <v>2100</v>
      </c>
      <c r="C10" s="142" t="s">
        <v>52</v>
      </c>
      <c r="D10" s="17"/>
      <c r="E10" s="1045"/>
      <c r="F10" s="1045"/>
      <c r="G10" s="128">
        <v>1</v>
      </c>
      <c r="H10" s="663"/>
      <c r="I10" s="129">
        <f t="shared" si="1"/>
        <v>0</v>
      </c>
      <c r="J10" s="206"/>
    </row>
    <row r="11" spans="1:10" ht="25.5" x14ac:dyDescent="0.25">
      <c r="A11" s="12">
        <f t="shared" si="0"/>
        <v>5</v>
      </c>
      <c r="B11" s="26" t="s">
        <v>2101</v>
      </c>
      <c r="C11" s="133" t="s">
        <v>2102</v>
      </c>
      <c r="D11" s="144" t="s">
        <v>2043</v>
      </c>
      <c r="E11" s="1044"/>
      <c r="F11" s="1044"/>
      <c r="G11" s="134">
        <v>1</v>
      </c>
      <c r="H11" s="664"/>
      <c r="I11" s="129">
        <f t="shared" si="1"/>
        <v>0</v>
      </c>
      <c r="J11" s="206"/>
    </row>
    <row r="12" spans="1:10" ht="25.5" x14ac:dyDescent="0.25">
      <c r="A12" s="12">
        <f t="shared" si="0"/>
        <v>6</v>
      </c>
      <c r="B12" s="7" t="s">
        <v>2103</v>
      </c>
      <c r="C12" s="131" t="s">
        <v>2104</v>
      </c>
      <c r="D12" s="17" t="s">
        <v>2043</v>
      </c>
      <c r="E12" s="1045"/>
      <c r="F12" s="1045"/>
      <c r="G12" s="128">
        <v>1</v>
      </c>
      <c r="H12" s="663"/>
      <c r="I12" s="129">
        <f t="shared" si="1"/>
        <v>0</v>
      </c>
      <c r="J12" s="206"/>
    </row>
    <row r="13" spans="1:10" ht="30" customHeight="1" x14ac:dyDescent="0.25">
      <c r="A13" s="12">
        <f t="shared" si="0"/>
        <v>7</v>
      </c>
      <c r="B13" s="7" t="s">
        <v>2105</v>
      </c>
      <c r="C13" s="131" t="s">
        <v>2106</v>
      </c>
      <c r="D13" s="17" t="s">
        <v>2043</v>
      </c>
      <c r="E13" s="1045"/>
      <c r="F13" s="1045"/>
      <c r="G13" s="128">
        <v>1</v>
      </c>
      <c r="H13" s="663"/>
      <c r="I13" s="129">
        <f t="shared" si="1"/>
        <v>0</v>
      </c>
      <c r="J13" s="206"/>
    </row>
    <row r="14" spans="1:10" ht="38.25" x14ac:dyDescent="0.25">
      <c r="A14" s="12">
        <f t="shared" si="0"/>
        <v>8</v>
      </c>
      <c r="B14" s="7" t="s">
        <v>2107</v>
      </c>
      <c r="C14" s="131" t="s">
        <v>2108</v>
      </c>
      <c r="D14" s="17" t="s">
        <v>2043</v>
      </c>
      <c r="E14" s="1045"/>
      <c r="F14" s="1045"/>
      <c r="G14" s="128">
        <v>1</v>
      </c>
      <c r="H14" s="663"/>
      <c r="I14" s="129">
        <f t="shared" si="1"/>
        <v>0</v>
      </c>
      <c r="J14" s="206"/>
    </row>
    <row r="15" spans="1:10" ht="25.5" x14ac:dyDescent="0.25">
      <c r="A15" s="12">
        <f t="shared" si="0"/>
        <v>9</v>
      </c>
      <c r="B15" s="7" t="s">
        <v>2109</v>
      </c>
      <c r="C15" s="131" t="s">
        <v>2110</v>
      </c>
      <c r="D15" s="17" t="s">
        <v>2043</v>
      </c>
      <c r="E15" s="1045"/>
      <c r="F15" s="1045"/>
      <c r="G15" s="128">
        <v>1</v>
      </c>
      <c r="H15" s="663"/>
      <c r="I15" s="129">
        <f t="shared" si="1"/>
        <v>0</v>
      </c>
      <c r="J15" s="206"/>
    </row>
    <row r="16" spans="1:10" ht="25.5" x14ac:dyDescent="0.25">
      <c r="A16" s="12">
        <f t="shared" si="0"/>
        <v>10</v>
      </c>
      <c r="B16" s="26" t="s">
        <v>2111</v>
      </c>
      <c r="C16" s="133" t="s">
        <v>2112</v>
      </c>
      <c r="D16" s="144" t="s">
        <v>2043</v>
      </c>
      <c r="E16" s="1044"/>
      <c r="F16" s="1044"/>
      <c r="G16" s="134">
        <v>1</v>
      </c>
      <c r="H16" s="664"/>
      <c r="I16" s="129">
        <f t="shared" si="1"/>
        <v>0</v>
      </c>
      <c r="J16" s="206"/>
    </row>
    <row r="17" spans="1:10" ht="102" x14ac:dyDescent="0.25">
      <c r="A17" s="12">
        <f t="shared" si="0"/>
        <v>11</v>
      </c>
      <c r="B17" s="7" t="s">
        <v>2113</v>
      </c>
      <c r="C17" s="131" t="s">
        <v>2114</v>
      </c>
      <c r="D17" s="17" t="s">
        <v>2043</v>
      </c>
      <c r="E17" s="1045"/>
      <c r="F17" s="1045"/>
      <c r="G17" s="128">
        <v>1</v>
      </c>
      <c r="H17" s="663"/>
      <c r="I17" s="129">
        <f t="shared" si="1"/>
        <v>0</v>
      </c>
      <c r="J17" s="206"/>
    </row>
    <row r="18" spans="1:10" ht="38.25" x14ac:dyDescent="0.25">
      <c r="A18" s="12">
        <f t="shared" si="0"/>
        <v>12</v>
      </c>
      <c r="B18" s="7" t="s">
        <v>2062</v>
      </c>
      <c r="C18" s="131" t="s">
        <v>2063</v>
      </c>
      <c r="D18" s="7" t="s">
        <v>2043</v>
      </c>
      <c r="E18" s="1034"/>
      <c r="F18" s="1034"/>
      <c r="G18" s="128">
        <v>1</v>
      </c>
      <c r="H18" s="663"/>
      <c r="I18" s="129">
        <f t="shared" si="1"/>
        <v>0</v>
      </c>
      <c r="J18" s="206"/>
    </row>
    <row r="19" spans="1:10" ht="25.5" x14ac:dyDescent="0.25">
      <c r="A19" s="12">
        <f t="shared" si="0"/>
        <v>13</v>
      </c>
      <c r="B19" s="7" t="s">
        <v>2066</v>
      </c>
      <c r="C19" s="131" t="s">
        <v>2067</v>
      </c>
      <c r="D19" s="7" t="s">
        <v>159</v>
      </c>
      <c r="E19" s="1034"/>
      <c r="F19" s="1034"/>
      <c r="G19" s="128">
        <v>2</v>
      </c>
      <c r="H19" s="663"/>
      <c r="I19" s="129">
        <f t="shared" si="1"/>
        <v>0</v>
      </c>
      <c r="J19" s="206"/>
    </row>
    <row r="20" spans="1:10" ht="25.5" x14ac:dyDescent="0.25">
      <c r="A20" s="12">
        <f t="shared" si="0"/>
        <v>14</v>
      </c>
      <c r="B20" s="7" t="s">
        <v>2041</v>
      </c>
      <c r="C20" s="131" t="s">
        <v>2042</v>
      </c>
      <c r="D20" s="7" t="s">
        <v>2043</v>
      </c>
      <c r="E20" s="1034"/>
      <c r="F20" s="1034"/>
      <c r="G20" s="128">
        <v>2</v>
      </c>
      <c r="H20" s="663"/>
      <c r="I20" s="129">
        <f t="shared" si="1"/>
        <v>0</v>
      </c>
      <c r="J20" s="206"/>
    </row>
    <row r="21" spans="1:10" ht="30" customHeight="1" x14ac:dyDescent="0.25">
      <c r="A21" s="12">
        <f t="shared" si="0"/>
        <v>15</v>
      </c>
      <c r="B21" s="7" t="s">
        <v>2044</v>
      </c>
      <c r="C21" s="131" t="s">
        <v>2045</v>
      </c>
      <c r="D21" s="7" t="s">
        <v>2043</v>
      </c>
      <c r="E21" s="1034"/>
      <c r="F21" s="1034"/>
      <c r="G21" s="128">
        <v>2</v>
      </c>
      <c r="H21" s="663"/>
      <c r="I21" s="129">
        <f t="shared" si="1"/>
        <v>0</v>
      </c>
      <c r="J21" s="206"/>
    </row>
    <row r="22" spans="1:10" ht="30" customHeight="1" x14ac:dyDescent="0.25">
      <c r="A22" s="12">
        <f t="shared" si="0"/>
        <v>16</v>
      </c>
      <c r="B22" s="26" t="s">
        <v>2046</v>
      </c>
      <c r="C22" s="133" t="s">
        <v>2047</v>
      </c>
      <c r="D22" s="26" t="s">
        <v>2043</v>
      </c>
      <c r="E22" s="1046"/>
      <c r="F22" s="1046"/>
      <c r="G22" s="134">
        <v>2</v>
      </c>
      <c r="H22" s="664"/>
      <c r="I22" s="129">
        <f t="shared" si="1"/>
        <v>0</v>
      </c>
      <c r="J22" s="206"/>
    </row>
    <row r="23" spans="1:10" ht="25.5" x14ac:dyDescent="0.25">
      <c r="A23" s="12">
        <f t="shared" si="0"/>
        <v>17</v>
      </c>
      <c r="B23" s="26" t="s">
        <v>2048</v>
      </c>
      <c r="C23" s="133" t="s">
        <v>2049</v>
      </c>
      <c r="D23" s="26" t="s">
        <v>2043</v>
      </c>
      <c r="E23" s="1046"/>
      <c r="F23" s="1046"/>
      <c r="G23" s="134">
        <v>2</v>
      </c>
      <c r="H23" s="664"/>
      <c r="I23" s="129">
        <f t="shared" si="1"/>
        <v>0</v>
      </c>
      <c r="J23" s="206"/>
    </row>
    <row r="24" spans="1:10" ht="38.25" x14ac:dyDescent="0.25">
      <c r="A24" s="12">
        <f t="shared" si="0"/>
        <v>18</v>
      </c>
      <c r="B24" s="146" t="s">
        <v>2050</v>
      </c>
      <c r="C24" s="147" t="s">
        <v>2051</v>
      </c>
      <c r="D24" s="148" t="s">
        <v>2043</v>
      </c>
      <c r="E24" s="1047"/>
      <c r="F24" s="1047"/>
      <c r="G24" s="149">
        <v>2</v>
      </c>
      <c r="H24" s="664"/>
      <c r="I24" s="129">
        <f t="shared" si="1"/>
        <v>0</v>
      </c>
      <c r="J24" s="206"/>
    </row>
    <row r="25" spans="1:10" ht="38.25" x14ac:dyDescent="0.25">
      <c r="A25" s="12">
        <f t="shared" si="0"/>
        <v>19</v>
      </c>
      <c r="B25" s="140" t="s">
        <v>2052</v>
      </c>
      <c r="C25" s="408" t="s">
        <v>2053</v>
      </c>
      <c r="D25" s="151" t="s">
        <v>2043</v>
      </c>
      <c r="E25" s="1048"/>
      <c r="F25" s="1048"/>
      <c r="G25" s="149">
        <v>2</v>
      </c>
      <c r="H25" s="664"/>
      <c r="I25" s="129">
        <f t="shared" si="1"/>
        <v>0</v>
      </c>
      <c r="J25" s="206"/>
    </row>
    <row r="26" spans="1:10" ht="38.25" x14ac:dyDescent="0.25">
      <c r="A26" s="12">
        <f t="shared" si="0"/>
        <v>20</v>
      </c>
      <c r="B26" s="140" t="s">
        <v>2054</v>
      </c>
      <c r="C26" s="408" t="s">
        <v>2055</v>
      </c>
      <c r="D26" s="151" t="s">
        <v>2043</v>
      </c>
      <c r="E26" s="1048"/>
      <c r="F26" s="1048"/>
      <c r="G26" s="149">
        <v>2</v>
      </c>
      <c r="H26" s="664"/>
      <c r="I26" s="129">
        <f t="shared" si="1"/>
        <v>0</v>
      </c>
      <c r="J26" s="206"/>
    </row>
    <row r="27" spans="1:10" ht="25.5" x14ac:dyDescent="0.25">
      <c r="A27" s="12">
        <f t="shared" si="0"/>
        <v>21</v>
      </c>
      <c r="B27" s="146" t="s">
        <v>2056</v>
      </c>
      <c r="C27" s="409" t="s">
        <v>2057</v>
      </c>
      <c r="D27" s="148" t="s">
        <v>2043</v>
      </c>
      <c r="E27" s="1047"/>
      <c r="F27" s="1047"/>
      <c r="G27" s="149">
        <v>2</v>
      </c>
      <c r="H27" s="664"/>
      <c r="I27" s="129">
        <f t="shared" si="1"/>
        <v>0</v>
      </c>
      <c r="J27" s="206"/>
    </row>
    <row r="28" spans="1:10" ht="25.5" x14ac:dyDescent="0.25">
      <c r="A28" s="12">
        <f t="shared" si="0"/>
        <v>22</v>
      </c>
      <c r="B28" s="140" t="s">
        <v>2058</v>
      </c>
      <c r="C28" s="408" t="s">
        <v>2059</v>
      </c>
      <c r="D28" s="151" t="s">
        <v>2043</v>
      </c>
      <c r="E28" s="1048"/>
      <c r="F28" s="1048"/>
      <c r="G28" s="149">
        <v>2</v>
      </c>
      <c r="H28" s="664"/>
      <c r="I28" s="129">
        <f t="shared" si="1"/>
        <v>0</v>
      </c>
      <c r="J28" s="206"/>
    </row>
    <row r="29" spans="1:10" ht="25.5" x14ac:dyDescent="0.25">
      <c r="A29" s="12">
        <f t="shared" si="0"/>
        <v>23</v>
      </c>
      <c r="B29" s="140" t="s">
        <v>2115</v>
      </c>
      <c r="C29" s="408" t="s">
        <v>2116</v>
      </c>
      <c r="D29" s="151" t="s">
        <v>2043</v>
      </c>
      <c r="E29" s="1048"/>
      <c r="F29" s="1048"/>
      <c r="G29" s="149">
        <v>2</v>
      </c>
      <c r="H29" s="664"/>
      <c r="I29" s="129">
        <f t="shared" si="1"/>
        <v>0</v>
      </c>
      <c r="J29" s="206"/>
    </row>
    <row r="30" spans="1:10" ht="63.75" x14ac:dyDescent="0.25">
      <c r="A30" s="12">
        <f t="shared" si="0"/>
        <v>24</v>
      </c>
      <c r="B30" s="140" t="s">
        <v>2092</v>
      </c>
      <c r="C30" s="408" t="s">
        <v>2093</v>
      </c>
      <c r="D30" s="151" t="s">
        <v>2043</v>
      </c>
      <c r="E30" s="1048"/>
      <c r="F30" s="1048"/>
      <c r="G30" s="149">
        <v>2</v>
      </c>
      <c r="H30" s="664"/>
      <c r="I30" s="129">
        <f t="shared" si="1"/>
        <v>0</v>
      </c>
      <c r="J30" s="206"/>
    </row>
    <row r="31" spans="1:10" ht="30" customHeight="1" x14ac:dyDescent="0.25">
      <c r="A31" s="12">
        <f t="shared" si="0"/>
        <v>25</v>
      </c>
      <c r="B31" s="146" t="s">
        <v>2117</v>
      </c>
      <c r="C31" s="409" t="s">
        <v>2118</v>
      </c>
      <c r="D31" s="148"/>
      <c r="E31" s="1047"/>
      <c r="F31" s="1047"/>
      <c r="G31" s="149">
        <v>1</v>
      </c>
      <c r="H31" s="664"/>
      <c r="I31" s="129">
        <f t="shared" si="1"/>
        <v>0</v>
      </c>
      <c r="J31" s="206"/>
    </row>
    <row r="32" spans="1:10" ht="46.5" customHeight="1" x14ac:dyDescent="0.25">
      <c r="A32" s="12">
        <f t="shared" si="0"/>
        <v>26</v>
      </c>
      <c r="B32" s="146" t="s">
        <v>2119</v>
      </c>
      <c r="C32" s="409" t="s">
        <v>2120</v>
      </c>
      <c r="D32" s="148"/>
      <c r="E32" s="1047"/>
      <c r="F32" s="1047"/>
      <c r="G32" s="149">
        <v>1</v>
      </c>
      <c r="H32" s="664"/>
      <c r="I32" s="129">
        <f t="shared" si="1"/>
        <v>0</v>
      </c>
      <c r="J32" s="206"/>
    </row>
    <row r="33" spans="1:10" ht="15" customHeight="1" x14ac:dyDescent="0.25">
      <c r="A33" s="12">
        <f t="shared" si="0"/>
        <v>27</v>
      </c>
      <c r="B33" s="146" t="s">
        <v>2121</v>
      </c>
      <c r="C33" s="147" t="s">
        <v>2122</v>
      </c>
      <c r="D33" s="148"/>
      <c r="E33" s="1047"/>
      <c r="F33" s="1047"/>
      <c r="G33" s="149">
        <v>2</v>
      </c>
      <c r="H33" s="664"/>
      <c r="I33" s="129">
        <f t="shared" si="1"/>
        <v>0</v>
      </c>
      <c r="J33" s="206"/>
    </row>
    <row r="34" spans="1:10" ht="15" customHeight="1" x14ac:dyDescent="0.25">
      <c r="A34" s="12">
        <f t="shared" si="0"/>
        <v>28</v>
      </c>
      <c r="B34" s="146" t="s">
        <v>2123</v>
      </c>
      <c r="C34" s="147" t="s">
        <v>2124</v>
      </c>
      <c r="D34" s="148"/>
      <c r="E34" s="1047"/>
      <c r="F34" s="1047"/>
      <c r="G34" s="149">
        <v>4</v>
      </c>
      <c r="H34" s="664"/>
      <c r="I34" s="129">
        <f t="shared" si="1"/>
        <v>0</v>
      </c>
      <c r="J34" s="206"/>
    </row>
    <row r="35" spans="1:10" ht="15" customHeight="1" x14ac:dyDescent="0.25">
      <c r="A35" s="12">
        <f t="shared" si="0"/>
        <v>29</v>
      </c>
      <c r="B35" s="146" t="s">
        <v>2125</v>
      </c>
      <c r="C35" s="147" t="s">
        <v>2124</v>
      </c>
      <c r="D35" s="148"/>
      <c r="E35" s="1047"/>
      <c r="F35" s="1047"/>
      <c r="G35" s="149">
        <v>4</v>
      </c>
      <c r="H35" s="664"/>
      <c r="I35" s="129">
        <f t="shared" si="1"/>
        <v>0</v>
      </c>
      <c r="J35" s="206"/>
    </row>
    <row r="36" spans="1:10" ht="15" customHeight="1" x14ac:dyDescent="0.25">
      <c r="A36" s="12">
        <f t="shared" si="0"/>
        <v>30</v>
      </c>
      <c r="B36" s="146" t="s">
        <v>2126</v>
      </c>
      <c r="C36" s="147"/>
      <c r="D36" s="148"/>
      <c r="E36" s="1047"/>
      <c r="F36" s="1047"/>
      <c r="G36" s="149">
        <v>1</v>
      </c>
      <c r="H36" s="664"/>
      <c r="I36" s="129">
        <f t="shared" si="1"/>
        <v>0</v>
      </c>
      <c r="J36" s="206"/>
    </row>
    <row r="37" spans="1:10" ht="15" customHeight="1" x14ac:dyDescent="0.25">
      <c r="A37" s="12">
        <f t="shared" si="0"/>
        <v>31</v>
      </c>
      <c r="B37" s="146" t="s">
        <v>2127</v>
      </c>
      <c r="C37" s="147" t="s">
        <v>2128</v>
      </c>
      <c r="D37" s="148"/>
      <c r="E37" s="1047"/>
      <c r="F37" s="1047"/>
      <c r="G37" s="149">
        <v>1</v>
      </c>
      <c r="H37" s="664"/>
      <c r="I37" s="129">
        <f t="shared" si="1"/>
        <v>0</v>
      </c>
      <c r="J37" s="206"/>
    </row>
    <row r="38" spans="1:10" ht="25.5" x14ac:dyDescent="0.25">
      <c r="A38" s="12">
        <f t="shared" si="0"/>
        <v>32</v>
      </c>
      <c r="B38" s="146" t="s">
        <v>2071</v>
      </c>
      <c r="C38" s="147" t="s">
        <v>2072</v>
      </c>
      <c r="D38" s="148" t="s">
        <v>2073</v>
      </c>
      <c r="E38" s="1047"/>
      <c r="F38" s="1047"/>
      <c r="G38" s="149">
        <v>4</v>
      </c>
      <c r="H38" s="664"/>
      <c r="I38" s="129">
        <f t="shared" si="1"/>
        <v>0</v>
      </c>
      <c r="J38" s="206"/>
    </row>
    <row r="39" spans="1:10" ht="25.5" x14ac:dyDescent="0.25">
      <c r="A39" s="12">
        <f t="shared" si="0"/>
        <v>33</v>
      </c>
      <c r="B39" s="146" t="s">
        <v>2074</v>
      </c>
      <c r="C39" s="147" t="s">
        <v>2075</v>
      </c>
      <c r="D39" s="148" t="s">
        <v>2073</v>
      </c>
      <c r="E39" s="1047"/>
      <c r="F39" s="1047"/>
      <c r="G39" s="149">
        <v>4</v>
      </c>
      <c r="H39" s="664"/>
      <c r="I39" s="129">
        <f t="shared" si="1"/>
        <v>0</v>
      </c>
      <c r="J39" s="206"/>
    </row>
    <row r="40" spans="1:10" ht="25.5" x14ac:dyDescent="0.25">
      <c r="A40" s="12">
        <f t="shared" si="0"/>
        <v>34</v>
      </c>
      <c r="B40" s="146" t="s">
        <v>2076</v>
      </c>
      <c r="C40" s="147" t="s">
        <v>2077</v>
      </c>
      <c r="D40" s="148" t="s">
        <v>2073</v>
      </c>
      <c r="E40" s="1047"/>
      <c r="F40" s="1047"/>
      <c r="G40" s="149">
        <v>4</v>
      </c>
      <c r="H40" s="664"/>
      <c r="I40" s="129">
        <f t="shared" si="1"/>
        <v>0</v>
      </c>
      <c r="J40" s="206"/>
    </row>
    <row r="41" spans="1:10" ht="25.5" x14ac:dyDescent="0.25">
      <c r="A41" s="12">
        <f t="shared" si="0"/>
        <v>35</v>
      </c>
      <c r="B41" s="146" t="s">
        <v>2078</v>
      </c>
      <c r="C41" s="147" t="s">
        <v>2079</v>
      </c>
      <c r="D41" s="148" t="s">
        <v>2073</v>
      </c>
      <c r="E41" s="1047"/>
      <c r="F41" s="1047"/>
      <c r="G41" s="149">
        <v>4</v>
      </c>
      <c r="H41" s="664"/>
      <c r="I41" s="129">
        <f t="shared" si="1"/>
        <v>0</v>
      </c>
      <c r="J41" s="206"/>
    </row>
    <row r="42" spans="1:10" ht="38.25" x14ac:dyDescent="0.25">
      <c r="A42" s="12">
        <f t="shared" si="0"/>
        <v>36</v>
      </c>
      <c r="B42" s="146" t="s">
        <v>2080</v>
      </c>
      <c r="C42" s="409" t="s">
        <v>2081</v>
      </c>
      <c r="D42" s="148" t="s">
        <v>2073</v>
      </c>
      <c r="E42" s="1047"/>
      <c r="F42" s="1047"/>
      <c r="G42" s="149">
        <v>4</v>
      </c>
      <c r="H42" s="664"/>
      <c r="I42" s="129">
        <f t="shared" si="1"/>
        <v>0</v>
      </c>
      <c r="J42" s="206"/>
    </row>
    <row r="43" spans="1:10" ht="25.5" x14ac:dyDescent="0.25">
      <c r="A43" s="12">
        <f t="shared" si="0"/>
        <v>37</v>
      </c>
      <c r="B43" s="146" t="s">
        <v>2082</v>
      </c>
      <c r="C43" s="147" t="s">
        <v>2083</v>
      </c>
      <c r="D43" s="148" t="s">
        <v>2073</v>
      </c>
      <c r="E43" s="1047"/>
      <c r="F43" s="1047"/>
      <c r="G43" s="149">
        <v>4</v>
      </c>
      <c r="H43" s="664"/>
      <c r="I43" s="129">
        <f t="shared" si="1"/>
        <v>0</v>
      </c>
      <c r="J43" s="206"/>
    </row>
    <row r="44" spans="1:10" ht="25.5" x14ac:dyDescent="0.25">
      <c r="A44" s="12">
        <f t="shared" si="0"/>
        <v>38</v>
      </c>
      <c r="B44" s="146" t="s">
        <v>2082</v>
      </c>
      <c r="C44" s="147" t="s">
        <v>2084</v>
      </c>
      <c r="D44" s="148" t="s">
        <v>2073</v>
      </c>
      <c r="E44" s="1047"/>
      <c r="F44" s="1047"/>
      <c r="G44" s="149">
        <v>4</v>
      </c>
      <c r="H44" s="664"/>
      <c r="I44" s="129">
        <f t="shared" si="1"/>
        <v>0</v>
      </c>
      <c r="J44" s="206"/>
    </row>
    <row r="45" spans="1:10" ht="25.5" x14ac:dyDescent="0.25">
      <c r="A45" s="12">
        <f t="shared" si="0"/>
        <v>39</v>
      </c>
      <c r="B45" s="146" t="s">
        <v>2085</v>
      </c>
      <c r="C45" s="147"/>
      <c r="D45" s="148" t="s">
        <v>2073</v>
      </c>
      <c r="E45" s="1047"/>
      <c r="F45" s="1047"/>
      <c r="G45" s="149">
        <v>4</v>
      </c>
      <c r="H45" s="664"/>
      <c r="I45" s="129">
        <f t="shared" si="1"/>
        <v>0</v>
      </c>
      <c r="J45" s="206"/>
    </row>
    <row r="46" spans="1:10" ht="15" customHeight="1" x14ac:dyDescent="0.25">
      <c r="A46" s="12">
        <f t="shared" si="0"/>
        <v>40</v>
      </c>
      <c r="B46" s="146" t="s">
        <v>2086</v>
      </c>
      <c r="C46" s="147" t="s">
        <v>2087</v>
      </c>
      <c r="D46" s="148" t="s">
        <v>2088</v>
      </c>
      <c r="E46" s="1047"/>
      <c r="F46" s="1047"/>
      <c r="G46" s="149">
        <v>4</v>
      </c>
      <c r="H46" s="664"/>
      <c r="I46" s="129">
        <f t="shared" si="1"/>
        <v>0</v>
      </c>
      <c r="J46" s="206"/>
    </row>
    <row r="47" spans="1:10" ht="51" x14ac:dyDescent="0.25">
      <c r="A47" s="12">
        <f>ROW(A41)</f>
        <v>41</v>
      </c>
      <c r="B47" s="146" t="s">
        <v>2089</v>
      </c>
      <c r="C47" s="147" t="s">
        <v>2090</v>
      </c>
      <c r="D47" s="148" t="s">
        <v>2088</v>
      </c>
      <c r="E47" s="1047"/>
      <c r="F47" s="1047"/>
      <c r="G47" s="149">
        <v>1</v>
      </c>
      <c r="H47" s="664"/>
      <c r="I47" s="129">
        <f t="shared" si="1"/>
        <v>0</v>
      </c>
      <c r="J47" s="206"/>
    </row>
    <row r="48" spans="1:10" ht="25.5" x14ac:dyDescent="0.25">
      <c r="A48" s="12">
        <f t="shared" si="0"/>
        <v>42</v>
      </c>
      <c r="B48" s="146" t="s">
        <v>2091</v>
      </c>
      <c r="C48" s="147"/>
      <c r="D48" s="148" t="s">
        <v>2088</v>
      </c>
      <c r="E48" s="1047"/>
      <c r="F48" s="1047"/>
      <c r="G48" s="149">
        <v>1</v>
      </c>
      <c r="H48" s="664"/>
      <c r="I48" s="129">
        <f t="shared" si="1"/>
        <v>0</v>
      </c>
      <c r="J48" s="206"/>
    </row>
    <row r="49" spans="1:10" ht="30" customHeight="1" x14ac:dyDescent="0.25">
      <c r="A49" s="12">
        <f t="shared" si="0"/>
        <v>43</v>
      </c>
      <c r="B49" s="26" t="s">
        <v>2085</v>
      </c>
      <c r="C49" s="133"/>
      <c r="D49" s="26" t="s">
        <v>2073</v>
      </c>
      <c r="E49" s="1046"/>
      <c r="F49" s="1046"/>
      <c r="G49" s="134">
        <v>2</v>
      </c>
      <c r="H49" s="664"/>
      <c r="I49" s="129">
        <f t="shared" si="1"/>
        <v>0</v>
      </c>
      <c r="J49" s="206"/>
    </row>
    <row r="50" spans="1:10" ht="25.5" x14ac:dyDescent="0.25">
      <c r="A50" s="12">
        <f t="shared" si="0"/>
        <v>44</v>
      </c>
      <c r="B50" s="140" t="s">
        <v>2091</v>
      </c>
      <c r="C50" s="150"/>
      <c r="D50" s="151" t="s">
        <v>2088</v>
      </c>
      <c r="E50" s="1048"/>
      <c r="F50" s="1048"/>
      <c r="G50" s="141">
        <v>1</v>
      </c>
      <c r="H50" s="663"/>
      <c r="I50" s="129">
        <f t="shared" si="1"/>
        <v>0</v>
      </c>
      <c r="J50" s="206"/>
    </row>
    <row r="51" spans="1:10" ht="25.5" x14ac:dyDescent="0.25">
      <c r="A51" s="12">
        <f t="shared" si="0"/>
        <v>45</v>
      </c>
      <c r="B51" s="146" t="s">
        <v>2066</v>
      </c>
      <c r="C51" s="147" t="s">
        <v>2067</v>
      </c>
      <c r="D51" s="148" t="s">
        <v>159</v>
      </c>
      <c r="E51" s="1047"/>
      <c r="F51" s="1047"/>
      <c r="G51" s="149">
        <v>2</v>
      </c>
      <c r="H51" s="664"/>
      <c r="I51" s="129">
        <f t="shared" si="1"/>
        <v>0</v>
      </c>
      <c r="J51" s="206"/>
    </row>
    <row r="52" spans="1:10" ht="39" thickBot="1" x14ac:dyDescent="0.3">
      <c r="A52" s="259">
        <f t="shared" si="0"/>
        <v>46</v>
      </c>
      <c r="B52" s="8" t="s">
        <v>2068</v>
      </c>
      <c r="C52" s="135" t="s">
        <v>2069</v>
      </c>
      <c r="D52" s="8" t="s">
        <v>2070</v>
      </c>
      <c r="E52" s="1035"/>
      <c r="F52" s="1035"/>
      <c r="G52" s="130">
        <v>2</v>
      </c>
      <c r="H52" s="676"/>
      <c r="I52" s="129">
        <f t="shared" si="1"/>
        <v>0</v>
      </c>
      <c r="J52" s="206"/>
    </row>
    <row r="53" spans="1:10" ht="16.5" thickTop="1" thickBot="1" x14ac:dyDescent="0.3">
      <c r="H53" s="125" t="s">
        <v>9</v>
      </c>
      <c r="I53" s="213">
        <f>SUM(I7:I52)</f>
        <v>0</v>
      </c>
      <c r="J53" s="206"/>
    </row>
    <row r="54" spans="1:10" ht="15.75" thickTop="1" x14ac:dyDescent="0.25"/>
    <row r="55" spans="1:10" ht="75" customHeight="1" x14ac:dyDescent="0.25">
      <c r="A55" s="1341" t="s">
        <v>151</v>
      </c>
      <c r="B55" s="1342"/>
      <c r="C55" s="1342"/>
      <c r="D55" s="1342"/>
      <c r="E55" s="1342"/>
      <c r="F55" s="1342"/>
      <c r="G55" s="1342"/>
      <c r="H55" s="1342"/>
      <c r="I55" s="1342"/>
    </row>
    <row r="56" spans="1:10" x14ac:dyDescent="0.25">
      <c r="A56" s="466"/>
      <c r="B56" s="463"/>
    </row>
    <row r="57" spans="1:10" x14ac:dyDescent="0.25">
      <c r="A57" s="466"/>
      <c r="B57" s="463"/>
    </row>
  </sheetData>
  <sheetProtection algorithmName="SHA-512" hashValue="k1sZynhE87Bq10PkqCOUzf5SqOaf/uRYXvMvc9UH0QJdS+LlaB6sVcyHdNxXINxPnzs/tiMs9xSb0mCdVtvClQ==" saltValue="z48a5m6kt4y7hIiR9nW2Fg==" spinCount="100000" sheet="1" objects="1" scenarios="1"/>
  <mergeCells count="13">
    <mergeCell ref="A55:I55"/>
    <mergeCell ref="H5:H6"/>
    <mergeCell ref="I5:I6"/>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4" orientation="landscape" horizontalDpi="4294967295" verticalDpi="4294967295" r:id="rId1"/>
  <headerFooter>
    <oddFooter>Strana &amp;P z &amp;N</oddFooter>
  </headerFooter>
  <drawing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2">
    <tabColor theme="2" tint="-0.499984740745262"/>
    <pageSetUpPr fitToPage="1"/>
  </sheetPr>
  <dimension ref="A1:J29"/>
  <sheetViews>
    <sheetView zoomScale="90" zoomScaleNormal="90" workbookViewId="0">
      <pane ySplit="6" topLeftCell="A7" activePane="bottomLeft" state="frozen"/>
      <selection activeCell="A2" sqref="A2:I2"/>
      <selection pane="bottomLeft" activeCell="K23" sqref="K23"/>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6384" width="9.140625" style="18"/>
  </cols>
  <sheetData>
    <row r="1" spans="1:10" ht="54" customHeight="1" x14ac:dyDescent="0.25">
      <c r="A1" s="1162"/>
      <c r="B1" s="1162"/>
      <c r="C1" s="1162"/>
      <c r="D1" s="1162"/>
      <c r="E1" s="1162"/>
      <c r="F1" s="1162"/>
      <c r="G1" s="1164" t="s">
        <v>3552</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1959</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74"/>
      <c r="B6" s="1171"/>
      <c r="C6" s="876" t="s">
        <v>148</v>
      </c>
      <c r="D6" s="876" t="s">
        <v>147</v>
      </c>
      <c r="E6" s="208" t="s">
        <v>148</v>
      </c>
      <c r="F6" s="208" t="s">
        <v>147</v>
      </c>
      <c r="G6" s="1201"/>
      <c r="H6" s="1166"/>
      <c r="I6" s="1168"/>
    </row>
    <row r="7" spans="1:10" ht="15" customHeight="1" x14ac:dyDescent="0.25">
      <c r="A7" s="382" t="s">
        <v>62</v>
      </c>
      <c r="B7" s="840" t="s">
        <v>2160</v>
      </c>
      <c r="C7" s="841"/>
      <c r="D7" s="841"/>
      <c r="E7" s="841"/>
      <c r="F7" s="841"/>
      <c r="G7" s="841"/>
      <c r="H7" s="841"/>
      <c r="I7" s="842"/>
      <c r="J7" s="206"/>
    </row>
    <row r="8" spans="1:10" ht="15" customHeight="1" x14ac:dyDescent="0.25">
      <c r="A8" s="122">
        <f>ROW(A1)</f>
        <v>1</v>
      </c>
      <c r="B8" s="7" t="s">
        <v>2129</v>
      </c>
      <c r="C8" s="153" t="s">
        <v>2130</v>
      </c>
      <c r="D8" s="153" t="s">
        <v>185</v>
      </c>
      <c r="E8" s="1049"/>
      <c r="F8" s="1049"/>
      <c r="G8" s="128">
        <v>1</v>
      </c>
      <c r="H8" s="673"/>
      <c r="I8" s="157">
        <f>G8*ROUND(H8,2)</f>
        <v>0</v>
      </c>
      <c r="J8" s="206"/>
    </row>
    <row r="9" spans="1:10" ht="15" customHeight="1" x14ac:dyDescent="0.25">
      <c r="A9" s="122">
        <f t="shared" ref="A9:A25" si="0">ROW(A2)</f>
        <v>2</v>
      </c>
      <c r="B9" s="7" t="s">
        <v>2131</v>
      </c>
      <c r="C9" s="153" t="s">
        <v>2132</v>
      </c>
      <c r="D9" s="153" t="s">
        <v>2133</v>
      </c>
      <c r="E9" s="1049"/>
      <c r="F9" s="1049"/>
      <c r="G9" s="128">
        <v>1</v>
      </c>
      <c r="H9" s="673"/>
      <c r="I9" s="157">
        <f t="shared" ref="I9:I25" si="1">G9*ROUND(H9,2)</f>
        <v>0</v>
      </c>
      <c r="J9" s="206"/>
    </row>
    <row r="10" spans="1:10" ht="15" customHeight="1" x14ac:dyDescent="0.25">
      <c r="A10" s="122">
        <f t="shared" si="0"/>
        <v>3</v>
      </c>
      <c r="B10" s="154" t="s">
        <v>2134</v>
      </c>
      <c r="C10" s="155" t="s">
        <v>2135</v>
      </c>
      <c r="D10" s="155" t="s">
        <v>2136</v>
      </c>
      <c r="E10" s="1050"/>
      <c r="F10" s="1050"/>
      <c r="G10" s="156">
        <v>1</v>
      </c>
      <c r="H10" s="673"/>
      <c r="I10" s="157">
        <f t="shared" si="1"/>
        <v>0</v>
      </c>
      <c r="J10" s="206"/>
    </row>
    <row r="11" spans="1:10" ht="15" customHeight="1" x14ac:dyDescent="0.25">
      <c r="A11" s="122">
        <f t="shared" si="0"/>
        <v>4</v>
      </c>
      <c r="B11" s="154" t="s">
        <v>2137</v>
      </c>
      <c r="C11" s="155" t="s">
        <v>2138</v>
      </c>
      <c r="D11" s="155" t="s">
        <v>2139</v>
      </c>
      <c r="E11" s="1050"/>
      <c r="F11" s="1050"/>
      <c r="G11" s="156">
        <v>1</v>
      </c>
      <c r="H11" s="673"/>
      <c r="I11" s="157">
        <f t="shared" si="1"/>
        <v>0</v>
      </c>
      <c r="J11" s="206"/>
    </row>
    <row r="12" spans="1:10" ht="15" customHeight="1" x14ac:dyDescent="0.25">
      <c r="A12" s="122">
        <f t="shared" si="0"/>
        <v>5</v>
      </c>
      <c r="B12" s="154" t="s">
        <v>1820</v>
      </c>
      <c r="C12" s="155" t="s">
        <v>2140</v>
      </c>
      <c r="D12" s="155" t="s">
        <v>180</v>
      </c>
      <c r="E12" s="1050"/>
      <c r="F12" s="1050"/>
      <c r="G12" s="156">
        <v>1</v>
      </c>
      <c r="H12" s="673"/>
      <c r="I12" s="157">
        <f t="shared" si="1"/>
        <v>0</v>
      </c>
      <c r="J12" s="206"/>
    </row>
    <row r="13" spans="1:10" ht="22.5" customHeight="1" x14ac:dyDescent="0.25">
      <c r="A13" s="122">
        <f t="shared" si="0"/>
        <v>6</v>
      </c>
      <c r="B13" s="154" t="s">
        <v>2141</v>
      </c>
      <c r="C13" s="155" t="s">
        <v>2142</v>
      </c>
      <c r="D13" s="155" t="s">
        <v>2143</v>
      </c>
      <c r="E13" s="1050"/>
      <c r="F13" s="1050"/>
      <c r="G13" s="156">
        <v>1</v>
      </c>
      <c r="H13" s="673"/>
      <c r="I13" s="157">
        <f t="shared" si="1"/>
        <v>0</v>
      </c>
      <c r="J13" s="206"/>
    </row>
    <row r="14" spans="1:10" ht="15" customHeight="1" x14ac:dyDescent="0.25">
      <c r="A14" s="122">
        <f t="shared" si="0"/>
        <v>7</v>
      </c>
      <c r="B14" s="154" t="s">
        <v>2144</v>
      </c>
      <c r="C14" s="155" t="s">
        <v>2145</v>
      </c>
      <c r="D14" s="155" t="s">
        <v>2043</v>
      </c>
      <c r="E14" s="1050"/>
      <c r="F14" s="1050"/>
      <c r="G14" s="156">
        <v>1</v>
      </c>
      <c r="H14" s="673"/>
      <c r="I14" s="157">
        <f t="shared" si="1"/>
        <v>0</v>
      </c>
      <c r="J14" s="206"/>
    </row>
    <row r="15" spans="1:10" ht="15" customHeight="1" x14ac:dyDescent="0.25">
      <c r="A15" s="122">
        <f t="shared" si="0"/>
        <v>8</v>
      </c>
      <c r="B15" s="154" t="s">
        <v>2146</v>
      </c>
      <c r="C15" s="155" t="s">
        <v>171</v>
      </c>
      <c r="D15" s="155" t="s">
        <v>2043</v>
      </c>
      <c r="E15" s="1050"/>
      <c r="F15" s="1050"/>
      <c r="G15" s="156">
        <v>3</v>
      </c>
      <c r="H15" s="673"/>
      <c r="I15" s="157">
        <f t="shared" si="1"/>
        <v>0</v>
      </c>
      <c r="J15" s="206"/>
    </row>
    <row r="16" spans="1:10" ht="15" customHeight="1" x14ac:dyDescent="0.25">
      <c r="A16" s="122">
        <f t="shared" si="0"/>
        <v>9</v>
      </c>
      <c r="B16" s="154" t="s">
        <v>167</v>
      </c>
      <c r="C16" s="155" t="s">
        <v>455</v>
      </c>
      <c r="D16" s="155" t="s">
        <v>2043</v>
      </c>
      <c r="E16" s="1050"/>
      <c r="F16" s="1050"/>
      <c r="G16" s="156">
        <v>3</v>
      </c>
      <c r="H16" s="673"/>
      <c r="I16" s="157">
        <f t="shared" si="1"/>
        <v>0</v>
      </c>
      <c r="J16" s="206"/>
    </row>
    <row r="17" spans="1:10" ht="15" customHeight="1" x14ac:dyDescent="0.25">
      <c r="A17" s="122">
        <f>ROW(A10)</f>
        <v>10</v>
      </c>
      <c r="B17" s="154" t="s">
        <v>2147</v>
      </c>
      <c r="C17" s="155" t="s">
        <v>2148</v>
      </c>
      <c r="D17" s="155" t="s">
        <v>2043</v>
      </c>
      <c r="E17" s="1050"/>
      <c r="F17" s="1050"/>
      <c r="G17" s="156">
        <v>3</v>
      </c>
      <c r="H17" s="673"/>
      <c r="I17" s="157">
        <f t="shared" si="1"/>
        <v>0</v>
      </c>
      <c r="J17" s="206"/>
    </row>
    <row r="18" spans="1:10" ht="15" customHeight="1" x14ac:dyDescent="0.25">
      <c r="A18" s="122">
        <f t="shared" si="0"/>
        <v>11</v>
      </c>
      <c r="B18" s="154" t="s">
        <v>2149</v>
      </c>
      <c r="C18" s="155" t="s">
        <v>2150</v>
      </c>
      <c r="D18" s="155" t="s">
        <v>2043</v>
      </c>
      <c r="E18" s="1050"/>
      <c r="F18" s="1050"/>
      <c r="G18" s="156">
        <v>3</v>
      </c>
      <c r="H18" s="673"/>
      <c r="I18" s="157">
        <f t="shared" si="1"/>
        <v>0</v>
      </c>
      <c r="J18" s="206"/>
    </row>
    <row r="19" spans="1:10" ht="15" customHeight="1" x14ac:dyDescent="0.25">
      <c r="A19" s="122">
        <f t="shared" si="0"/>
        <v>12</v>
      </c>
      <c r="B19" s="154" t="s">
        <v>2151</v>
      </c>
      <c r="C19" s="155" t="s">
        <v>2152</v>
      </c>
      <c r="D19" s="155" t="s">
        <v>2043</v>
      </c>
      <c r="E19" s="1050"/>
      <c r="F19" s="1050"/>
      <c r="G19" s="156">
        <v>2</v>
      </c>
      <c r="H19" s="673"/>
      <c r="I19" s="157">
        <f t="shared" si="1"/>
        <v>0</v>
      </c>
      <c r="J19" s="206"/>
    </row>
    <row r="20" spans="1:10" ht="15" customHeight="1" x14ac:dyDescent="0.25">
      <c r="A20" s="122">
        <f t="shared" si="0"/>
        <v>13</v>
      </c>
      <c r="B20" s="154" t="s">
        <v>2153</v>
      </c>
      <c r="C20" s="155" t="s">
        <v>456</v>
      </c>
      <c r="D20" s="155" t="s">
        <v>2043</v>
      </c>
      <c r="E20" s="1050"/>
      <c r="F20" s="1050"/>
      <c r="G20" s="156">
        <v>1</v>
      </c>
      <c r="H20" s="673"/>
      <c r="I20" s="157">
        <f t="shared" si="1"/>
        <v>0</v>
      </c>
      <c r="J20" s="206"/>
    </row>
    <row r="21" spans="1:10" ht="15" customHeight="1" x14ac:dyDescent="0.25">
      <c r="A21" s="122">
        <f t="shared" si="0"/>
        <v>14</v>
      </c>
      <c r="B21" s="154" t="s">
        <v>2154</v>
      </c>
      <c r="C21" s="155" t="s">
        <v>168</v>
      </c>
      <c r="D21" s="155" t="s">
        <v>2043</v>
      </c>
      <c r="E21" s="1050"/>
      <c r="F21" s="1050"/>
      <c r="G21" s="156">
        <v>3</v>
      </c>
      <c r="H21" s="673"/>
      <c r="I21" s="157">
        <f t="shared" si="1"/>
        <v>0</v>
      </c>
      <c r="J21" s="206"/>
    </row>
    <row r="22" spans="1:10" ht="15" customHeight="1" x14ac:dyDescent="0.25">
      <c r="A22" s="122">
        <f t="shared" si="0"/>
        <v>15</v>
      </c>
      <c r="B22" s="154" t="s">
        <v>169</v>
      </c>
      <c r="C22" s="155" t="s">
        <v>170</v>
      </c>
      <c r="D22" s="155" t="s">
        <v>2043</v>
      </c>
      <c r="E22" s="1050"/>
      <c r="F22" s="1050"/>
      <c r="G22" s="156">
        <v>3</v>
      </c>
      <c r="H22" s="673"/>
      <c r="I22" s="157">
        <f t="shared" si="1"/>
        <v>0</v>
      </c>
      <c r="J22" s="206"/>
    </row>
    <row r="23" spans="1:10" ht="15" customHeight="1" x14ac:dyDescent="0.25">
      <c r="A23" s="122">
        <f t="shared" si="0"/>
        <v>16</v>
      </c>
      <c r="B23" s="154" t="s">
        <v>2155</v>
      </c>
      <c r="C23" s="155" t="s">
        <v>2156</v>
      </c>
      <c r="D23" s="155" t="s">
        <v>2043</v>
      </c>
      <c r="E23" s="1050"/>
      <c r="F23" s="1050"/>
      <c r="G23" s="156">
        <v>3</v>
      </c>
      <c r="H23" s="673"/>
      <c r="I23" s="157">
        <f t="shared" si="1"/>
        <v>0</v>
      </c>
      <c r="J23" s="206"/>
    </row>
    <row r="24" spans="1:10" x14ac:dyDescent="0.25">
      <c r="A24" s="122">
        <f t="shared" si="0"/>
        <v>17</v>
      </c>
      <c r="B24" s="154" t="s">
        <v>2157</v>
      </c>
      <c r="C24" s="155" t="s">
        <v>2158</v>
      </c>
      <c r="D24" s="155" t="s">
        <v>2043</v>
      </c>
      <c r="E24" s="1050"/>
      <c r="F24" s="1050"/>
      <c r="G24" s="156">
        <v>25</v>
      </c>
      <c r="H24" s="673"/>
      <c r="I24" s="157">
        <f t="shared" si="1"/>
        <v>0</v>
      </c>
      <c r="J24" s="206"/>
    </row>
    <row r="25" spans="1:10" ht="15" customHeight="1" thickBot="1" x14ac:dyDescent="0.3">
      <c r="A25" s="383">
        <f t="shared" si="0"/>
        <v>18</v>
      </c>
      <c r="B25" s="158" t="s">
        <v>2159</v>
      </c>
      <c r="C25" s="159" t="s">
        <v>458</v>
      </c>
      <c r="D25" s="159" t="s">
        <v>2043</v>
      </c>
      <c r="E25" s="1051"/>
      <c r="F25" s="1051"/>
      <c r="G25" s="160">
        <v>1</v>
      </c>
      <c r="H25" s="674"/>
      <c r="I25" s="438">
        <f t="shared" si="1"/>
        <v>0</v>
      </c>
      <c r="J25" s="206"/>
    </row>
    <row r="26" spans="1:10" ht="16.5" thickTop="1" thickBot="1" x14ac:dyDescent="0.3">
      <c r="H26" s="125"/>
      <c r="I26" s="126">
        <f>SUM(I8:I25)</f>
        <v>0</v>
      </c>
      <c r="J26" s="206"/>
    </row>
    <row r="27" spans="1:10" ht="15.75" thickTop="1" x14ac:dyDescent="0.25"/>
    <row r="28" spans="1:10" ht="75" customHeight="1" x14ac:dyDescent="0.25">
      <c r="A28" s="1341" t="s">
        <v>151</v>
      </c>
      <c r="B28" s="1342"/>
      <c r="C28" s="1342"/>
      <c r="D28" s="1342"/>
      <c r="E28" s="1342"/>
      <c r="F28" s="1342"/>
      <c r="G28" s="1342"/>
      <c r="H28" s="1342"/>
      <c r="I28" s="1342"/>
    </row>
    <row r="29" spans="1:10" x14ac:dyDescent="0.25">
      <c r="A29" s="466"/>
      <c r="B29" s="463"/>
    </row>
  </sheetData>
  <sheetProtection algorithmName="SHA-512" hashValue="jdvw51IBEuKXAH9E4/8kh3Cr/t4j4k1pvvLouoeisfyU49/tIX0++j2odf5U4nPU3lU8cB4f/BMe0XRX8BMROQ==" saltValue="95QTzK/dYRPw8DPQRORNIg==" spinCount="100000" sheet="1" objects="1" scenarios="1"/>
  <mergeCells count="13">
    <mergeCell ref="H5:H6"/>
    <mergeCell ref="I5:I6"/>
    <mergeCell ref="A28:I28"/>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3">
    <tabColor theme="2" tint="-0.499984740745262"/>
    <pageSetUpPr fitToPage="1"/>
  </sheetPr>
  <dimension ref="A1:J35"/>
  <sheetViews>
    <sheetView zoomScale="70" zoomScaleNormal="70" workbookViewId="0">
      <pane ySplit="6" topLeftCell="A7" activePane="bottomLeft" state="frozen"/>
      <selection activeCell="A2" sqref="A2:I2"/>
      <selection pane="bottomLeft" activeCell="L28" sqref="L28"/>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6384" width="9.140625" style="18"/>
  </cols>
  <sheetData>
    <row r="1" spans="1:10" ht="54" customHeight="1" x14ac:dyDescent="0.25">
      <c r="A1" s="1162"/>
      <c r="B1" s="1162"/>
      <c r="C1" s="1162"/>
      <c r="D1" s="1162"/>
      <c r="E1" s="1162"/>
      <c r="F1" s="1162"/>
      <c r="G1" s="1164" t="s">
        <v>3553</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470</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74"/>
      <c r="B6" s="1171"/>
      <c r="C6" s="876" t="s">
        <v>148</v>
      </c>
      <c r="D6" s="876" t="s">
        <v>147</v>
      </c>
      <c r="E6" s="208" t="s">
        <v>148</v>
      </c>
      <c r="F6" s="208" t="s">
        <v>147</v>
      </c>
      <c r="G6" s="1201"/>
      <c r="H6" s="1166"/>
      <c r="I6" s="1168"/>
    </row>
    <row r="7" spans="1:10" ht="51" x14ac:dyDescent="0.25">
      <c r="A7" s="367">
        <f>ROW(A1)</f>
        <v>1</v>
      </c>
      <c r="B7" s="368" t="s">
        <v>3812</v>
      </c>
      <c r="C7" s="381" t="s">
        <v>2161</v>
      </c>
      <c r="D7" s="381" t="s">
        <v>2162</v>
      </c>
      <c r="E7" s="1052"/>
      <c r="F7" s="1052"/>
      <c r="G7" s="372">
        <v>1</v>
      </c>
      <c r="H7" s="671"/>
      <c r="I7" s="385">
        <f>G7*ROUND(H7,2)</f>
        <v>0</v>
      </c>
      <c r="J7" s="206"/>
    </row>
    <row r="8" spans="1:10" x14ac:dyDescent="0.25">
      <c r="A8" s="12">
        <f t="shared" ref="A8:A31" si="0">ROW(A2)</f>
        <v>2</v>
      </c>
      <c r="B8" s="250" t="s">
        <v>2163</v>
      </c>
      <c r="C8" s="252" t="s">
        <v>2164</v>
      </c>
      <c r="D8" s="252" t="s">
        <v>2165</v>
      </c>
      <c r="E8" s="1053"/>
      <c r="F8" s="1053"/>
      <c r="G8" s="217">
        <v>1</v>
      </c>
      <c r="H8" s="672"/>
      <c r="I8" s="157">
        <f t="shared" ref="I8:I31" si="1">G8*ROUND(H8,2)</f>
        <v>0</v>
      </c>
      <c r="J8" s="206"/>
    </row>
    <row r="9" spans="1:10" ht="15" customHeight="1" x14ac:dyDescent="0.25">
      <c r="A9" s="12">
        <f t="shared" si="0"/>
        <v>3</v>
      </c>
      <c r="B9" s="250" t="s">
        <v>2166</v>
      </c>
      <c r="C9" s="252" t="s">
        <v>2167</v>
      </c>
      <c r="D9" s="252" t="s">
        <v>2165</v>
      </c>
      <c r="E9" s="1053"/>
      <c r="F9" s="1053"/>
      <c r="G9" s="217">
        <v>1</v>
      </c>
      <c r="H9" s="672"/>
      <c r="I9" s="157">
        <f t="shared" si="1"/>
        <v>0</v>
      </c>
      <c r="J9" s="206"/>
    </row>
    <row r="10" spans="1:10" ht="15" customHeight="1" x14ac:dyDescent="0.25">
      <c r="A10" s="12">
        <f t="shared" si="0"/>
        <v>4</v>
      </c>
      <c r="B10" s="250" t="s">
        <v>2168</v>
      </c>
      <c r="C10" s="252" t="s">
        <v>2169</v>
      </c>
      <c r="D10" s="252" t="s">
        <v>2165</v>
      </c>
      <c r="E10" s="1053"/>
      <c r="F10" s="1053"/>
      <c r="G10" s="217">
        <v>1</v>
      </c>
      <c r="H10" s="672"/>
      <c r="I10" s="157">
        <f t="shared" si="1"/>
        <v>0</v>
      </c>
      <c r="J10" s="206"/>
    </row>
    <row r="11" spans="1:10" ht="15" customHeight="1" x14ac:dyDescent="0.25">
      <c r="A11" s="12">
        <f t="shared" si="0"/>
        <v>5</v>
      </c>
      <c r="B11" s="250" t="s">
        <v>2170</v>
      </c>
      <c r="C11" s="252" t="s">
        <v>2171</v>
      </c>
      <c r="D11" s="252" t="s">
        <v>2165</v>
      </c>
      <c r="E11" s="1053"/>
      <c r="F11" s="1053"/>
      <c r="G11" s="217">
        <v>1</v>
      </c>
      <c r="H11" s="672"/>
      <c r="I11" s="157">
        <f t="shared" si="1"/>
        <v>0</v>
      </c>
      <c r="J11" s="206"/>
    </row>
    <row r="12" spans="1:10" ht="38.25" x14ac:dyDescent="0.25">
      <c r="A12" s="12">
        <f t="shared" si="0"/>
        <v>6</v>
      </c>
      <c r="B12" s="250" t="s">
        <v>2172</v>
      </c>
      <c r="C12" s="252" t="s">
        <v>2173</v>
      </c>
      <c r="D12" s="252" t="s">
        <v>2165</v>
      </c>
      <c r="E12" s="1053"/>
      <c r="F12" s="1053"/>
      <c r="G12" s="217">
        <v>1</v>
      </c>
      <c r="H12" s="672"/>
      <c r="I12" s="157">
        <f t="shared" si="1"/>
        <v>0</v>
      </c>
      <c r="J12" s="206"/>
    </row>
    <row r="13" spans="1:10" ht="15" customHeight="1" x14ac:dyDescent="0.25">
      <c r="A13" s="12">
        <f t="shared" si="0"/>
        <v>7</v>
      </c>
      <c r="B13" s="250" t="s">
        <v>2174</v>
      </c>
      <c r="C13" s="252" t="s">
        <v>2175</v>
      </c>
      <c r="D13" s="252" t="s">
        <v>2165</v>
      </c>
      <c r="E13" s="1053"/>
      <c r="F13" s="1053"/>
      <c r="G13" s="217">
        <v>1</v>
      </c>
      <c r="H13" s="672"/>
      <c r="I13" s="157">
        <f t="shared" si="1"/>
        <v>0</v>
      </c>
      <c r="J13" s="206"/>
    </row>
    <row r="14" spans="1:10" ht="15" customHeight="1" x14ac:dyDescent="0.25">
      <c r="A14" s="12">
        <f t="shared" si="0"/>
        <v>8</v>
      </c>
      <c r="B14" s="250" t="s">
        <v>2176</v>
      </c>
      <c r="C14" s="252" t="s">
        <v>2177</v>
      </c>
      <c r="D14" s="252" t="s">
        <v>2165</v>
      </c>
      <c r="E14" s="1053"/>
      <c r="F14" s="1053"/>
      <c r="G14" s="217">
        <v>1</v>
      </c>
      <c r="H14" s="672"/>
      <c r="I14" s="157">
        <f t="shared" si="1"/>
        <v>0</v>
      </c>
      <c r="J14" s="206"/>
    </row>
    <row r="15" spans="1:10" x14ac:dyDescent="0.25">
      <c r="A15" s="12">
        <f t="shared" si="0"/>
        <v>9</v>
      </c>
      <c r="B15" s="250" t="s">
        <v>2178</v>
      </c>
      <c r="C15" s="252" t="s">
        <v>2179</v>
      </c>
      <c r="D15" s="252" t="s">
        <v>2165</v>
      </c>
      <c r="E15" s="1053"/>
      <c r="F15" s="1053"/>
      <c r="G15" s="217">
        <v>1</v>
      </c>
      <c r="H15" s="672"/>
      <c r="I15" s="157">
        <f t="shared" si="1"/>
        <v>0</v>
      </c>
      <c r="J15" s="206"/>
    </row>
    <row r="16" spans="1:10" ht="15" customHeight="1" x14ac:dyDescent="0.25">
      <c r="A16" s="12">
        <f t="shared" si="0"/>
        <v>10</v>
      </c>
      <c r="B16" s="250" t="s">
        <v>2180</v>
      </c>
      <c r="C16" s="252" t="s">
        <v>2181</v>
      </c>
      <c r="D16" s="252" t="s">
        <v>2165</v>
      </c>
      <c r="E16" s="1053"/>
      <c r="F16" s="1053"/>
      <c r="G16" s="217">
        <v>1</v>
      </c>
      <c r="H16" s="672"/>
      <c r="I16" s="157">
        <f t="shared" si="1"/>
        <v>0</v>
      </c>
      <c r="J16" s="206"/>
    </row>
    <row r="17" spans="1:10" ht="38.25" x14ac:dyDescent="0.25">
      <c r="A17" s="12">
        <f t="shared" si="0"/>
        <v>11</v>
      </c>
      <c r="B17" s="250" t="s">
        <v>2182</v>
      </c>
      <c r="C17" s="252" t="s">
        <v>2183</v>
      </c>
      <c r="D17" s="252" t="s">
        <v>2165</v>
      </c>
      <c r="E17" s="1053"/>
      <c r="F17" s="1053"/>
      <c r="G17" s="217">
        <v>1</v>
      </c>
      <c r="H17" s="672"/>
      <c r="I17" s="157">
        <f t="shared" si="1"/>
        <v>0</v>
      </c>
      <c r="J17" s="206"/>
    </row>
    <row r="18" spans="1:10" ht="25.5" x14ac:dyDescent="0.25">
      <c r="A18" s="12">
        <f t="shared" si="0"/>
        <v>12</v>
      </c>
      <c r="B18" s="250" t="s">
        <v>2184</v>
      </c>
      <c r="C18" s="252" t="s">
        <v>2185</v>
      </c>
      <c r="D18" s="252" t="s">
        <v>2165</v>
      </c>
      <c r="E18" s="1053"/>
      <c r="F18" s="1053"/>
      <c r="G18" s="217">
        <v>1</v>
      </c>
      <c r="H18" s="672"/>
      <c r="I18" s="157">
        <f t="shared" si="1"/>
        <v>0</v>
      </c>
      <c r="J18" s="206"/>
    </row>
    <row r="19" spans="1:10" ht="25.5" x14ac:dyDescent="0.25">
      <c r="A19" s="12">
        <f t="shared" si="0"/>
        <v>13</v>
      </c>
      <c r="B19" s="250" t="s">
        <v>2186</v>
      </c>
      <c r="C19" s="252" t="s">
        <v>2187</v>
      </c>
      <c r="D19" s="252" t="s">
        <v>2165</v>
      </c>
      <c r="E19" s="1053"/>
      <c r="F19" s="1053"/>
      <c r="G19" s="217">
        <v>1</v>
      </c>
      <c r="H19" s="672"/>
      <c r="I19" s="157">
        <f t="shared" si="1"/>
        <v>0</v>
      </c>
      <c r="J19" s="206"/>
    </row>
    <row r="20" spans="1:10" x14ac:dyDescent="0.25">
      <c r="A20" s="12">
        <f t="shared" si="0"/>
        <v>14</v>
      </c>
      <c r="B20" s="250" t="s">
        <v>2188</v>
      </c>
      <c r="C20" s="252"/>
      <c r="D20" s="252" t="s">
        <v>2189</v>
      </c>
      <c r="E20" s="1053"/>
      <c r="F20" s="1053"/>
      <c r="G20" s="217">
        <v>1</v>
      </c>
      <c r="H20" s="672"/>
      <c r="I20" s="157">
        <f t="shared" si="1"/>
        <v>0</v>
      </c>
      <c r="J20" s="206"/>
    </row>
    <row r="21" spans="1:10" x14ac:dyDescent="0.25">
      <c r="A21" s="12">
        <f t="shared" si="0"/>
        <v>15</v>
      </c>
      <c r="B21" s="250" t="s">
        <v>2190</v>
      </c>
      <c r="C21" s="252"/>
      <c r="D21" s="252" t="s">
        <v>2189</v>
      </c>
      <c r="E21" s="1053"/>
      <c r="F21" s="1053"/>
      <c r="G21" s="217">
        <v>1</v>
      </c>
      <c r="H21" s="672"/>
      <c r="I21" s="157">
        <f t="shared" si="1"/>
        <v>0</v>
      </c>
      <c r="J21" s="206"/>
    </row>
    <row r="22" spans="1:10" ht="15" customHeight="1" x14ac:dyDescent="0.25">
      <c r="A22" s="12">
        <f t="shared" si="0"/>
        <v>16</v>
      </c>
      <c r="B22" s="250" t="s">
        <v>2191</v>
      </c>
      <c r="C22" s="252"/>
      <c r="D22" s="252"/>
      <c r="E22" s="1053"/>
      <c r="F22" s="1053"/>
      <c r="G22" s="217">
        <v>1</v>
      </c>
      <c r="H22" s="672"/>
      <c r="I22" s="157">
        <f t="shared" si="1"/>
        <v>0</v>
      </c>
      <c r="J22" s="206"/>
    </row>
    <row r="23" spans="1:10" ht="15" customHeight="1" x14ac:dyDescent="0.25">
      <c r="A23" s="12">
        <f t="shared" si="0"/>
        <v>17</v>
      </c>
      <c r="B23" s="250" t="s">
        <v>2192</v>
      </c>
      <c r="C23" s="252" t="s">
        <v>2193</v>
      </c>
      <c r="D23" s="252" t="s">
        <v>2194</v>
      </c>
      <c r="E23" s="1053"/>
      <c r="F23" s="1053"/>
      <c r="G23" s="217">
        <v>1</v>
      </c>
      <c r="H23" s="672"/>
      <c r="I23" s="157">
        <f t="shared" si="1"/>
        <v>0</v>
      </c>
      <c r="J23" s="206"/>
    </row>
    <row r="24" spans="1:10" ht="25.5" x14ac:dyDescent="0.25">
      <c r="A24" s="12">
        <f t="shared" si="0"/>
        <v>18</v>
      </c>
      <c r="B24" s="250" t="s">
        <v>2195</v>
      </c>
      <c r="C24" s="252" t="s">
        <v>2196</v>
      </c>
      <c r="D24" s="252" t="s">
        <v>2197</v>
      </c>
      <c r="E24" s="1053"/>
      <c r="F24" s="1053"/>
      <c r="G24" s="217">
        <v>1</v>
      </c>
      <c r="H24" s="672"/>
      <c r="I24" s="157">
        <f t="shared" si="1"/>
        <v>0</v>
      </c>
      <c r="J24" s="206"/>
    </row>
    <row r="25" spans="1:10" x14ac:dyDescent="0.25">
      <c r="A25" s="12">
        <f t="shared" si="0"/>
        <v>19</v>
      </c>
      <c r="B25" s="250" t="s">
        <v>2198</v>
      </c>
      <c r="C25" s="252" t="s">
        <v>2199</v>
      </c>
      <c r="D25" s="252" t="s">
        <v>2200</v>
      </c>
      <c r="E25" s="1053"/>
      <c r="F25" s="1053"/>
      <c r="G25" s="217">
        <v>1</v>
      </c>
      <c r="H25" s="672"/>
      <c r="I25" s="157">
        <f t="shared" si="1"/>
        <v>0</v>
      </c>
      <c r="J25" s="206"/>
    </row>
    <row r="26" spans="1:10" ht="15" customHeight="1" x14ac:dyDescent="0.25">
      <c r="A26" s="12">
        <f t="shared" si="0"/>
        <v>20</v>
      </c>
      <c r="B26" s="250" t="s">
        <v>2201</v>
      </c>
      <c r="C26" s="252" t="s">
        <v>2202</v>
      </c>
      <c r="D26" s="252" t="s">
        <v>2200</v>
      </c>
      <c r="E26" s="1053"/>
      <c r="F26" s="1053"/>
      <c r="G26" s="217">
        <v>1</v>
      </c>
      <c r="H26" s="672"/>
      <c r="I26" s="157">
        <f t="shared" si="1"/>
        <v>0</v>
      </c>
      <c r="J26" s="206"/>
    </row>
    <row r="27" spans="1:10" ht="15" customHeight="1" x14ac:dyDescent="0.25">
      <c r="A27" s="12">
        <f t="shared" si="0"/>
        <v>21</v>
      </c>
      <c r="B27" s="250" t="s">
        <v>2203</v>
      </c>
      <c r="C27" s="252" t="s">
        <v>2204</v>
      </c>
      <c r="D27" s="252" t="s">
        <v>2205</v>
      </c>
      <c r="E27" s="1053"/>
      <c r="F27" s="1053"/>
      <c r="G27" s="217">
        <v>1</v>
      </c>
      <c r="H27" s="672"/>
      <c r="I27" s="157">
        <f t="shared" si="1"/>
        <v>0</v>
      </c>
      <c r="J27" s="206"/>
    </row>
    <row r="28" spans="1:10" ht="25.5" x14ac:dyDescent="0.25">
      <c r="A28" s="12">
        <f t="shared" si="0"/>
        <v>22</v>
      </c>
      <c r="B28" s="250" t="s">
        <v>150</v>
      </c>
      <c r="C28" s="252" t="s">
        <v>2206</v>
      </c>
      <c r="D28" s="252" t="s">
        <v>2207</v>
      </c>
      <c r="E28" s="1053"/>
      <c r="F28" s="1053"/>
      <c r="G28" s="217">
        <v>1</v>
      </c>
      <c r="H28" s="672"/>
      <c r="I28" s="157">
        <f t="shared" si="1"/>
        <v>0</v>
      </c>
      <c r="J28" s="206"/>
    </row>
    <row r="29" spans="1:10" ht="15" customHeight="1" x14ac:dyDescent="0.25">
      <c r="A29" s="12">
        <f t="shared" si="0"/>
        <v>23</v>
      </c>
      <c r="B29" s="250" t="s">
        <v>2208</v>
      </c>
      <c r="C29" s="252" t="s">
        <v>2209</v>
      </c>
      <c r="D29" s="252" t="s">
        <v>2207</v>
      </c>
      <c r="E29" s="1053"/>
      <c r="F29" s="1053"/>
      <c r="G29" s="217">
        <v>1</v>
      </c>
      <c r="H29" s="672"/>
      <c r="I29" s="157">
        <f t="shared" si="1"/>
        <v>0</v>
      </c>
      <c r="J29" s="206"/>
    </row>
    <row r="30" spans="1:10" ht="15" customHeight="1" x14ac:dyDescent="0.25">
      <c r="A30" s="12">
        <f t="shared" si="0"/>
        <v>24</v>
      </c>
      <c r="B30" s="250" t="s">
        <v>152</v>
      </c>
      <c r="C30" s="252" t="s">
        <v>2210</v>
      </c>
      <c r="D30" s="252" t="s">
        <v>173</v>
      </c>
      <c r="E30" s="1053"/>
      <c r="F30" s="1053"/>
      <c r="G30" s="217">
        <v>1</v>
      </c>
      <c r="H30" s="672"/>
      <c r="I30" s="157">
        <f t="shared" si="1"/>
        <v>0</v>
      </c>
      <c r="J30" s="206"/>
    </row>
    <row r="31" spans="1:10" ht="15" customHeight="1" thickBot="1" x14ac:dyDescent="0.3">
      <c r="A31" s="259">
        <f t="shared" si="0"/>
        <v>25</v>
      </c>
      <c r="B31" s="8" t="s">
        <v>152</v>
      </c>
      <c r="C31" s="152" t="s">
        <v>2211</v>
      </c>
      <c r="D31" s="152" t="s">
        <v>173</v>
      </c>
      <c r="E31" s="1054"/>
      <c r="F31" s="1054"/>
      <c r="G31" s="130">
        <v>1</v>
      </c>
      <c r="H31" s="674"/>
      <c r="I31" s="124">
        <f t="shared" si="1"/>
        <v>0</v>
      </c>
      <c r="J31" s="206"/>
    </row>
    <row r="32" spans="1:10" ht="16.5" thickTop="1" thickBot="1" x14ac:dyDescent="0.3">
      <c r="H32" s="125"/>
      <c r="I32" s="126">
        <f>SUM(I7:I31)</f>
        <v>0</v>
      </c>
      <c r="J32" s="206"/>
    </row>
    <row r="33" spans="1:9" ht="15.75" thickTop="1" x14ac:dyDescent="0.25"/>
    <row r="34" spans="1:9" ht="75" customHeight="1" x14ac:dyDescent="0.25">
      <c r="A34" s="1341" t="s">
        <v>151</v>
      </c>
      <c r="B34" s="1342"/>
      <c r="C34" s="1342"/>
      <c r="D34" s="1342"/>
      <c r="E34" s="1342"/>
      <c r="F34" s="1342"/>
      <c r="G34" s="1342"/>
      <c r="H34" s="1342"/>
      <c r="I34" s="1342"/>
    </row>
    <row r="35" spans="1:9" x14ac:dyDescent="0.25">
      <c r="A35" s="466"/>
      <c r="B35" s="463"/>
    </row>
  </sheetData>
  <sheetProtection algorithmName="SHA-512" hashValue="3R5cWh5brkIshqAIoKJ0+72Z2BNNUyarZZzuYJxMBG9bKECO5NgtzOalo/XFC1k5mRp7ZzI/jjrK/4aajRQLCw==" saltValue="SO/GYy4Udk412tpmZqHQ4w==" spinCount="100000" sheet="1" objects="1" scenarios="1"/>
  <mergeCells count="13">
    <mergeCell ref="H5:H6"/>
    <mergeCell ref="I5:I6"/>
    <mergeCell ref="A34:I34"/>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2" orientation="landscape" horizontalDpi="4294967295" verticalDpi="4294967295" r:id="rId1"/>
  <headerFooter>
    <oddFooter>Strana &amp;P z &amp;N</oddFooter>
  </headerFooter>
  <drawing r:id="rId2"/>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4">
    <tabColor theme="2" tint="-0.499984740745262"/>
    <pageSetUpPr fitToPage="1"/>
  </sheetPr>
  <dimension ref="A1:I52"/>
  <sheetViews>
    <sheetView zoomScale="55" zoomScaleNormal="55" workbookViewId="0">
      <pane ySplit="6" topLeftCell="A7" activePane="bottomLeft" state="frozen"/>
      <selection activeCell="A2" sqref="A2:I2"/>
      <selection pane="bottomLeft" activeCell="P34" sqref="P34"/>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6384" width="9.140625" style="18"/>
  </cols>
  <sheetData>
    <row r="1" spans="1:9" ht="54" customHeight="1" x14ac:dyDescent="0.25">
      <c r="A1" s="1162"/>
      <c r="B1" s="1162"/>
      <c r="C1" s="1162"/>
      <c r="D1" s="1162"/>
      <c r="E1" s="1162"/>
      <c r="F1" s="1162"/>
      <c r="G1" s="1164" t="s">
        <v>3554</v>
      </c>
      <c r="H1" s="1164"/>
      <c r="I1" s="1164"/>
    </row>
    <row r="2" spans="1:9" ht="15.75" customHeight="1" x14ac:dyDescent="0.25">
      <c r="A2" s="1347" t="s">
        <v>1567</v>
      </c>
      <c r="B2" s="1347"/>
      <c r="C2" s="1347"/>
      <c r="D2" s="1347"/>
      <c r="E2" s="1347"/>
      <c r="F2" s="1347"/>
      <c r="G2" s="1347"/>
      <c r="H2" s="1347"/>
      <c r="I2" s="1347"/>
    </row>
    <row r="3" spans="1:9" ht="15.75" customHeight="1" x14ac:dyDescent="0.25">
      <c r="A3" s="1347" t="s">
        <v>1960</v>
      </c>
      <c r="B3" s="1347"/>
      <c r="C3" s="1347"/>
      <c r="D3" s="1347"/>
      <c r="E3" s="1347"/>
      <c r="F3" s="1347"/>
      <c r="G3" s="1347"/>
      <c r="H3" s="1347"/>
      <c r="I3" s="1347"/>
    </row>
    <row r="4" spans="1:9" ht="15.75" customHeight="1" thickBot="1" x14ac:dyDescent="0.3">
      <c r="A4" s="1172"/>
      <c r="B4" s="1172"/>
      <c r="C4" s="1172"/>
      <c r="D4" s="1172"/>
      <c r="E4" s="1172"/>
      <c r="F4" s="1172"/>
      <c r="G4" s="1172"/>
      <c r="H4" s="1172"/>
      <c r="I4" s="1172"/>
    </row>
    <row r="5" spans="1:9" ht="30" customHeight="1" thickTop="1" thickBot="1" x14ac:dyDescent="0.3">
      <c r="A5" s="1350" t="s">
        <v>61</v>
      </c>
      <c r="B5" s="1352" t="s">
        <v>0</v>
      </c>
      <c r="C5" s="1354" t="s">
        <v>145</v>
      </c>
      <c r="D5" s="1355"/>
      <c r="E5" s="1356" t="s">
        <v>146</v>
      </c>
      <c r="F5" s="1357"/>
      <c r="G5" s="1358" t="s">
        <v>3774</v>
      </c>
      <c r="H5" s="1165" t="s">
        <v>200</v>
      </c>
      <c r="I5" s="1348" t="s">
        <v>3773</v>
      </c>
    </row>
    <row r="6" spans="1:9" ht="30" customHeight="1" thickBot="1" x14ac:dyDescent="0.3">
      <c r="A6" s="1351"/>
      <c r="B6" s="1353"/>
      <c r="C6" s="887" t="s">
        <v>148</v>
      </c>
      <c r="D6" s="887" t="s">
        <v>147</v>
      </c>
      <c r="E6" s="389" t="s">
        <v>148</v>
      </c>
      <c r="F6" s="389" t="s">
        <v>147</v>
      </c>
      <c r="G6" s="1359"/>
      <c r="H6" s="1166"/>
      <c r="I6" s="1349"/>
    </row>
    <row r="7" spans="1:9" ht="25.5" x14ac:dyDescent="0.25">
      <c r="A7" s="393">
        <f>ROW(A1)</f>
        <v>1</v>
      </c>
      <c r="B7" s="390" t="s">
        <v>2212</v>
      </c>
      <c r="C7" s="391" t="s">
        <v>2213</v>
      </c>
      <c r="D7" s="391" t="s">
        <v>2214</v>
      </c>
      <c r="E7" s="1055"/>
      <c r="F7" s="1055"/>
      <c r="G7" s="392">
        <v>1</v>
      </c>
      <c r="H7" s="678"/>
      <c r="I7" s="394">
        <f>G7*ROUND(H7,2)</f>
        <v>0</v>
      </c>
    </row>
    <row r="8" spans="1:9" x14ac:dyDescent="0.25">
      <c r="A8" s="386">
        <f t="shared" ref="A8:A47" si="0">ROW(A2)</f>
        <v>2</v>
      </c>
      <c r="B8" s="140" t="s">
        <v>2215</v>
      </c>
      <c r="C8" s="387" t="s">
        <v>2216</v>
      </c>
      <c r="D8" s="387" t="s">
        <v>2217</v>
      </c>
      <c r="E8" s="1056"/>
      <c r="F8" s="1056"/>
      <c r="G8" s="141">
        <v>1</v>
      </c>
      <c r="H8" s="679"/>
      <c r="I8" s="388">
        <f t="shared" ref="I8:I48" si="1">G8*ROUND(H8,2)</f>
        <v>0</v>
      </c>
    </row>
    <row r="9" spans="1:9" x14ac:dyDescent="0.25">
      <c r="A9" s="386">
        <f t="shared" si="0"/>
        <v>3</v>
      </c>
      <c r="B9" s="140" t="s">
        <v>2218</v>
      </c>
      <c r="C9" s="387" t="s">
        <v>2219</v>
      </c>
      <c r="D9" s="387" t="s">
        <v>2217</v>
      </c>
      <c r="E9" s="1056"/>
      <c r="F9" s="1056"/>
      <c r="G9" s="141">
        <v>1</v>
      </c>
      <c r="H9" s="679"/>
      <c r="I9" s="388">
        <f t="shared" si="1"/>
        <v>0</v>
      </c>
    </row>
    <row r="10" spans="1:9" x14ac:dyDescent="0.25">
      <c r="A10" s="386">
        <f t="shared" si="0"/>
        <v>4</v>
      </c>
      <c r="B10" s="140" t="s">
        <v>2220</v>
      </c>
      <c r="C10" s="387" t="s">
        <v>2221</v>
      </c>
      <c r="D10" s="387" t="s">
        <v>2222</v>
      </c>
      <c r="E10" s="1056"/>
      <c r="F10" s="1056"/>
      <c r="G10" s="141">
        <v>1</v>
      </c>
      <c r="H10" s="679"/>
      <c r="I10" s="388">
        <f t="shared" si="1"/>
        <v>0</v>
      </c>
    </row>
    <row r="11" spans="1:9" x14ac:dyDescent="0.25">
      <c r="A11" s="386">
        <f t="shared" si="0"/>
        <v>5</v>
      </c>
      <c r="B11" s="140" t="s">
        <v>3813</v>
      </c>
      <c r="C11" s="387" t="s">
        <v>2223</v>
      </c>
      <c r="D11" s="387" t="s">
        <v>2222</v>
      </c>
      <c r="E11" s="1056"/>
      <c r="F11" s="1056"/>
      <c r="G11" s="141">
        <v>1</v>
      </c>
      <c r="H11" s="679"/>
      <c r="I11" s="388">
        <f t="shared" si="1"/>
        <v>0</v>
      </c>
    </row>
    <row r="12" spans="1:9" x14ac:dyDescent="0.25">
      <c r="A12" s="386">
        <f t="shared" si="0"/>
        <v>6</v>
      </c>
      <c r="B12" s="140" t="s">
        <v>2224</v>
      </c>
      <c r="C12" s="387" t="s">
        <v>2225</v>
      </c>
      <c r="D12" s="387" t="s">
        <v>179</v>
      </c>
      <c r="E12" s="1056"/>
      <c r="F12" s="1056"/>
      <c r="G12" s="141">
        <v>1</v>
      </c>
      <c r="H12" s="679"/>
      <c r="I12" s="388">
        <f t="shared" si="1"/>
        <v>0</v>
      </c>
    </row>
    <row r="13" spans="1:9" ht="25.5" x14ac:dyDescent="0.25">
      <c r="A13" s="386">
        <f t="shared" si="0"/>
        <v>7</v>
      </c>
      <c r="B13" s="140" t="s">
        <v>2226</v>
      </c>
      <c r="C13" s="387" t="s">
        <v>2227</v>
      </c>
      <c r="D13" s="387" t="s">
        <v>2228</v>
      </c>
      <c r="E13" s="1056"/>
      <c r="F13" s="1056"/>
      <c r="G13" s="141">
        <v>1</v>
      </c>
      <c r="H13" s="679"/>
      <c r="I13" s="388">
        <f t="shared" si="1"/>
        <v>0</v>
      </c>
    </row>
    <row r="14" spans="1:9" ht="25.5" x14ac:dyDescent="0.25">
      <c r="A14" s="386">
        <f t="shared" si="0"/>
        <v>8</v>
      </c>
      <c r="B14" s="140" t="s">
        <v>2226</v>
      </c>
      <c r="C14" s="387" t="s">
        <v>2229</v>
      </c>
      <c r="D14" s="387" t="s">
        <v>2228</v>
      </c>
      <c r="E14" s="1056"/>
      <c r="F14" s="1056"/>
      <c r="G14" s="141">
        <v>1</v>
      </c>
      <c r="H14" s="679"/>
      <c r="I14" s="388">
        <f t="shared" si="1"/>
        <v>0</v>
      </c>
    </row>
    <row r="15" spans="1:9" x14ac:dyDescent="0.25">
      <c r="A15" s="386">
        <f t="shared" si="0"/>
        <v>9</v>
      </c>
      <c r="B15" s="140" t="s">
        <v>2230</v>
      </c>
      <c r="C15" s="387" t="s">
        <v>2231</v>
      </c>
      <c r="D15" s="387" t="s">
        <v>2232</v>
      </c>
      <c r="E15" s="1056"/>
      <c r="F15" s="1056"/>
      <c r="G15" s="141">
        <v>1</v>
      </c>
      <c r="H15" s="679"/>
      <c r="I15" s="388">
        <f t="shared" si="1"/>
        <v>0</v>
      </c>
    </row>
    <row r="16" spans="1:9" x14ac:dyDescent="0.25">
      <c r="A16" s="386">
        <f t="shared" si="0"/>
        <v>10</v>
      </c>
      <c r="B16" s="140" t="s">
        <v>2233</v>
      </c>
      <c r="C16" s="387" t="s">
        <v>2234</v>
      </c>
      <c r="D16" s="387" t="s">
        <v>2232</v>
      </c>
      <c r="E16" s="1056"/>
      <c r="F16" s="1056"/>
      <c r="G16" s="141">
        <v>1</v>
      </c>
      <c r="H16" s="679"/>
      <c r="I16" s="388">
        <f t="shared" si="1"/>
        <v>0</v>
      </c>
    </row>
    <row r="17" spans="1:9" x14ac:dyDescent="0.25">
      <c r="A17" s="386">
        <f t="shared" si="0"/>
        <v>11</v>
      </c>
      <c r="B17" s="140" t="s">
        <v>2235</v>
      </c>
      <c r="C17" s="387" t="s">
        <v>2236</v>
      </c>
      <c r="D17" s="387" t="s">
        <v>2232</v>
      </c>
      <c r="E17" s="1056"/>
      <c r="F17" s="1056"/>
      <c r="G17" s="141">
        <v>1</v>
      </c>
      <c r="H17" s="679"/>
      <c r="I17" s="388">
        <f t="shared" si="1"/>
        <v>0</v>
      </c>
    </row>
    <row r="18" spans="1:9" x14ac:dyDescent="0.25">
      <c r="A18" s="386">
        <f t="shared" si="0"/>
        <v>12</v>
      </c>
      <c r="B18" s="140" t="s">
        <v>2237</v>
      </c>
      <c r="C18" s="387" t="s">
        <v>2238</v>
      </c>
      <c r="D18" s="387" t="s">
        <v>2239</v>
      </c>
      <c r="E18" s="1056"/>
      <c r="F18" s="1056"/>
      <c r="G18" s="141">
        <v>1</v>
      </c>
      <c r="H18" s="679"/>
      <c r="I18" s="388">
        <f t="shared" si="1"/>
        <v>0</v>
      </c>
    </row>
    <row r="19" spans="1:9" x14ac:dyDescent="0.25">
      <c r="A19" s="386">
        <f t="shared" si="0"/>
        <v>13</v>
      </c>
      <c r="B19" s="140" t="s">
        <v>2240</v>
      </c>
      <c r="C19" s="387" t="s">
        <v>2241</v>
      </c>
      <c r="D19" s="387" t="s">
        <v>2239</v>
      </c>
      <c r="E19" s="1056"/>
      <c r="F19" s="1056"/>
      <c r="G19" s="141">
        <v>1</v>
      </c>
      <c r="H19" s="679"/>
      <c r="I19" s="388">
        <f t="shared" si="1"/>
        <v>0</v>
      </c>
    </row>
    <row r="20" spans="1:9" x14ac:dyDescent="0.25">
      <c r="A20" s="386">
        <f t="shared" si="0"/>
        <v>14</v>
      </c>
      <c r="B20" s="140" t="s">
        <v>2242</v>
      </c>
      <c r="C20" s="387" t="s">
        <v>2243</v>
      </c>
      <c r="D20" s="387" t="s">
        <v>2217</v>
      </c>
      <c r="E20" s="1056"/>
      <c r="F20" s="1056"/>
      <c r="G20" s="141">
        <v>1</v>
      </c>
      <c r="H20" s="679"/>
      <c r="I20" s="388">
        <f t="shared" si="1"/>
        <v>0</v>
      </c>
    </row>
    <row r="21" spans="1:9" ht="38.25" x14ac:dyDescent="0.25">
      <c r="A21" s="386">
        <f t="shared" si="0"/>
        <v>15</v>
      </c>
      <c r="B21" s="140" t="s">
        <v>2244</v>
      </c>
      <c r="C21" s="387" t="s">
        <v>2245</v>
      </c>
      <c r="D21" s="387" t="s">
        <v>2228</v>
      </c>
      <c r="E21" s="1056"/>
      <c r="F21" s="1056"/>
      <c r="G21" s="141">
        <v>1</v>
      </c>
      <c r="H21" s="679"/>
      <c r="I21" s="388">
        <f t="shared" si="1"/>
        <v>0</v>
      </c>
    </row>
    <row r="22" spans="1:9" x14ac:dyDescent="0.25">
      <c r="A22" s="386">
        <f t="shared" si="0"/>
        <v>16</v>
      </c>
      <c r="B22" s="140" t="s">
        <v>2246</v>
      </c>
      <c r="C22" s="387" t="s">
        <v>2247</v>
      </c>
      <c r="D22" s="387" t="s">
        <v>2217</v>
      </c>
      <c r="E22" s="1056"/>
      <c r="F22" s="1056"/>
      <c r="G22" s="141">
        <v>1</v>
      </c>
      <c r="H22" s="679"/>
      <c r="I22" s="388">
        <f t="shared" si="1"/>
        <v>0</v>
      </c>
    </row>
    <row r="23" spans="1:9" x14ac:dyDescent="0.25">
      <c r="A23" s="386">
        <f t="shared" si="0"/>
        <v>17</v>
      </c>
      <c r="B23" s="140" t="s">
        <v>2248</v>
      </c>
      <c r="C23" s="387" t="s">
        <v>2249</v>
      </c>
      <c r="D23" s="387" t="s">
        <v>179</v>
      </c>
      <c r="E23" s="1056"/>
      <c r="F23" s="1056"/>
      <c r="G23" s="141">
        <v>1</v>
      </c>
      <c r="H23" s="679"/>
      <c r="I23" s="388">
        <f t="shared" si="1"/>
        <v>0</v>
      </c>
    </row>
    <row r="24" spans="1:9" x14ac:dyDescent="0.25">
      <c r="A24" s="386">
        <f t="shared" si="0"/>
        <v>18</v>
      </c>
      <c r="B24" s="140" t="s">
        <v>2250</v>
      </c>
      <c r="C24" s="387" t="s">
        <v>2251</v>
      </c>
      <c r="D24" s="387" t="s">
        <v>2252</v>
      </c>
      <c r="E24" s="1056"/>
      <c r="F24" s="1056"/>
      <c r="G24" s="141">
        <v>1</v>
      </c>
      <c r="H24" s="679"/>
      <c r="I24" s="388">
        <f t="shared" si="1"/>
        <v>0</v>
      </c>
    </row>
    <row r="25" spans="1:9" x14ac:dyDescent="0.25">
      <c r="A25" s="386">
        <f t="shared" si="0"/>
        <v>19</v>
      </c>
      <c r="B25" s="140" t="s">
        <v>2253</v>
      </c>
      <c r="C25" s="387" t="s">
        <v>2254</v>
      </c>
      <c r="D25" s="387" t="s">
        <v>2255</v>
      </c>
      <c r="E25" s="1056"/>
      <c r="F25" s="1056"/>
      <c r="G25" s="141">
        <v>1</v>
      </c>
      <c r="H25" s="679"/>
      <c r="I25" s="388">
        <f t="shared" si="1"/>
        <v>0</v>
      </c>
    </row>
    <row r="26" spans="1:9" x14ac:dyDescent="0.25">
      <c r="A26" s="386">
        <f t="shared" si="0"/>
        <v>20</v>
      </c>
      <c r="B26" s="140" t="s">
        <v>2253</v>
      </c>
      <c r="C26" s="387" t="s">
        <v>2256</v>
      </c>
      <c r="D26" s="387" t="s">
        <v>2228</v>
      </c>
      <c r="E26" s="1056"/>
      <c r="F26" s="1056"/>
      <c r="G26" s="141">
        <v>1</v>
      </c>
      <c r="H26" s="679"/>
      <c r="I26" s="388">
        <f t="shared" si="1"/>
        <v>0</v>
      </c>
    </row>
    <row r="27" spans="1:9" x14ac:dyDescent="0.25">
      <c r="A27" s="386">
        <f t="shared" si="0"/>
        <v>21</v>
      </c>
      <c r="B27" s="140" t="s">
        <v>2257</v>
      </c>
      <c r="C27" s="387" t="s">
        <v>2258</v>
      </c>
      <c r="D27" s="387" t="s">
        <v>2259</v>
      </c>
      <c r="E27" s="1056"/>
      <c r="F27" s="1056"/>
      <c r="G27" s="141">
        <v>1</v>
      </c>
      <c r="H27" s="679"/>
      <c r="I27" s="388">
        <f t="shared" si="1"/>
        <v>0</v>
      </c>
    </row>
    <row r="28" spans="1:9" x14ac:dyDescent="0.25">
      <c r="A28" s="386">
        <f t="shared" si="0"/>
        <v>22</v>
      </c>
      <c r="B28" s="140" t="s">
        <v>2260</v>
      </c>
      <c r="C28" s="387" t="s">
        <v>2261</v>
      </c>
      <c r="D28" s="387" t="s">
        <v>2262</v>
      </c>
      <c r="E28" s="1056"/>
      <c r="F28" s="1056"/>
      <c r="G28" s="141">
        <v>1</v>
      </c>
      <c r="H28" s="679"/>
      <c r="I28" s="388">
        <f t="shared" si="1"/>
        <v>0</v>
      </c>
    </row>
    <row r="29" spans="1:9" x14ac:dyDescent="0.25">
      <c r="A29" s="386">
        <f t="shared" si="0"/>
        <v>23</v>
      </c>
      <c r="B29" s="140" t="s">
        <v>1820</v>
      </c>
      <c r="C29" s="387" t="s">
        <v>2263</v>
      </c>
      <c r="D29" s="387" t="s">
        <v>2259</v>
      </c>
      <c r="E29" s="1056"/>
      <c r="F29" s="1056"/>
      <c r="G29" s="141">
        <v>1</v>
      </c>
      <c r="H29" s="679"/>
      <c r="I29" s="388">
        <f t="shared" si="1"/>
        <v>0</v>
      </c>
    </row>
    <row r="30" spans="1:9" x14ac:dyDescent="0.25">
      <c r="A30" s="386">
        <f t="shared" si="0"/>
        <v>24</v>
      </c>
      <c r="B30" s="140" t="s">
        <v>1820</v>
      </c>
      <c r="C30" s="387" t="s">
        <v>2264</v>
      </c>
      <c r="D30" s="387" t="s">
        <v>2259</v>
      </c>
      <c r="E30" s="1056"/>
      <c r="F30" s="1056"/>
      <c r="G30" s="141">
        <v>1</v>
      </c>
      <c r="H30" s="679"/>
      <c r="I30" s="388">
        <f t="shared" si="1"/>
        <v>0</v>
      </c>
    </row>
    <row r="31" spans="1:9" ht="25.5" x14ac:dyDescent="0.25">
      <c r="A31" s="386">
        <f t="shared" si="0"/>
        <v>25</v>
      </c>
      <c r="B31" s="140" t="s">
        <v>2265</v>
      </c>
      <c r="C31" s="387" t="s">
        <v>2266</v>
      </c>
      <c r="D31" s="387" t="s">
        <v>2267</v>
      </c>
      <c r="E31" s="1056"/>
      <c r="F31" s="1056"/>
      <c r="G31" s="141">
        <v>1</v>
      </c>
      <c r="H31" s="679"/>
      <c r="I31" s="388">
        <f t="shared" si="1"/>
        <v>0</v>
      </c>
    </row>
    <row r="32" spans="1:9" ht="25.5" x14ac:dyDescent="0.25">
      <c r="A32" s="386">
        <f t="shared" si="0"/>
        <v>26</v>
      </c>
      <c r="B32" s="140" t="s">
        <v>2268</v>
      </c>
      <c r="C32" s="387" t="s">
        <v>2269</v>
      </c>
      <c r="D32" s="387" t="s">
        <v>2270</v>
      </c>
      <c r="E32" s="1056"/>
      <c r="F32" s="1056"/>
      <c r="G32" s="141">
        <v>1</v>
      </c>
      <c r="H32" s="679"/>
      <c r="I32" s="388">
        <f t="shared" si="1"/>
        <v>0</v>
      </c>
    </row>
    <row r="33" spans="1:9" x14ac:dyDescent="0.25">
      <c r="A33" s="386">
        <f t="shared" si="0"/>
        <v>27</v>
      </c>
      <c r="B33" s="140" t="s">
        <v>2271</v>
      </c>
      <c r="C33" s="387" t="s">
        <v>2272</v>
      </c>
      <c r="D33" s="387" t="s">
        <v>2273</v>
      </c>
      <c r="E33" s="1056"/>
      <c r="F33" s="1056"/>
      <c r="G33" s="141">
        <v>1</v>
      </c>
      <c r="H33" s="679"/>
      <c r="I33" s="388">
        <f t="shared" si="1"/>
        <v>0</v>
      </c>
    </row>
    <row r="34" spans="1:9" ht="51" x14ac:dyDescent="0.25">
      <c r="A34" s="386">
        <f t="shared" si="0"/>
        <v>28</v>
      </c>
      <c r="B34" s="140" t="s">
        <v>2274</v>
      </c>
      <c r="C34" s="387" t="s">
        <v>185</v>
      </c>
      <c r="D34" s="387" t="s">
        <v>2275</v>
      </c>
      <c r="E34" s="1056"/>
      <c r="F34" s="1056"/>
      <c r="G34" s="141">
        <v>1</v>
      </c>
      <c r="H34" s="679"/>
      <c r="I34" s="388">
        <f t="shared" si="1"/>
        <v>0</v>
      </c>
    </row>
    <row r="35" spans="1:9" x14ac:dyDescent="0.25">
      <c r="A35" s="386">
        <f t="shared" si="0"/>
        <v>29</v>
      </c>
      <c r="B35" s="140" t="s">
        <v>2276</v>
      </c>
      <c r="C35" s="387" t="s">
        <v>179</v>
      </c>
      <c r="D35" s="387" t="s">
        <v>2277</v>
      </c>
      <c r="E35" s="1056"/>
      <c r="F35" s="1056"/>
      <c r="G35" s="141">
        <v>1</v>
      </c>
      <c r="H35" s="679"/>
      <c r="I35" s="388">
        <f t="shared" si="1"/>
        <v>0</v>
      </c>
    </row>
    <row r="36" spans="1:9" x14ac:dyDescent="0.25">
      <c r="A36" s="386">
        <f t="shared" si="0"/>
        <v>30</v>
      </c>
      <c r="B36" s="140" t="s">
        <v>2278</v>
      </c>
      <c r="C36" s="387" t="s">
        <v>179</v>
      </c>
      <c r="D36" s="387" t="s">
        <v>2279</v>
      </c>
      <c r="E36" s="1056"/>
      <c r="F36" s="1056"/>
      <c r="G36" s="141">
        <v>1</v>
      </c>
      <c r="H36" s="679"/>
      <c r="I36" s="388">
        <f t="shared" si="1"/>
        <v>0</v>
      </c>
    </row>
    <row r="37" spans="1:9" x14ac:dyDescent="0.25">
      <c r="A37" s="386">
        <f t="shared" si="0"/>
        <v>31</v>
      </c>
      <c r="B37" s="140" t="s">
        <v>2280</v>
      </c>
      <c r="C37" s="387" t="s">
        <v>179</v>
      </c>
      <c r="D37" s="387" t="s">
        <v>2281</v>
      </c>
      <c r="E37" s="1056"/>
      <c r="F37" s="1056"/>
      <c r="G37" s="141">
        <v>1</v>
      </c>
      <c r="H37" s="679"/>
      <c r="I37" s="388">
        <f t="shared" si="1"/>
        <v>0</v>
      </c>
    </row>
    <row r="38" spans="1:9" x14ac:dyDescent="0.25">
      <c r="A38" s="386">
        <f t="shared" si="0"/>
        <v>32</v>
      </c>
      <c r="B38" s="140" t="s">
        <v>2282</v>
      </c>
      <c r="C38" s="387" t="s">
        <v>179</v>
      </c>
      <c r="D38" s="387" t="s">
        <v>2283</v>
      </c>
      <c r="E38" s="1056"/>
      <c r="F38" s="1056"/>
      <c r="G38" s="141">
        <v>1</v>
      </c>
      <c r="H38" s="679"/>
      <c r="I38" s="388">
        <f t="shared" si="1"/>
        <v>0</v>
      </c>
    </row>
    <row r="39" spans="1:9" x14ac:dyDescent="0.25">
      <c r="A39" s="386">
        <f t="shared" si="0"/>
        <v>33</v>
      </c>
      <c r="B39" s="140" t="s">
        <v>2146</v>
      </c>
      <c r="C39" s="387" t="s">
        <v>179</v>
      </c>
      <c r="D39" s="387" t="s">
        <v>2284</v>
      </c>
      <c r="E39" s="1056"/>
      <c r="F39" s="1056"/>
      <c r="G39" s="141">
        <v>1</v>
      </c>
      <c r="H39" s="679"/>
      <c r="I39" s="388">
        <f t="shared" si="1"/>
        <v>0</v>
      </c>
    </row>
    <row r="40" spans="1:9" x14ac:dyDescent="0.25">
      <c r="A40" s="386">
        <f t="shared" si="0"/>
        <v>34</v>
      </c>
      <c r="B40" s="140" t="s">
        <v>2285</v>
      </c>
      <c r="C40" s="387" t="s">
        <v>179</v>
      </c>
      <c r="D40" s="387" t="s">
        <v>2286</v>
      </c>
      <c r="E40" s="1056"/>
      <c r="F40" s="1056"/>
      <c r="G40" s="141">
        <v>1</v>
      </c>
      <c r="H40" s="679"/>
      <c r="I40" s="388">
        <f t="shared" si="1"/>
        <v>0</v>
      </c>
    </row>
    <row r="41" spans="1:9" x14ac:dyDescent="0.25">
      <c r="A41" s="386">
        <f t="shared" si="0"/>
        <v>35</v>
      </c>
      <c r="B41" s="140" t="s">
        <v>2287</v>
      </c>
      <c r="C41" s="387" t="s">
        <v>179</v>
      </c>
      <c r="D41" s="387" t="s">
        <v>2288</v>
      </c>
      <c r="E41" s="1056"/>
      <c r="F41" s="1056"/>
      <c r="G41" s="141">
        <v>1</v>
      </c>
      <c r="H41" s="679"/>
      <c r="I41" s="388">
        <f t="shared" si="1"/>
        <v>0</v>
      </c>
    </row>
    <row r="42" spans="1:9" x14ac:dyDescent="0.25">
      <c r="A42" s="386">
        <f t="shared" si="0"/>
        <v>36</v>
      </c>
      <c r="B42" s="140" t="s">
        <v>2289</v>
      </c>
      <c r="C42" s="387" t="s">
        <v>179</v>
      </c>
      <c r="D42" s="387" t="s">
        <v>2290</v>
      </c>
      <c r="E42" s="1056"/>
      <c r="F42" s="1056"/>
      <c r="G42" s="141">
        <v>1</v>
      </c>
      <c r="H42" s="679"/>
      <c r="I42" s="388">
        <f t="shared" si="1"/>
        <v>0</v>
      </c>
    </row>
    <row r="43" spans="1:9" x14ac:dyDescent="0.25">
      <c r="A43" s="386">
        <f t="shared" si="0"/>
        <v>37</v>
      </c>
      <c r="B43" s="140" t="s">
        <v>2291</v>
      </c>
      <c r="C43" s="387" t="s">
        <v>179</v>
      </c>
      <c r="D43" s="387" t="s">
        <v>2292</v>
      </c>
      <c r="E43" s="1056"/>
      <c r="F43" s="1056"/>
      <c r="G43" s="141">
        <v>1</v>
      </c>
      <c r="H43" s="679"/>
      <c r="I43" s="388">
        <f t="shared" si="1"/>
        <v>0</v>
      </c>
    </row>
    <row r="44" spans="1:9" x14ac:dyDescent="0.25">
      <c r="A44" s="386">
        <f t="shared" si="0"/>
        <v>38</v>
      </c>
      <c r="B44" s="140" t="s">
        <v>2293</v>
      </c>
      <c r="C44" s="387" t="s">
        <v>179</v>
      </c>
      <c r="D44" s="387"/>
      <c r="E44" s="1056"/>
      <c r="F44" s="1056"/>
      <c r="G44" s="141">
        <v>1</v>
      </c>
      <c r="H44" s="679"/>
      <c r="I44" s="388">
        <f t="shared" si="1"/>
        <v>0</v>
      </c>
    </row>
    <row r="45" spans="1:9" x14ac:dyDescent="0.25">
      <c r="A45" s="386">
        <f t="shared" si="0"/>
        <v>39</v>
      </c>
      <c r="B45" s="140" t="s">
        <v>2294</v>
      </c>
      <c r="C45" s="387" t="s">
        <v>2295</v>
      </c>
      <c r="D45" s="387"/>
      <c r="E45" s="1056"/>
      <c r="F45" s="1056"/>
      <c r="G45" s="141">
        <v>1</v>
      </c>
      <c r="H45" s="679"/>
      <c r="I45" s="388">
        <f t="shared" si="1"/>
        <v>0</v>
      </c>
    </row>
    <row r="46" spans="1:9" x14ac:dyDescent="0.25">
      <c r="A46" s="386">
        <f t="shared" si="0"/>
        <v>40</v>
      </c>
      <c r="B46" s="140" t="s">
        <v>2296</v>
      </c>
      <c r="C46" s="387" t="s">
        <v>2297</v>
      </c>
      <c r="D46" s="387" t="s">
        <v>2298</v>
      </c>
      <c r="E46" s="1056"/>
      <c r="F46" s="1056"/>
      <c r="G46" s="141">
        <v>1</v>
      </c>
      <c r="H46" s="679"/>
      <c r="I46" s="388">
        <f t="shared" si="1"/>
        <v>0</v>
      </c>
    </row>
    <row r="47" spans="1:9" x14ac:dyDescent="0.25">
      <c r="A47" s="386">
        <f t="shared" si="0"/>
        <v>41</v>
      </c>
      <c r="B47" s="140" t="s">
        <v>2299</v>
      </c>
      <c r="C47" s="387"/>
      <c r="D47" s="387" t="s">
        <v>2133</v>
      </c>
      <c r="E47" s="1056"/>
      <c r="F47" s="1056"/>
      <c r="G47" s="141">
        <v>1</v>
      </c>
      <c r="H47" s="679"/>
      <c r="I47" s="388">
        <f t="shared" si="1"/>
        <v>0</v>
      </c>
    </row>
    <row r="48" spans="1:9" ht="15.75" thickBot="1" x14ac:dyDescent="0.3">
      <c r="A48" s="415">
        <v>42</v>
      </c>
      <c r="B48" s="158" t="s">
        <v>3536</v>
      </c>
      <c r="C48" s="159"/>
      <c r="D48" s="159"/>
      <c r="E48" s="1051"/>
      <c r="F48" s="1051"/>
      <c r="G48" s="160">
        <v>50</v>
      </c>
      <c r="H48" s="680"/>
      <c r="I48" s="416">
        <f t="shared" si="1"/>
        <v>0</v>
      </c>
    </row>
    <row r="49" spans="1:9" ht="16.5" thickTop="1" thickBot="1" x14ac:dyDescent="0.3">
      <c r="H49" s="161" t="s">
        <v>9</v>
      </c>
      <c r="I49" s="162">
        <f>SUM(I7:I48)</f>
        <v>0</v>
      </c>
    </row>
    <row r="50" spans="1:9" ht="15.75" thickTop="1" x14ac:dyDescent="0.25"/>
    <row r="51" spans="1:9" ht="75" customHeight="1" x14ac:dyDescent="0.25">
      <c r="A51" s="1341" t="s">
        <v>151</v>
      </c>
      <c r="B51" s="1342"/>
      <c r="C51" s="1342"/>
      <c r="D51" s="1342"/>
      <c r="E51" s="1342"/>
      <c r="F51" s="1342"/>
      <c r="G51" s="1342"/>
      <c r="H51" s="1342"/>
      <c r="I51" s="1342"/>
    </row>
    <row r="52" spans="1:9" x14ac:dyDescent="0.25">
      <c r="A52" s="491"/>
      <c r="B52" s="492"/>
    </row>
  </sheetData>
  <sheetProtection algorithmName="SHA-512" hashValue="fr9n9tFZWSVaYRBy/pYS4XZGCreH+CzIQ8ZQnFV44AbRwnQ70QFh50hLqg//+ZqqC2oj8ONfX7mfgjtUpjCqLg==" saltValue="owUghRaiEi196O3s8yxU3g==" spinCount="100000" sheet="1" objects="1" scenarios="1"/>
  <mergeCells count="13">
    <mergeCell ref="H5:H6"/>
    <mergeCell ref="I5:I6"/>
    <mergeCell ref="A51:I51"/>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2" orientation="landscape" horizontalDpi="4294967295" verticalDpi="4294967295" r:id="rId1"/>
  <headerFooter>
    <oddFooter>Strana &amp;P z &amp;N</oddFooter>
  </headerFooter>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5">
    <tabColor theme="2" tint="-0.499984740745262"/>
    <pageSetUpPr fitToPage="1"/>
  </sheetPr>
  <dimension ref="A1:J25"/>
  <sheetViews>
    <sheetView zoomScale="70" zoomScaleNormal="70" workbookViewId="0">
      <pane ySplit="6" topLeftCell="A7" activePane="bottomLeft" state="frozen"/>
      <selection activeCell="A2" sqref="A2:I2"/>
      <selection pane="bottomLeft" activeCell="L19" sqref="L19"/>
    </sheetView>
  </sheetViews>
  <sheetFormatPr defaultColWidth="9.140625" defaultRowHeight="15" x14ac:dyDescent="0.25"/>
  <cols>
    <col min="1" max="1" width="5.7109375" style="874" customWidth="1"/>
    <col min="2" max="2" width="53.7109375" style="18" customWidth="1"/>
    <col min="3" max="3" width="16.7109375" style="18" customWidth="1"/>
    <col min="4" max="4" width="18.140625" style="18" customWidth="1"/>
    <col min="5" max="5" width="16.7109375" style="18" customWidth="1"/>
    <col min="6" max="6" width="24.7109375" style="18" customWidth="1"/>
    <col min="7" max="7" width="12.7109375" style="874" customWidth="1"/>
    <col min="8" max="9" width="15.7109375" style="874" customWidth="1"/>
    <col min="10" max="16384" width="9.140625" style="18"/>
  </cols>
  <sheetData>
    <row r="1" spans="1:10" ht="54" customHeight="1" x14ac:dyDescent="0.25">
      <c r="A1" s="1162"/>
      <c r="B1" s="1162"/>
      <c r="C1" s="1162"/>
      <c r="D1" s="1162"/>
      <c r="E1" s="1162"/>
      <c r="F1" s="1162"/>
      <c r="G1" s="1164" t="s">
        <v>3555</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639</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89"/>
      <c r="B6" s="1190"/>
      <c r="C6" s="877" t="s">
        <v>148</v>
      </c>
      <c r="D6" s="877" t="s">
        <v>147</v>
      </c>
      <c r="E6" s="403" t="s">
        <v>148</v>
      </c>
      <c r="F6" s="403" t="s">
        <v>147</v>
      </c>
      <c r="G6" s="1157"/>
      <c r="H6" s="1191"/>
      <c r="I6" s="1192"/>
    </row>
    <row r="7" spans="1:10" ht="51" x14ac:dyDescent="0.25">
      <c r="A7" s="249">
        <f>ROW(A1)</f>
        <v>1</v>
      </c>
      <c r="B7" s="250" t="s">
        <v>2300</v>
      </c>
      <c r="C7" s="251" t="s">
        <v>2301</v>
      </c>
      <c r="D7" s="252" t="s">
        <v>2302</v>
      </c>
      <c r="E7" s="1053"/>
      <c r="F7" s="1053"/>
      <c r="G7" s="217">
        <v>1</v>
      </c>
      <c r="H7" s="672"/>
      <c r="I7" s="384">
        <f>G7*ROUND(H7,2)</f>
        <v>0</v>
      </c>
      <c r="J7" s="206"/>
    </row>
    <row r="8" spans="1:10" ht="35.25" customHeight="1" x14ac:dyDescent="0.25">
      <c r="A8" s="249">
        <f>ROW(A2)</f>
        <v>2</v>
      </c>
      <c r="B8" s="250" t="s">
        <v>2303</v>
      </c>
      <c r="C8" s="251" t="s">
        <v>2304</v>
      </c>
      <c r="D8" s="252" t="s">
        <v>2302</v>
      </c>
      <c r="E8" s="1053"/>
      <c r="F8" s="1053"/>
      <c r="G8" s="217">
        <v>1</v>
      </c>
      <c r="H8" s="672"/>
      <c r="I8" s="384">
        <f>G8*ROUND(H8,2)</f>
        <v>0</v>
      </c>
      <c r="J8" s="206"/>
    </row>
    <row r="9" spans="1:10" ht="25.5" x14ac:dyDescent="0.25">
      <c r="A9" s="249">
        <f t="shared" ref="A9:A21" si="0">ROW(A3)</f>
        <v>3</v>
      </c>
      <c r="B9" s="250" t="s">
        <v>2305</v>
      </c>
      <c r="C9" s="251" t="s">
        <v>2306</v>
      </c>
      <c r="D9" s="252" t="s">
        <v>2302</v>
      </c>
      <c r="E9" s="1053"/>
      <c r="F9" s="1053"/>
      <c r="G9" s="217">
        <v>1</v>
      </c>
      <c r="H9" s="672"/>
      <c r="I9" s="384">
        <f t="shared" ref="I9:I21" si="1">G9*ROUND(H9,2)</f>
        <v>0</v>
      </c>
      <c r="J9" s="206"/>
    </row>
    <row r="10" spans="1:10" ht="38.25" x14ac:dyDescent="0.25">
      <c r="A10" s="249">
        <f t="shared" si="0"/>
        <v>4</v>
      </c>
      <c r="B10" s="250" t="s">
        <v>2307</v>
      </c>
      <c r="C10" s="251" t="s">
        <v>2308</v>
      </c>
      <c r="D10" s="252" t="s">
        <v>2302</v>
      </c>
      <c r="E10" s="1053"/>
      <c r="F10" s="1053"/>
      <c r="G10" s="217">
        <v>1</v>
      </c>
      <c r="H10" s="672"/>
      <c r="I10" s="384">
        <f t="shared" si="1"/>
        <v>0</v>
      </c>
      <c r="J10" s="206"/>
    </row>
    <row r="11" spans="1:10" ht="38.25" x14ac:dyDescent="0.25">
      <c r="A11" s="249">
        <f t="shared" si="0"/>
        <v>5</v>
      </c>
      <c r="B11" s="250" t="s">
        <v>2309</v>
      </c>
      <c r="C11" s="251" t="s">
        <v>2310</v>
      </c>
      <c r="D11" s="252" t="s">
        <v>2302</v>
      </c>
      <c r="E11" s="1053"/>
      <c r="F11" s="1053"/>
      <c r="G11" s="217">
        <v>1</v>
      </c>
      <c r="H11" s="672"/>
      <c r="I11" s="384">
        <f t="shared" si="1"/>
        <v>0</v>
      </c>
      <c r="J11" s="206"/>
    </row>
    <row r="12" spans="1:10" ht="25.5" x14ac:dyDescent="0.25">
      <c r="A12" s="249">
        <f t="shared" si="0"/>
        <v>6</v>
      </c>
      <c r="B12" s="250" t="s">
        <v>2311</v>
      </c>
      <c r="C12" s="251" t="s">
        <v>2312</v>
      </c>
      <c r="D12" s="252" t="s">
        <v>2302</v>
      </c>
      <c r="E12" s="1053"/>
      <c r="F12" s="1053"/>
      <c r="G12" s="217">
        <v>1</v>
      </c>
      <c r="H12" s="672"/>
      <c r="I12" s="384">
        <f t="shared" si="1"/>
        <v>0</v>
      </c>
      <c r="J12" s="206"/>
    </row>
    <row r="13" spans="1:10" ht="51" x14ac:dyDescent="0.25">
      <c r="A13" s="249">
        <f t="shared" si="0"/>
        <v>7</v>
      </c>
      <c r="B13" s="250" t="s">
        <v>2313</v>
      </c>
      <c r="C13" s="251" t="s">
        <v>2314</v>
      </c>
      <c r="D13" s="252" t="s">
        <v>2302</v>
      </c>
      <c r="E13" s="1053"/>
      <c r="F13" s="1053"/>
      <c r="G13" s="217">
        <v>1</v>
      </c>
      <c r="H13" s="672"/>
      <c r="I13" s="384">
        <f t="shared" si="1"/>
        <v>0</v>
      </c>
      <c r="J13" s="206"/>
    </row>
    <row r="14" spans="1:10" ht="51" x14ac:dyDescent="0.25">
      <c r="A14" s="249">
        <f t="shared" si="0"/>
        <v>8</v>
      </c>
      <c r="B14" s="250" t="s">
        <v>2315</v>
      </c>
      <c r="C14" s="251" t="s">
        <v>2316</v>
      </c>
      <c r="D14" s="252" t="s">
        <v>2302</v>
      </c>
      <c r="E14" s="1053"/>
      <c r="F14" s="1053"/>
      <c r="G14" s="217">
        <v>1</v>
      </c>
      <c r="H14" s="672"/>
      <c r="I14" s="384">
        <f t="shared" si="1"/>
        <v>0</v>
      </c>
      <c r="J14" s="206"/>
    </row>
    <row r="15" spans="1:10" ht="38.25" x14ac:dyDescent="0.25">
      <c r="A15" s="249">
        <f t="shared" si="0"/>
        <v>9</v>
      </c>
      <c r="B15" s="250" t="s">
        <v>2317</v>
      </c>
      <c r="C15" s="251" t="s">
        <v>2318</v>
      </c>
      <c r="D15" s="252" t="s">
        <v>2302</v>
      </c>
      <c r="E15" s="1053"/>
      <c r="F15" s="1053"/>
      <c r="G15" s="217">
        <v>1</v>
      </c>
      <c r="H15" s="672"/>
      <c r="I15" s="384">
        <f t="shared" si="1"/>
        <v>0</v>
      </c>
      <c r="J15" s="206"/>
    </row>
    <row r="16" spans="1:10" ht="51" x14ac:dyDescent="0.25">
      <c r="A16" s="249">
        <f t="shared" si="0"/>
        <v>10</v>
      </c>
      <c r="B16" s="250" t="s">
        <v>2319</v>
      </c>
      <c r="C16" s="251" t="s">
        <v>2320</v>
      </c>
      <c r="D16" s="252" t="s">
        <v>2302</v>
      </c>
      <c r="E16" s="1053"/>
      <c r="F16" s="1053"/>
      <c r="G16" s="217">
        <v>1</v>
      </c>
      <c r="H16" s="672"/>
      <c r="I16" s="384">
        <f t="shared" si="1"/>
        <v>0</v>
      </c>
      <c r="J16" s="206"/>
    </row>
    <row r="17" spans="1:10" ht="38.25" x14ac:dyDescent="0.25">
      <c r="A17" s="249">
        <f t="shared" si="0"/>
        <v>11</v>
      </c>
      <c r="B17" s="250" t="s">
        <v>2321</v>
      </c>
      <c r="C17" s="251" t="s">
        <v>2322</v>
      </c>
      <c r="D17" s="252" t="s">
        <v>2302</v>
      </c>
      <c r="E17" s="1053"/>
      <c r="F17" s="1053"/>
      <c r="G17" s="217">
        <v>1</v>
      </c>
      <c r="H17" s="672"/>
      <c r="I17" s="384">
        <f t="shared" si="1"/>
        <v>0</v>
      </c>
      <c r="J17" s="206"/>
    </row>
    <row r="18" spans="1:10" ht="51" x14ac:dyDescent="0.25">
      <c r="A18" s="249">
        <f t="shared" si="0"/>
        <v>12</v>
      </c>
      <c r="B18" s="250" t="s">
        <v>2323</v>
      </c>
      <c r="C18" s="251" t="s">
        <v>2324</v>
      </c>
      <c r="D18" s="252" t="s">
        <v>2302</v>
      </c>
      <c r="E18" s="1053"/>
      <c r="F18" s="1053"/>
      <c r="G18" s="217">
        <v>1</v>
      </c>
      <c r="H18" s="672"/>
      <c r="I18" s="384">
        <f t="shared" si="1"/>
        <v>0</v>
      </c>
      <c r="J18" s="206"/>
    </row>
    <row r="19" spans="1:10" ht="38.25" x14ac:dyDescent="0.25">
      <c r="A19" s="249">
        <f t="shared" si="0"/>
        <v>13</v>
      </c>
      <c r="B19" s="250" t="s">
        <v>2321</v>
      </c>
      <c r="C19" s="251" t="s">
        <v>2325</v>
      </c>
      <c r="D19" s="252" t="s">
        <v>2302</v>
      </c>
      <c r="E19" s="1053"/>
      <c r="F19" s="1053"/>
      <c r="G19" s="217">
        <v>1</v>
      </c>
      <c r="H19" s="672"/>
      <c r="I19" s="384">
        <f t="shared" si="1"/>
        <v>0</v>
      </c>
      <c r="J19" s="206"/>
    </row>
    <row r="20" spans="1:10" ht="25.5" x14ac:dyDescent="0.25">
      <c r="A20" s="249">
        <f t="shared" si="0"/>
        <v>14</v>
      </c>
      <c r="B20" s="250" t="s">
        <v>2326</v>
      </c>
      <c r="C20" s="251" t="s">
        <v>2327</v>
      </c>
      <c r="D20" s="252" t="s">
        <v>2302</v>
      </c>
      <c r="E20" s="1053"/>
      <c r="F20" s="1053"/>
      <c r="G20" s="217">
        <v>1</v>
      </c>
      <c r="H20" s="672"/>
      <c r="I20" s="384">
        <f t="shared" si="1"/>
        <v>0</v>
      </c>
      <c r="J20" s="206"/>
    </row>
    <row r="21" spans="1:10" ht="26.25" thickBot="1" x14ac:dyDescent="0.3">
      <c r="A21" s="383">
        <f t="shared" si="0"/>
        <v>15</v>
      </c>
      <c r="B21" s="8" t="s">
        <v>2328</v>
      </c>
      <c r="C21" s="135" t="s">
        <v>2329</v>
      </c>
      <c r="D21" s="152" t="s">
        <v>2302</v>
      </c>
      <c r="E21" s="1054"/>
      <c r="F21" s="1054"/>
      <c r="G21" s="130">
        <v>1</v>
      </c>
      <c r="H21" s="674"/>
      <c r="I21" s="124">
        <f t="shared" si="1"/>
        <v>0</v>
      </c>
      <c r="J21" s="206"/>
    </row>
    <row r="22" spans="1:10" ht="16.5" thickTop="1" thickBot="1" x14ac:dyDescent="0.3">
      <c r="H22" s="125" t="s">
        <v>9</v>
      </c>
      <c r="I22" s="126">
        <f>SUM(I7:I21)</f>
        <v>0</v>
      </c>
      <c r="J22" s="206"/>
    </row>
    <row r="23" spans="1:10" ht="15.75" thickTop="1" x14ac:dyDescent="0.25"/>
    <row r="24" spans="1:10" ht="75" customHeight="1" x14ac:dyDescent="0.25">
      <c r="A24" s="1341" t="s">
        <v>151</v>
      </c>
      <c r="B24" s="1342"/>
      <c r="C24" s="1342"/>
      <c r="D24" s="1342"/>
      <c r="E24" s="1342"/>
      <c r="F24" s="1342"/>
      <c r="G24" s="1342"/>
      <c r="H24" s="1342"/>
      <c r="I24" s="1342"/>
    </row>
    <row r="25" spans="1:10" x14ac:dyDescent="0.25">
      <c r="A25" s="466"/>
      <c r="B25" s="463"/>
    </row>
  </sheetData>
  <sheetProtection algorithmName="SHA-512" hashValue="J+vlJ+V+N2UcetHFWEswh8rE4411a7K15aX4pEDHCTwM6v9b4pkSh0G/w9imlA7sV1oRn+NAgGZnDeQTyunxcA==" saltValue="0JWheX5yDvQPVAWhDIViqA==" spinCount="100000" sheet="1" objects="1" scenarios="1"/>
  <mergeCells count="13">
    <mergeCell ref="H5:H6"/>
    <mergeCell ref="I5:I6"/>
    <mergeCell ref="A24:I24"/>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2" orientation="landscape" horizontalDpi="4294967295" verticalDpi="4294967295" r:id="rId1"/>
  <headerFooter>
    <oddFooter>Strana &amp;P z &amp;N</oddFooter>
  </headerFooter>
  <drawing r:id="rId2"/>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6">
    <tabColor theme="2" tint="-0.499984740745262"/>
    <pageSetUpPr fitToPage="1"/>
  </sheetPr>
  <dimension ref="A1:J19"/>
  <sheetViews>
    <sheetView zoomScale="90" zoomScaleNormal="90" workbookViewId="0">
      <pane ySplit="6" topLeftCell="A7" activePane="bottomLeft" state="frozen"/>
      <selection activeCell="A2" sqref="A2:I2"/>
      <selection pane="bottomLeft" activeCell="H7" activeCellId="1" sqref="H7 H7:H15"/>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6384" width="9.140625" style="18"/>
  </cols>
  <sheetData>
    <row r="1" spans="1:10" ht="54" customHeight="1" x14ac:dyDescent="0.25">
      <c r="A1" s="1162"/>
      <c r="B1" s="1162"/>
      <c r="C1" s="1162"/>
      <c r="D1" s="1162"/>
      <c r="E1" s="1162"/>
      <c r="F1" s="1162"/>
      <c r="G1" s="1164" t="s">
        <v>3556</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640</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89"/>
      <c r="B6" s="1190"/>
      <c r="C6" s="877" t="s">
        <v>148</v>
      </c>
      <c r="D6" s="877" t="s">
        <v>147</v>
      </c>
      <c r="E6" s="403" t="s">
        <v>148</v>
      </c>
      <c r="F6" s="403" t="s">
        <v>147</v>
      </c>
      <c r="G6" s="1157"/>
      <c r="H6" s="1191"/>
      <c r="I6" s="1192"/>
    </row>
    <row r="7" spans="1:10" ht="25.5" x14ac:dyDescent="0.25">
      <c r="A7" s="249">
        <v>1</v>
      </c>
      <c r="B7" s="250" t="s">
        <v>2330</v>
      </c>
      <c r="C7" s="251" t="s">
        <v>2331</v>
      </c>
      <c r="D7" s="251" t="s">
        <v>2332</v>
      </c>
      <c r="E7" s="1057"/>
      <c r="F7" s="1057"/>
      <c r="G7" s="217">
        <v>1</v>
      </c>
      <c r="H7" s="672"/>
      <c r="I7" s="384">
        <f>G7*ROUND(H7,2)</f>
        <v>0</v>
      </c>
      <c r="J7" s="206"/>
    </row>
    <row r="8" spans="1:10" ht="15" customHeight="1" x14ac:dyDescent="0.25">
      <c r="A8" s="122">
        <v>2</v>
      </c>
      <c r="B8" s="7" t="s">
        <v>2333</v>
      </c>
      <c r="C8" s="133" t="s">
        <v>2334</v>
      </c>
      <c r="D8" s="131" t="s">
        <v>2335</v>
      </c>
      <c r="E8" s="1040"/>
      <c r="F8" s="1040"/>
      <c r="G8" s="128">
        <v>1</v>
      </c>
      <c r="H8" s="663"/>
      <c r="I8" s="123">
        <f>G8*ROUND(H8,2)</f>
        <v>0</v>
      </c>
      <c r="J8" s="206"/>
    </row>
    <row r="9" spans="1:10" ht="30" customHeight="1" x14ac:dyDescent="0.25">
      <c r="A9" s="14">
        <v>3</v>
      </c>
      <c r="B9" s="6" t="s">
        <v>2336</v>
      </c>
      <c r="C9" s="140" t="s">
        <v>2337</v>
      </c>
      <c r="D9" s="163" t="s">
        <v>2335</v>
      </c>
      <c r="E9" s="1058"/>
      <c r="F9" s="1058"/>
      <c r="G9" s="128">
        <v>1</v>
      </c>
      <c r="H9" s="663"/>
      <c r="I9" s="123">
        <f t="shared" ref="I9:I15" si="0">G9*ROUND(H9,2)</f>
        <v>0</v>
      </c>
      <c r="J9" s="206"/>
    </row>
    <row r="10" spans="1:10" ht="30" customHeight="1" x14ac:dyDescent="0.25">
      <c r="A10" s="14">
        <v>4</v>
      </c>
      <c r="B10" s="6" t="s">
        <v>2338</v>
      </c>
      <c r="C10" s="140" t="s">
        <v>2339</v>
      </c>
      <c r="D10" s="163" t="s">
        <v>2340</v>
      </c>
      <c r="E10" s="1058"/>
      <c r="F10" s="1058"/>
      <c r="G10" s="128">
        <v>1</v>
      </c>
      <c r="H10" s="673"/>
      <c r="I10" s="123">
        <f t="shared" si="0"/>
        <v>0</v>
      </c>
      <c r="J10" s="206"/>
    </row>
    <row r="11" spans="1:10" x14ac:dyDescent="0.25">
      <c r="A11" s="14">
        <v>5</v>
      </c>
      <c r="B11" s="6" t="s">
        <v>2341</v>
      </c>
      <c r="C11" s="140" t="s">
        <v>2342</v>
      </c>
      <c r="D11" s="163" t="s">
        <v>2340</v>
      </c>
      <c r="E11" s="1058"/>
      <c r="F11" s="1058"/>
      <c r="G11" s="128">
        <v>1</v>
      </c>
      <c r="H11" s="673"/>
      <c r="I11" s="123">
        <f t="shared" si="0"/>
        <v>0</v>
      </c>
      <c r="J11" s="206"/>
    </row>
    <row r="12" spans="1:10" ht="15" customHeight="1" x14ac:dyDescent="0.25">
      <c r="A12" s="14">
        <v>6</v>
      </c>
      <c r="B12" s="6" t="s">
        <v>2343</v>
      </c>
      <c r="C12" s="140" t="s">
        <v>2344</v>
      </c>
      <c r="D12" s="163" t="s">
        <v>2340</v>
      </c>
      <c r="E12" s="1058"/>
      <c r="F12" s="1058"/>
      <c r="G12" s="128">
        <v>1</v>
      </c>
      <c r="H12" s="673"/>
      <c r="I12" s="123">
        <f t="shared" si="0"/>
        <v>0</v>
      </c>
      <c r="J12" s="206"/>
    </row>
    <row r="13" spans="1:10" ht="15" customHeight="1" x14ac:dyDescent="0.25">
      <c r="A13" s="15">
        <v>7</v>
      </c>
      <c r="B13" s="166" t="s">
        <v>2345</v>
      </c>
      <c r="C13" s="146" t="s">
        <v>2346</v>
      </c>
      <c r="D13" s="167" t="s">
        <v>2347</v>
      </c>
      <c r="E13" s="1059"/>
      <c r="F13" s="1059"/>
      <c r="G13" s="134">
        <v>1</v>
      </c>
      <c r="H13" s="677"/>
      <c r="I13" s="123">
        <f t="shared" si="0"/>
        <v>0</v>
      </c>
      <c r="J13" s="206"/>
    </row>
    <row r="14" spans="1:10" x14ac:dyDescent="0.25">
      <c r="A14" s="15">
        <v>8</v>
      </c>
      <c r="B14" s="166" t="s">
        <v>2348</v>
      </c>
      <c r="C14" s="146" t="s">
        <v>2349</v>
      </c>
      <c r="D14" s="167" t="s">
        <v>2347</v>
      </c>
      <c r="E14" s="1059"/>
      <c r="F14" s="1059"/>
      <c r="G14" s="134">
        <v>1</v>
      </c>
      <c r="H14" s="677"/>
      <c r="I14" s="123">
        <f t="shared" si="0"/>
        <v>0</v>
      </c>
      <c r="J14" s="206"/>
    </row>
    <row r="15" spans="1:10" ht="25.5" customHeight="1" thickBot="1" x14ac:dyDescent="0.3">
      <c r="A15" s="16">
        <v>9</v>
      </c>
      <c r="B15" s="164" t="s">
        <v>2350</v>
      </c>
      <c r="C15" s="158" t="s">
        <v>2351</v>
      </c>
      <c r="D15" s="165" t="s">
        <v>165</v>
      </c>
      <c r="E15" s="1060"/>
      <c r="F15" s="1060"/>
      <c r="G15" s="130">
        <v>1</v>
      </c>
      <c r="H15" s="674"/>
      <c r="I15" s="410">
        <f t="shared" si="0"/>
        <v>0</v>
      </c>
      <c r="J15" s="206"/>
    </row>
    <row r="16" spans="1:10" ht="16.5" thickTop="1" thickBot="1" x14ac:dyDescent="0.3">
      <c r="H16" s="125" t="s">
        <v>9</v>
      </c>
      <c r="I16" s="213">
        <f>SUM(I7:I15)</f>
        <v>0</v>
      </c>
      <c r="J16" s="206"/>
    </row>
    <row r="17" spans="1:9" ht="15.75" thickTop="1" x14ac:dyDescent="0.25"/>
    <row r="18" spans="1:9" ht="75" customHeight="1" x14ac:dyDescent="0.25">
      <c r="A18" s="1341" t="s">
        <v>151</v>
      </c>
      <c r="B18" s="1342"/>
      <c r="C18" s="1342"/>
      <c r="D18" s="1342"/>
      <c r="E18" s="1342"/>
      <c r="F18" s="1342"/>
      <c r="G18" s="1342"/>
      <c r="H18" s="1342"/>
      <c r="I18" s="1342"/>
    </row>
    <row r="19" spans="1:9" x14ac:dyDescent="0.25">
      <c r="A19" s="466"/>
      <c r="B19" s="463"/>
    </row>
  </sheetData>
  <sheetProtection algorithmName="SHA-512" hashValue="xYWZepunZt5k3brohKuDLSXTudK/lnOo0VQanT12YOu3/Nolr3PngNY6galDxDRHu4wqyz1mIrLjk91eEdso7g==" saltValue="hijOc2fZJi8oL0jwApNDVg==" spinCount="100000" sheet="1" objects="1" scenarios="1"/>
  <mergeCells count="13">
    <mergeCell ref="H5:H6"/>
    <mergeCell ref="I5:I6"/>
    <mergeCell ref="A18:I18"/>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
    <tabColor rgb="FF92D050"/>
    <pageSetUpPr fitToPage="1"/>
  </sheetPr>
  <dimension ref="A1:S57"/>
  <sheetViews>
    <sheetView topLeftCell="D1" zoomScale="55" zoomScaleNormal="55" workbookViewId="0">
      <pane ySplit="7" topLeftCell="A49" activePane="bottomLeft" state="frozen"/>
      <selection pane="bottomLeft" activeCell="R55" activeCellId="8" sqref="R8 R8:R9 R12 R21:R27 R29:R31 R33:R39 R42:R46 R48:R53 R55"/>
    </sheetView>
  </sheetViews>
  <sheetFormatPr defaultColWidth="9.140625" defaultRowHeight="15" x14ac:dyDescent="0.25"/>
  <cols>
    <col min="1" max="1" width="5.7109375" style="1133" customWidth="1"/>
    <col min="2" max="2" width="18.7109375" style="18" customWidth="1"/>
    <col min="3" max="3" width="32.7109375" style="18" customWidth="1"/>
    <col min="4" max="4" width="60.7109375" style="18" customWidth="1"/>
    <col min="5" max="10" width="3.7109375" style="1133" customWidth="1"/>
    <col min="11" max="12" width="9.7109375" style="1133"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471</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470</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s="38" customFormat="1" ht="15" customHeight="1" x14ac:dyDescent="0.25">
      <c r="A8" s="303">
        <v>1</v>
      </c>
      <c r="B8" s="330"/>
      <c r="C8" s="302"/>
      <c r="D8" s="301" t="s">
        <v>381</v>
      </c>
      <c r="E8" s="282"/>
      <c r="F8" s="282"/>
      <c r="G8" s="282"/>
      <c r="H8" s="282"/>
      <c r="I8" s="282"/>
      <c r="J8" s="331"/>
      <c r="K8" s="687">
        <v>43033</v>
      </c>
      <c r="L8" s="687">
        <v>46684</v>
      </c>
      <c r="M8" s="716"/>
      <c r="N8" s="331"/>
      <c r="O8" s="331"/>
      <c r="P8" s="717">
        <v>0.25</v>
      </c>
      <c r="Q8" s="717">
        <v>1</v>
      </c>
      <c r="R8" s="670"/>
      <c r="S8" s="308">
        <f>P8*Q8*ROUND(R8,2)</f>
        <v>0</v>
      </c>
    </row>
    <row r="9" spans="1:19" s="204" customFormat="1" ht="25.5" x14ac:dyDescent="0.25">
      <c r="A9" s="303">
        <v>2</v>
      </c>
      <c r="B9" s="538" t="s">
        <v>1243</v>
      </c>
      <c r="C9" s="316" t="s">
        <v>1244</v>
      </c>
      <c r="D9" s="304" t="s">
        <v>224</v>
      </c>
      <c r="E9" s="305"/>
      <c r="F9" s="305"/>
      <c r="G9" s="305"/>
      <c r="H9" s="305"/>
      <c r="I9" s="305"/>
      <c r="J9" s="717" t="s">
        <v>7</v>
      </c>
      <c r="K9" s="721"/>
      <c r="L9" s="721"/>
      <c r="M9" s="717"/>
      <c r="N9" s="717" t="s">
        <v>7</v>
      </c>
      <c r="O9" s="717"/>
      <c r="P9" s="717">
        <v>1</v>
      </c>
      <c r="Q9" s="717">
        <v>1</v>
      </c>
      <c r="R9" s="670"/>
      <c r="S9" s="308">
        <f>P9*Q9*ROUND(R9,2)</f>
        <v>0</v>
      </c>
    </row>
    <row r="10" spans="1:19" ht="25.5" x14ac:dyDescent="0.25">
      <c r="A10" s="303">
        <f t="shared" ref="A10:A29" si="0">ROW(A3)</f>
        <v>3</v>
      </c>
      <c r="B10" s="1175" t="s">
        <v>474</v>
      </c>
      <c r="C10" s="1137" t="s">
        <v>475</v>
      </c>
      <c r="D10" s="925" t="s">
        <v>476</v>
      </c>
      <c r="E10" s="781" t="s">
        <v>7</v>
      </c>
      <c r="F10" s="781"/>
      <c r="G10" s="781"/>
      <c r="H10" s="781"/>
      <c r="I10" s="781"/>
      <c r="J10" s="781"/>
      <c r="K10" s="782"/>
      <c r="L10" s="782"/>
      <c r="M10" s="781"/>
      <c r="N10" s="781"/>
      <c r="O10" s="781"/>
      <c r="P10" s="781">
        <v>365</v>
      </c>
      <c r="Q10" s="781" t="s">
        <v>4046</v>
      </c>
      <c r="R10" s="788" t="s">
        <v>4046</v>
      </c>
      <c r="S10" s="788" t="s">
        <v>4046</v>
      </c>
    </row>
    <row r="11" spans="1:19" x14ac:dyDescent="0.25">
      <c r="A11" s="303">
        <f t="shared" si="0"/>
        <v>4</v>
      </c>
      <c r="B11" s="1176"/>
      <c r="C11" s="758" t="s">
        <v>477</v>
      </c>
      <c r="D11" s="926" t="s">
        <v>476</v>
      </c>
      <c r="E11" s="767"/>
      <c r="F11" s="767" t="s">
        <v>7</v>
      </c>
      <c r="G11" s="767"/>
      <c r="H11" s="767"/>
      <c r="I11" s="767"/>
      <c r="J11" s="767"/>
      <c r="K11" s="770"/>
      <c r="L11" s="770"/>
      <c r="M11" s="767"/>
      <c r="N11" s="767"/>
      <c r="O11" s="767"/>
      <c r="P11" s="767">
        <v>52</v>
      </c>
      <c r="Q11" s="767" t="s">
        <v>4046</v>
      </c>
      <c r="R11" s="788" t="s">
        <v>4046</v>
      </c>
      <c r="S11" s="788" t="s">
        <v>4046</v>
      </c>
    </row>
    <row r="12" spans="1:19" x14ac:dyDescent="0.25">
      <c r="A12" s="303">
        <f t="shared" si="0"/>
        <v>5</v>
      </c>
      <c r="B12" s="1176"/>
      <c r="C12" s="903"/>
      <c r="D12" s="926" t="s">
        <v>224</v>
      </c>
      <c r="E12" s="767"/>
      <c r="F12" s="767"/>
      <c r="G12" s="767"/>
      <c r="H12" s="767"/>
      <c r="I12" s="767"/>
      <c r="J12" s="767" t="s">
        <v>7</v>
      </c>
      <c r="K12" s="770"/>
      <c r="L12" s="770"/>
      <c r="M12" s="767"/>
      <c r="N12" s="767" t="s">
        <v>7</v>
      </c>
      <c r="O12" s="767"/>
      <c r="P12" s="767">
        <v>1</v>
      </c>
      <c r="Q12" s="767">
        <v>1</v>
      </c>
      <c r="R12" s="733"/>
      <c r="S12" s="127">
        <f>Q12*P12*ROUND(R12,2)</f>
        <v>0</v>
      </c>
    </row>
    <row r="13" spans="1:19" x14ac:dyDescent="0.25">
      <c r="A13" s="303">
        <f t="shared" si="0"/>
        <v>6</v>
      </c>
      <c r="B13" s="1176"/>
      <c r="C13" s="760" t="s">
        <v>478</v>
      </c>
      <c r="D13" s="926" t="s">
        <v>479</v>
      </c>
      <c r="E13" s="767" t="s">
        <v>7</v>
      </c>
      <c r="F13" s="767"/>
      <c r="G13" s="767"/>
      <c r="H13" s="767"/>
      <c r="I13" s="767"/>
      <c r="J13" s="767"/>
      <c r="K13" s="770"/>
      <c r="L13" s="770"/>
      <c r="M13" s="767"/>
      <c r="N13" s="767"/>
      <c r="O13" s="767"/>
      <c r="P13" s="767">
        <v>365</v>
      </c>
      <c r="Q13" s="767" t="s">
        <v>4046</v>
      </c>
      <c r="R13" s="927" t="s">
        <v>4046</v>
      </c>
      <c r="S13" s="927" t="s">
        <v>4046</v>
      </c>
    </row>
    <row r="14" spans="1:19" x14ac:dyDescent="0.25">
      <c r="A14" s="303">
        <f t="shared" si="0"/>
        <v>7</v>
      </c>
      <c r="B14" s="1176"/>
      <c r="C14" s="903"/>
      <c r="D14" s="926" t="s">
        <v>480</v>
      </c>
      <c r="E14" s="767"/>
      <c r="F14" s="767" t="s">
        <v>7</v>
      </c>
      <c r="G14" s="767"/>
      <c r="H14" s="767"/>
      <c r="I14" s="767"/>
      <c r="J14" s="767"/>
      <c r="K14" s="770"/>
      <c r="L14" s="770"/>
      <c r="M14" s="767"/>
      <c r="N14" s="767"/>
      <c r="O14" s="767"/>
      <c r="P14" s="767">
        <v>52</v>
      </c>
      <c r="Q14" s="767" t="s">
        <v>4046</v>
      </c>
      <c r="R14" s="927" t="s">
        <v>4046</v>
      </c>
      <c r="S14" s="927" t="s">
        <v>4046</v>
      </c>
    </row>
    <row r="15" spans="1:19" ht="25.5" x14ac:dyDescent="0.25">
      <c r="A15" s="303">
        <f t="shared" si="0"/>
        <v>8</v>
      </c>
      <c r="B15" s="1176"/>
      <c r="C15" s="903" t="s">
        <v>481</v>
      </c>
      <c r="D15" s="926" t="s">
        <v>482</v>
      </c>
      <c r="E15" s="767"/>
      <c r="F15" s="767"/>
      <c r="G15" s="767" t="s">
        <v>7</v>
      </c>
      <c r="H15" s="767"/>
      <c r="I15" s="767"/>
      <c r="J15" s="767"/>
      <c r="K15" s="770"/>
      <c r="L15" s="770"/>
      <c r="M15" s="767"/>
      <c r="N15" s="767"/>
      <c r="O15" s="767"/>
      <c r="P15" s="767">
        <v>12</v>
      </c>
      <c r="Q15" s="767" t="s">
        <v>4046</v>
      </c>
      <c r="R15" s="927" t="s">
        <v>4046</v>
      </c>
      <c r="S15" s="927" t="s">
        <v>4046</v>
      </c>
    </row>
    <row r="16" spans="1:19" x14ac:dyDescent="0.25">
      <c r="A16" s="303">
        <f t="shared" si="0"/>
        <v>9</v>
      </c>
      <c r="B16" s="1176"/>
      <c r="C16" s="903"/>
      <c r="D16" s="926" t="s">
        <v>483</v>
      </c>
      <c r="E16" s="767"/>
      <c r="F16" s="767"/>
      <c r="G16" s="767" t="s">
        <v>7</v>
      </c>
      <c r="H16" s="767"/>
      <c r="I16" s="767"/>
      <c r="J16" s="767"/>
      <c r="K16" s="770"/>
      <c r="L16" s="770"/>
      <c r="M16" s="767"/>
      <c r="N16" s="767"/>
      <c r="O16" s="767"/>
      <c r="P16" s="767">
        <v>12</v>
      </c>
      <c r="Q16" s="767" t="s">
        <v>4046</v>
      </c>
      <c r="R16" s="927" t="s">
        <v>4046</v>
      </c>
      <c r="S16" s="927" t="s">
        <v>4046</v>
      </c>
    </row>
    <row r="17" spans="1:19" x14ac:dyDescent="0.25">
      <c r="A17" s="303">
        <f t="shared" si="0"/>
        <v>10</v>
      </c>
      <c r="B17" s="1176"/>
      <c r="C17" s="1183" t="s">
        <v>484</v>
      </c>
      <c r="D17" s="926" t="s">
        <v>485</v>
      </c>
      <c r="E17" s="767"/>
      <c r="F17" s="767"/>
      <c r="G17" s="767" t="s">
        <v>7</v>
      </c>
      <c r="H17" s="767"/>
      <c r="I17" s="767"/>
      <c r="J17" s="767"/>
      <c r="K17" s="770"/>
      <c r="L17" s="770"/>
      <c r="M17" s="767"/>
      <c r="N17" s="767"/>
      <c r="O17" s="767"/>
      <c r="P17" s="767">
        <v>12</v>
      </c>
      <c r="Q17" s="767" t="s">
        <v>4046</v>
      </c>
      <c r="R17" s="927" t="s">
        <v>4046</v>
      </c>
      <c r="S17" s="927" t="s">
        <v>4046</v>
      </c>
    </row>
    <row r="18" spans="1:19" x14ac:dyDescent="0.25">
      <c r="A18" s="303">
        <f t="shared" si="0"/>
        <v>11</v>
      </c>
      <c r="B18" s="1176"/>
      <c r="C18" s="1184"/>
      <c r="D18" s="926" t="s">
        <v>486</v>
      </c>
      <c r="E18" s="767"/>
      <c r="F18" s="767" t="s">
        <v>7</v>
      </c>
      <c r="G18" s="767"/>
      <c r="H18" s="767"/>
      <c r="I18" s="767"/>
      <c r="J18" s="767"/>
      <c r="K18" s="770"/>
      <c r="L18" s="770"/>
      <c r="M18" s="767"/>
      <c r="N18" s="767"/>
      <c r="O18" s="767"/>
      <c r="P18" s="767">
        <v>52</v>
      </c>
      <c r="Q18" s="767" t="s">
        <v>4046</v>
      </c>
      <c r="R18" s="927" t="s">
        <v>4046</v>
      </c>
      <c r="S18" s="927" t="s">
        <v>4046</v>
      </c>
    </row>
    <row r="19" spans="1:19" x14ac:dyDescent="0.25">
      <c r="A19" s="303">
        <f t="shared" si="0"/>
        <v>12</v>
      </c>
      <c r="B19" s="1176"/>
      <c r="C19" s="1184"/>
      <c r="D19" s="926" t="s">
        <v>487</v>
      </c>
      <c r="E19" s="767"/>
      <c r="F19" s="767"/>
      <c r="G19" s="767" t="s">
        <v>7</v>
      </c>
      <c r="H19" s="767"/>
      <c r="I19" s="767"/>
      <c r="J19" s="767"/>
      <c r="K19" s="770"/>
      <c r="L19" s="770"/>
      <c r="M19" s="767"/>
      <c r="N19" s="767"/>
      <c r="O19" s="767"/>
      <c r="P19" s="767">
        <v>12</v>
      </c>
      <c r="Q19" s="767" t="s">
        <v>4046</v>
      </c>
      <c r="R19" s="927" t="s">
        <v>4046</v>
      </c>
      <c r="S19" s="927" t="s">
        <v>4046</v>
      </c>
    </row>
    <row r="20" spans="1:19" x14ac:dyDescent="0.25">
      <c r="A20" s="303">
        <f t="shared" si="0"/>
        <v>13</v>
      </c>
      <c r="B20" s="1176"/>
      <c r="C20" s="1184"/>
      <c r="D20" s="926" t="s">
        <v>488</v>
      </c>
      <c r="E20" s="767"/>
      <c r="F20" s="767"/>
      <c r="G20" s="767" t="s">
        <v>7</v>
      </c>
      <c r="H20" s="767"/>
      <c r="I20" s="767"/>
      <c r="J20" s="767"/>
      <c r="K20" s="770"/>
      <c r="L20" s="770"/>
      <c r="M20" s="767"/>
      <c r="N20" s="767"/>
      <c r="O20" s="767"/>
      <c r="P20" s="767">
        <v>12</v>
      </c>
      <c r="Q20" s="767" t="s">
        <v>4046</v>
      </c>
      <c r="R20" s="927" t="s">
        <v>4046</v>
      </c>
      <c r="S20" s="927" t="s">
        <v>4046</v>
      </c>
    </row>
    <row r="21" spans="1:19" ht="25.5" x14ac:dyDescent="0.25">
      <c r="A21" s="303">
        <f t="shared" si="0"/>
        <v>14</v>
      </c>
      <c r="B21" s="1176"/>
      <c r="C21" s="1185"/>
      <c r="D21" s="926" t="s">
        <v>489</v>
      </c>
      <c r="E21" s="767"/>
      <c r="F21" s="767"/>
      <c r="G21" s="767"/>
      <c r="H21" s="767"/>
      <c r="I21" s="767"/>
      <c r="J21" s="767"/>
      <c r="K21" s="770"/>
      <c r="L21" s="770"/>
      <c r="M21" s="767" t="s">
        <v>7</v>
      </c>
      <c r="N21" s="767" t="s">
        <v>7</v>
      </c>
      <c r="O21" s="767"/>
      <c r="P21" s="767">
        <v>2</v>
      </c>
      <c r="Q21" s="767">
        <v>38</v>
      </c>
      <c r="R21" s="698"/>
      <c r="S21" s="772">
        <f>P21*Q21*ROUND(R21,2)</f>
        <v>0</v>
      </c>
    </row>
    <row r="22" spans="1:19" ht="25.5" customHeight="1" x14ac:dyDescent="0.25">
      <c r="A22" s="303">
        <f t="shared" si="0"/>
        <v>15</v>
      </c>
      <c r="B22" s="1176"/>
      <c r="C22" s="1183" t="s">
        <v>490</v>
      </c>
      <c r="D22" s="926" t="s">
        <v>491</v>
      </c>
      <c r="E22" s="767" t="s">
        <v>7</v>
      </c>
      <c r="F22" s="767"/>
      <c r="G22" s="767"/>
      <c r="H22" s="767"/>
      <c r="I22" s="767"/>
      <c r="J22" s="767"/>
      <c r="K22" s="770"/>
      <c r="L22" s="770"/>
      <c r="M22" s="767" t="s">
        <v>7</v>
      </c>
      <c r="N22" s="767" t="s">
        <v>7</v>
      </c>
      <c r="O22" s="767"/>
      <c r="P22" s="767">
        <v>2</v>
      </c>
      <c r="Q22" s="767">
        <v>34</v>
      </c>
      <c r="R22" s="698"/>
      <c r="S22" s="772">
        <f t="shared" ref="S22:S55" si="1">P22*Q22*ROUND(R22,2)</f>
        <v>0</v>
      </c>
    </row>
    <row r="23" spans="1:19" x14ac:dyDescent="0.25">
      <c r="A23" s="303">
        <f t="shared" si="0"/>
        <v>16</v>
      </c>
      <c r="B23" s="1176"/>
      <c r="C23" s="1184"/>
      <c r="D23" s="926" t="s">
        <v>492</v>
      </c>
      <c r="E23" s="767" t="s">
        <v>7</v>
      </c>
      <c r="F23" s="767"/>
      <c r="G23" s="767"/>
      <c r="H23" s="767"/>
      <c r="I23" s="767"/>
      <c r="J23" s="767"/>
      <c r="K23" s="770"/>
      <c r="L23" s="770"/>
      <c r="M23" s="767" t="s">
        <v>7</v>
      </c>
      <c r="N23" s="767" t="s">
        <v>7</v>
      </c>
      <c r="O23" s="767"/>
      <c r="P23" s="767">
        <v>2</v>
      </c>
      <c r="Q23" s="767">
        <v>34</v>
      </c>
      <c r="R23" s="698"/>
      <c r="S23" s="772">
        <f t="shared" si="1"/>
        <v>0</v>
      </c>
    </row>
    <row r="24" spans="1:19" x14ac:dyDescent="0.25">
      <c r="A24" s="303">
        <f t="shared" si="0"/>
        <v>17</v>
      </c>
      <c r="B24" s="1176"/>
      <c r="C24" s="1185"/>
      <c r="D24" s="926" t="s">
        <v>493</v>
      </c>
      <c r="E24" s="767"/>
      <c r="F24" s="767"/>
      <c r="G24" s="767"/>
      <c r="H24" s="767"/>
      <c r="I24" s="767"/>
      <c r="J24" s="767"/>
      <c r="K24" s="770"/>
      <c r="L24" s="770"/>
      <c r="M24" s="767" t="s">
        <v>7</v>
      </c>
      <c r="N24" s="767" t="s">
        <v>7</v>
      </c>
      <c r="O24" s="767"/>
      <c r="P24" s="767">
        <v>2</v>
      </c>
      <c r="Q24" s="767">
        <v>34</v>
      </c>
      <c r="R24" s="698"/>
      <c r="S24" s="772">
        <f t="shared" si="1"/>
        <v>0</v>
      </c>
    </row>
    <row r="25" spans="1:19" x14ac:dyDescent="0.25">
      <c r="A25" s="303">
        <f t="shared" si="0"/>
        <v>18</v>
      </c>
      <c r="B25" s="1176"/>
      <c r="C25" s="1183" t="s">
        <v>494</v>
      </c>
      <c r="D25" s="926" t="s">
        <v>495</v>
      </c>
      <c r="E25" s="767" t="s">
        <v>7</v>
      </c>
      <c r="F25" s="767"/>
      <c r="G25" s="767"/>
      <c r="H25" s="767"/>
      <c r="I25" s="767"/>
      <c r="J25" s="767"/>
      <c r="K25" s="770"/>
      <c r="L25" s="770"/>
      <c r="M25" s="767" t="s">
        <v>7</v>
      </c>
      <c r="N25" s="767" t="s">
        <v>7</v>
      </c>
      <c r="O25" s="767"/>
      <c r="P25" s="767">
        <v>2</v>
      </c>
      <c r="Q25" s="767">
        <v>34</v>
      </c>
      <c r="R25" s="698"/>
      <c r="S25" s="772">
        <f t="shared" si="1"/>
        <v>0</v>
      </c>
    </row>
    <row r="26" spans="1:19" x14ac:dyDescent="0.25">
      <c r="A26" s="303">
        <f t="shared" si="0"/>
        <v>19</v>
      </c>
      <c r="B26" s="1176"/>
      <c r="C26" s="1184"/>
      <c r="D26" s="926" t="s">
        <v>496</v>
      </c>
      <c r="E26" s="767"/>
      <c r="F26" s="767"/>
      <c r="G26" s="767"/>
      <c r="H26" s="767"/>
      <c r="I26" s="767"/>
      <c r="J26" s="767"/>
      <c r="K26" s="770"/>
      <c r="L26" s="770"/>
      <c r="M26" s="767" t="s">
        <v>7</v>
      </c>
      <c r="N26" s="767" t="s">
        <v>7</v>
      </c>
      <c r="O26" s="767"/>
      <c r="P26" s="767">
        <v>2</v>
      </c>
      <c r="Q26" s="767">
        <v>34</v>
      </c>
      <c r="R26" s="698"/>
      <c r="S26" s="772">
        <f t="shared" si="1"/>
        <v>0</v>
      </c>
    </row>
    <row r="27" spans="1:19" x14ac:dyDescent="0.25">
      <c r="A27" s="303">
        <f t="shared" si="0"/>
        <v>20</v>
      </c>
      <c r="B27" s="1176"/>
      <c r="C27" s="1185"/>
      <c r="D27" s="926" t="s">
        <v>497</v>
      </c>
      <c r="E27" s="767"/>
      <c r="F27" s="767" t="s">
        <v>7</v>
      </c>
      <c r="G27" s="767"/>
      <c r="H27" s="767"/>
      <c r="I27" s="767"/>
      <c r="J27" s="767"/>
      <c r="K27" s="770"/>
      <c r="L27" s="770"/>
      <c r="M27" s="767" t="s">
        <v>7</v>
      </c>
      <c r="N27" s="767" t="s">
        <v>7</v>
      </c>
      <c r="O27" s="767"/>
      <c r="P27" s="767">
        <v>2</v>
      </c>
      <c r="Q27" s="767">
        <v>34</v>
      </c>
      <c r="R27" s="698"/>
      <c r="S27" s="772">
        <f t="shared" si="1"/>
        <v>0</v>
      </c>
    </row>
    <row r="28" spans="1:19" x14ac:dyDescent="0.25">
      <c r="A28" s="303">
        <f t="shared" si="0"/>
        <v>21</v>
      </c>
      <c r="B28" s="1176"/>
      <c r="C28" s="1183" t="s">
        <v>498</v>
      </c>
      <c r="D28" s="926" t="s">
        <v>499</v>
      </c>
      <c r="E28" s="767"/>
      <c r="F28" s="767"/>
      <c r="G28" s="767" t="s">
        <v>7</v>
      </c>
      <c r="H28" s="767"/>
      <c r="I28" s="767"/>
      <c r="J28" s="767"/>
      <c r="K28" s="770"/>
      <c r="L28" s="770"/>
      <c r="M28" s="767"/>
      <c r="N28" s="767"/>
      <c r="O28" s="767"/>
      <c r="P28" s="767">
        <v>12</v>
      </c>
      <c r="Q28" s="767">
        <v>68</v>
      </c>
      <c r="R28" s="927" t="s">
        <v>4046</v>
      </c>
      <c r="S28" s="927" t="s">
        <v>4046</v>
      </c>
    </row>
    <row r="29" spans="1:19" x14ac:dyDescent="0.25">
      <c r="A29" s="303">
        <f t="shared" si="0"/>
        <v>22</v>
      </c>
      <c r="B29" s="1176"/>
      <c r="C29" s="1184"/>
      <c r="D29" s="926" t="s">
        <v>500</v>
      </c>
      <c r="E29" s="767"/>
      <c r="F29" s="767"/>
      <c r="G29" s="767"/>
      <c r="H29" s="767"/>
      <c r="I29" s="767"/>
      <c r="J29" s="767"/>
      <c r="K29" s="770"/>
      <c r="L29" s="770"/>
      <c r="M29" s="767" t="s">
        <v>7</v>
      </c>
      <c r="N29" s="767"/>
      <c r="O29" s="767"/>
      <c r="P29" s="767">
        <v>1</v>
      </c>
      <c r="Q29" s="767">
        <v>68</v>
      </c>
      <c r="R29" s="698"/>
      <c r="S29" s="772">
        <f t="shared" si="1"/>
        <v>0</v>
      </c>
    </row>
    <row r="30" spans="1:19" x14ac:dyDescent="0.25">
      <c r="A30" s="303">
        <f>ROW(A23)</f>
        <v>23</v>
      </c>
      <c r="B30" s="1176"/>
      <c r="C30" s="1184"/>
      <c r="D30" s="926" t="s">
        <v>501</v>
      </c>
      <c r="E30" s="767"/>
      <c r="F30" s="767"/>
      <c r="G30" s="767"/>
      <c r="H30" s="767"/>
      <c r="I30" s="767"/>
      <c r="J30" s="767"/>
      <c r="K30" s="770"/>
      <c r="L30" s="770"/>
      <c r="M30" s="767" t="s">
        <v>7</v>
      </c>
      <c r="N30" s="767" t="s">
        <v>7</v>
      </c>
      <c r="O30" s="767"/>
      <c r="P30" s="767">
        <v>2</v>
      </c>
      <c r="Q30" s="767">
        <v>68</v>
      </c>
      <c r="R30" s="698"/>
      <c r="S30" s="772">
        <f t="shared" si="1"/>
        <v>0</v>
      </c>
    </row>
    <row r="31" spans="1:19" x14ac:dyDescent="0.25">
      <c r="A31" s="303">
        <v>24</v>
      </c>
      <c r="B31" s="1176"/>
      <c r="C31" s="1185"/>
      <c r="D31" s="926" t="s">
        <v>224</v>
      </c>
      <c r="E31" s="767"/>
      <c r="F31" s="767"/>
      <c r="G31" s="767"/>
      <c r="H31" s="767"/>
      <c r="I31" s="767"/>
      <c r="J31" s="767" t="s">
        <v>7</v>
      </c>
      <c r="K31" s="770"/>
      <c r="L31" s="770"/>
      <c r="M31" s="767" t="s">
        <v>7</v>
      </c>
      <c r="N31" s="767"/>
      <c r="O31" s="767"/>
      <c r="P31" s="767">
        <v>1</v>
      </c>
      <c r="Q31" s="767">
        <v>68</v>
      </c>
      <c r="R31" s="698"/>
      <c r="S31" s="772">
        <f t="shared" si="1"/>
        <v>0</v>
      </c>
    </row>
    <row r="32" spans="1:19" ht="25.5" x14ac:dyDescent="0.25">
      <c r="A32" s="303"/>
      <c r="B32" s="1176"/>
      <c r="C32" s="760"/>
      <c r="D32" s="926" t="s">
        <v>3619</v>
      </c>
      <c r="E32" s="767"/>
      <c r="F32" s="767"/>
      <c r="G32" s="767"/>
      <c r="H32" s="767"/>
      <c r="I32" s="767"/>
      <c r="J32" s="767"/>
      <c r="K32" s="770"/>
      <c r="L32" s="770"/>
      <c r="M32" s="767" t="s">
        <v>7</v>
      </c>
      <c r="N32" s="767"/>
      <c r="O32" s="767"/>
      <c r="P32" s="767">
        <v>0</v>
      </c>
      <c r="Q32" s="767">
        <v>68</v>
      </c>
      <c r="R32" s="928"/>
      <c r="S32" s="928"/>
    </row>
    <row r="33" spans="1:19" x14ac:dyDescent="0.25">
      <c r="A33" s="303">
        <v>25</v>
      </c>
      <c r="B33" s="1176"/>
      <c r="C33" s="760" t="s">
        <v>502</v>
      </c>
      <c r="D33" s="926" t="s">
        <v>503</v>
      </c>
      <c r="E33" s="767"/>
      <c r="F33" s="767"/>
      <c r="G33" s="767"/>
      <c r="H33" s="767"/>
      <c r="I33" s="767"/>
      <c r="J33" s="767"/>
      <c r="K33" s="770"/>
      <c r="L33" s="770"/>
      <c r="M33" s="767" t="s">
        <v>7</v>
      </c>
      <c r="N33" s="767" t="s">
        <v>7</v>
      </c>
      <c r="O33" s="767"/>
      <c r="P33" s="767">
        <v>2</v>
      </c>
      <c r="Q33" s="767">
        <v>34</v>
      </c>
      <c r="R33" s="698"/>
      <c r="S33" s="772">
        <f t="shared" si="1"/>
        <v>0</v>
      </c>
    </row>
    <row r="34" spans="1:19" x14ac:dyDescent="0.25">
      <c r="A34" s="303">
        <v>26</v>
      </c>
      <c r="B34" s="1176"/>
      <c r="C34" s="760" t="s">
        <v>504</v>
      </c>
      <c r="D34" s="926" t="s">
        <v>505</v>
      </c>
      <c r="E34" s="767"/>
      <c r="F34" s="767"/>
      <c r="G34" s="767"/>
      <c r="H34" s="767"/>
      <c r="I34" s="767"/>
      <c r="J34" s="767"/>
      <c r="K34" s="770"/>
      <c r="L34" s="770"/>
      <c r="M34" s="767"/>
      <c r="N34" s="767" t="s">
        <v>7</v>
      </c>
      <c r="O34" s="767"/>
      <c r="P34" s="767">
        <v>1</v>
      </c>
      <c r="Q34" s="767">
        <v>3</v>
      </c>
      <c r="R34" s="698"/>
      <c r="S34" s="772">
        <f t="shared" si="1"/>
        <v>0</v>
      </c>
    </row>
    <row r="35" spans="1:19" ht="25.5" x14ac:dyDescent="0.25">
      <c r="A35" s="303">
        <v>27</v>
      </c>
      <c r="B35" s="1176"/>
      <c r="C35" s="1183" t="s">
        <v>506</v>
      </c>
      <c r="D35" s="926" t="s">
        <v>277</v>
      </c>
      <c r="E35" s="767"/>
      <c r="F35" s="767"/>
      <c r="G35" s="767"/>
      <c r="H35" s="767"/>
      <c r="I35" s="767"/>
      <c r="J35" s="767"/>
      <c r="K35" s="770"/>
      <c r="L35" s="770"/>
      <c r="M35" s="767" t="s">
        <v>7</v>
      </c>
      <c r="N35" s="767" t="s">
        <v>7</v>
      </c>
      <c r="O35" s="767"/>
      <c r="P35" s="767">
        <v>2</v>
      </c>
      <c r="Q35" s="767">
        <v>3</v>
      </c>
      <c r="R35" s="698"/>
      <c r="S35" s="772">
        <f t="shared" si="1"/>
        <v>0</v>
      </c>
    </row>
    <row r="36" spans="1:19" x14ac:dyDescent="0.25">
      <c r="A36" s="303">
        <v>28</v>
      </c>
      <c r="B36" s="1176"/>
      <c r="C36" s="1185"/>
      <c r="D36" s="926" t="s">
        <v>343</v>
      </c>
      <c r="E36" s="767"/>
      <c r="F36" s="767"/>
      <c r="G36" s="767"/>
      <c r="H36" s="767"/>
      <c r="I36" s="767"/>
      <c r="J36" s="767"/>
      <c r="K36" s="770"/>
      <c r="L36" s="770"/>
      <c r="M36" s="767" t="s">
        <v>7</v>
      </c>
      <c r="N36" s="767" t="s">
        <v>7</v>
      </c>
      <c r="O36" s="767"/>
      <c r="P36" s="767">
        <v>2</v>
      </c>
      <c r="Q36" s="767">
        <v>3</v>
      </c>
      <c r="R36" s="698"/>
      <c r="S36" s="772">
        <f t="shared" si="1"/>
        <v>0</v>
      </c>
    </row>
    <row r="37" spans="1:19" x14ac:dyDescent="0.25">
      <c r="A37" s="303">
        <v>29</v>
      </c>
      <c r="B37" s="1176"/>
      <c r="C37" s="760" t="s">
        <v>504</v>
      </c>
      <c r="D37" s="926" t="s">
        <v>505</v>
      </c>
      <c r="E37" s="767"/>
      <c r="F37" s="767"/>
      <c r="G37" s="767"/>
      <c r="H37" s="767"/>
      <c r="I37" s="767"/>
      <c r="J37" s="767"/>
      <c r="K37" s="770"/>
      <c r="L37" s="770"/>
      <c r="M37" s="767"/>
      <c r="N37" s="767" t="s">
        <v>7</v>
      </c>
      <c r="O37" s="767"/>
      <c r="P37" s="767">
        <v>1</v>
      </c>
      <c r="Q37" s="767">
        <v>1</v>
      </c>
      <c r="R37" s="698"/>
      <c r="S37" s="772">
        <f t="shared" si="1"/>
        <v>0</v>
      </c>
    </row>
    <row r="38" spans="1:19" ht="25.5" x14ac:dyDescent="0.25">
      <c r="A38" s="303">
        <v>30</v>
      </c>
      <c r="B38" s="1176"/>
      <c r="C38" s="1183" t="s">
        <v>10</v>
      </c>
      <c r="D38" s="926" t="s">
        <v>277</v>
      </c>
      <c r="E38" s="767"/>
      <c r="F38" s="767"/>
      <c r="G38" s="767"/>
      <c r="H38" s="767"/>
      <c r="I38" s="767"/>
      <c r="J38" s="767"/>
      <c r="K38" s="770"/>
      <c r="L38" s="770"/>
      <c r="M38" s="767" t="s">
        <v>7</v>
      </c>
      <c r="N38" s="767" t="s">
        <v>7</v>
      </c>
      <c r="O38" s="767"/>
      <c r="P38" s="767">
        <v>2</v>
      </c>
      <c r="Q38" s="767">
        <v>1</v>
      </c>
      <c r="R38" s="698"/>
      <c r="S38" s="772">
        <f t="shared" si="1"/>
        <v>0</v>
      </c>
    </row>
    <row r="39" spans="1:19" x14ac:dyDescent="0.25">
      <c r="A39" s="303">
        <v>31</v>
      </c>
      <c r="B39" s="1177"/>
      <c r="C39" s="1185"/>
      <c r="D39" s="926" t="s">
        <v>343</v>
      </c>
      <c r="E39" s="767"/>
      <c r="F39" s="767"/>
      <c r="G39" s="767"/>
      <c r="H39" s="767"/>
      <c r="I39" s="767"/>
      <c r="J39" s="767"/>
      <c r="K39" s="770"/>
      <c r="L39" s="770"/>
      <c r="M39" s="767" t="s">
        <v>7</v>
      </c>
      <c r="N39" s="767" t="s">
        <v>7</v>
      </c>
      <c r="O39" s="767"/>
      <c r="P39" s="767">
        <v>2</v>
      </c>
      <c r="Q39" s="767">
        <v>1</v>
      </c>
      <c r="R39" s="698"/>
      <c r="S39" s="772">
        <f t="shared" si="1"/>
        <v>0</v>
      </c>
    </row>
    <row r="40" spans="1:19" ht="15" customHeight="1" x14ac:dyDescent="0.25">
      <c r="A40" s="303">
        <v>32</v>
      </c>
      <c r="B40" s="1175" t="s">
        <v>3993</v>
      </c>
      <c r="C40" s="1183" t="s">
        <v>507</v>
      </c>
      <c r="D40" s="926" t="s">
        <v>358</v>
      </c>
      <c r="E40" s="767"/>
      <c r="F40" s="767"/>
      <c r="G40" s="767" t="s">
        <v>508</v>
      </c>
      <c r="H40" s="767"/>
      <c r="I40" s="767"/>
      <c r="J40" s="767"/>
      <c r="K40" s="770"/>
      <c r="L40" s="770"/>
      <c r="M40" s="767"/>
      <c r="N40" s="767"/>
      <c r="O40" s="767"/>
      <c r="P40" s="767">
        <v>12</v>
      </c>
      <c r="Q40" s="767">
        <v>34</v>
      </c>
      <c r="R40" s="927" t="s">
        <v>4046</v>
      </c>
      <c r="S40" s="927" t="s">
        <v>4046</v>
      </c>
    </row>
    <row r="41" spans="1:19" x14ac:dyDescent="0.25">
      <c r="A41" s="303">
        <v>33</v>
      </c>
      <c r="B41" s="1176"/>
      <c r="C41" s="1184"/>
      <c r="D41" s="926" t="s">
        <v>362</v>
      </c>
      <c r="E41" s="767"/>
      <c r="F41" s="767"/>
      <c r="G41" s="767" t="s">
        <v>7</v>
      </c>
      <c r="H41" s="767"/>
      <c r="I41" s="767"/>
      <c r="J41" s="767"/>
      <c r="K41" s="770"/>
      <c r="L41" s="770"/>
      <c r="M41" s="767"/>
      <c r="N41" s="767"/>
      <c r="O41" s="767"/>
      <c r="P41" s="767">
        <v>12</v>
      </c>
      <c r="Q41" s="767">
        <v>34</v>
      </c>
      <c r="R41" s="927" t="s">
        <v>4046</v>
      </c>
      <c r="S41" s="927" t="s">
        <v>4046</v>
      </c>
    </row>
    <row r="42" spans="1:19" x14ac:dyDescent="0.25">
      <c r="A42" s="303">
        <v>34</v>
      </c>
      <c r="B42" s="1176"/>
      <c r="C42" s="1184"/>
      <c r="D42" s="926" t="s">
        <v>509</v>
      </c>
      <c r="E42" s="767"/>
      <c r="F42" s="767"/>
      <c r="G42" s="767"/>
      <c r="H42" s="767"/>
      <c r="I42" s="767"/>
      <c r="J42" s="767"/>
      <c r="K42" s="770"/>
      <c r="L42" s="770"/>
      <c r="M42" s="767"/>
      <c r="N42" s="767" t="s">
        <v>7</v>
      </c>
      <c r="O42" s="767"/>
      <c r="P42" s="767">
        <v>1</v>
      </c>
      <c r="Q42" s="767">
        <v>34</v>
      </c>
      <c r="R42" s="698"/>
      <c r="S42" s="772">
        <f t="shared" si="1"/>
        <v>0</v>
      </c>
    </row>
    <row r="43" spans="1:19" x14ac:dyDescent="0.25">
      <c r="A43" s="303">
        <v>35</v>
      </c>
      <c r="B43" s="1176"/>
      <c r="C43" s="1184"/>
      <c r="D43" s="926" t="s">
        <v>510</v>
      </c>
      <c r="E43" s="767"/>
      <c r="F43" s="767"/>
      <c r="G43" s="767"/>
      <c r="H43" s="767"/>
      <c r="I43" s="767"/>
      <c r="J43" s="767"/>
      <c r="K43" s="770"/>
      <c r="L43" s="770"/>
      <c r="M43" s="767" t="s">
        <v>7</v>
      </c>
      <c r="N43" s="767" t="s">
        <v>7</v>
      </c>
      <c r="O43" s="767"/>
      <c r="P43" s="767">
        <v>2</v>
      </c>
      <c r="Q43" s="767">
        <v>34</v>
      </c>
      <c r="R43" s="698"/>
      <c r="S43" s="772">
        <f t="shared" si="1"/>
        <v>0</v>
      </c>
    </row>
    <row r="44" spans="1:19" x14ac:dyDescent="0.25">
      <c r="A44" s="303">
        <v>36</v>
      </c>
      <c r="B44" s="1176"/>
      <c r="C44" s="1184"/>
      <c r="D44" s="926" t="s">
        <v>364</v>
      </c>
      <c r="E44" s="767"/>
      <c r="F44" s="767"/>
      <c r="G44" s="767"/>
      <c r="H44" s="767"/>
      <c r="I44" s="767"/>
      <c r="J44" s="767"/>
      <c r="K44" s="770"/>
      <c r="L44" s="770"/>
      <c r="M44" s="767" t="s">
        <v>7</v>
      </c>
      <c r="N44" s="767" t="s">
        <v>7</v>
      </c>
      <c r="O44" s="767"/>
      <c r="P44" s="767">
        <v>2</v>
      </c>
      <c r="Q44" s="767">
        <v>34</v>
      </c>
      <c r="R44" s="698"/>
      <c r="S44" s="772">
        <f t="shared" si="1"/>
        <v>0</v>
      </c>
    </row>
    <row r="45" spans="1:19" x14ac:dyDescent="0.25">
      <c r="A45" s="303">
        <v>37</v>
      </c>
      <c r="B45" s="1176"/>
      <c r="C45" s="1184"/>
      <c r="D45" s="926" t="s">
        <v>511</v>
      </c>
      <c r="E45" s="767"/>
      <c r="F45" s="767"/>
      <c r="G45" s="767"/>
      <c r="H45" s="767"/>
      <c r="I45" s="767"/>
      <c r="J45" s="767"/>
      <c r="K45" s="770"/>
      <c r="L45" s="770"/>
      <c r="M45" s="767" t="s">
        <v>7</v>
      </c>
      <c r="N45" s="767" t="s">
        <v>7</v>
      </c>
      <c r="O45" s="767"/>
      <c r="P45" s="767">
        <v>2</v>
      </c>
      <c r="Q45" s="767">
        <v>34</v>
      </c>
      <c r="R45" s="698"/>
      <c r="S45" s="772">
        <f t="shared" si="1"/>
        <v>0</v>
      </c>
    </row>
    <row r="46" spans="1:19" x14ac:dyDescent="0.25">
      <c r="A46" s="303">
        <v>38</v>
      </c>
      <c r="B46" s="1176"/>
      <c r="C46" s="1184"/>
      <c r="D46" s="926" t="s">
        <v>279</v>
      </c>
      <c r="E46" s="767"/>
      <c r="F46" s="767"/>
      <c r="G46" s="767"/>
      <c r="H46" s="767"/>
      <c r="I46" s="767"/>
      <c r="J46" s="767"/>
      <c r="K46" s="770"/>
      <c r="L46" s="770"/>
      <c r="M46" s="767" t="s">
        <v>7</v>
      </c>
      <c r="N46" s="767" t="s">
        <v>7</v>
      </c>
      <c r="O46" s="767"/>
      <c r="P46" s="767">
        <v>2</v>
      </c>
      <c r="Q46" s="767">
        <v>34</v>
      </c>
      <c r="R46" s="698"/>
      <c r="S46" s="772">
        <f t="shared" si="1"/>
        <v>0</v>
      </c>
    </row>
    <row r="47" spans="1:19" x14ac:dyDescent="0.25">
      <c r="A47" s="303">
        <v>39</v>
      </c>
      <c r="B47" s="1176"/>
      <c r="C47" s="1184"/>
      <c r="D47" s="926" t="s">
        <v>512</v>
      </c>
      <c r="E47" s="767"/>
      <c r="F47" s="767"/>
      <c r="G47" s="767" t="s">
        <v>7</v>
      </c>
      <c r="H47" s="767"/>
      <c r="I47" s="767"/>
      <c r="J47" s="767"/>
      <c r="K47" s="770"/>
      <c r="L47" s="770"/>
      <c r="M47" s="767"/>
      <c r="N47" s="767"/>
      <c r="O47" s="767"/>
      <c r="P47" s="767">
        <v>12</v>
      </c>
      <c r="Q47" s="767">
        <v>34</v>
      </c>
      <c r="R47" s="927" t="s">
        <v>4046</v>
      </c>
      <c r="S47" s="927" t="s">
        <v>4046</v>
      </c>
    </row>
    <row r="48" spans="1:19" x14ac:dyDescent="0.25">
      <c r="A48" s="303">
        <v>40</v>
      </c>
      <c r="B48" s="1176"/>
      <c r="C48" s="1184"/>
      <c r="D48" s="926" t="s">
        <v>209</v>
      </c>
      <c r="E48" s="767"/>
      <c r="F48" s="767"/>
      <c r="G48" s="767"/>
      <c r="H48" s="767"/>
      <c r="I48" s="767"/>
      <c r="J48" s="767"/>
      <c r="K48" s="770"/>
      <c r="L48" s="770"/>
      <c r="M48" s="767"/>
      <c r="N48" s="767" t="s">
        <v>7</v>
      </c>
      <c r="O48" s="767"/>
      <c r="P48" s="767">
        <v>1</v>
      </c>
      <c r="Q48" s="767">
        <v>34</v>
      </c>
      <c r="R48" s="698"/>
      <c r="S48" s="772">
        <f t="shared" si="1"/>
        <v>0</v>
      </c>
    </row>
    <row r="49" spans="1:19" x14ac:dyDescent="0.25">
      <c r="A49" s="303">
        <v>41</v>
      </c>
      <c r="B49" s="1176"/>
      <c r="C49" s="1184"/>
      <c r="D49" s="926" t="s">
        <v>513</v>
      </c>
      <c r="E49" s="767"/>
      <c r="F49" s="767"/>
      <c r="G49" s="767"/>
      <c r="H49" s="767"/>
      <c r="I49" s="767"/>
      <c r="J49" s="767"/>
      <c r="K49" s="770"/>
      <c r="L49" s="770"/>
      <c r="M49" s="767"/>
      <c r="N49" s="767" t="s">
        <v>7</v>
      </c>
      <c r="O49" s="767"/>
      <c r="P49" s="767">
        <v>1</v>
      </c>
      <c r="Q49" s="767">
        <v>34</v>
      </c>
      <c r="R49" s="698"/>
      <c r="S49" s="772">
        <f t="shared" si="1"/>
        <v>0</v>
      </c>
    </row>
    <row r="50" spans="1:19" x14ac:dyDescent="0.25">
      <c r="A50" s="303">
        <v>42</v>
      </c>
      <c r="B50" s="1176"/>
      <c r="C50" s="1184"/>
      <c r="D50" s="926" t="s">
        <v>505</v>
      </c>
      <c r="E50" s="767"/>
      <c r="F50" s="767"/>
      <c r="G50" s="767"/>
      <c r="H50" s="767"/>
      <c r="I50" s="767"/>
      <c r="J50" s="767"/>
      <c r="K50" s="770"/>
      <c r="L50" s="770"/>
      <c r="M50" s="767"/>
      <c r="N50" s="767" t="s">
        <v>7</v>
      </c>
      <c r="O50" s="767"/>
      <c r="P50" s="767">
        <v>1</v>
      </c>
      <c r="Q50" s="767">
        <v>34</v>
      </c>
      <c r="R50" s="698"/>
      <c r="S50" s="772">
        <f t="shared" si="1"/>
        <v>0</v>
      </c>
    </row>
    <row r="51" spans="1:19" ht="25.5" x14ac:dyDescent="0.25">
      <c r="A51" s="303">
        <v>43</v>
      </c>
      <c r="B51" s="1176"/>
      <c r="C51" s="1184"/>
      <c r="D51" s="926" t="s">
        <v>514</v>
      </c>
      <c r="E51" s="767"/>
      <c r="F51" s="767"/>
      <c r="G51" s="767"/>
      <c r="H51" s="767"/>
      <c r="I51" s="767"/>
      <c r="J51" s="767"/>
      <c r="K51" s="770"/>
      <c r="L51" s="770"/>
      <c r="M51" s="767"/>
      <c r="N51" s="767" t="s">
        <v>7</v>
      </c>
      <c r="O51" s="767"/>
      <c r="P51" s="767">
        <v>1</v>
      </c>
      <c r="Q51" s="767">
        <v>34</v>
      </c>
      <c r="R51" s="698"/>
      <c r="S51" s="772">
        <f t="shared" si="1"/>
        <v>0</v>
      </c>
    </row>
    <row r="52" spans="1:19" ht="25.5" x14ac:dyDescent="0.25">
      <c r="A52" s="303">
        <v>44</v>
      </c>
      <c r="B52" s="1176"/>
      <c r="C52" s="1184"/>
      <c r="D52" s="926" t="s">
        <v>277</v>
      </c>
      <c r="E52" s="767"/>
      <c r="F52" s="767"/>
      <c r="G52" s="767"/>
      <c r="H52" s="767"/>
      <c r="I52" s="767"/>
      <c r="J52" s="767"/>
      <c r="K52" s="770"/>
      <c r="L52" s="770"/>
      <c r="M52" s="767" t="s">
        <v>7</v>
      </c>
      <c r="N52" s="767" t="s">
        <v>7</v>
      </c>
      <c r="O52" s="767"/>
      <c r="P52" s="767">
        <v>2</v>
      </c>
      <c r="Q52" s="767">
        <v>34</v>
      </c>
      <c r="R52" s="698"/>
      <c r="S52" s="772">
        <f t="shared" si="1"/>
        <v>0</v>
      </c>
    </row>
    <row r="53" spans="1:19" x14ac:dyDescent="0.25">
      <c r="A53" s="303">
        <v>45</v>
      </c>
      <c r="B53" s="1177"/>
      <c r="C53" s="1185"/>
      <c r="D53" s="926" t="s">
        <v>515</v>
      </c>
      <c r="E53" s="767"/>
      <c r="F53" s="767"/>
      <c r="G53" s="767"/>
      <c r="H53" s="767"/>
      <c r="I53" s="767"/>
      <c r="J53" s="767"/>
      <c r="K53" s="770"/>
      <c r="L53" s="770"/>
      <c r="M53" s="767" t="s">
        <v>7</v>
      </c>
      <c r="N53" s="767" t="s">
        <v>7</v>
      </c>
      <c r="O53" s="767"/>
      <c r="P53" s="767">
        <v>2</v>
      </c>
      <c r="Q53" s="767">
        <v>34</v>
      </c>
      <c r="R53" s="698"/>
      <c r="S53" s="772">
        <f t="shared" si="1"/>
        <v>0</v>
      </c>
    </row>
    <row r="54" spans="1:19" ht="25.5" x14ac:dyDescent="0.25">
      <c r="A54" s="303">
        <v>46</v>
      </c>
      <c r="B54" s="759" t="s">
        <v>516</v>
      </c>
      <c r="C54" s="760" t="s">
        <v>517</v>
      </c>
      <c r="D54" s="926" t="s">
        <v>518</v>
      </c>
      <c r="E54" s="767"/>
      <c r="F54" s="767"/>
      <c r="G54" s="767" t="s">
        <v>7</v>
      </c>
      <c r="H54" s="767"/>
      <c r="I54" s="767"/>
      <c r="J54" s="767"/>
      <c r="K54" s="770"/>
      <c r="L54" s="770"/>
      <c r="M54" s="767"/>
      <c r="N54" s="767"/>
      <c r="O54" s="767"/>
      <c r="P54" s="767">
        <v>12</v>
      </c>
      <c r="Q54" s="767" t="s">
        <v>4046</v>
      </c>
      <c r="R54" s="927" t="s">
        <v>4046</v>
      </c>
      <c r="S54" s="927" t="s">
        <v>4046</v>
      </c>
    </row>
    <row r="55" spans="1:19" ht="15.75" thickBot="1" x14ac:dyDescent="0.3">
      <c r="A55" s="414">
        <v>47</v>
      </c>
      <c r="B55" s="762"/>
      <c r="C55" s="762" t="s">
        <v>519</v>
      </c>
      <c r="D55" s="929" t="s">
        <v>279</v>
      </c>
      <c r="E55" s="776"/>
      <c r="F55" s="776"/>
      <c r="G55" s="776"/>
      <c r="H55" s="776"/>
      <c r="I55" s="776"/>
      <c r="J55" s="776"/>
      <c r="K55" s="777"/>
      <c r="L55" s="777"/>
      <c r="M55" s="776" t="s">
        <v>7</v>
      </c>
      <c r="N55" s="776" t="s">
        <v>7</v>
      </c>
      <c r="O55" s="776"/>
      <c r="P55" s="776">
        <v>2</v>
      </c>
      <c r="Q55" s="776">
        <v>1</v>
      </c>
      <c r="R55" s="725"/>
      <c r="S55" s="930">
        <f t="shared" si="1"/>
        <v>0</v>
      </c>
    </row>
    <row r="56" spans="1:19" ht="16.5" thickTop="1" thickBot="1" x14ac:dyDescent="0.3">
      <c r="A56" s="192"/>
      <c r="B56" s="38"/>
      <c r="C56" s="38"/>
      <c r="D56" s="38"/>
      <c r="E56" s="192"/>
      <c r="F56" s="192"/>
      <c r="G56" s="192"/>
      <c r="H56" s="192"/>
      <c r="I56" s="192"/>
      <c r="J56" s="192"/>
      <c r="K56" s="192"/>
      <c r="L56" s="192"/>
      <c r="M56" s="192"/>
      <c r="N56" s="192"/>
      <c r="O56" s="192"/>
      <c r="P56" s="192"/>
      <c r="Q56" s="192"/>
      <c r="R56" s="125" t="s">
        <v>9</v>
      </c>
      <c r="S56" s="126">
        <f>SUM(S8:S9,S12,S21:S27,S29:S31,S33:S39,S42:S46,S48:S53,S55)</f>
        <v>0</v>
      </c>
    </row>
    <row r="57" spans="1:19" ht="15.75" thickTop="1" x14ac:dyDescent="0.25">
      <c r="B57" s="18" t="s">
        <v>520</v>
      </c>
    </row>
  </sheetData>
  <sheetProtection algorithmName="SHA-512" hashValue="RY/Vc1WHFG1yHlLJt6z6PSt6k4XujTLcNVUs89ZTWBL49qilPUzUI4xSNtcQhs+CYtz2ZqNpt+fbLpEdnhOFoA==" saltValue="X6mBgA/ADgbGdQx7tufiYw==" spinCount="100000" sheet="1" objects="1" scenarios="1"/>
  <mergeCells count="22">
    <mergeCell ref="B40:B53"/>
    <mergeCell ref="C40:C53"/>
    <mergeCell ref="B10:B39"/>
    <mergeCell ref="C17:C21"/>
    <mergeCell ref="C22:C24"/>
    <mergeCell ref="C25:C27"/>
    <mergeCell ref="C28:C31"/>
    <mergeCell ref="C35:C36"/>
    <mergeCell ref="C38:C39"/>
    <mergeCell ref="R5:R7"/>
    <mergeCell ref="S5:S7"/>
    <mergeCell ref="A1:E1"/>
    <mergeCell ref="A5:A7"/>
    <mergeCell ref="F1:S1"/>
    <mergeCell ref="A3:N3"/>
    <mergeCell ref="E5:I6"/>
    <mergeCell ref="B5:B7"/>
    <mergeCell ref="D5:D7"/>
    <mergeCell ref="C5:C7"/>
    <mergeCell ref="J5:L6"/>
    <mergeCell ref="M5:Q6"/>
    <mergeCell ref="A2:S2"/>
  </mergeCells>
  <printOptions horizontalCentered="1"/>
  <pageMargins left="0.39370078740157483" right="0.39370078740157483" top="0.39370078740157483" bottom="0.39370078740157483" header="0.19685039370078741" footer="0.19685039370078741"/>
  <pageSetup paperSize="9" scale="60" fitToHeight="2"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6B3749EA-E758-4654-A14D-FE624FC71B6C}">
            <xm:f>NOT(ISERROR(SEARCH("2.",'Príloha č.1.5 - SO 420-05'!A30)))</xm:f>
            <x14:dxf>
              <numFmt numFmtId="0" formatCode="General"/>
            </x14:dxf>
          </x14:cfRule>
          <xm:sqref>A33:A35</xm:sqref>
        </x14:conditionalFormatting>
        <x14:conditionalFormatting xmlns:xm="http://schemas.microsoft.com/office/excel/2006/main">
          <x14:cfRule type="containsText" priority="1300" operator="containsText" text="2." id="{6B3749EA-E758-4654-A14D-FE624FC71B6C}">
            <xm:f>NOT(ISERROR(SEARCH("2.",'Príloha č.1.5 - SO 420-05'!A8)))</xm:f>
            <x14:dxf>
              <numFmt numFmtId="0" formatCode="General"/>
            </x14:dxf>
          </x14:cfRule>
          <xm:sqref>A11:A20 A8:A9</xm:sqref>
        </x14:conditionalFormatting>
        <x14:conditionalFormatting xmlns:xm="http://schemas.microsoft.com/office/excel/2006/main">
          <x14:cfRule type="containsText" priority="1654" operator="containsText" text="2." id="{6B3749EA-E758-4654-A14D-FE624FC71B6C}">
            <xm:f>NOT(ISERROR(SEARCH("2.",'Príloha č.1.5 - SO 420-05'!#REF!)))</xm:f>
            <x14:dxf>
              <numFmt numFmtId="0" formatCode="General"/>
            </x14:dxf>
          </x14:cfRule>
          <xm:sqref>A10</xm:sqref>
        </x14:conditionalFormatting>
        <x14:conditionalFormatting xmlns:xm="http://schemas.microsoft.com/office/excel/2006/main">
          <x14:cfRule type="containsText" priority="1871" operator="containsText" text="2." id="{6B3749EA-E758-4654-A14D-FE624FC71B6C}">
            <xm:f>NOT(ISERROR(SEARCH("2.",'Príloha č.1.5 - SO 420-05'!A21)))</xm:f>
            <x14:dxf>
              <numFmt numFmtId="0" formatCode="General"/>
            </x14:dxf>
          </x14:cfRule>
          <xm:sqref>A22:A32</xm:sqref>
        </x14:conditionalFormatting>
        <x14:conditionalFormatting xmlns:xm="http://schemas.microsoft.com/office/excel/2006/main">
          <x14:cfRule type="containsText" priority="1872" operator="containsText" text="2." id="{6B3749EA-E758-4654-A14D-FE624FC71B6C}">
            <xm:f>NOT(ISERROR(SEARCH("2.",'Príloha č.1.5 - SO 420-05'!#REF!)))</xm:f>
            <x14:dxf>
              <numFmt numFmtId="0" formatCode="General"/>
            </x14:dxf>
          </x14:cfRule>
          <xm:sqref>A21</xm:sqref>
        </x14:conditionalFormatting>
        <x14:conditionalFormatting xmlns:xm="http://schemas.microsoft.com/office/excel/2006/main">
          <x14:cfRule type="containsText" priority="2111" operator="containsText" text="2." id="{6B3749EA-E758-4654-A14D-FE624FC71B6C}">
            <xm:f>NOT(ISERROR(SEARCH("2.",'Príloha č.1.5 - SO 420-05'!A33)))</xm:f>
            <x14:dxf>
              <numFmt numFmtId="0" formatCode="General"/>
            </x14:dxf>
          </x14:cfRule>
          <xm:sqref>A37:A47</xm:sqref>
        </x14:conditionalFormatting>
        <x14:conditionalFormatting xmlns:xm="http://schemas.microsoft.com/office/excel/2006/main">
          <x14:cfRule type="containsText" priority="2112" operator="containsText" text="2." id="{6B3749EA-E758-4654-A14D-FE624FC71B6C}">
            <xm:f>NOT(ISERROR(SEARCH("2.",'Príloha č.1.5 - SO 420-05'!#REF!)))</xm:f>
            <x14:dxf>
              <numFmt numFmtId="0" formatCode="General"/>
            </x14:dxf>
          </x14:cfRule>
          <xm:sqref>A36</xm:sqref>
        </x14:conditionalFormatting>
        <x14:conditionalFormatting xmlns:xm="http://schemas.microsoft.com/office/excel/2006/main">
          <x14:cfRule type="containsText" priority="2354" operator="containsText" text="2." id="{6B3749EA-E758-4654-A14D-FE624FC71B6C}">
            <xm:f>NOT(ISERROR(SEARCH("2.",'Príloha č.1.5 - SO 420-05'!A44)))</xm:f>
            <x14:dxf>
              <numFmt numFmtId="0" formatCode="General"/>
            </x14:dxf>
          </x14:cfRule>
          <xm:sqref>A49:A55</xm:sqref>
        </x14:conditionalFormatting>
        <x14:conditionalFormatting xmlns:xm="http://schemas.microsoft.com/office/excel/2006/main">
          <x14:cfRule type="containsText" priority="2355" operator="containsText" text="2." id="{6B3749EA-E758-4654-A14D-FE624FC71B6C}">
            <xm:f>NOT(ISERROR(SEARCH("2.",'Príloha č.1.5 - SO 420-05'!#REF!)))</xm:f>
            <x14:dxf>
              <numFmt numFmtId="0" formatCode="General"/>
            </x14:dxf>
          </x14:cfRule>
          <xm:sqref>A48</xm:sqref>
        </x14:conditionalFormatting>
      </x14:conditionalFormattings>
    </ext>
  </extLst>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7">
    <tabColor theme="2" tint="-0.499984740745262"/>
    <pageSetUpPr fitToPage="1"/>
  </sheetPr>
  <dimension ref="A1:J23"/>
  <sheetViews>
    <sheetView zoomScale="90" zoomScaleNormal="90" workbookViewId="0">
      <pane ySplit="6" topLeftCell="A7" activePane="bottomLeft" state="frozen"/>
      <selection activeCell="A2" sqref="A2:I2"/>
      <selection pane="bottomLeft" activeCell="H7" activeCellId="1" sqref="H7 H7:H18"/>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0" width="9.42578125" style="18" bestFit="1" customWidth="1"/>
    <col min="11" max="16384" width="9.140625" style="18"/>
  </cols>
  <sheetData>
    <row r="1" spans="1:10" ht="54" customHeight="1" x14ac:dyDescent="0.25">
      <c r="A1" s="1162"/>
      <c r="B1" s="1162"/>
      <c r="C1" s="1162"/>
      <c r="D1" s="1162"/>
      <c r="E1" s="1162"/>
      <c r="F1" s="1162"/>
      <c r="G1" s="1164" t="s">
        <v>3557</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659</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74"/>
      <c r="B6" s="1171"/>
      <c r="C6" s="876" t="s">
        <v>148</v>
      </c>
      <c r="D6" s="876" t="s">
        <v>147</v>
      </c>
      <c r="E6" s="208" t="s">
        <v>148</v>
      </c>
      <c r="F6" s="208" t="s">
        <v>147</v>
      </c>
      <c r="G6" s="1201"/>
      <c r="H6" s="1166"/>
      <c r="I6" s="1168"/>
    </row>
    <row r="7" spans="1:10" x14ac:dyDescent="0.25">
      <c r="A7" s="367">
        <v>1</v>
      </c>
      <c r="B7" s="395" t="s">
        <v>2352</v>
      </c>
      <c r="C7" s="374" t="s">
        <v>2353</v>
      </c>
      <c r="D7" s="395" t="s">
        <v>158</v>
      </c>
      <c r="E7" s="1061"/>
      <c r="F7" s="1061"/>
      <c r="G7" s="372">
        <v>1</v>
      </c>
      <c r="H7" s="675"/>
      <c r="I7" s="373">
        <f>G7*ROUND(H7,2)</f>
        <v>0</v>
      </c>
      <c r="J7" s="206"/>
    </row>
    <row r="8" spans="1:10" x14ac:dyDescent="0.25">
      <c r="A8" s="9">
        <v>2</v>
      </c>
      <c r="B8" s="168" t="s">
        <v>2354</v>
      </c>
      <c r="C8" s="131" t="s">
        <v>2355</v>
      </c>
      <c r="D8" s="168" t="s">
        <v>158</v>
      </c>
      <c r="E8" s="1062"/>
      <c r="F8" s="1062"/>
      <c r="G8" s="128">
        <v>1</v>
      </c>
      <c r="H8" s="663"/>
      <c r="I8" s="127">
        <f t="shared" ref="I8:I18" si="0">G8*ROUND(H8,2)</f>
        <v>0</v>
      </c>
      <c r="J8" s="206"/>
    </row>
    <row r="9" spans="1:10" x14ac:dyDescent="0.25">
      <c r="A9" s="9">
        <v>3</v>
      </c>
      <c r="B9" s="168" t="s">
        <v>2356</v>
      </c>
      <c r="C9" s="131" t="s">
        <v>2357</v>
      </c>
      <c r="D9" s="168" t="s">
        <v>158</v>
      </c>
      <c r="E9" s="1062"/>
      <c r="F9" s="1062"/>
      <c r="G9" s="128">
        <v>1</v>
      </c>
      <c r="H9" s="663"/>
      <c r="I9" s="127">
        <f t="shared" si="0"/>
        <v>0</v>
      </c>
      <c r="J9" s="206"/>
    </row>
    <row r="10" spans="1:10" x14ac:dyDescent="0.25">
      <c r="A10" s="9">
        <v>4</v>
      </c>
      <c r="B10" s="168" t="s">
        <v>2358</v>
      </c>
      <c r="C10" s="131" t="s">
        <v>2359</v>
      </c>
      <c r="D10" s="168" t="s">
        <v>158</v>
      </c>
      <c r="E10" s="1062"/>
      <c r="F10" s="1062"/>
      <c r="G10" s="128">
        <v>1</v>
      </c>
      <c r="H10" s="663"/>
      <c r="I10" s="127">
        <f t="shared" si="0"/>
        <v>0</v>
      </c>
      <c r="J10" s="206"/>
    </row>
    <row r="11" spans="1:10" x14ac:dyDescent="0.25">
      <c r="A11" s="9">
        <v>5</v>
      </c>
      <c r="B11" s="168" t="s">
        <v>2360</v>
      </c>
      <c r="C11" s="131" t="s">
        <v>2361</v>
      </c>
      <c r="D11" s="168" t="s">
        <v>2362</v>
      </c>
      <c r="E11" s="1062"/>
      <c r="F11" s="1062"/>
      <c r="G11" s="128">
        <v>1</v>
      </c>
      <c r="H11" s="663"/>
      <c r="I11" s="127">
        <f t="shared" si="0"/>
        <v>0</v>
      </c>
      <c r="J11" s="206"/>
    </row>
    <row r="12" spans="1:10" x14ac:dyDescent="0.25">
      <c r="A12" s="9">
        <v>6</v>
      </c>
      <c r="B12" s="168" t="s">
        <v>2363</v>
      </c>
      <c r="C12" s="131" t="s">
        <v>2364</v>
      </c>
      <c r="D12" s="168" t="s">
        <v>2365</v>
      </c>
      <c r="E12" s="1062"/>
      <c r="F12" s="1062"/>
      <c r="G12" s="128">
        <v>1</v>
      </c>
      <c r="H12" s="663"/>
      <c r="I12" s="127">
        <f t="shared" si="0"/>
        <v>0</v>
      </c>
      <c r="J12" s="206"/>
    </row>
    <row r="13" spans="1:10" x14ac:dyDescent="0.25">
      <c r="A13" s="9">
        <v>7</v>
      </c>
      <c r="B13" s="131" t="s">
        <v>2363</v>
      </c>
      <c r="C13" s="131" t="s">
        <v>2366</v>
      </c>
      <c r="D13" s="131" t="s">
        <v>2365</v>
      </c>
      <c r="E13" s="1040"/>
      <c r="F13" s="1040"/>
      <c r="G13" s="128">
        <v>1</v>
      </c>
      <c r="H13" s="663"/>
      <c r="I13" s="127">
        <f t="shared" si="0"/>
        <v>0</v>
      </c>
      <c r="J13" s="206"/>
    </row>
    <row r="14" spans="1:10" x14ac:dyDescent="0.25">
      <c r="A14" s="9">
        <v>8</v>
      </c>
      <c r="B14" s="131" t="s">
        <v>2363</v>
      </c>
      <c r="C14" s="131" t="s">
        <v>2367</v>
      </c>
      <c r="D14" s="131" t="s">
        <v>2365</v>
      </c>
      <c r="E14" s="1040"/>
      <c r="F14" s="1040"/>
      <c r="G14" s="128">
        <v>1</v>
      </c>
      <c r="H14" s="663"/>
      <c r="I14" s="127">
        <f t="shared" si="0"/>
        <v>0</v>
      </c>
      <c r="J14" s="206"/>
    </row>
    <row r="15" spans="1:10" x14ac:dyDescent="0.25">
      <c r="A15" s="9">
        <v>9</v>
      </c>
      <c r="B15" s="131" t="s">
        <v>2363</v>
      </c>
      <c r="C15" s="131" t="s">
        <v>2368</v>
      </c>
      <c r="D15" s="131" t="s">
        <v>2365</v>
      </c>
      <c r="E15" s="1040"/>
      <c r="F15" s="1040"/>
      <c r="G15" s="128">
        <v>1</v>
      </c>
      <c r="H15" s="663"/>
      <c r="I15" s="127">
        <f t="shared" si="0"/>
        <v>0</v>
      </c>
      <c r="J15" s="206"/>
    </row>
    <row r="16" spans="1:10" x14ac:dyDescent="0.25">
      <c r="A16" s="9">
        <v>10</v>
      </c>
      <c r="B16" s="131" t="s">
        <v>178</v>
      </c>
      <c r="C16" s="131" t="s">
        <v>2369</v>
      </c>
      <c r="D16" s="131" t="s">
        <v>2370</v>
      </c>
      <c r="E16" s="1040"/>
      <c r="F16" s="1040"/>
      <c r="G16" s="128">
        <v>1</v>
      </c>
      <c r="H16" s="663"/>
      <c r="I16" s="127">
        <f t="shared" si="0"/>
        <v>0</v>
      </c>
      <c r="J16" s="206"/>
    </row>
    <row r="17" spans="1:10" x14ac:dyDescent="0.25">
      <c r="A17" s="9">
        <v>11</v>
      </c>
      <c r="B17" s="131" t="s">
        <v>2371</v>
      </c>
      <c r="C17" s="131" t="s">
        <v>2372</v>
      </c>
      <c r="D17" s="131" t="s">
        <v>2370</v>
      </c>
      <c r="E17" s="1040"/>
      <c r="F17" s="1040"/>
      <c r="G17" s="128">
        <v>1</v>
      </c>
      <c r="H17" s="663"/>
      <c r="I17" s="127">
        <f t="shared" si="0"/>
        <v>0</v>
      </c>
      <c r="J17" s="206"/>
    </row>
    <row r="18" spans="1:10" ht="15.75" thickBot="1" x14ac:dyDescent="0.3">
      <c r="A18" s="10">
        <v>12</v>
      </c>
      <c r="B18" s="135" t="s">
        <v>2373</v>
      </c>
      <c r="C18" s="135" t="s">
        <v>2374</v>
      </c>
      <c r="D18" s="135" t="s">
        <v>2370</v>
      </c>
      <c r="E18" s="1063"/>
      <c r="F18" s="1063"/>
      <c r="G18" s="130">
        <v>1</v>
      </c>
      <c r="H18" s="676"/>
      <c r="I18" s="145">
        <f t="shared" si="0"/>
        <v>0</v>
      </c>
      <c r="J18" s="206"/>
    </row>
    <row r="19" spans="1:10" ht="16.5" thickTop="1" thickBot="1" x14ac:dyDescent="0.3">
      <c r="H19" s="125"/>
      <c r="I19" s="126">
        <f>SUM(I7:I18)</f>
        <v>0</v>
      </c>
      <c r="J19" s="206"/>
    </row>
    <row r="20" spans="1:10" ht="15.75" thickTop="1" x14ac:dyDescent="0.25"/>
    <row r="21" spans="1:10" ht="75" customHeight="1" x14ac:dyDescent="0.25">
      <c r="A21" s="1341" t="s">
        <v>151</v>
      </c>
      <c r="B21" s="1342"/>
      <c r="C21" s="1342"/>
      <c r="D21" s="1342"/>
      <c r="E21" s="1342"/>
      <c r="F21" s="1342"/>
      <c r="G21" s="1342"/>
      <c r="H21" s="1342"/>
      <c r="I21" s="1342"/>
    </row>
    <row r="22" spans="1:10" x14ac:dyDescent="0.25">
      <c r="A22" s="466"/>
      <c r="B22" s="463"/>
    </row>
    <row r="23" spans="1:10" x14ac:dyDescent="0.25">
      <c r="A23" s="466"/>
      <c r="B23" s="463"/>
    </row>
  </sheetData>
  <sheetProtection algorithmName="SHA-512" hashValue="7UM3UjP9NCWkYjLiOlK5rtD2Sny8IM1nHsqOOZ2mrCUaMXMBgDUQoK8fqobyhF2nARvfFSUUnKYpou4I7DHyPA==" saltValue="iFGVX22sUQNaYC3ao8VWZg==" spinCount="100000" sheet="1" objects="1" scenarios="1"/>
  <mergeCells count="13">
    <mergeCell ref="H5:H6"/>
    <mergeCell ref="I5:I6"/>
    <mergeCell ref="A21:I21"/>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8">
    <tabColor theme="2" tint="-0.499984740745262"/>
    <pageSetUpPr fitToPage="1"/>
  </sheetPr>
  <dimension ref="A1:J105"/>
  <sheetViews>
    <sheetView zoomScale="55" zoomScaleNormal="55" workbookViewId="0">
      <pane ySplit="6" topLeftCell="A90" activePane="bottomLeft" state="frozen"/>
      <selection activeCell="A2" sqref="A2:I2"/>
      <selection pane="bottomLeft" activeCell="K98" sqref="K98"/>
    </sheetView>
  </sheetViews>
  <sheetFormatPr defaultColWidth="9.140625" defaultRowHeight="15" x14ac:dyDescent="0.25"/>
  <cols>
    <col min="1" max="1" width="5.7109375" style="1133"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1133" customWidth="1"/>
    <col min="8" max="9" width="15.7109375" style="1133" customWidth="1"/>
    <col min="10" max="16384" width="9.140625" style="18"/>
  </cols>
  <sheetData>
    <row r="1" spans="1:10" ht="54" customHeight="1" x14ac:dyDescent="0.25">
      <c r="A1" s="1162"/>
      <c r="B1" s="1162"/>
      <c r="C1" s="1162"/>
      <c r="D1" s="1162"/>
      <c r="E1" s="1162"/>
      <c r="F1" s="1162"/>
      <c r="G1" s="1164" t="s">
        <v>3558</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833</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74"/>
      <c r="B6" s="1171"/>
      <c r="C6" s="1134" t="s">
        <v>148</v>
      </c>
      <c r="D6" s="1134" t="s">
        <v>147</v>
      </c>
      <c r="E6" s="208" t="s">
        <v>148</v>
      </c>
      <c r="F6" s="208" t="s">
        <v>147</v>
      </c>
      <c r="G6" s="1201"/>
      <c r="H6" s="1166"/>
      <c r="I6" s="1168"/>
    </row>
    <row r="7" spans="1:10" ht="15.75" thickBot="1" x14ac:dyDescent="0.3">
      <c r="A7" s="563"/>
      <c r="B7" s="843" t="s">
        <v>2375</v>
      </c>
      <c r="C7" s="844"/>
      <c r="D7" s="844"/>
      <c r="E7" s="844"/>
      <c r="F7" s="844"/>
      <c r="G7" s="844"/>
      <c r="H7" s="844"/>
      <c r="I7" s="845"/>
      <c r="J7" s="206"/>
    </row>
    <row r="8" spans="1:10" x14ac:dyDescent="0.25">
      <c r="A8" s="380">
        <f>ROW(A1)</f>
        <v>1</v>
      </c>
      <c r="B8" s="215" t="s">
        <v>2376</v>
      </c>
      <c r="C8" s="215" t="s">
        <v>2377</v>
      </c>
      <c r="D8" s="216" t="s">
        <v>2378</v>
      </c>
      <c r="E8" s="1064"/>
      <c r="F8" s="1064"/>
      <c r="G8" s="217">
        <v>1</v>
      </c>
      <c r="H8" s="672"/>
      <c r="I8" s="384">
        <f>G8*ROUND(H8,2)</f>
        <v>0</v>
      </c>
      <c r="J8" s="206"/>
    </row>
    <row r="9" spans="1:10" x14ac:dyDescent="0.25">
      <c r="A9" s="12">
        <f t="shared" ref="A9:A72" si="0">ROW(A2)</f>
        <v>2</v>
      </c>
      <c r="B9" s="215" t="s">
        <v>2379</v>
      </c>
      <c r="C9" s="215" t="s">
        <v>2380</v>
      </c>
      <c r="D9" s="216" t="s">
        <v>2378</v>
      </c>
      <c r="E9" s="1064"/>
      <c r="F9" s="1064"/>
      <c r="G9" s="217">
        <v>1</v>
      </c>
      <c r="H9" s="672"/>
      <c r="I9" s="384">
        <f t="shared" ref="I9:I72" si="1">G9*ROUND(H9,2)</f>
        <v>0</v>
      </c>
      <c r="J9" s="206"/>
    </row>
    <row r="10" spans="1:10" x14ac:dyDescent="0.25">
      <c r="A10" s="12">
        <f t="shared" si="0"/>
        <v>3</v>
      </c>
      <c r="B10" s="215" t="s">
        <v>153</v>
      </c>
      <c r="C10" s="215" t="s">
        <v>2381</v>
      </c>
      <c r="D10" s="216" t="s">
        <v>2378</v>
      </c>
      <c r="E10" s="1064"/>
      <c r="F10" s="1064"/>
      <c r="G10" s="217">
        <v>1</v>
      </c>
      <c r="H10" s="672"/>
      <c r="I10" s="384">
        <f t="shared" si="1"/>
        <v>0</v>
      </c>
      <c r="J10" s="206"/>
    </row>
    <row r="11" spans="1:10" x14ac:dyDescent="0.25">
      <c r="A11" s="12">
        <f t="shared" si="0"/>
        <v>4</v>
      </c>
      <c r="B11" s="215" t="s">
        <v>2382</v>
      </c>
      <c r="C11" s="215" t="s">
        <v>2383</v>
      </c>
      <c r="D11" s="216" t="s">
        <v>2378</v>
      </c>
      <c r="E11" s="1064"/>
      <c r="F11" s="1064"/>
      <c r="G11" s="217">
        <v>1</v>
      </c>
      <c r="H11" s="672"/>
      <c r="I11" s="384">
        <f t="shared" si="1"/>
        <v>0</v>
      </c>
      <c r="J11" s="206"/>
    </row>
    <row r="12" spans="1:10" x14ac:dyDescent="0.25">
      <c r="A12" s="12">
        <f t="shared" si="0"/>
        <v>5</v>
      </c>
      <c r="B12" s="215" t="s">
        <v>2384</v>
      </c>
      <c r="C12" s="215" t="s">
        <v>2385</v>
      </c>
      <c r="D12" s="216" t="s">
        <v>2378</v>
      </c>
      <c r="E12" s="1064"/>
      <c r="F12" s="1064"/>
      <c r="G12" s="217">
        <v>1</v>
      </c>
      <c r="H12" s="672"/>
      <c r="I12" s="384">
        <f t="shared" si="1"/>
        <v>0</v>
      </c>
      <c r="J12" s="206"/>
    </row>
    <row r="13" spans="1:10" x14ac:dyDescent="0.25">
      <c r="A13" s="12">
        <f t="shared" si="0"/>
        <v>6</v>
      </c>
      <c r="B13" s="215" t="s">
        <v>2386</v>
      </c>
      <c r="C13" s="215" t="s">
        <v>2387</v>
      </c>
      <c r="D13" s="216" t="s">
        <v>2378</v>
      </c>
      <c r="E13" s="1064"/>
      <c r="F13" s="1064"/>
      <c r="G13" s="217">
        <v>1</v>
      </c>
      <c r="H13" s="672"/>
      <c r="I13" s="384">
        <f t="shared" si="1"/>
        <v>0</v>
      </c>
      <c r="J13" s="206"/>
    </row>
    <row r="14" spans="1:10" x14ac:dyDescent="0.25">
      <c r="A14" s="12">
        <f t="shared" si="0"/>
        <v>7</v>
      </c>
      <c r="B14" s="215" t="s">
        <v>2388</v>
      </c>
      <c r="C14" s="215" t="s">
        <v>2389</v>
      </c>
      <c r="D14" s="216" t="s">
        <v>2378</v>
      </c>
      <c r="E14" s="1064"/>
      <c r="F14" s="1064"/>
      <c r="G14" s="217">
        <v>1</v>
      </c>
      <c r="H14" s="672"/>
      <c r="I14" s="384">
        <f t="shared" si="1"/>
        <v>0</v>
      </c>
      <c r="J14" s="206"/>
    </row>
    <row r="15" spans="1:10" x14ac:dyDescent="0.25">
      <c r="A15" s="12">
        <f t="shared" si="0"/>
        <v>8</v>
      </c>
      <c r="B15" s="215" t="s">
        <v>2390</v>
      </c>
      <c r="C15" s="215" t="s">
        <v>2391</v>
      </c>
      <c r="D15" s="216" t="s">
        <v>2378</v>
      </c>
      <c r="E15" s="1064"/>
      <c r="F15" s="1064"/>
      <c r="G15" s="217">
        <v>1</v>
      </c>
      <c r="H15" s="672"/>
      <c r="I15" s="384">
        <f t="shared" si="1"/>
        <v>0</v>
      </c>
      <c r="J15" s="206"/>
    </row>
    <row r="16" spans="1:10" ht="25.5" x14ac:dyDescent="0.25">
      <c r="A16" s="12">
        <f t="shared" si="0"/>
        <v>9</v>
      </c>
      <c r="B16" s="215" t="s">
        <v>2392</v>
      </c>
      <c r="C16" s="215" t="s">
        <v>2393</v>
      </c>
      <c r="D16" s="216" t="s">
        <v>2378</v>
      </c>
      <c r="E16" s="1064"/>
      <c r="F16" s="1064"/>
      <c r="G16" s="217">
        <v>1</v>
      </c>
      <c r="H16" s="672"/>
      <c r="I16" s="384">
        <f t="shared" si="1"/>
        <v>0</v>
      </c>
      <c r="J16" s="206"/>
    </row>
    <row r="17" spans="1:10" x14ac:dyDescent="0.25">
      <c r="A17" s="12">
        <f t="shared" si="0"/>
        <v>10</v>
      </c>
      <c r="B17" s="215" t="s">
        <v>2394</v>
      </c>
      <c r="C17" s="215" t="s">
        <v>2395</v>
      </c>
      <c r="D17" s="216" t="s">
        <v>2378</v>
      </c>
      <c r="E17" s="1064"/>
      <c r="F17" s="1064"/>
      <c r="G17" s="217">
        <v>1</v>
      </c>
      <c r="H17" s="672"/>
      <c r="I17" s="384">
        <f t="shared" si="1"/>
        <v>0</v>
      </c>
      <c r="J17" s="206"/>
    </row>
    <row r="18" spans="1:10" x14ac:dyDescent="0.25">
      <c r="A18" s="12">
        <f t="shared" si="0"/>
        <v>11</v>
      </c>
      <c r="B18" s="215" t="s">
        <v>2396</v>
      </c>
      <c r="C18" s="215" t="s">
        <v>2397</v>
      </c>
      <c r="D18" s="216" t="s">
        <v>2378</v>
      </c>
      <c r="E18" s="1064"/>
      <c r="F18" s="1064"/>
      <c r="G18" s="217">
        <v>1</v>
      </c>
      <c r="H18" s="672"/>
      <c r="I18" s="384">
        <f t="shared" si="1"/>
        <v>0</v>
      </c>
      <c r="J18" s="206"/>
    </row>
    <row r="19" spans="1:10" x14ac:dyDescent="0.25">
      <c r="A19" s="12">
        <f t="shared" si="0"/>
        <v>12</v>
      </c>
      <c r="B19" s="215" t="s">
        <v>2398</v>
      </c>
      <c r="C19" s="215" t="s">
        <v>2399</v>
      </c>
      <c r="D19" s="216" t="s">
        <v>2378</v>
      </c>
      <c r="E19" s="1064"/>
      <c r="F19" s="1064"/>
      <c r="G19" s="217">
        <v>1</v>
      </c>
      <c r="H19" s="672"/>
      <c r="I19" s="384">
        <f t="shared" si="1"/>
        <v>0</v>
      </c>
      <c r="J19" s="206"/>
    </row>
    <row r="20" spans="1:10" x14ac:dyDescent="0.25">
      <c r="A20" s="12">
        <f t="shared" si="0"/>
        <v>13</v>
      </c>
      <c r="B20" s="215" t="s">
        <v>2400</v>
      </c>
      <c r="C20" s="215" t="s">
        <v>2401</v>
      </c>
      <c r="D20" s="216" t="s">
        <v>2378</v>
      </c>
      <c r="E20" s="1064"/>
      <c r="F20" s="1064"/>
      <c r="G20" s="217">
        <v>1</v>
      </c>
      <c r="H20" s="672"/>
      <c r="I20" s="384">
        <f t="shared" si="1"/>
        <v>0</v>
      </c>
      <c r="J20" s="206"/>
    </row>
    <row r="21" spans="1:10" x14ac:dyDescent="0.25">
      <c r="A21" s="12">
        <f t="shared" si="0"/>
        <v>14</v>
      </c>
      <c r="B21" s="215" t="s">
        <v>2402</v>
      </c>
      <c r="C21" s="215" t="s">
        <v>2403</v>
      </c>
      <c r="D21" s="216" t="s">
        <v>2378</v>
      </c>
      <c r="E21" s="1064"/>
      <c r="F21" s="1064"/>
      <c r="G21" s="217">
        <v>1</v>
      </c>
      <c r="H21" s="672"/>
      <c r="I21" s="384">
        <f t="shared" si="1"/>
        <v>0</v>
      </c>
      <c r="J21" s="206"/>
    </row>
    <row r="22" spans="1:10" x14ac:dyDescent="0.25">
      <c r="A22" s="12">
        <f t="shared" si="0"/>
        <v>15</v>
      </c>
      <c r="B22" s="215" t="s">
        <v>2404</v>
      </c>
      <c r="C22" s="215" t="s">
        <v>2405</v>
      </c>
      <c r="D22" s="216" t="s">
        <v>2378</v>
      </c>
      <c r="E22" s="1064"/>
      <c r="F22" s="1064"/>
      <c r="G22" s="217">
        <v>1</v>
      </c>
      <c r="H22" s="672"/>
      <c r="I22" s="384">
        <f t="shared" si="1"/>
        <v>0</v>
      </c>
      <c r="J22" s="206"/>
    </row>
    <row r="23" spans="1:10" x14ac:dyDescent="0.25">
      <c r="A23" s="12">
        <f t="shared" si="0"/>
        <v>16</v>
      </c>
      <c r="B23" s="215" t="s">
        <v>2406</v>
      </c>
      <c r="C23" s="215" t="s">
        <v>2407</v>
      </c>
      <c r="D23" s="216" t="s">
        <v>2378</v>
      </c>
      <c r="E23" s="1064"/>
      <c r="F23" s="1064"/>
      <c r="G23" s="217">
        <v>1</v>
      </c>
      <c r="H23" s="672"/>
      <c r="I23" s="384">
        <f t="shared" si="1"/>
        <v>0</v>
      </c>
      <c r="J23" s="206"/>
    </row>
    <row r="24" spans="1:10" x14ac:dyDescent="0.25">
      <c r="A24" s="12">
        <f t="shared" si="0"/>
        <v>17</v>
      </c>
      <c r="B24" s="215" t="s">
        <v>2408</v>
      </c>
      <c r="C24" s="215" t="s">
        <v>2409</v>
      </c>
      <c r="D24" s="216" t="s">
        <v>2378</v>
      </c>
      <c r="E24" s="1064"/>
      <c r="F24" s="1064"/>
      <c r="G24" s="217">
        <v>1</v>
      </c>
      <c r="H24" s="672"/>
      <c r="I24" s="384">
        <f t="shared" si="1"/>
        <v>0</v>
      </c>
      <c r="J24" s="206"/>
    </row>
    <row r="25" spans="1:10" x14ac:dyDescent="0.25">
      <c r="A25" s="12">
        <f t="shared" si="0"/>
        <v>18</v>
      </c>
      <c r="B25" s="215" t="s">
        <v>2410</v>
      </c>
      <c r="C25" s="215" t="s">
        <v>2411</v>
      </c>
      <c r="D25" s="216" t="s">
        <v>2378</v>
      </c>
      <c r="E25" s="1064"/>
      <c r="F25" s="1064"/>
      <c r="G25" s="217">
        <v>1</v>
      </c>
      <c r="H25" s="672"/>
      <c r="I25" s="384">
        <f t="shared" si="1"/>
        <v>0</v>
      </c>
      <c r="J25" s="206"/>
    </row>
    <row r="26" spans="1:10" x14ac:dyDescent="0.25">
      <c r="A26" s="12">
        <f t="shared" si="0"/>
        <v>19</v>
      </c>
      <c r="B26" s="215" t="s">
        <v>2412</v>
      </c>
      <c r="C26" s="215" t="s">
        <v>2413</v>
      </c>
      <c r="D26" s="216" t="s">
        <v>2378</v>
      </c>
      <c r="E26" s="1064"/>
      <c r="F26" s="1064"/>
      <c r="G26" s="217">
        <v>1</v>
      </c>
      <c r="H26" s="672"/>
      <c r="I26" s="384">
        <f t="shared" si="1"/>
        <v>0</v>
      </c>
      <c r="J26" s="206"/>
    </row>
    <row r="27" spans="1:10" x14ac:dyDescent="0.25">
      <c r="A27" s="12">
        <f t="shared" si="0"/>
        <v>20</v>
      </c>
      <c r="B27" s="215" t="s">
        <v>2414</v>
      </c>
      <c r="C27" s="215" t="s">
        <v>2415</v>
      </c>
      <c r="D27" s="216" t="s">
        <v>2378</v>
      </c>
      <c r="E27" s="1064"/>
      <c r="F27" s="1064"/>
      <c r="G27" s="217">
        <v>1</v>
      </c>
      <c r="H27" s="672"/>
      <c r="I27" s="384">
        <f t="shared" si="1"/>
        <v>0</v>
      </c>
      <c r="J27" s="206"/>
    </row>
    <row r="28" spans="1:10" x14ac:dyDescent="0.25">
      <c r="A28" s="12">
        <f t="shared" si="0"/>
        <v>21</v>
      </c>
      <c r="B28" s="215" t="s">
        <v>2416</v>
      </c>
      <c r="C28" s="215" t="s">
        <v>2417</v>
      </c>
      <c r="D28" s="216" t="s">
        <v>2378</v>
      </c>
      <c r="E28" s="1064"/>
      <c r="F28" s="1064"/>
      <c r="G28" s="217">
        <v>1</v>
      </c>
      <c r="H28" s="672"/>
      <c r="I28" s="384">
        <f t="shared" si="1"/>
        <v>0</v>
      </c>
      <c r="J28" s="206"/>
    </row>
    <row r="29" spans="1:10" x14ac:dyDescent="0.25">
      <c r="A29" s="12">
        <f t="shared" si="0"/>
        <v>22</v>
      </c>
      <c r="B29" s="215" t="s">
        <v>2418</v>
      </c>
      <c r="C29" s="215" t="s">
        <v>2419</v>
      </c>
      <c r="D29" s="216" t="s">
        <v>2378</v>
      </c>
      <c r="E29" s="1064"/>
      <c r="F29" s="1064"/>
      <c r="G29" s="217">
        <v>1</v>
      </c>
      <c r="H29" s="672"/>
      <c r="I29" s="384">
        <f t="shared" si="1"/>
        <v>0</v>
      </c>
      <c r="J29" s="206"/>
    </row>
    <row r="30" spans="1:10" x14ac:dyDescent="0.25">
      <c r="A30" s="12">
        <f t="shared" si="0"/>
        <v>23</v>
      </c>
      <c r="B30" s="215" t="s">
        <v>2420</v>
      </c>
      <c r="C30" s="215" t="s">
        <v>2421</v>
      </c>
      <c r="D30" s="216" t="s">
        <v>2378</v>
      </c>
      <c r="E30" s="1064"/>
      <c r="F30" s="1064"/>
      <c r="G30" s="217">
        <v>1</v>
      </c>
      <c r="H30" s="672"/>
      <c r="I30" s="384">
        <f t="shared" si="1"/>
        <v>0</v>
      </c>
      <c r="J30" s="206"/>
    </row>
    <row r="31" spans="1:10" x14ac:dyDescent="0.25">
      <c r="A31" s="12">
        <f t="shared" si="0"/>
        <v>24</v>
      </c>
      <c r="B31" s="215" t="s">
        <v>2422</v>
      </c>
      <c r="C31" s="215" t="s">
        <v>2423</v>
      </c>
      <c r="D31" s="216" t="s">
        <v>2378</v>
      </c>
      <c r="E31" s="1064"/>
      <c r="F31" s="1064"/>
      <c r="G31" s="217">
        <v>1</v>
      </c>
      <c r="H31" s="672"/>
      <c r="I31" s="384">
        <f t="shared" si="1"/>
        <v>0</v>
      </c>
      <c r="J31" s="206"/>
    </row>
    <row r="32" spans="1:10" x14ac:dyDescent="0.25">
      <c r="A32" s="12">
        <f t="shared" si="0"/>
        <v>25</v>
      </c>
      <c r="B32" s="215" t="s">
        <v>2424</v>
      </c>
      <c r="C32" s="215" t="s">
        <v>2425</v>
      </c>
      <c r="D32" s="216" t="s">
        <v>2378</v>
      </c>
      <c r="E32" s="1064"/>
      <c r="F32" s="1064"/>
      <c r="G32" s="217">
        <v>1</v>
      </c>
      <c r="H32" s="672"/>
      <c r="I32" s="384">
        <f t="shared" si="1"/>
        <v>0</v>
      </c>
      <c r="J32" s="206"/>
    </row>
    <row r="33" spans="1:10" x14ac:dyDescent="0.25">
      <c r="A33" s="12">
        <f t="shared" si="0"/>
        <v>26</v>
      </c>
      <c r="B33" s="215" t="s">
        <v>2426</v>
      </c>
      <c r="C33" s="215" t="s">
        <v>2427</v>
      </c>
      <c r="D33" s="216" t="s">
        <v>2378</v>
      </c>
      <c r="E33" s="1064"/>
      <c r="F33" s="1064"/>
      <c r="G33" s="217">
        <v>1</v>
      </c>
      <c r="H33" s="672"/>
      <c r="I33" s="384">
        <f t="shared" si="1"/>
        <v>0</v>
      </c>
      <c r="J33" s="206"/>
    </row>
    <row r="34" spans="1:10" x14ac:dyDescent="0.25">
      <c r="A34" s="12">
        <f t="shared" si="0"/>
        <v>27</v>
      </c>
      <c r="B34" s="215" t="s">
        <v>2428</v>
      </c>
      <c r="C34" s="215" t="s">
        <v>2429</v>
      </c>
      <c r="D34" s="216" t="s">
        <v>2378</v>
      </c>
      <c r="E34" s="1064"/>
      <c r="F34" s="1064"/>
      <c r="G34" s="217">
        <v>1</v>
      </c>
      <c r="H34" s="672"/>
      <c r="I34" s="384">
        <f t="shared" si="1"/>
        <v>0</v>
      </c>
      <c r="J34" s="206"/>
    </row>
    <row r="35" spans="1:10" ht="25.5" x14ac:dyDescent="0.25">
      <c r="A35" s="12">
        <f t="shared" si="0"/>
        <v>28</v>
      </c>
      <c r="B35" s="215" t="s">
        <v>2430</v>
      </c>
      <c r="C35" s="215" t="s">
        <v>2431</v>
      </c>
      <c r="D35" s="216" t="s">
        <v>2378</v>
      </c>
      <c r="E35" s="1064"/>
      <c r="F35" s="1064"/>
      <c r="G35" s="217">
        <v>1</v>
      </c>
      <c r="H35" s="672"/>
      <c r="I35" s="384">
        <f t="shared" si="1"/>
        <v>0</v>
      </c>
      <c r="J35" s="206"/>
    </row>
    <row r="36" spans="1:10" x14ac:dyDescent="0.25">
      <c r="A36" s="12">
        <f t="shared" si="0"/>
        <v>29</v>
      </c>
      <c r="B36" s="215" t="s">
        <v>2432</v>
      </c>
      <c r="C36" s="215" t="s">
        <v>2433</v>
      </c>
      <c r="D36" s="216" t="s">
        <v>2378</v>
      </c>
      <c r="E36" s="1064"/>
      <c r="F36" s="1064"/>
      <c r="G36" s="217">
        <v>1</v>
      </c>
      <c r="H36" s="672"/>
      <c r="I36" s="384">
        <f t="shared" si="1"/>
        <v>0</v>
      </c>
      <c r="J36" s="206"/>
    </row>
    <row r="37" spans="1:10" x14ac:dyDescent="0.25">
      <c r="A37" s="12">
        <f t="shared" si="0"/>
        <v>30</v>
      </c>
      <c r="B37" s="215" t="s">
        <v>2434</v>
      </c>
      <c r="C37" s="215" t="s">
        <v>2435</v>
      </c>
      <c r="D37" s="216" t="s">
        <v>2378</v>
      </c>
      <c r="E37" s="1064"/>
      <c r="F37" s="1064"/>
      <c r="G37" s="217">
        <v>1</v>
      </c>
      <c r="H37" s="672"/>
      <c r="I37" s="384">
        <f t="shared" si="1"/>
        <v>0</v>
      </c>
      <c r="J37" s="206"/>
    </row>
    <row r="38" spans="1:10" x14ac:dyDescent="0.25">
      <c r="A38" s="12">
        <f t="shared" si="0"/>
        <v>31</v>
      </c>
      <c r="B38" s="215" t="s">
        <v>2436</v>
      </c>
      <c r="C38" s="215" t="s">
        <v>2437</v>
      </c>
      <c r="D38" s="216" t="s">
        <v>2378</v>
      </c>
      <c r="E38" s="1064"/>
      <c r="F38" s="1064"/>
      <c r="G38" s="217">
        <v>1</v>
      </c>
      <c r="H38" s="672"/>
      <c r="I38" s="384">
        <f t="shared" si="1"/>
        <v>0</v>
      </c>
      <c r="J38" s="206"/>
    </row>
    <row r="39" spans="1:10" x14ac:dyDescent="0.25">
      <c r="A39" s="12">
        <f t="shared" si="0"/>
        <v>32</v>
      </c>
      <c r="B39" s="215" t="s">
        <v>2438</v>
      </c>
      <c r="C39" s="215" t="s">
        <v>2439</v>
      </c>
      <c r="D39" s="216" t="s">
        <v>2378</v>
      </c>
      <c r="E39" s="1064"/>
      <c r="F39" s="1064"/>
      <c r="G39" s="217">
        <v>1</v>
      </c>
      <c r="H39" s="672"/>
      <c r="I39" s="384">
        <f t="shared" si="1"/>
        <v>0</v>
      </c>
      <c r="J39" s="206"/>
    </row>
    <row r="40" spans="1:10" x14ac:dyDescent="0.25">
      <c r="A40" s="12">
        <f t="shared" si="0"/>
        <v>33</v>
      </c>
      <c r="B40" s="215" t="s">
        <v>2440</v>
      </c>
      <c r="C40" s="215" t="s">
        <v>2441</v>
      </c>
      <c r="D40" s="216" t="s">
        <v>2378</v>
      </c>
      <c r="E40" s="1064"/>
      <c r="F40" s="1064"/>
      <c r="G40" s="217">
        <v>1</v>
      </c>
      <c r="H40" s="672"/>
      <c r="I40" s="384">
        <f t="shared" si="1"/>
        <v>0</v>
      </c>
      <c r="J40" s="206"/>
    </row>
    <row r="41" spans="1:10" x14ac:dyDescent="0.25">
      <c r="A41" s="12">
        <f t="shared" si="0"/>
        <v>34</v>
      </c>
      <c r="B41" s="215" t="s">
        <v>2442</v>
      </c>
      <c r="C41" s="215" t="s">
        <v>2443</v>
      </c>
      <c r="D41" s="216" t="s">
        <v>2378</v>
      </c>
      <c r="E41" s="1064"/>
      <c r="F41" s="1064"/>
      <c r="G41" s="217">
        <v>1</v>
      </c>
      <c r="H41" s="672"/>
      <c r="I41" s="384">
        <f t="shared" si="1"/>
        <v>0</v>
      </c>
      <c r="J41" s="206"/>
    </row>
    <row r="42" spans="1:10" x14ac:dyDescent="0.25">
      <c r="A42" s="12">
        <f t="shared" si="0"/>
        <v>35</v>
      </c>
      <c r="B42" s="215" t="s">
        <v>2444</v>
      </c>
      <c r="C42" s="215" t="s">
        <v>2445</v>
      </c>
      <c r="D42" s="216" t="s">
        <v>2378</v>
      </c>
      <c r="E42" s="1064"/>
      <c r="F42" s="1064"/>
      <c r="G42" s="217">
        <v>1</v>
      </c>
      <c r="H42" s="672"/>
      <c r="I42" s="384">
        <f t="shared" si="1"/>
        <v>0</v>
      </c>
      <c r="J42" s="206"/>
    </row>
    <row r="43" spans="1:10" x14ac:dyDescent="0.25">
      <c r="A43" s="12">
        <f t="shared" si="0"/>
        <v>36</v>
      </c>
      <c r="B43" s="215" t="s">
        <v>2446</v>
      </c>
      <c r="C43" s="215" t="s">
        <v>2447</v>
      </c>
      <c r="D43" s="216" t="s">
        <v>2378</v>
      </c>
      <c r="E43" s="1064"/>
      <c r="F43" s="1064"/>
      <c r="G43" s="217">
        <v>1</v>
      </c>
      <c r="H43" s="672"/>
      <c r="I43" s="384">
        <f t="shared" si="1"/>
        <v>0</v>
      </c>
      <c r="J43" s="206"/>
    </row>
    <row r="44" spans="1:10" x14ac:dyDescent="0.25">
      <c r="A44" s="12">
        <f t="shared" si="0"/>
        <v>37</v>
      </c>
      <c r="B44" s="215" t="s">
        <v>2448</v>
      </c>
      <c r="C44" s="215" t="s">
        <v>2449</v>
      </c>
      <c r="D44" s="216" t="s">
        <v>2378</v>
      </c>
      <c r="E44" s="1064"/>
      <c r="F44" s="1064"/>
      <c r="G44" s="217">
        <v>1</v>
      </c>
      <c r="H44" s="672"/>
      <c r="I44" s="384">
        <f t="shared" si="1"/>
        <v>0</v>
      </c>
      <c r="J44" s="206"/>
    </row>
    <row r="45" spans="1:10" x14ac:dyDescent="0.25">
      <c r="A45" s="12">
        <f t="shared" si="0"/>
        <v>38</v>
      </c>
      <c r="B45" s="215" t="s">
        <v>2450</v>
      </c>
      <c r="C45" s="215" t="s">
        <v>2451</v>
      </c>
      <c r="D45" s="216" t="s">
        <v>2378</v>
      </c>
      <c r="E45" s="1064"/>
      <c r="F45" s="1064"/>
      <c r="G45" s="217">
        <v>1</v>
      </c>
      <c r="H45" s="672"/>
      <c r="I45" s="384">
        <f>G45*ROUND(H45,2)</f>
        <v>0</v>
      </c>
      <c r="J45" s="206"/>
    </row>
    <row r="46" spans="1:10" x14ac:dyDescent="0.25">
      <c r="A46" s="12">
        <f t="shared" si="0"/>
        <v>39</v>
      </c>
      <c r="B46" s="215" t="s">
        <v>2452</v>
      </c>
      <c r="C46" s="215" t="s">
        <v>2453</v>
      </c>
      <c r="D46" s="216" t="s">
        <v>2378</v>
      </c>
      <c r="E46" s="1064"/>
      <c r="F46" s="1064"/>
      <c r="G46" s="217">
        <v>1</v>
      </c>
      <c r="H46" s="672"/>
      <c r="I46" s="384">
        <f t="shared" si="1"/>
        <v>0</v>
      </c>
      <c r="J46" s="206"/>
    </row>
    <row r="47" spans="1:10" x14ac:dyDescent="0.25">
      <c r="A47" s="12">
        <f t="shared" si="0"/>
        <v>40</v>
      </c>
      <c r="B47" s="215" t="s">
        <v>2454</v>
      </c>
      <c r="C47" s="215" t="s">
        <v>2455</v>
      </c>
      <c r="D47" s="216" t="s">
        <v>2378</v>
      </c>
      <c r="E47" s="1064"/>
      <c r="F47" s="1064"/>
      <c r="G47" s="217">
        <v>1</v>
      </c>
      <c r="H47" s="672"/>
      <c r="I47" s="384">
        <f t="shared" si="1"/>
        <v>0</v>
      </c>
      <c r="J47" s="206"/>
    </row>
    <row r="48" spans="1:10" x14ac:dyDescent="0.25">
      <c r="A48" s="12">
        <f t="shared" si="0"/>
        <v>41</v>
      </c>
      <c r="B48" s="215" t="s">
        <v>2456</v>
      </c>
      <c r="C48" s="215" t="s">
        <v>2457</v>
      </c>
      <c r="D48" s="216" t="s">
        <v>2378</v>
      </c>
      <c r="E48" s="1064"/>
      <c r="F48" s="1064"/>
      <c r="G48" s="217">
        <v>1</v>
      </c>
      <c r="H48" s="672"/>
      <c r="I48" s="384">
        <f t="shared" si="1"/>
        <v>0</v>
      </c>
      <c r="J48" s="206"/>
    </row>
    <row r="49" spans="1:10" x14ac:dyDescent="0.25">
      <c r="A49" s="12">
        <f t="shared" si="0"/>
        <v>42</v>
      </c>
      <c r="B49" s="215" t="s">
        <v>2458</v>
      </c>
      <c r="C49" s="215" t="s">
        <v>2459</v>
      </c>
      <c r="D49" s="216" t="s">
        <v>2378</v>
      </c>
      <c r="E49" s="1064"/>
      <c r="F49" s="1064"/>
      <c r="G49" s="217">
        <v>1</v>
      </c>
      <c r="H49" s="672"/>
      <c r="I49" s="384">
        <f t="shared" si="1"/>
        <v>0</v>
      </c>
      <c r="J49" s="206"/>
    </row>
    <row r="50" spans="1:10" x14ac:dyDescent="0.25">
      <c r="A50" s="12">
        <f t="shared" si="0"/>
        <v>43</v>
      </c>
      <c r="B50" s="215" t="s">
        <v>2460</v>
      </c>
      <c r="C50" s="215" t="s">
        <v>2461</v>
      </c>
      <c r="D50" s="216" t="s">
        <v>2378</v>
      </c>
      <c r="E50" s="1064"/>
      <c r="F50" s="1064"/>
      <c r="G50" s="217">
        <v>1</v>
      </c>
      <c r="H50" s="672"/>
      <c r="I50" s="384">
        <f t="shared" si="1"/>
        <v>0</v>
      </c>
      <c r="J50" s="206"/>
    </row>
    <row r="51" spans="1:10" x14ac:dyDescent="0.25">
      <c r="A51" s="12">
        <f t="shared" si="0"/>
        <v>44</v>
      </c>
      <c r="B51" s="215" t="s">
        <v>2462</v>
      </c>
      <c r="C51" s="215" t="s">
        <v>2463</v>
      </c>
      <c r="D51" s="216" t="s">
        <v>2378</v>
      </c>
      <c r="E51" s="1064"/>
      <c r="F51" s="1064"/>
      <c r="G51" s="217">
        <v>1</v>
      </c>
      <c r="H51" s="672"/>
      <c r="I51" s="384">
        <f t="shared" si="1"/>
        <v>0</v>
      </c>
      <c r="J51" s="206"/>
    </row>
    <row r="52" spans="1:10" x14ac:dyDescent="0.25">
      <c r="A52" s="12">
        <f t="shared" si="0"/>
        <v>45</v>
      </c>
      <c r="B52" s="215" t="s">
        <v>2464</v>
      </c>
      <c r="C52" s="215" t="s">
        <v>2465</v>
      </c>
      <c r="D52" s="216" t="s">
        <v>2378</v>
      </c>
      <c r="E52" s="1064"/>
      <c r="F52" s="1064"/>
      <c r="G52" s="217">
        <v>1</v>
      </c>
      <c r="H52" s="672"/>
      <c r="I52" s="384">
        <f t="shared" si="1"/>
        <v>0</v>
      </c>
      <c r="J52" s="206"/>
    </row>
    <row r="53" spans="1:10" x14ac:dyDescent="0.25">
      <c r="A53" s="12">
        <f t="shared" si="0"/>
        <v>46</v>
      </c>
      <c r="B53" s="215" t="s">
        <v>2464</v>
      </c>
      <c r="C53" s="215" t="s">
        <v>2466</v>
      </c>
      <c r="D53" s="216" t="s">
        <v>2378</v>
      </c>
      <c r="E53" s="1064"/>
      <c r="F53" s="1064"/>
      <c r="G53" s="217">
        <v>1</v>
      </c>
      <c r="H53" s="672"/>
      <c r="I53" s="384">
        <f t="shared" si="1"/>
        <v>0</v>
      </c>
      <c r="J53" s="206"/>
    </row>
    <row r="54" spans="1:10" x14ac:dyDescent="0.25">
      <c r="A54" s="12">
        <f t="shared" si="0"/>
        <v>47</v>
      </c>
      <c r="B54" s="215" t="s">
        <v>2467</v>
      </c>
      <c r="C54" s="215" t="s">
        <v>2468</v>
      </c>
      <c r="D54" s="216" t="s">
        <v>2378</v>
      </c>
      <c r="E54" s="1064"/>
      <c r="F54" s="1064"/>
      <c r="G54" s="217">
        <v>1</v>
      </c>
      <c r="H54" s="672"/>
      <c r="I54" s="384">
        <f t="shared" si="1"/>
        <v>0</v>
      </c>
      <c r="J54" s="206"/>
    </row>
    <row r="55" spans="1:10" x14ac:dyDescent="0.25">
      <c r="A55" s="12">
        <f t="shared" si="0"/>
        <v>48</v>
      </c>
      <c r="B55" s="215" t="s">
        <v>2469</v>
      </c>
      <c r="C55" s="215" t="s">
        <v>2470</v>
      </c>
      <c r="D55" s="216" t="s">
        <v>2378</v>
      </c>
      <c r="E55" s="1064"/>
      <c r="F55" s="1064"/>
      <c r="G55" s="217">
        <v>1</v>
      </c>
      <c r="H55" s="672"/>
      <c r="I55" s="384">
        <f t="shared" si="1"/>
        <v>0</v>
      </c>
      <c r="J55" s="206"/>
    </row>
    <row r="56" spans="1:10" x14ac:dyDescent="0.25">
      <c r="A56" s="12">
        <f t="shared" si="0"/>
        <v>49</v>
      </c>
      <c r="B56" s="215" t="s">
        <v>2471</v>
      </c>
      <c r="C56" s="215" t="s">
        <v>2472</v>
      </c>
      <c r="D56" s="216" t="s">
        <v>2378</v>
      </c>
      <c r="E56" s="1064"/>
      <c r="F56" s="1064"/>
      <c r="G56" s="217">
        <v>1</v>
      </c>
      <c r="H56" s="672"/>
      <c r="I56" s="384">
        <f t="shared" si="1"/>
        <v>0</v>
      </c>
      <c r="J56" s="206"/>
    </row>
    <row r="57" spans="1:10" ht="25.5" x14ac:dyDescent="0.25">
      <c r="A57" s="12">
        <f t="shared" si="0"/>
        <v>50</v>
      </c>
      <c r="B57" s="215" t="s">
        <v>2473</v>
      </c>
      <c r="C57" s="215" t="s">
        <v>2474</v>
      </c>
      <c r="D57" s="216" t="s">
        <v>2378</v>
      </c>
      <c r="E57" s="1064"/>
      <c r="F57" s="1064"/>
      <c r="G57" s="217">
        <v>1</v>
      </c>
      <c r="H57" s="672"/>
      <c r="I57" s="384">
        <f t="shared" si="1"/>
        <v>0</v>
      </c>
      <c r="J57" s="206"/>
    </row>
    <row r="58" spans="1:10" x14ac:dyDescent="0.25">
      <c r="A58" s="12">
        <f t="shared" si="0"/>
        <v>51</v>
      </c>
      <c r="B58" s="215" t="s">
        <v>2475</v>
      </c>
      <c r="C58" s="215" t="s">
        <v>2476</v>
      </c>
      <c r="D58" s="216" t="s">
        <v>2378</v>
      </c>
      <c r="E58" s="1064"/>
      <c r="F58" s="1064"/>
      <c r="G58" s="217">
        <v>1</v>
      </c>
      <c r="H58" s="672"/>
      <c r="I58" s="384">
        <f t="shared" si="1"/>
        <v>0</v>
      </c>
      <c r="J58" s="206"/>
    </row>
    <row r="59" spans="1:10" x14ac:dyDescent="0.25">
      <c r="A59" s="12">
        <f t="shared" si="0"/>
        <v>52</v>
      </c>
      <c r="B59" s="215" t="s">
        <v>2477</v>
      </c>
      <c r="C59" s="215" t="s">
        <v>2478</v>
      </c>
      <c r="D59" s="216" t="s">
        <v>2378</v>
      </c>
      <c r="E59" s="1064"/>
      <c r="F59" s="1064"/>
      <c r="G59" s="217">
        <v>1</v>
      </c>
      <c r="H59" s="672"/>
      <c r="I59" s="384">
        <f t="shared" si="1"/>
        <v>0</v>
      </c>
      <c r="J59" s="206"/>
    </row>
    <row r="60" spans="1:10" x14ac:dyDescent="0.25">
      <c r="A60" s="12">
        <f t="shared" si="0"/>
        <v>53</v>
      </c>
      <c r="B60" s="215" t="s">
        <v>2479</v>
      </c>
      <c r="C60" s="215" t="s">
        <v>2480</v>
      </c>
      <c r="D60" s="216" t="s">
        <v>2378</v>
      </c>
      <c r="E60" s="1064"/>
      <c r="F60" s="1064"/>
      <c r="G60" s="217">
        <v>1</v>
      </c>
      <c r="H60" s="672"/>
      <c r="I60" s="384">
        <f t="shared" si="1"/>
        <v>0</v>
      </c>
      <c r="J60" s="206"/>
    </row>
    <row r="61" spans="1:10" x14ac:dyDescent="0.25">
      <c r="A61" s="12">
        <f t="shared" si="0"/>
        <v>54</v>
      </c>
      <c r="B61" s="215" t="s">
        <v>2479</v>
      </c>
      <c r="C61" s="215" t="s">
        <v>2481</v>
      </c>
      <c r="D61" s="216" t="s">
        <v>2378</v>
      </c>
      <c r="E61" s="1064"/>
      <c r="F61" s="1064"/>
      <c r="G61" s="217">
        <v>1</v>
      </c>
      <c r="H61" s="672"/>
      <c r="I61" s="384">
        <f t="shared" si="1"/>
        <v>0</v>
      </c>
      <c r="J61" s="206"/>
    </row>
    <row r="62" spans="1:10" x14ac:dyDescent="0.25">
      <c r="A62" s="12">
        <f t="shared" si="0"/>
        <v>55</v>
      </c>
      <c r="B62" s="215" t="s">
        <v>154</v>
      </c>
      <c r="C62" s="215" t="s">
        <v>2482</v>
      </c>
      <c r="D62" s="216" t="s">
        <v>2483</v>
      </c>
      <c r="E62" s="1064"/>
      <c r="F62" s="1064"/>
      <c r="G62" s="217">
        <v>1</v>
      </c>
      <c r="H62" s="672"/>
      <c r="I62" s="384">
        <f t="shared" si="1"/>
        <v>0</v>
      </c>
      <c r="J62" s="206"/>
    </row>
    <row r="63" spans="1:10" x14ac:dyDescent="0.25">
      <c r="A63" s="12">
        <f t="shared" si="0"/>
        <v>56</v>
      </c>
      <c r="B63" s="215" t="s">
        <v>2484</v>
      </c>
      <c r="C63" s="215" t="s">
        <v>2485</v>
      </c>
      <c r="D63" s="216" t="s">
        <v>2378</v>
      </c>
      <c r="E63" s="1064"/>
      <c r="F63" s="1064"/>
      <c r="G63" s="217">
        <v>1</v>
      </c>
      <c r="H63" s="672"/>
      <c r="I63" s="384">
        <f t="shared" si="1"/>
        <v>0</v>
      </c>
      <c r="J63" s="206"/>
    </row>
    <row r="64" spans="1:10" ht="25.5" x14ac:dyDescent="0.25">
      <c r="A64" s="12">
        <f t="shared" si="0"/>
        <v>57</v>
      </c>
      <c r="B64" s="215" t="s">
        <v>2486</v>
      </c>
      <c r="C64" s="215" t="s">
        <v>2487</v>
      </c>
      <c r="D64" s="216" t="s">
        <v>2378</v>
      </c>
      <c r="E64" s="1064"/>
      <c r="F64" s="1064"/>
      <c r="G64" s="217">
        <v>1</v>
      </c>
      <c r="H64" s="672"/>
      <c r="I64" s="384">
        <f t="shared" si="1"/>
        <v>0</v>
      </c>
      <c r="J64" s="206"/>
    </row>
    <row r="65" spans="1:10" x14ac:dyDescent="0.25">
      <c r="A65" s="12">
        <f t="shared" si="0"/>
        <v>58</v>
      </c>
      <c r="B65" s="215" t="s">
        <v>2488</v>
      </c>
      <c r="C65" s="215" t="s">
        <v>2385</v>
      </c>
      <c r="D65" s="216" t="s">
        <v>2378</v>
      </c>
      <c r="E65" s="1064"/>
      <c r="F65" s="1064"/>
      <c r="G65" s="217">
        <v>1</v>
      </c>
      <c r="H65" s="672"/>
      <c r="I65" s="384">
        <f t="shared" si="1"/>
        <v>0</v>
      </c>
      <c r="J65" s="206"/>
    </row>
    <row r="66" spans="1:10" x14ac:dyDescent="0.25">
      <c r="A66" s="12">
        <f t="shared" si="0"/>
        <v>59</v>
      </c>
      <c r="B66" s="215" t="s">
        <v>2489</v>
      </c>
      <c r="C66" s="215" t="s">
        <v>2490</v>
      </c>
      <c r="D66" s="216" t="s">
        <v>2378</v>
      </c>
      <c r="E66" s="1064"/>
      <c r="F66" s="1064"/>
      <c r="G66" s="217">
        <v>1</v>
      </c>
      <c r="H66" s="672"/>
      <c r="I66" s="384">
        <f t="shared" si="1"/>
        <v>0</v>
      </c>
      <c r="J66" s="206"/>
    </row>
    <row r="67" spans="1:10" x14ac:dyDescent="0.25">
      <c r="A67" s="12">
        <f t="shared" si="0"/>
        <v>60</v>
      </c>
      <c r="B67" s="215" t="s">
        <v>2491</v>
      </c>
      <c r="C67" s="215" t="s">
        <v>2492</v>
      </c>
      <c r="D67" s="216" t="s">
        <v>2378</v>
      </c>
      <c r="E67" s="1064"/>
      <c r="F67" s="1064"/>
      <c r="G67" s="217">
        <v>1</v>
      </c>
      <c r="H67" s="672"/>
      <c r="I67" s="384">
        <f t="shared" si="1"/>
        <v>0</v>
      </c>
      <c r="J67" s="206"/>
    </row>
    <row r="68" spans="1:10" x14ac:dyDescent="0.25">
      <c r="A68" s="12">
        <f t="shared" si="0"/>
        <v>61</v>
      </c>
      <c r="B68" s="215" t="s">
        <v>2493</v>
      </c>
      <c r="C68" s="215" t="s">
        <v>2494</v>
      </c>
      <c r="D68" s="216" t="s">
        <v>2378</v>
      </c>
      <c r="E68" s="1064"/>
      <c r="F68" s="1064"/>
      <c r="G68" s="217">
        <v>1</v>
      </c>
      <c r="H68" s="672"/>
      <c r="I68" s="384">
        <f t="shared" si="1"/>
        <v>0</v>
      </c>
      <c r="J68" s="206"/>
    </row>
    <row r="69" spans="1:10" x14ac:dyDescent="0.25">
      <c r="A69" s="12">
        <f t="shared" si="0"/>
        <v>62</v>
      </c>
      <c r="B69" s="215" t="s">
        <v>2495</v>
      </c>
      <c r="C69" s="215" t="s">
        <v>2496</v>
      </c>
      <c r="D69" s="216" t="s">
        <v>2378</v>
      </c>
      <c r="E69" s="1064"/>
      <c r="F69" s="1064"/>
      <c r="G69" s="217">
        <v>1</v>
      </c>
      <c r="H69" s="672"/>
      <c r="I69" s="384">
        <f t="shared" si="1"/>
        <v>0</v>
      </c>
      <c r="J69" s="206"/>
    </row>
    <row r="70" spans="1:10" x14ac:dyDescent="0.25">
      <c r="A70" s="12">
        <f t="shared" si="0"/>
        <v>63</v>
      </c>
      <c r="B70" s="215" t="s">
        <v>2497</v>
      </c>
      <c r="C70" s="215" t="s">
        <v>2383</v>
      </c>
      <c r="D70" s="216" t="s">
        <v>2378</v>
      </c>
      <c r="E70" s="1064"/>
      <c r="F70" s="1064"/>
      <c r="G70" s="217">
        <v>1</v>
      </c>
      <c r="H70" s="672"/>
      <c r="I70" s="384">
        <f t="shared" si="1"/>
        <v>0</v>
      </c>
      <c r="J70" s="206"/>
    </row>
    <row r="71" spans="1:10" x14ac:dyDescent="0.25">
      <c r="A71" s="12">
        <f t="shared" si="0"/>
        <v>64</v>
      </c>
      <c r="B71" s="215" t="s">
        <v>2498</v>
      </c>
      <c r="C71" s="215" t="s">
        <v>2499</v>
      </c>
      <c r="D71" s="216" t="s">
        <v>2378</v>
      </c>
      <c r="E71" s="1064"/>
      <c r="F71" s="1064"/>
      <c r="G71" s="217">
        <v>1</v>
      </c>
      <c r="H71" s="672"/>
      <c r="I71" s="384">
        <f t="shared" si="1"/>
        <v>0</v>
      </c>
      <c r="J71" s="206"/>
    </row>
    <row r="72" spans="1:10" x14ac:dyDescent="0.25">
      <c r="A72" s="12">
        <f t="shared" si="0"/>
        <v>65</v>
      </c>
      <c r="B72" s="215" t="s">
        <v>2500</v>
      </c>
      <c r="C72" s="215" t="s">
        <v>2501</v>
      </c>
      <c r="D72" s="216" t="s">
        <v>2378</v>
      </c>
      <c r="E72" s="1064"/>
      <c r="F72" s="1064"/>
      <c r="G72" s="217">
        <v>1</v>
      </c>
      <c r="H72" s="672"/>
      <c r="I72" s="384">
        <f t="shared" si="1"/>
        <v>0</v>
      </c>
      <c r="J72" s="206"/>
    </row>
    <row r="73" spans="1:10" x14ac:dyDescent="0.25">
      <c r="A73" s="12">
        <f t="shared" ref="A73:A89" si="2">ROW(A66)</f>
        <v>66</v>
      </c>
      <c r="B73" s="215" t="s">
        <v>2502</v>
      </c>
      <c r="C73" s="215" t="s">
        <v>2503</v>
      </c>
      <c r="D73" s="216" t="s">
        <v>2378</v>
      </c>
      <c r="E73" s="1064"/>
      <c r="F73" s="1064"/>
      <c r="G73" s="217">
        <v>1</v>
      </c>
      <c r="H73" s="672"/>
      <c r="I73" s="384">
        <f t="shared" ref="I73:I89" si="3">G73*ROUND(H73,2)</f>
        <v>0</v>
      </c>
      <c r="J73" s="206"/>
    </row>
    <row r="74" spans="1:10" x14ac:dyDescent="0.25">
      <c r="A74" s="12">
        <f t="shared" si="2"/>
        <v>67</v>
      </c>
      <c r="B74" s="215" t="s">
        <v>2504</v>
      </c>
      <c r="C74" s="215" t="s">
        <v>2505</v>
      </c>
      <c r="D74" s="216" t="s">
        <v>2378</v>
      </c>
      <c r="E74" s="1064"/>
      <c r="F74" s="1064"/>
      <c r="G74" s="217">
        <v>1</v>
      </c>
      <c r="H74" s="672"/>
      <c r="I74" s="384">
        <f t="shared" si="3"/>
        <v>0</v>
      </c>
      <c r="J74" s="206"/>
    </row>
    <row r="75" spans="1:10" x14ac:dyDescent="0.25">
      <c r="A75" s="12">
        <f t="shared" si="2"/>
        <v>68</v>
      </c>
      <c r="B75" s="215" t="s">
        <v>2506</v>
      </c>
      <c r="C75" s="215" t="s">
        <v>2507</v>
      </c>
      <c r="D75" s="216" t="s">
        <v>2378</v>
      </c>
      <c r="E75" s="1064"/>
      <c r="F75" s="1064"/>
      <c r="G75" s="217">
        <v>1</v>
      </c>
      <c r="H75" s="672"/>
      <c r="I75" s="384">
        <f t="shared" si="3"/>
        <v>0</v>
      </c>
      <c r="J75" s="206"/>
    </row>
    <row r="76" spans="1:10" x14ac:dyDescent="0.25">
      <c r="A76" s="12">
        <f t="shared" si="2"/>
        <v>69</v>
      </c>
      <c r="B76" s="215" t="s">
        <v>2508</v>
      </c>
      <c r="C76" s="215" t="s">
        <v>2509</v>
      </c>
      <c r="D76" s="216" t="s">
        <v>2378</v>
      </c>
      <c r="E76" s="1064"/>
      <c r="F76" s="1064"/>
      <c r="G76" s="217">
        <v>1</v>
      </c>
      <c r="H76" s="672"/>
      <c r="I76" s="384">
        <f t="shared" si="3"/>
        <v>0</v>
      </c>
      <c r="J76" s="206"/>
    </row>
    <row r="77" spans="1:10" ht="25.5" x14ac:dyDescent="0.25">
      <c r="A77" s="12">
        <f t="shared" si="2"/>
        <v>70</v>
      </c>
      <c r="B77" s="215" t="s">
        <v>2510</v>
      </c>
      <c r="C77" s="215" t="s">
        <v>2511</v>
      </c>
      <c r="D77" s="216" t="s">
        <v>2378</v>
      </c>
      <c r="E77" s="1064"/>
      <c r="F77" s="1064"/>
      <c r="G77" s="217">
        <v>1</v>
      </c>
      <c r="H77" s="672"/>
      <c r="I77" s="384">
        <f t="shared" si="3"/>
        <v>0</v>
      </c>
      <c r="J77" s="206"/>
    </row>
    <row r="78" spans="1:10" x14ac:dyDescent="0.25">
      <c r="A78" s="12">
        <f t="shared" si="2"/>
        <v>71</v>
      </c>
      <c r="B78" s="215" t="s">
        <v>2512</v>
      </c>
      <c r="C78" s="215" t="s">
        <v>2513</v>
      </c>
      <c r="D78" s="216" t="s">
        <v>2378</v>
      </c>
      <c r="E78" s="1064"/>
      <c r="F78" s="1064"/>
      <c r="G78" s="217">
        <v>1</v>
      </c>
      <c r="H78" s="672"/>
      <c r="I78" s="384">
        <f t="shared" si="3"/>
        <v>0</v>
      </c>
      <c r="J78" s="206"/>
    </row>
    <row r="79" spans="1:10" x14ac:dyDescent="0.25">
      <c r="A79" s="12">
        <f t="shared" si="2"/>
        <v>72</v>
      </c>
      <c r="B79" s="215" t="s">
        <v>2514</v>
      </c>
      <c r="C79" s="215" t="s">
        <v>2383</v>
      </c>
      <c r="D79" s="216" t="s">
        <v>2378</v>
      </c>
      <c r="E79" s="1064"/>
      <c r="F79" s="1064"/>
      <c r="G79" s="217">
        <v>1</v>
      </c>
      <c r="H79" s="672"/>
      <c r="I79" s="384">
        <f t="shared" si="3"/>
        <v>0</v>
      </c>
      <c r="J79" s="206"/>
    </row>
    <row r="80" spans="1:10" x14ac:dyDescent="0.25">
      <c r="A80" s="12">
        <f t="shared" si="2"/>
        <v>73</v>
      </c>
      <c r="B80" s="215" t="s">
        <v>2515</v>
      </c>
      <c r="C80" s="215" t="s">
        <v>2516</v>
      </c>
      <c r="D80" s="216" t="s">
        <v>2378</v>
      </c>
      <c r="E80" s="1064"/>
      <c r="F80" s="1064"/>
      <c r="G80" s="217">
        <v>1</v>
      </c>
      <c r="H80" s="672"/>
      <c r="I80" s="384">
        <f t="shared" si="3"/>
        <v>0</v>
      </c>
      <c r="J80" s="206"/>
    </row>
    <row r="81" spans="1:10" ht="25.5" x14ac:dyDescent="0.25">
      <c r="A81" s="12">
        <f t="shared" si="2"/>
        <v>74</v>
      </c>
      <c r="B81" s="215" t="s">
        <v>2517</v>
      </c>
      <c r="C81" s="215" t="s">
        <v>2518</v>
      </c>
      <c r="D81" s="216" t="s">
        <v>2378</v>
      </c>
      <c r="E81" s="1064"/>
      <c r="F81" s="1064"/>
      <c r="G81" s="217">
        <v>1</v>
      </c>
      <c r="H81" s="672"/>
      <c r="I81" s="384">
        <f t="shared" si="3"/>
        <v>0</v>
      </c>
      <c r="J81" s="206"/>
    </row>
    <row r="82" spans="1:10" x14ac:dyDescent="0.25">
      <c r="A82" s="12">
        <f t="shared" si="2"/>
        <v>75</v>
      </c>
      <c r="B82" s="215" t="s">
        <v>2519</v>
      </c>
      <c r="C82" s="215" t="s">
        <v>2520</v>
      </c>
      <c r="D82" s="216" t="s">
        <v>2378</v>
      </c>
      <c r="E82" s="1064"/>
      <c r="F82" s="1064"/>
      <c r="G82" s="217">
        <v>1</v>
      </c>
      <c r="H82" s="672"/>
      <c r="I82" s="384">
        <f t="shared" si="3"/>
        <v>0</v>
      </c>
      <c r="J82" s="206"/>
    </row>
    <row r="83" spans="1:10" x14ac:dyDescent="0.25">
      <c r="A83" s="12">
        <f t="shared" si="2"/>
        <v>76</v>
      </c>
      <c r="B83" s="215" t="s">
        <v>2521</v>
      </c>
      <c r="C83" s="215" t="s">
        <v>2522</v>
      </c>
      <c r="D83" s="216" t="s">
        <v>2378</v>
      </c>
      <c r="E83" s="1064"/>
      <c r="F83" s="1064"/>
      <c r="G83" s="217">
        <v>1</v>
      </c>
      <c r="H83" s="672"/>
      <c r="I83" s="384">
        <f t="shared" si="3"/>
        <v>0</v>
      </c>
      <c r="J83" s="206"/>
    </row>
    <row r="84" spans="1:10" x14ac:dyDescent="0.25">
      <c r="A84" s="12">
        <f t="shared" si="2"/>
        <v>77</v>
      </c>
      <c r="B84" s="215" t="s">
        <v>2523</v>
      </c>
      <c r="C84" s="215" t="s">
        <v>2524</v>
      </c>
      <c r="D84" s="216" t="s">
        <v>2378</v>
      </c>
      <c r="E84" s="1064"/>
      <c r="F84" s="1064"/>
      <c r="G84" s="217">
        <v>1</v>
      </c>
      <c r="H84" s="672"/>
      <c r="I84" s="384">
        <f t="shared" si="3"/>
        <v>0</v>
      </c>
      <c r="J84" s="206"/>
    </row>
    <row r="85" spans="1:10" x14ac:dyDescent="0.25">
      <c r="A85" s="12">
        <f t="shared" si="2"/>
        <v>78</v>
      </c>
      <c r="B85" s="215" t="s">
        <v>2525</v>
      </c>
      <c r="C85" s="215" t="s">
        <v>2526</v>
      </c>
      <c r="D85" s="216" t="s">
        <v>2378</v>
      </c>
      <c r="E85" s="1064"/>
      <c r="F85" s="1064"/>
      <c r="G85" s="217">
        <v>1</v>
      </c>
      <c r="H85" s="672"/>
      <c r="I85" s="384">
        <f t="shared" si="3"/>
        <v>0</v>
      </c>
      <c r="J85" s="206"/>
    </row>
    <row r="86" spans="1:10" x14ac:dyDescent="0.25">
      <c r="A86" s="12">
        <f t="shared" si="2"/>
        <v>79</v>
      </c>
      <c r="B86" s="215" t="s">
        <v>2527</v>
      </c>
      <c r="C86" s="215" t="s">
        <v>2528</v>
      </c>
      <c r="D86" s="216" t="s">
        <v>2378</v>
      </c>
      <c r="E86" s="1064"/>
      <c r="F86" s="1064"/>
      <c r="G86" s="217">
        <v>1</v>
      </c>
      <c r="H86" s="672"/>
      <c r="I86" s="384">
        <f t="shared" si="3"/>
        <v>0</v>
      </c>
      <c r="J86" s="206"/>
    </row>
    <row r="87" spans="1:10" x14ac:dyDescent="0.25">
      <c r="A87" s="12">
        <f t="shared" si="2"/>
        <v>80</v>
      </c>
      <c r="B87" s="215" t="s">
        <v>2529</v>
      </c>
      <c r="C87" s="215" t="s">
        <v>2530</v>
      </c>
      <c r="D87" s="216" t="s">
        <v>2378</v>
      </c>
      <c r="E87" s="1064"/>
      <c r="F87" s="1064"/>
      <c r="G87" s="217">
        <v>1</v>
      </c>
      <c r="H87" s="672"/>
      <c r="I87" s="384">
        <f t="shared" si="3"/>
        <v>0</v>
      </c>
      <c r="J87" s="206"/>
    </row>
    <row r="88" spans="1:10" x14ac:dyDescent="0.25">
      <c r="A88" s="12">
        <f t="shared" si="2"/>
        <v>81</v>
      </c>
      <c r="B88" s="215" t="s">
        <v>2531</v>
      </c>
      <c r="C88" s="215" t="s">
        <v>2532</v>
      </c>
      <c r="D88" s="216" t="s">
        <v>2378</v>
      </c>
      <c r="E88" s="1064"/>
      <c r="F88" s="1064"/>
      <c r="G88" s="217">
        <v>1</v>
      </c>
      <c r="H88" s="672"/>
      <c r="I88" s="384">
        <f t="shared" si="3"/>
        <v>0</v>
      </c>
      <c r="J88" s="206"/>
    </row>
    <row r="89" spans="1:10" x14ac:dyDescent="0.25">
      <c r="A89" s="12">
        <f t="shared" si="2"/>
        <v>82</v>
      </c>
      <c r="B89" s="215" t="s">
        <v>2533</v>
      </c>
      <c r="C89" s="215" t="s">
        <v>2534</v>
      </c>
      <c r="D89" s="216" t="s">
        <v>2378</v>
      </c>
      <c r="E89" s="1064"/>
      <c r="F89" s="1064"/>
      <c r="G89" s="217">
        <v>1</v>
      </c>
      <c r="H89" s="672"/>
      <c r="I89" s="384">
        <f t="shared" si="3"/>
        <v>0</v>
      </c>
      <c r="J89" s="206"/>
    </row>
    <row r="90" spans="1:10" x14ac:dyDescent="0.25">
      <c r="A90" s="396"/>
      <c r="B90" s="846" t="s">
        <v>52</v>
      </c>
      <c r="C90" s="847"/>
      <c r="D90" s="847"/>
      <c r="E90" s="847"/>
      <c r="F90" s="847"/>
      <c r="G90" s="847"/>
      <c r="H90" s="847"/>
      <c r="I90" s="848"/>
      <c r="J90" s="206"/>
    </row>
    <row r="91" spans="1:10" x14ac:dyDescent="0.25">
      <c r="A91" s="12">
        <v>83</v>
      </c>
      <c r="B91" s="215" t="s">
        <v>2535</v>
      </c>
      <c r="C91" s="215" t="s">
        <v>2536</v>
      </c>
      <c r="D91" s="216" t="s">
        <v>2537</v>
      </c>
      <c r="E91" s="1064"/>
      <c r="F91" s="1064"/>
      <c r="G91" s="217">
        <v>1</v>
      </c>
      <c r="H91" s="672"/>
      <c r="I91" s="384">
        <f>G91*ROUND(H91,2)</f>
        <v>0</v>
      </c>
      <c r="J91" s="206"/>
    </row>
    <row r="92" spans="1:10" x14ac:dyDescent="0.25">
      <c r="A92" s="12">
        <v>84</v>
      </c>
      <c r="B92" s="215" t="s">
        <v>2538</v>
      </c>
      <c r="C92" s="215" t="s">
        <v>2539</v>
      </c>
      <c r="D92" s="216" t="s">
        <v>2537</v>
      </c>
      <c r="E92" s="1064"/>
      <c r="F92" s="1064"/>
      <c r="G92" s="217">
        <v>1</v>
      </c>
      <c r="H92" s="672"/>
      <c r="I92" s="384">
        <f>G92*ROUND(H92,2)</f>
        <v>0</v>
      </c>
      <c r="J92" s="206"/>
    </row>
    <row r="93" spans="1:10" x14ac:dyDescent="0.25">
      <c r="A93" s="12">
        <v>85</v>
      </c>
      <c r="B93" s="215" t="s">
        <v>2540</v>
      </c>
      <c r="C93" s="215" t="s">
        <v>2541</v>
      </c>
      <c r="D93" s="216" t="s">
        <v>2537</v>
      </c>
      <c r="E93" s="1064"/>
      <c r="F93" s="1064"/>
      <c r="G93" s="217">
        <v>1</v>
      </c>
      <c r="H93" s="672"/>
      <c r="I93" s="384">
        <f>G93*ROUND(H93,2)</f>
        <v>0</v>
      </c>
      <c r="J93" s="206"/>
    </row>
    <row r="94" spans="1:10" x14ac:dyDescent="0.25">
      <c r="A94" s="396"/>
      <c r="B94" s="846" t="s">
        <v>2542</v>
      </c>
      <c r="C94" s="847"/>
      <c r="D94" s="847"/>
      <c r="E94" s="847"/>
      <c r="F94" s="847"/>
      <c r="G94" s="847"/>
      <c r="H94" s="847"/>
      <c r="I94" s="848"/>
      <c r="J94" s="206"/>
    </row>
    <row r="95" spans="1:10" x14ac:dyDescent="0.25">
      <c r="A95" s="12">
        <v>86</v>
      </c>
      <c r="B95" s="215" t="s">
        <v>2543</v>
      </c>
      <c r="C95" s="215" t="s">
        <v>2544</v>
      </c>
      <c r="D95" s="216" t="s">
        <v>2378</v>
      </c>
      <c r="E95" s="1064"/>
      <c r="F95" s="1064"/>
      <c r="G95" s="217">
        <v>1</v>
      </c>
      <c r="H95" s="672"/>
      <c r="I95" s="384">
        <f>G95*ROUND(H95,2)</f>
        <v>0</v>
      </c>
      <c r="J95" s="206"/>
    </row>
    <row r="96" spans="1:10" x14ac:dyDescent="0.25">
      <c r="A96" s="12">
        <v>87</v>
      </c>
      <c r="B96" s="215" t="s">
        <v>2422</v>
      </c>
      <c r="C96" s="215" t="s">
        <v>3537</v>
      </c>
      <c r="D96" s="216" t="s">
        <v>2378</v>
      </c>
      <c r="E96" s="1064"/>
      <c r="F96" s="1064"/>
      <c r="G96" s="217">
        <v>1</v>
      </c>
      <c r="H96" s="672"/>
      <c r="I96" s="384">
        <f>G96*ROUND(H96,2)</f>
        <v>0</v>
      </c>
      <c r="J96" s="206"/>
    </row>
    <row r="97" spans="1:10" x14ac:dyDescent="0.25">
      <c r="A97" s="12">
        <v>88</v>
      </c>
      <c r="B97" s="215" t="s">
        <v>3538</v>
      </c>
      <c r="C97" s="215" t="s">
        <v>3539</v>
      </c>
      <c r="D97" s="216" t="s">
        <v>2378</v>
      </c>
      <c r="E97" s="1064"/>
      <c r="F97" s="1064"/>
      <c r="G97" s="217">
        <v>1</v>
      </c>
      <c r="H97" s="672"/>
      <c r="I97" s="384">
        <f>G97*ROUND(H97,2)</f>
        <v>0</v>
      </c>
      <c r="J97" s="206"/>
    </row>
    <row r="98" spans="1:10" x14ac:dyDescent="0.25">
      <c r="A98" s="12">
        <v>89</v>
      </c>
      <c r="B98" s="215" t="s">
        <v>3540</v>
      </c>
      <c r="C98" s="215" t="s">
        <v>3541</v>
      </c>
      <c r="D98" s="216" t="s">
        <v>2378</v>
      </c>
      <c r="E98" s="1064"/>
      <c r="F98" s="1064"/>
      <c r="G98" s="217">
        <v>1</v>
      </c>
      <c r="H98" s="672"/>
      <c r="I98" s="384">
        <f>G98*ROUND(H98,2)</f>
        <v>0</v>
      </c>
      <c r="J98" s="206"/>
    </row>
    <row r="99" spans="1:10" x14ac:dyDescent="0.25">
      <c r="A99" s="396"/>
      <c r="B99" s="846"/>
      <c r="C99" s="847"/>
      <c r="D99" s="847"/>
      <c r="E99" s="847"/>
      <c r="F99" s="847"/>
      <c r="G99" s="847"/>
      <c r="H99" s="847"/>
      <c r="I99" s="848"/>
      <c r="J99" s="206"/>
    </row>
    <row r="100" spans="1:10" x14ac:dyDescent="0.25">
      <c r="A100" s="12">
        <v>90</v>
      </c>
      <c r="B100" s="215" t="s">
        <v>2545</v>
      </c>
      <c r="C100" s="215" t="s">
        <v>2546</v>
      </c>
      <c r="D100" s="216" t="s">
        <v>2547</v>
      </c>
      <c r="E100" s="1064"/>
      <c r="F100" s="1064"/>
      <c r="G100" s="217">
        <v>1</v>
      </c>
      <c r="H100" s="672"/>
      <c r="I100" s="384">
        <f>G100*ROUND(H100,2)</f>
        <v>0</v>
      </c>
      <c r="J100" s="206"/>
    </row>
    <row r="101" spans="1:10" ht="15.75" thickBot="1" x14ac:dyDescent="0.3">
      <c r="A101" s="259">
        <v>91</v>
      </c>
      <c r="B101" s="138" t="s">
        <v>2134</v>
      </c>
      <c r="C101" s="138" t="s">
        <v>2548</v>
      </c>
      <c r="D101" s="139" t="s">
        <v>2547</v>
      </c>
      <c r="E101" s="1042"/>
      <c r="F101" s="1042"/>
      <c r="G101" s="130">
        <v>1</v>
      </c>
      <c r="H101" s="674"/>
      <c r="I101" s="124">
        <f>G101*ROUND(H101,2)</f>
        <v>0</v>
      </c>
      <c r="J101" s="206"/>
    </row>
    <row r="102" spans="1:10" ht="16.5" thickTop="1" thickBot="1" x14ac:dyDescent="0.3">
      <c r="H102" s="125" t="s">
        <v>9</v>
      </c>
      <c r="I102" s="126">
        <f>SUM(I8:I89,I91:I93,I95:I98,I100:I101)</f>
        <v>0</v>
      </c>
      <c r="J102" s="206"/>
    </row>
    <row r="103" spans="1:10" ht="15.75" thickTop="1" x14ac:dyDescent="0.25"/>
    <row r="104" spans="1:10" ht="75" customHeight="1" x14ac:dyDescent="0.25">
      <c r="A104" s="1341" t="s">
        <v>151</v>
      </c>
      <c r="B104" s="1341"/>
      <c r="C104" s="1341"/>
      <c r="D104" s="1341"/>
      <c r="E104" s="1341"/>
      <c r="F104" s="1341"/>
      <c r="G104" s="1341"/>
      <c r="H104" s="1341"/>
      <c r="I104" s="1341"/>
    </row>
    <row r="105" spans="1:10" x14ac:dyDescent="0.25">
      <c r="A105" s="466"/>
      <c r="B105" s="463"/>
    </row>
  </sheetData>
  <sheetProtection algorithmName="SHA-512" hashValue="paNAD7/5GnAmPmPTj7fYHHO3TQMlBV35ojlfSYAMgJwl6S7xoMXcFI/urMJPyvHRc7Cr/m07X/v1frQP7aRuzQ==" saltValue="nBwMGdsxbIhIHhFhe5A4mw==" spinCount="100000" sheet="1" objects="1" scenarios="1"/>
  <mergeCells count="13">
    <mergeCell ref="A104:I104"/>
    <mergeCell ref="H5:H6"/>
    <mergeCell ref="I5:I6"/>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4" orientation="landscape" horizontalDpi="4294967295" verticalDpi="4294967295" r:id="rId1"/>
  <headerFooter>
    <oddFooter>Strana &amp;P z &amp;N</oddFooter>
  </headerFooter>
  <drawing r:id="rId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80">
    <tabColor theme="2" tint="-0.499984740745262"/>
    <pageSetUpPr fitToPage="1"/>
  </sheetPr>
  <dimension ref="A1:K52"/>
  <sheetViews>
    <sheetView zoomScale="55" zoomScaleNormal="55" workbookViewId="0">
      <pane ySplit="6" topLeftCell="A35" activePane="bottomLeft" state="frozen"/>
      <selection activeCell="A2" sqref="A2:I2"/>
      <selection pane="bottomLeft" activeCell="N40" sqref="N40"/>
    </sheetView>
  </sheetViews>
  <sheetFormatPr defaultColWidth="9.140625" defaultRowHeight="15" x14ac:dyDescent="0.25"/>
  <cols>
    <col min="1" max="1" width="5.7109375" style="1133"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1133" customWidth="1"/>
    <col min="8" max="9" width="15.7109375" style="1133" customWidth="1"/>
    <col min="10" max="10" width="9.42578125" style="18" bestFit="1" customWidth="1"/>
    <col min="11" max="16384" width="9.140625" style="18"/>
  </cols>
  <sheetData>
    <row r="1" spans="1:10" ht="54" customHeight="1" x14ac:dyDescent="0.25">
      <c r="A1" s="1162"/>
      <c r="B1" s="1162"/>
      <c r="C1" s="1162"/>
      <c r="D1" s="1162"/>
      <c r="E1" s="1162"/>
      <c r="F1" s="1162"/>
      <c r="G1" s="1164" t="s">
        <v>3559</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2549</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89"/>
      <c r="B6" s="1190"/>
      <c r="C6" s="1139" t="s">
        <v>148</v>
      </c>
      <c r="D6" s="1139" t="s">
        <v>147</v>
      </c>
      <c r="E6" s="403" t="s">
        <v>148</v>
      </c>
      <c r="F6" s="403" t="s">
        <v>147</v>
      </c>
      <c r="G6" s="1157"/>
      <c r="H6" s="1191"/>
      <c r="I6" s="1192"/>
    </row>
    <row r="7" spans="1:10" ht="15" customHeight="1" x14ac:dyDescent="0.25">
      <c r="A7" s="248" t="s">
        <v>62</v>
      </c>
      <c r="B7" s="843" t="s">
        <v>2550</v>
      </c>
      <c r="C7" s="844"/>
      <c r="D7" s="844"/>
      <c r="E7" s="844"/>
      <c r="F7" s="844"/>
      <c r="G7" s="844"/>
      <c r="H7" s="844"/>
      <c r="I7" s="845"/>
      <c r="J7" s="206"/>
    </row>
    <row r="8" spans="1:10" ht="15" customHeight="1" x14ac:dyDescent="0.25">
      <c r="A8" s="9">
        <v>1</v>
      </c>
      <c r="B8" s="136" t="s">
        <v>2551</v>
      </c>
      <c r="C8" s="136" t="s">
        <v>2552</v>
      </c>
      <c r="D8" s="137" t="s">
        <v>149</v>
      </c>
      <c r="E8" s="1041"/>
      <c r="F8" s="1041"/>
      <c r="G8" s="128">
        <v>1</v>
      </c>
      <c r="H8" s="663"/>
      <c r="I8" s="127">
        <f>G8*ROUND(H8,2)</f>
        <v>0</v>
      </c>
      <c r="J8" s="206"/>
    </row>
    <row r="9" spans="1:10" ht="15" customHeight="1" x14ac:dyDescent="0.25">
      <c r="A9" s="9">
        <v>2</v>
      </c>
      <c r="B9" s="136" t="s">
        <v>2553</v>
      </c>
      <c r="C9" s="136" t="s">
        <v>2554</v>
      </c>
      <c r="D9" s="137" t="s">
        <v>149</v>
      </c>
      <c r="E9" s="1041"/>
      <c r="F9" s="1041"/>
      <c r="G9" s="128">
        <v>1</v>
      </c>
      <c r="H9" s="663"/>
      <c r="I9" s="127">
        <f t="shared" ref="I9:I46" si="0">G9*ROUND(H9,2)</f>
        <v>0</v>
      </c>
      <c r="J9" s="206"/>
    </row>
    <row r="10" spans="1:10" ht="15" customHeight="1" x14ac:dyDescent="0.25">
      <c r="A10" s="9">
        <v>3</v>
      </c>
      <c r="B10" s="136" t="s">
        <v>2555</v>
      </c>
      <c r="C10" s="136" t="s">
        <v>2554</v>
      </c>
      <c r="D10" s="137" t="s">
        <v>149</v>
      </c>
      <c r="E10" s="1041"/>
      <c r="F10" s="1041"/>
      <c r="G10" s="128">
        <v>1</v>
      </c>
      <c r="H10" s="663"/>
      <c r="I10" s="127">
        <f t="shared" si="0"/>
        <v>0</v>
      </c>
      <c r="J10" s="206"/>
    </row>
    <row r="11" spans="1:10" ht="15" customHeight="1" x14ac:dyDescent="0.25">
      <c r="A11" s="9">
        <v>4</v>
      </c>
      <c r="B11" s="136" t="s">
        <v>2556</v>
      </c>
      <c r="C11" s="170">
        <v>2902991</v>
      </c>
      <c r="D11" s="170" t="s">
        <v>174</v>
      </c>
      <c r="E11" s="1065"/>
      <c r="F11" s="1065"/>
      <c r="G11" s="171">
        <v>1</v>
      </c>
      <c r="H11" s="663"/>
      <c r="I11" s="127">
        <f t="shared" si="0"/>
        <v>0</v>
      </c>
      <c r="J11" s="206"/>
    </row>
    <row r="12" spans="1:10" ht="15" customHeight="1" x14ac:dyDescent="0.25">
      <c r="A12" s="9">
        <v>5</v>
      </c>
      <c r="B12" s="136" t="s">
        <v>175</v>
      </c>
      <c r="C12" s="131" t="s">
        <v>176</v>
      </c>
      <c r="D12" s="131" t="s">
        <v>149</v>
      </c>
      <c r="E12" s="1037"/>
      <c r="F12" s="1037"/>
      <c r="G12" s="128">
        <v>10</v>
      </c>
      <c r="H12" s="663"/>
      <c r="I12" s="127">
        <f t="shared" si="0"/>
        <v>0</v>
      </c>
      <c r="J12" s="206"/>
    </row>
    <row r="13" spans="1:10" ht="15" customHeight="1" x14ac:dyDescent="0.25">
      <c r="A13" s="9">
        <v>6</v>
      </c>
      <c r="B13" s="136" t="s">
        <v>2557</v>
      </c>
      <c r="C13" s="137"/>
      <c r="D13" s="137"/>
      <c r="E13" s="1041"/>
      <c r="F13" s="1041"/>
      <c r="G13" s="128">
        <v>20</v>
      </c>
      <c r="H13" s="663"/>
      <c r="I13" s="127">
        <f t="shared" si="0"/>
        <v>0</v>
      </c>
      <c r="J13" s="206"/>
    </row>
    <row r="14" spans="1:10" ht="15" customHeight="1" x14ac:dyDescent="0.25">
      <c r="A14" s="9">
        <v>7</v>
      </c>
      <c r="B14" s="136" t="s">
        <v>161</v>
      </c>
      <c r="C14" s="131"/>
      <c r="D14" s="137" t="s">
        <v>2558</v>
      </c>
      <c r="E14" s="1041"/>
      <c r="F14" s="1041"/>
      <c r="G14" s="128">
        <v>4</v>
      </c>
      <c r="H14" s="663"/>
      <c r="I14" s="127">
        <f t="shared" si="0"/>
        <v>0</v>
      </c>
      <c r="J14" s="206"/>
    </row>
    <row r="15" spans="1:10" ht="15" customHeight="1" x14ac:dyDescent="0.25">
      <c r="A15" s="9">
        <v>8</v>
      </c>
      <c r="B15" s="136" t="s">
        <v>2559</v>
      </c>
      <c r="C15" s="131" t="s">
        <v>2560</v>
      </c>
      <c r="D15" s="137" t="s">
        <v>2365</v>
      </c>
      <c r="E15" s="1041"/>
      <c r="F15" s="1041"/>
      <c r="G15" s="128">
        <v>2</v>
      </c>
      <c r="H15" s="663"/>
      <c r="I15" s="127">
        <f t="shared" si="0"/>
        <v>0</v>
      </c>
      <c r="J15" s="206"/>
    </row>
    <row r="16" spans="1:10" ht="25.5" x14ac:dyDescent="0.25">
      <c r="A16" s="9">
        <v>9</v>
      </c>
      <c r="B16" s="136" t="s">
        <v>2561</v>
      </c>
      <c r="C16" s="131"/>
      <c r="D16" s="137" t="s">
        <v>177</v>
      </c>
      <c r="E16" s="1041"/>
      <c r="F16" s="1041"/>
      <c r="G16" s="128">
        <v>1</v>
      </c>
      <c r="H16" s="663"/>
      <c r="I16" s="127">
        <f t="shared" si="0"/>
        <v>0</v>
      </c>
      <c r="J16" s="206"/>
    </row>
    <row r="17" spans="1:10" ht="15" customHeight="1" x14ac:dyDescent="0.25">
      <c r="A17" s="396"/>
      <c r="B17" s="846" t="s">
        <v>181</v>
      </c>
      <c r="C17" s="847"/>
      <c r="D17" s="847"/>
      <c r="E17" s="847"/>
      <c r="F17" s="847"/>
      <c r="G17" s="847"/>
      <c r="H17" s="847"/>
      <c r="I17" s="848"/>
      <c r="J17" s="206"/>
    </row>
    <row r="18" spans="1:10" ht="15" customHeight="1" x14ac:dyDescent="0.25">
      <c r="A18" s="9">
        <v>10</v>
      </c>
      <c r="B18" s="136" t="s">
        <v>2562</v>
      </c>
      <c r="C18" s="131" t="s">
        <v>2563</v>
      </c>
      <c r="D18" s="137" t="s">
        <v>2564</v>
      </c>
      <c r="E18" s="1041"/>
      <c r="F18" s="1041"/>
      <c r="G18" s="128">
        <v>4</v>
      </c>
      <c r="H18" s="663"/>
      <c r="I18" s="127">
        <f t="shared" si="0"/>
        <v>0</v>
      </c>
      <c r="J18" s="206"/>
    </row>
    <row r="19" spans="1:10" ht="25.5" x14ac:dyDescent="0.25">
      <c r="A19" s="9">
        <v>11</v>
      </c>
      <c r="B19" s="136" t="s">
        <v>2565</v>
      </c>
      <c r="C19" s="131" t="s">
        <v>2566</v>
      </c>
      <c r="D19" s="137" t="s">
        <v>2564</v>
      </c>
      <c r="E19" s="1041"/>
      <c r="F19" s="1041"/>
      <c r="G19" s="128">
        <v>4</v>
      </c>
      <c r="H19" s="663"/>
      <c r="I19" s="127">
        <f t="shared" si="0"/>
        <v>0</v>
      </c>
      <c r="J19" s="206"/>
    </row>
    <row r="20" spans="1:10" ht="25.5" x14ac:dyDescent="0.25">
      <c r="A20" s="9">
        <v>12</v>
      </c>
      <c r="B20" s="136" t="s">
        <v>2567</v>
      </c>
      <c r="C20" s="131" t="s">
        <v>2568</v>
      </c>
      <c r="D20" s="137" t="s">
        <v>2564</v>
      </c>
      <c r="E20" s="1041"/>
      <c r="F20" s="1041"/>
      <c r="G20" s="128">
        <v>4</v>
      </c>
      <c r="H20" s="663"/>
      <c r="I20" s="127">
        <f t="shared" si="0"/>
        <v>0</v>
      </c>
      <c r="J20" s="206"/>
    </row>
    <row r="21" spans="1:10" ht="25.5" x14ac:dyDescent="0.25">
      <c r="A21" s="9">
        <v>13</v>
      </c>
      <c r="B21" s="136" t="s">
        <v>2569</v>
      </c>
      <c r="C21" s="131" t="s">
        <v>2570</v>
      </c>
      <c r="D21" s="137" t="s">
        <v>2564</v>
      </c>
      <c r="E21" s="1041"/>
      <c r="F21" s="1041"/>
      <c r="G21" s="128">
        <v>4</v>
      </c>
      <c r="H21" s="663"/>
      <c r="I21" s="127">
        <f t="shared" si="0"/>
        <v>0</v>
      </c>
      <c r="J21" s="206"/>
    </row>
    <row r="22" spans="1:10" ht="25.5" x14ac:dyDescent="0.25">
      <c r="A22" s="9">
        <v>14</v>
      </c>
      <c r="B22" s="136" t="s">
        <v>2571</v>
      </c>
      <c r="C22" s="131" t="s">
        <v>2572</v>
      </c>
      <c r="D22" s="137" t="s">
        <v>2564</v>
      </c>
      <c r="E22" s="1041"/>
      <c r="F22" s="1041"/>
      <c r="G22" s="128">
        <v>4</v>
      </c>
      <c r="H22" s="663"/>
      <c r="I22" s="127">
        <f t="shared" si="0"/>
        <v>0</v>
      </c>
      <c r="J22" s="206"/>
    </row>
    <row r="23" spans="1:10" ht="25.5" x14ac:dyDescent="0.25">
      <c r="A23" s="9">
        <v>15</v>
      </c>
      <c r="B23" s="136" t="s">
        <v>2573</v>
      </c>
      <c r="C23" s="131" t="s">
        <v>2574</v>
      </c>
      <c r="D23" s="137" t="s">
        <v>2564</v>
      </c>
      <c r="E23" s="1041"/>
      <c r="F23" s="1041"/>
      <c r="G23" s="128">
        <v>4</v>
      </c>
      <c r="H23" s="663"/>
      <c r="I23" s="127">
        <f t="shared" si="0"/>
        <v>0</v>
      </c>
      <c r="J23" s="206"/>
    </row>
    <row r="24" spans="1:10" ht="25.5" x14ac:dyDescent="0.25">
      <c r="A24" s="9">
        <v>16</v>
      </c>
      <c r="B24" s="136" t="s">
        <v>2575</v>
      </c>
      <c r="C24" s="131" t="s">
        <v>2576</v>
      </c>
      <c r="D24" s="137" t="s">
        <v>2564</v>
      </c>
      <c r="E24" s="1041"/>
      <c r="F24" s="1041"/>
      <c r="G24" s="128">
        <v>8</v>
      </c>
      <c r="H24" s="663"/>
      <c r="I24" s="127">
        <f t="shared" si="0"/>
        <v>0</v>
      </c>
      <c r="J24" s="206"/>
    </row>
    <row r="25" spans="1:10" ht="15" customHeight="1" x14ac:dyDescent="0.25">
      <c r="A25" s="9">
        <v>17</v>
      </c>
      <c r="B25" s="136" t="s">
        <v>2577</v>
      </c>
      <c r="C25" s="131"/>
      <c r="D25" s="137" t="s">
        <v>2564</v>
      </c>
      <c r="E25" s="1041"/>
      <c r="F25" s="1041"/>
      <c r="G25" s="128">
        <v>1</v>
      </c>
      <c r="H25" s="663"/>
      <c r="I25" s="127">
        <f t="shared" si="0"/>
        <v>0</v>
      </c>
      <c r="J25" s="206"/>
    </row>
    <row r="26" spans="1:10" ht="38.25" x14ac:dyDescent="0.25">
      <c r="A26" s="9">
        <v>18</v>
      </c>
      <c r="B26" s="136" t="s">
        <v>2578</v>
      </c>
      <c r="C26" s="131" t="s">
        <v>2579</v>
      </c>
      <c r="D26" s="137" t="s">
        <v>2564</v>
      </c>
      <c r="E26" s="1041"/>
      <c r="F26" s="1041"/>
      <c r="G26" s="128">
        <v>4</v>
      </c>
      <c r="H26" s="663"/>
      <c r="I26" s="127">
        <f t="shared" si="0"/>
        <v>0</v>
      </c>
      <c r="J26" s="206"/>
    </row>
    <row r="27" spans="1:10" ht="38.25" x14ac:dyDescent="0.25">
      <c r="A27" s="9">
        <v>19</v>
      </c>
      <c r="B27" s="136" t="s">
        <v>2580</v>
      </c>
      <c r="C27" s="131" t="s">
        <v>2581</v>
      </c>
      <c r="D27" s="137" t="s">
        <v>2564</v>
      </c>
      <c r="E27" s="1041"/>
      <c r="F27" s="1041"/>
      <c r="G27" s="128">
        <v>4</v>
      </c>
      <c r="H27" s="663"/>
      <c r="I27" s="127">
        <f t="shared" si="0"/>
        <v>0</v>
      </c>
      <c r="J27" s="206"/>
    </row>
    <row r="28" spans="1:10" ht="38.25" x14ac:dyDescent="0.25">
      <c r="A28" s="9">
        <v>20</v>
      </c>
      <c r="B28" s="136" t="s">
        <v>2582</v>
      </c>
      <c r="C28" s="131" t="s">
        <v>2583</v>
      </c>
      <c r="D28" s="137" t="s">
        <v>157</v>
      </c>
      <c r="E28" s="1041"/>
      <c r="F28" s="1041"/>
      <c r="G28" s="128">
        <v>4</v>
      </c>
      <c r="H28" s="663"/>
      <c r="I28" s="127">
        <f t="shared" si="0"/>
        <v>0</v>
      </c>
      <c r="J28" s="206"/>
    </row>
    <row r="29" spans="1:10" ht="15" customHeight="1" x14ac:dyDescent="0.25">
      <c r="A29" s="9">
        <v>21</v>
      </c>
      <c r="B29" s="136" t="s">
        <v>2584</v>
      </c>
      <c r="C29" s="131" t="s">
        <v>2585</v>
      </c>
      <c r="D29" s="137" t="s">
        <v>2564</v>
      </c>
      <c r="E29" s="1041"/>
      <c r="F29" s="1041"/>
      <c r="G29" s="128">
        <v>4</v>
      </c>
      <c r="H29" s="663"/>
      <c r="I29" s="127">
        <f t="shared" si="0"/>
        <v>0</v>
      </c>
      <c r="J29" s="206"/>
    </row>
    <row r="30" spans="1:10" ht="25.5" x14ac:dyDescent="0.25">
      <c r="A30" s="9">
        <v>22</v>
      </c>
      <c r="B30" s="136" t="s">
        <v>2586</v>
      </c>
      <c r="C30" s="131" t="s">
        <v>2587</v>
      </c>
      <c r="D30" s="137" t="s">
        <v>2564</v>
      </c>
      <c r="E30" s="1041"/>
      <c r="F30" s="1041"/>
      <c r="G30" s="128">
        <v>8</v>
      </c>
      <c r="H30" s="663"/>
      <c r="I30" s="127">
        <f t="shared" si="0"/>
        <v>0</v>
      </c>
      <c r="J30" s="206"/>
    </row>
    <row r="31" spans="1:10" ht="15" customHeight="1" x14ac:dyDescent="0.25">
      <c r="A31" s="9">
        <v>23</v>
      </c>
      <c r="B31" s="136" t="s">
        <v>2588</v>
      </c>
      <c r="C31" s="131"/>
      <c r="D31" s="137" t="s">
        <v>2564</v>
      </c>
      <c r="E31" s="1041"/>
      <c r="F31" s="1041"/>
      <c r="G31" s="128">
        <v>1</v>
      </c>
      <c r="H31" s="663"/>
      <c r="I31" s="127">
        <f t="shared" si="0"/>
        <v>0</v>
      </c>
      <c r="J31" s="206"/>
    </row>
    <row r="32" spans="1:10" x14ac:dyDescent="0.25">
      <c r="A32" s="9">
        <v>24</v>
      </c>
      <c r="B32" s="136" t="s">
        <v>2589</v>
      </c>
      <c r="C32" s="131" t="s">
        <v>2590</v>
      </c>
      <c r="D32" s="137" t="s">
        <v>2591</v>
      </c>
      <c r="E32" s="1041"/>
      <c r="F32" s="1041"/>
      <c r="G32" s="128">
        <v>1</v>
      </c>
      <c r="H32" s="663"/>
      <c r="I32" s="127">
        <f t="shared" si="0"/>
        <v>0</v>
      </c>
      <c r="J32" s="206"/>
    </row>
    <row r="33" spans="1:10" x14ac:dyDescent="0.25">
      <c r="A33" s="9">
        <v>25</v>
      </c>
      <c r="B33" s="136" t="s">
        <v>2592</v>
      </c>
      <c r="C33" s="131" t="s">
        <v>2593</v>
      </c>
      <c r="D33" s="137" t="s">
        <v>2591</v>
      </c>
      <c r="E33" s="1041"/>
      <c r="F33" s="1041"/>
      <c r="G33" s="128">
        <v>1</v>
      </c>
      <c r="H33" s="663"/>
      <c r="I33" s="127">
        <f t="shared" si="0"/>
        <v>0</v>
      </c>
      <c r="J33" s="206"/>
    </row>
    <row r="34" spans="1:10" ht="15" customHeight="1" x14ac:dyDescent="0.25">
      <c r="A34" s="9">
        <v>26</v>
      </c>
      <c r="B34" s="136" t="s">
        <v>2594</v>
      </c>
      <c r="C34" s="131"/>
      <c r="D34" s="137" t="s">
        <v>2595</v>
      </c>
      <c r="E34" s="1041"/>
      <c r="F34" s="1041"/>
      <c r="G34" s="128">
        <v>1</v>
      </c>
      <c r="H34" s="663"/>
      <c r="I34" s="127">
        <f t="shared" si="0"/>
        <v>0</v>
      </c>
      <c r="J34" s="206"/>
    </row>
    <row r="35" spans="1:10" ht="25.5" x14ac:dyDescent="0.25">
      <c r="A35" s="9">
        <v>27</v>
      </c>
      <c r="B35" s="136" t="s">
        <v>2596</v>
      </c>
      <c r="C35" s="131" t="s">
        <v>2597</v>
      </c>
      <c r="D35" s="137" t="s">
        <v>2598</v>
      </c>
      <c r="E35" s="1041"/>
      <c r="F35" s="1041"/>
      <c r="G35" s="128">
        <v>1</v>
      </c>
      <c r="H35" s="663"/>
      <c r="I35" s="127">
        <f t="shared" si="0"/>
        <v>0</v>
      </c>
      <c r="J35" s="206"/>
    </row>
    <row r="36" spans="1:10" x14ac:dyDescent="0.25">
      <c r="A36" s="9">
        <v>28</v>
      </c>
      <c r="B36" s="136" t="s">
        <v>2599</v>
      </c>
      <c r="C36" s="131"/>
      <c r="D36" s="137" t="s">
        <v>2598</v>
      </c>
      <c r="E36" s="1041"/>
      <c r="F36" s="1041"/>
      <c r="G36" s="128">
        <v>8</v>
      </c>
      <c r="H36" s="663"/>
      <c r="I36" s="127">
        <f t="shared" si="0"/>
        <v>0</v>
      </c>
      <c r="J36" s="206"/>
    </row>
    <row r="37" spans="1:10" ht="15" customHeight="1" x14ac:dyDescent="0.25">
      <c r="A37" s="9">
        <v>29</v>
      </c>
      <c r="B37" s="173" t="s">
        <v>2600</v>
      </c>
      <c r="C37" s="133"/>
      <c r="D37" s="174" t="s">
        <v>2598</v>
      </c>
      <c r="E37" s="1066"/>
      <c r="F37" s="1066"/>
      <c r="G37" s="134">
        <v>8</v>
      </c>
      <c r="H37" s="663"/>
      <c r="I37" s="127">
        <f t="shared" si="0"/>
        <v>0</v>
      </c>
      <c r="J37" s="206"/>
    </row>
    <row r="38" spans="1:10" x14ac:dyDescent="0.25">
      <c r="A38" s="9">
        <v>30</v>
      </c>
      <c r="B38" s="173" t="s">
        <v>2601</v>
      </c>
      <c r="C38" s="133"/>
      <c r="D38" s="174" t="s">
        <v>2598</v>
      </c>
      <c r="E38" s="1066"/>
      <c r="F38" s="1066"/>
      <c r="G38" s="134">
        <v>8</v>
      </c>
      <c r="H38" s="663"/>
      <c r="I38" s="127">
        <f t="shared" si="0"/>
        <v>0</v>
      </c>
      <c r="J38" s="206"/>
    </row>
    <row r="39" spans="1:10" ht="15" customHeight="1" x14ac:dyDescent="0.25">
      <c r="A39" s="9">
        <v>31</v>
      </c>
      <c r="B39" s="175" t="s">
        <v>2602</v>
      </c>
      <c r="C39" s="175" t="s">
        <v>2603</v>
      </c>
      <c r="D39" s="176" t="s">
        <v>155</v>
      </c>
      <c r="E39" s="1041"/>
      <c r="F39" s="1041"/>
      <c r="G39" s="141">
        <v>10</v>
      </c>
      <c r="H39" s="663"/>
      <c r="I39" s="127">
        <f t="shared" si="0"/>
        <v>0</v>
      </c>
      <c r="J39" s="206"/>
    </row>
    <row r="40" spans="1:10" ht="15" customHeight="1" x14ac:dyDescent="0.25">
      <c r="A40" s="399"/>
      <c r="B40" s="849" t="s">
        <v>138</v>
      </c>
      <c r="C40" s="850"/>
      <c r="D40" s="850"/>
      <c r="E40" s="850"/>
      <c r="F40" s="850"/>
      <c r="G40" s="850"/>
      <c r="H40" s="850"/>
      <c r="I40" s="851"/>
      <c r="J40" s="206"/>
    </row>
    <row r="41" spans="1:10" ht="15" customHeight="1" x14ac:dyDescent="0.25">
      <c r="A41" s="11">
        <v>32</v>
      </c>
      <c r="B41" s="175" t="s">
        <v>162</v>
      </c>
      <c r="C41" s="175"/>
      <c r="D41" s="176" t="s">
        <v>156</v>
      </c>
      <c r="E41" s="1041"/>
      <c r="F41" s="1041"/>
      <c r="G41" s="141">
        <v>1</v>
      </c>
      <c r="H41" s="664"/>
      <c r="I41" s="127">
        <f t="shared" si="0"/>
        <v>0</v>
      </c>
      <c r="J41" s="206"/>
    </row>
    <row r="42" spans="1:10" ht="15" customHeight="1" x14ac:dyDescent="0.25">
      <c r="A42" s="11">
        <v>33</v>
      </c>
      <c r="B42" s="175" t="s">
        <v>163</v>
      </c>
      <c r="C42" s="175"/>
      <c r="D42" s="177" t="s">
        <v>156</v>
      </c>
      <c r="E42" s="1066"/>
      <c r="F42" s="1066"/>
      <c r="G42" s="178">
        <v>2</v>
      </c>
      <c r="H42" s="664"/>
      <c r="I42" s="127">
        <f t="shared" si="0"/>
        <v>0</v>
      </c>
      <c r="J42" s="206"/>
    </row>
    <row r="43" spans="1:10" ht="15" customHeight="1" x14ac:dyDescent="0.25">
      <c r="A43" s="11">
        <v>34</v>
      </c>
      <c r="B43" s="175" t="s">
        <v>164</v>
      </c>
      <c r="C43" s="175"/>
      <c r="D43" s="177" t="s">
        <v>156</v>
      </c>
      <c r="E43" s="1066"/>
      <c r="F43" s="1066"/>
      <c r="G43" s="141">
        <v>1</v>
      </c>
      <c r="H43" s="664"/>
      <c r="I43" s="127">
        <f t="shared" si="0"/>
        <v>0</v>
      </c>
      <c r="J43" s="206"/>
    </row>
    <row r="44" spans="1:10" ht="15" customHeight="1" x14ac:dyDescent="0.25">
      <c r="A44" s="11">
        <v>35</v>
      </c>
      <c r="B44" s="136" t="s">
        <v>182</v>
      </c>
      <c r="C44" s="131"/>
      <c r="D44" s="137" t="s">
        <v>156</v>
      </c>
      <c r="E44" s="1041"/>
      <c r="F44" s="1041"/>
      <c r="G44" s="128">
        <v>1</v>
      </c>
      <c r="H44" s="673"/>
      <c r="I44" s="127">
        <f t="shared" si="0"/>
        <v>0</v>
      </c>
      <c r="J44" s="206"/>
    </row>
    <row r="45" spans="1:10" x14ac:dyDescent="0.25">
      <c r="A45" s="11">
        <v>36</v>
      </c>
      <c r="B45" s="398" t="s">
        <v>183</v>
      </c>
      <c r="C45" s="398"/>
      <c r="D45" s="398" t="s">
        <v>156</v>
      </c>
      <c r="E45" s="1041"/>
      <c r="F45" s="1041"/>
      <c r="G45" s="286">
        <v>3</v>
      </c>
      <c r="H45" s="673"/>
      <c r="I45" s="127">
        <f t="shared" si="0"/>
        <v>0</v>
      </c>
      <c r="J45" s="206"/>
    </row>
    <row r="46" spans="1:10" ht="15.75" thickBot="1" x14ac:dyDescent="0.3">
      <c r="A46" s="10">
        <v>37</v>
      </c>
      <c r="B46" s="461" t="s">
        <v>184</v>
      </c>
      <c r="C46" s="461"/>
      <c r="D46" s="461" t="s">
        <v>156</v>
      </c>
      <c r="E46" s="1042"/>
      <c r="F46" s="1042"/>
      <c r="G46" s="287">
        <v>5</v>
      </c>
      <c r="H46" s="674"/>
      <c r="I46" s="129">
        <f t="shared" si="0"/>
        <v>0</v>
      </c>
    </row>
    <row r="47" spans="1:10" ht="16.5" thickTop="1" thickBot="1" x14ac:dyDescent="0.3">
      <c r="A47" s="397"/>
      <c r="H47" s="440"/>
      <c r="I47" s="493">
        <f>SUM(I8:I16,I18:I39,I41:I46)</f>
        <v>0</v>
      </c>
    </row>
    <row r="48" spans="1:10" ht="15.75" thickTop="1" x14ac:dyDescent="0.25">
      <c r="A48" s="397"/>
    </row>
    <row r="49" spans="1:11" x14ac:dyDescent="0.25">
      <c r="A49" s="397"/>
    </row>
    <row r="50" spans="1:11" ht="75" customHeight="1" x14ac:dyDescent="0.25">
      <c r="A50" s="1341" t="s">
        <v>151</v>
      </c>
      <c r="B50" s="1342"/>
      <c r="C50" s="1342"/>
      <c r="D50" s="1342"/>
      <c r="E50" s="1342"/>
      <c r="F50" s="1342"/>
      <c r="G50" s="1342"/>
      <c r="H50" s="1342"/>
      <c r="I50" s="1342"/>
      <c r="J50" s="172"/>
      <c r="K50" s="172"/>
    </row>
    <row r="51" spans="1:11" x14ac:dyDescent="0.25">
      <c r="A51" s="466"/>
      <c r="B51" s="463"/>
    </row>
    <row r="52" spans="1:11" x14ac:dyDescent="0.25">
      <c r="A52" s="466"/>
      <c r="B52" s="463"/>
    </row>
  </sheetData>
  <sheetProtection algorithmName="SHA-512" hashValue="dopjpz8y4knPnDrIF0DJekJkdKOgYNG8j+qXz7i0BYB+v1W1kMIFZehWJNVSfpw+ofCZ2RozlfAkxpfmYw312g==" saltValue="1fpcC8LuDD6WN73ECIJMzA==" spinCount="100000" sheet="1" objects="1" scenarios="1"/>
  <mergeCells count="13">
    <mergeCell ref="H5:H6"/>
    <mergeCell ref="I5:I6"/>
    <mergeCell ref="A50:I50"/>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3" orientation="landscape" horizontalDpi="4294967295" verticalDpi="4294967295" r:id="rId1"/>
  <headerFooter>
    <oddFooter>Strana &amp;P z &amp;N</oddFooter>
  </headerFooter>
  <drawing r:id="rId2"/>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81">
    <tabColor theme="2" tint="-0.499984740745262"/>
    <pageSetUpPr fitToPage="1"/>
  </sheetPr>
  <dimension ref="A1:J36"/>
  <sheetViews>
    <sheetView zoomScale="25" zoomScaleNormal="25" workbookViewId="0">
      <pane ySplit="6" topLeftCell="A22" activePane="bottomLeft" state="frozen"/>
      <selection activeCell="A2" sqref="A2:I2"/>
      <selection pane="bottomLeft" activeCell="L9" sqref="L9"/>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0" width="9.42578125" style="18" bestFit="1" customWidth="1"/>
    <col min="11" max="16384" width="9.140625" style="18"/>
  </cols>
  <sheetData>
    <row r="1" spans="1:10" ht="54" customHeight="1" x14ac:dyDescent="0.25">
      <c r="A1" s="1162"/>
      <c r="B1" s="1162"/>
      <c r="C1" s="1162"/>
      <c r="D1" s="1162"/>
      <c r="E1" s="1162"/>
      <c r="F1" s="1162"/>
      <c r="G1" s="1164" t="s">
        <v>3560</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874</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89"/>
      <c r="B6" s="1190"/>
      <c r="C6" s="877" t="s">
        <v>148</v>
      </c>
      <c r="D6" s="877" t="s">
        <v>147</v>
      </c>
      <c r="E6" s="403" t="s">
        <v>148</v>
      </c>
      <c r="F6" s="403" t="s">
        <v>147</v>
      </c>
      <c r="G6" s="1157"/>
      <c r="H6" s="1191"/>
      <c r="I6" s="1192"/>
    </row>
    <row r="7" spans="1:10" ht="51" x14ac:dyDescent="0.25">
      <c r="A7" s="214">
        <f>ROW(A1)</f>
        <v>1</v>
      </c>
      <c r="B7" s="219" t="s">
        <v>2604</v>
      </c>
      <c r="C7" s="219" t="s">
        <v>890</v>
      </c>
      <c r="D7" s="219" t="s">
        <v>2605</v>
      </c>
      <c r="E7" s="1067"/>
      <c r="F7" s="1067"/>
      <c r="G7" s="217">
        <v>1</v>
      </c>
      <c r="H7" s="681"/>
      <c r="I7" s="218">
        <f>G7*ROUND(H7,2)</f>
        <v>0</v>
      </c>
      <c r="J7" s="206"/>
    </row>
    <row r="8" spans="1:10" ht="38.25" x14ac:dyDescent="0.25">
      <c r="A8" s="214">
        <f t="shared" ref="A8:A31" si="0">ROW(A2)</f>
        <v>2</v>
      </c>
      <c r="B8" s="179" t="s">
        <v>2606</v>
      </c>
      <c r="C8" s="179" t="s">
        <v>2607</v>
      </c>
      <c r="D8" s="131" t="s">
        <v>2608</v>
      </c>
      <c r="E8" s="1040"/>
      <c r="F8" s="1040"/>
      <c r="G8" s="128">
        <v>1</v>
      </c>
      <c r="H8" s="663"/>
      <c r="I8" s="127">
        <f>G8*ROUND(H8,2)</f>
        <v>0</v>
      </c>
      <c r="J8" s="206"/>
    </row>
    <row r="9" spans="1:10" ht="38.25" x14ac:dyDescent="0.25">
      <c r="A9" s="214">
        <f t="shared" si="0"/>
        <v>3</v>
      </c>
      <c r="B9" s="180" t="s">
        <v>2609</v>
      </c>
      <c r="C9" s="131" t="s">
        <v>2610</v>
      </c>
      <c r="D9" s="179" t="s">
        <v>2608</v>
      </c>
      <c r="E9" s="1068"/>
      <c r="F9" s="1068"/>
      <c r="G9" s="128">
        <v>1</v>
      </c>
      <c r="H9" s="663"/>
      <c r="I9" s="127">
        <f t="shared" ref="I9:I31" si="1">G9*ROUND(H9,2)</f>
        <v>0</v>
      </c>
      <c r="J9" s="206"/>
    </row>
    <row r="10" spans="1:10" ht="38.25" x14ac:dyDescent="0.25">
      <c r="A10" s="214">
        <f t="shared" si="0"/>
        <v>4</v>
      </c>
      <c r="B10" s="180" t="s">
        <v>2611</v>
      </c>
      <c r="C10" s="131" t="s">
        <v>2612</v>
      </c>
      <c r="D10" s="179" t="s">
        <v>2608</v>
      </c>
      <c r="E10" s="1068"/>
      <c r="F10" s="1068"/>
      <c r="G10" s="128">
        <v>1</v>
      </c>
      <c r="H10" s="663"/>
      <c r="I10" s="127">
        <f t="shared" si="1"/>
        <v>0</v>
      </c>
      <c r="J10" s="206"/>
    </row>
    <row r="11" spans="1:10" ht="15" customHeight="1" x14ac:dyDescent="0.25">
      <c r="A11" s="214">
        <f t="shared" si="0"/>
        <v>5</v>
      </c>
      <c r="B11" s="180" t="s">
        <v>892</v>
      </c>
      <c r="C11" s="131" t="s">
        <v>2613</v>
      </c>
      <c r="D11" s="179" t="s">
        <v>2605</v>
      </c>
      <c r="E11" s="1068"/>
      <c r="F11" s="1068"/>
      <c r="G11" s="128">
        <v>1</v>
      </c>
      <c r="H11" s="663"/>
      <c r="I11" s="127">
        <f t="shared" si="1"/>
        <v>0</v>
      </c>
      <c r="J11" s="206"/>
    </row>
    <row r="12" spans="1:10" ht="51" x14ac:dyDescent="0.25">
      <c r="A12" s="214">
        <f t="shared" si="0"/>
        <v>6</v>
      </c>
      <c r="B12" s="180" t="s">
        <v>2614</v>
      </c>
      <c r="C12" s="131" t="s">
        <v>899</v>
      </c>
      <c r="D12" s="179" t="s">
        <v>2605</v>
      </c>
      <c r="E12" s="1068"/>
      <c r="F12" s="1068"/>
      <c r="G12" s="128">
        <v>1</v>
      </c>
      <c r="H12" s="663"/>
      <c r="I12" s="127">
        <f t="shared" si="1"/>
        <v>0</v>
      </c>
      <c r="J12" s="206"/>
    </row>
    <row r="13" spans="1:10" ht="44.25" customHeight="1" x14ac:dyDescent="0.25">
      <c r="A13" s="214">
        <f t="shared" si="0"/>
        <v>7</v>
      </c>
      <c r="B13" s="180" t="s">
        <v>900</v>
      </c>
      <c r="C13" s="131" t="s">
        <v>2615</v>
      </c>
      <c r="D13" s="179" t="s">
        <v>2608</v>
      </c>
      <c r="E13" s="1068"/>
      <c r="F13" s="1068"/>
      <c r="G13" s="128">
        <v>1</v>
      </c>
      <c r="H13" s="663"/>
      <c r="I13" s="127">
        <f t="shared" si="1"/>
        <v>0</v>
      </c>
      <c r="J13" s="206"/>
    </row>
    <row r="14" spans="1:10" ht="38.25" x14ac:dyDescent="0.25">
      <c r="A14" s="214">
        <f t="shared" si="0"/>
        <v>8</v>
      </c>
      <c r="B14" s="180" t="s">
        <v>901</v>
      </c>
      <c r="C14" s="131" t="s">
        <v>2616</v>
      </c>
      <c r="D14" s="179" t="s">
        <v>2608</v>
      </c>
      <c r="E14" s="1068"/>
      <c r="F14" s="1068"/>
      <c r="G14" s="128">
        <v>1</v>
      </c>
      <c r="H14" s="663"/>
      <c r="I14" s="127">
        <f t="shared" si="1"/>
        <v>0</v>
      </c>
      <c r="J14" s="206"/>
    </row>
    <row r="15" spans="1:10" ht="25.5" x14ac:dyDescent="0.25">
      <c r="A15" s="214">
        <f t="shared" si="0"/>
        <v>9</v>
      </c>
      <c r="B15" s="180" t="s">
        <v>903</v>
      </c>
      <c r="C15" s="131" t="s">
        <v>2617</v>
      </c>
      <c r="D15" s="179" t="s">
        <v>2605</v>
      </c>
      <c r="E15" s="1068"/>
      <c r="F15" s="1068"/>
      <c r="G15" s="128">
        <v>1</v>
      </c>
      <c r="H15" s="663"/>
      <c r="I15" s="127">
        <f t="shared" si="1"/>
        <v>0</v>
      </c>
      <c r="J15" s="206"/>
    </row>
    <row r="16" spans="1:10" ht="25.5" x14ac:dyDescent="0.25">
      <c r="A16" s="214">
        <f t="shared" si="0"/>
        <v>10</v>
      </c>
      <c r="B16" s="180" t="s">
        <v>903</v>
      </c>
      <c r="C16" s="179" t="s">
        <v>2617</v>
      </c>
      <c r="D16" s="179" t="s">
        <v>2608</v>
      </c>
      <c r="E16" s="1068"/>
      <c r="F16" s="1068"/>
      <c r="G16" s="128">
        <v>1</v>
      </c>
      <c r="H16" s="663"/>
      <c r="I16" s="127">
        <f t="shared" si="1"/>
        <v>0</v>
      </c>
      <c r="J16" s="206"/>
    </row>
    <row r="17" spans="1:10" ht="15" customHeight="1" x14ac:dyDescent="0.25">
      <c r="A17" s="214">
        <f t="shared" si="0"/>
        <v>11</v>
      </c>
      <c r="B17" s="168" t="s">
        <v>2618</v>
      </c>
      <c r="C17" s="131" t="s">
        <v>2619</v>
      </c>
      <c r="D17" s="131" t="s">
        <v>2605</v>
      </c>
      <c r="E17" s="1040"/>
      <c r="F17" s="1040"/>
      <c r="G17" s="128">
        <v>1</v>
      </c>
      <c r="H17" s="663"/>
      <c r="I17" s="127">
        <f t="shared" si="1"/>
        <v>0</v>
      </c>
      <c r="J17" s="206"/>
    </row>
    <row r="18" spans="1:10" ht="30" customHeight="1" x14ac:dyDescent="0.25">
      <c r="A18" s="214">
        <f t="shared" si="0"/>
        <v>12</v>
      </c>
      <c r="B18" s="181" t="s">
        <v>905</v>
      </c>
      <c r="C18" s="133"/>
      <c r="D18" s="182" t="s">
        <v>2605</v>
      </c>
      <c r="E18" s="1069"/>
      <c r="F18" s="1069"/>
      <c r="G18" s="134">
        <v>1</v>
      </c>
      <c r="H18" s="664"/>
      <c r="I18" s="127">
        <f t="shared" si="1"/>
        <v>0</v>
      </c>
      <c r="J18" s="206"/>
    </row>
    <row r="19" spans="1:10" ht="15" customHeight="1" x14ac:dyDescent="0.25">
      <c r="A19" s="214">
        <f t="shared" si="0"/>
        <v>13</v>
      </c>
      <c r="B19" s="183" t="s">
        <v>906</v>
      </c>
      <c r="C19" s="131" t="s">
        <v>2620</v>
      </c>
      <c r="D19" s="169" t="s">
        <v>2605</v>
      </c>
      <c r="E19" s="1070"/>
      <c r="F19" s="1070"/>
      <c r="G19" s="128">
        <v>1</v>
      </c>
      <c r="H19" s="663"/>
      <c r="I19" s="127">
        <f t="shared" si="1"/>
        <v>0</v>
      </c>
      <c r="J19" s="206"/>
    </row>
    <row r="20" spans="1:10" ht="25.5" x14ac:dyDescent="0.25">
      <c r="A20" s="214">
        <f t="shared" si="0"/>
        <v>14</v>
      </c>
      <c r="B20" s="183" t="s">
        <v>2621</v>
      </c>
      <c r="C20" s="131"/>
      <c r="D20" s="169" t="s">
        <v>2605</v>
      </c>
      <c r="E20" s="1070"/>
      <c r="F20" s="1070"/>
      <c r="G20" s="128">
        <v>1</v>
      </c>
      <c r="H20" s="663"/>
      <c r="I20" s="127">
        <f t="shared" si="1"/>
        <v>0</v>
      </c>
      <c r="J20" s="206"/>
    </row>
    <row r="21" spans="1:10" ht="24" customHeight="1" x14ac:dyDescent="0.25">
      <c r="A21" s="214">
        <f t="shared" si="0"/>
        <v>15</v>
      </c>
      <c r="B21" s="183" t="s">
        <v>2622</v>
      </c>
      <c r="C21" s="131" t="s">
        <v>2623</v>
      </c>
      <c r="D21" s="169" t="s">
        <v>2624</v>
      </c>
      <c r="E21" s="1070"/>
      <c r="F21" s="1070"/>
      <c r="G21" s="128">
        <v>1</v>
      </c>
      <c r="H21" s="663"/>
      <c r="I21" s="127">
        <f t="shared" si="1"/>
        <v>0</v>
      </c>
      <c r="J21" s="206"/>
    </row>
    <row r="22" spans="1:10" ht="24" customHeight="1" x14ac:dyDescent="0.25">
      <c r="A22" s="214">
        <f t="shared" si="0"/>
        <v>16</v>
      </c>
      <c r="B22" s="183" t="s">
        <v>2625</v>
      </c>
      <c r="C22" s="131" t="s">
        <v>2626</v>
      </c>
      <c r="D22" s="169" t="s">
        <v>2608</v>
      </c>
      <c r="E22" s="1070"/>
      <c r="F22" s="1070"/>
      <c r="G22" s="128">
        <v>1</v>
      </c>
      <c r="H22" s="663"/>
      <c r="I22" s="127">
        <f t="shared" si="1"/>
        <v>0</v>
      </c>
      <c r="J22" s="206"/>
    </row>
    <row r="23" spans="1:10" ht="24" customHeight="1" x14ac:dyDescent="0.25">
      <c r="A23" s="214">
        <f t="shared" si="0"/>
        <v>17</v>
      </c>
      <c r="B23" s="183" t="s">
        <v>2627</v>
      </c>
      <c r="C23" s="131" t="s">
        <v>2628</v>
      </c>
      <c r="D23" s="169" t="s">
        <v>2608</v>
      </c>
      <c r="E23" s="1070"/>
      <c r="F23" s="1070"/>
      <c r="G23" s="128">
        <v>1</v>
      </c>
      <c r="H23" s="663"/>
      <c r="I23" s="127">
        <f t="shared" si="1"/>
        <v>0</v>
      </c>
      <c r="J23" s="206"/>
    </row>
    <row r="24" spans="1:10" ht="38.25" x14ac:dyDescent="0.25">
      <c r="A24" s="214">
        <f t="shared" si="0"/>
        <v>18</v>
      </c>
      <c r="B24" s="183" t="s">
        <v>2629</v>
      </c>
      <c r="C24" s="131" t="s">
        <v>2630</v>
      </c>
      <c r="D24" s="169" t="s">
        <v>2624</v>
      </c>
      <c r="E24" s="1070"/>
      <c r="F24" s="1070"/>
      <c r="G24" s="128">
        <v>1</v>
      </c>
      <c r="H24" s="663"/>
      <c r="I24" s="127">
        <f t="shared" si="1"/>
        <v>0</v>
      </c>
      <c r="J24" s="206"/>
    </row>
    <row r="25" spans="1:10" ht="38.25" x14ac:dyDescent="0.25">
      <c r="A25" s="214">
        <f t="shared" si="0"/>
        <v>19</v>
      </c>
      <c r="B25" s="183" t="s">
        <v>2631</v>
      </c>
      <c r="C25" s="131" t="s">
        <v>2632</v>
      </c>
      <c r="D25" s="169" t="s">
        <v>2608</v>
      </c>
      <c r="E25" s="1070"/>
      <c r="F25" s="1070"/>
      <c r="G25" s="128">
        <v>1</v>
      </c>
      <c r="H25" s="663"/>
      <c r="I25" s="127">
        <f t="shared" si="1"/>
        <v>0</v>
      </c>
      <c r="J25" s="206"/>
    </row>
    <row r="26" spans="1:10" ht="25.5" x14ac:dyDescent="0.25">
      <c r="A26" s="214">
        <f t="shared" si="0"/>
        <v>20</v>
      </c>
      <c r="B26" s="183" t="s">
        <v>2633</v>
      </c>
      <c r="C26" s="131" t="s">
        <v>2634</v>
      </c>
      <c r="D26" s="169" t="s">
        <v>2624</v>
      </c>
      <c r="E26" s="1070"/>
      <c r="F26" s="1070"/>
      <c r="G26" s="128">
        <v>1</v>
      </c>
      <c r="H26" s="663"/>
      <c r="I26" s="127">
        <f t="shared" si="1"/>
        <v>0</v>
      </c>
      <c r="J26" s="206"/>
    </row>
    <row r="27" spans="1:10" ht="15" customHeight="1" x14ac:dyDescent="0.25">
      <c r="A27" s="214">
        <f t="shared" si="0"/>
        <v>21</v>
      </c>
      <c r="B27" s="183" t="s">
        <v>2635</v>
      </c>
      <c r="C27" s="131" t="s">
        <v>2636</v>
      </c>
      <c r="D27" s="169" t="s">
        <v>2624</v>
      </c>
      <c r="E27" s="1070"/>
      <c r="F27" s="1070"/>
      <c r="G27" s="128">
        <v>1</v>
      </c>
      <c r="H27" s="663"/>
      <c r="I27" s="127">
        <f t="shared" si="1"/>
        <v>0</v>
      </c>
      <c r="J27" s="206"/>
    </row>
    <row r="28" spans="1:10" ht="24" customHeight="1" x14ac:dyDescent="0.25">
      <c r="A28" s="214">
        <f t="shared" si="0"/>
        <v>22</v>
      </c>
      <c r="B28" s="183" t="s">
        <v>2637</v>
      </c>
      <c r="C28" s="131" t="s">
        <v>2638</v>
      </c>
      <c r="D28" s="169" t="s">
        <v>2605</v>
      </c>
      <c r="E28" s="1070"/>
      <c r="F28" s="1070"/>
      <c r="G28" s="128">
        <v>1</v>
      </c>
      <c r="H28" s="663"/>
      <c r="I28" s="127">
        <f t="shared" si="1"/>
        <v>0</v>
      </c>
      <c r="J28" s="206"/>
    </row>
    <row r="29" spans="1:10" ht="15" customHeight="1" x14ac:dyDescent="0.25">
      <c r="A29" s="214">
        <f t="shared" si="0"/>
        <v>23</v>
      </c>
      <c r="B29" s="183" t="s">
        <v>2639</v>
      </c>
      <c r="C29" s="131" t="s">
        <v>2640</v>
      </c>
      <c r="D29" s="169" t="s">
        <v>2624</v>
      </c>
      <c r="E29" s="1070"/>
      <c r="F29" s="1070"/>
      <c r="G29" s="128">
        <v>1</v>
      </c>
      <c r="H29" s="664"/>
      <c r="I29" s="127">
        <f t="shared" si="1"/>
        <v>0</v>
      </c>
      <c r="J29" s="206"/>
    </row>
    <row r="30" spans="1:10" ht="25.5" x14ac:dyDescent="0.25">
      <c r="A30" s="214">
        <f t="shared" si="0"/>
        <v>24</v>
      </c>
      <c r="B30" s="183" t="s">
        <v>2641</v>
      </c>
      <c r="C30" s="131" t="s">
        <v>2642</v>
      </c>
      <c r="D30" s="169" t="s">
        <v>2605</v>
      </c>
      <c r="E30" s="1070"/>
      <c r="F30" s="1070"/>
      <c r="G30" s="128">
        <v>1</v>
      </c>
      <c r="H30" s="663"/>
      <c r="I30" s="127">
        <f t="shared" si="1"/>
        <v>0</v>
      </c>
      <c r="J30" s="206"/>
    </row>
    <row r="31" spans="1:10" ht="26.25" thickBot="1" x14ac:dyDescent="0.3">
      <c r="A31" s="259">
        <f t="shared" si="0"/>
        <v>25</v>
      </c>
      <c r="B31" s="400" t="s">
        <v>2643</v>
      </c>
      <c r="C31" s="135" t="s">
        <v>2644</v>
      </c>
      <c r="D31" s="401" t="s">
        <v>2645</v>
      </c>
      <c r="E31" s="1071"/>
      <c r="F31" s="1071"/>
      <c r="G31" s="130">
        <v>1</v>
      </c>
      <c r="H31" s="676"/>
      <c r="I31" s="145">
        <f t="shared" si="1"/>
        <v>0</v>
      </c>
      <c r="J31" s="206"/>
    </row>
    <row r="32" spans="1:10" ht="16.5" thickTop="1" thickBot="1" x14ac:dyDescent="0.3">
      <c r="H32" s="125" t="s">
        <v>9</v>
      </c>
      <c r="I32" s="126">
        <f>SUM(I7:I31)</f>
        <v>0</v>
      </c>
      <c r="J32" s="206"/>
    </row>
    <row r="33" spans="1:9" ht="15.75" thickTop="1" x14ac:dyDescent="0.25"/>
    <row r="34" spans="1:9" ht="75" customHeight="1" x14ac:dyDescent="0.25">
      <c r="A34" s="1341" t="s">
        <v>151</v>
      </c>
      <c r="B34" s="1342"/>
      <c r="C34" s="1342"/>
      <c r="D34" s="1342"/>
      <c r="E34" s="1342"/>
      <c r="F34" s="1342"/>
      <c r="G34" s="1342"/>
      <c r="H34" s="1342"/>
      <c r="I34" s="1342"/>
    </row>
    <row r="35" spans="1:9" x14ac:dyDescent="0.25">
      <c r="A35" s="466"/>
      <c r="B35" s="463"/>
    </row>
    <row r="36" spans="1:9" x14ac:dyDescent="0.25">
      <c r="A36" s="466"/>
      <c r="B36" s="463"/>
    </row>
  </sheetData>
  <sheetProtection algorithmName="SHA-512" hashValue="bnO2bkaDkUKRKRIfpzSqrwP7qf2FB0mz+lTTSNFpAOAcwBJHDQjp0GlcadMEn6nxKQEIzXGhW0yOYcDMjxr52w==" saltValue="DWvGhYSkYFSKl/kgzT1cdQ==" spinCount="100000" sheet="1" objects="1" scenarios="1"/>
  <mergeCells count="13">
    <mergeCell ref="A34:I34"/>
    <mergeCell ref="H5:H6"/>
    <mergeCell ref="I5:I6"/>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3" orientation="landscape" horizontalDpi="4294967295" verticalDpi="4294967295" r:id="rId1"/>
  <headerFooter>
    <oddFooter>Strana &amp;P z &amp;N</oddFooter>
  </headerFooter>
  <drawing r:id="rId2"/>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82">
    <tabColor theme="2" tint="-0.499984740745262"/>
    <pageSetUpPr fitToPage="1"/>
  </sheetPr>
  <dimension ref="A1:J47"/>
  <sheetViews>
    <sheetView zoomScale="25" zoomScaleNormal="25" workbookViewId="0">
      <pane ySplit="6" topLeftCell="A7" activePane="bottomLeft" state="frozen"/>
      <selection activeCell="A2" sqref="A2:I2"/>
      <selection pane="bottomLeft" activeCell="R30" sqref="R30"/>
    </sheetView>
  </sheetViews>
  <sheetFormatPr defaultColWidth="9.140625" defaultRowHeight="15" x14ac:dyDescent="0.25"/>
  <cols>
    <col min="1" max="1" width="5.7109375" style="1133"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1133" customWidth="1"/>
    <col min="8" max="9" width="15.7109375" style="1133" customWidth="1"/>
    <col min="10" max="16384" width="9.140625" style="18"/>
  </cols>
  <sheetData>
    <row r="1" spans="1:10" ht="54" customHeight="1" x14ac:dyDescent="0.25">
      <c r="A1" s="1162"/>
      <c r="B1" s="1162"/>
      <c r="C1" s="1162"/>
      <c r="D1" s="1162"/>
      <c r="E1" s="1162"/>
      <c r="F1" s="1162"/>
      <c r="G1" s="1164" t="s">
        <v>3561</v>
      </c>
      <c r="H1" s="1164"/>
      <c r="I1" s="1164"/>
    </row>
    <row r="2" spans="1:10" ht="15.75" customHeight="1" x14ac:dyDescent="0.25">
      <c r="A2" s="1169" t="s">
        <v>1567</v>
      </c>
      <c r="B2" s="1169"/>
      <c r="C2" s="1169"/>
      <c r="D2" s="1169"/>
      <c r="E2" s="1169"/>
      <c r="F2" s="1169"/>
      <c r="G2" s="1169"/>
      <c r="H2" s="1169"/>
      <c r="I2" s="1169"/>
    </row>
    <row r="3" spans="1:10" ht="15.75" customHeight="1" x14ac:dyDescent="0.25">
      <c r="A3" s="1256" t="s">
        <v>2646</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89"/>
      <c r="B6" s="1190"/>
      <c r="C6" s="1139" t="s">
        <v>148</v>
      </c>
      <c r="D6" s="1139" t="s">
        <v>147</v>
      </c>
      <c r="E6" s="403" t="s">
        <v>148</v>
      </c>
      <c r="F6" s="403" t="s">
        <v>147</v>
      </c>
      <c r="G6" s="1157"/>
      <c r="H6" s="1191"/>
      <c r="I6" s="1192"/>
    </row>
    <row r="7" spans="1:10" ht="15" customHeight="1" x14ac:dyDescent="0.25">
      <c r="A7" s="248"/>
      <c r="B7" s="855" t="s">
        <v>2647</v>
      </c>
      <c r="C7" s="856"/>
      <c r="D7" s="856"/>
      <c r="E7" s="856"/>
      <c r="F7" s="856"/>
      <c r="G7" s="856"/>
      <c r="H7" s="856"/>
      <c r="I7" s="857"/>
      <c r="J7" s="206"/>
    </row>
    <row r="8" spans="1:10" ht="15" customHeight="1" x14ac:dyDescent="0.25">
      <c r="A8" s="9">
        <v>1</v>
      </c>
      <c r="B8" s="179" t="s">
        <v>2648</v>
      </c>
      <c r="C8" s="179" t="s">
        <v>171</v>
      </c>
      <c r="D8" s="186" t="s">
        <v>2043</v>
      </c>
      <c r="E8" s="1072"/>
      <c r="F8" s="1072"/>
      <c r="G8" s="128">
        <v>1</v>
      </c>
      <c r="H8" s="663"/>
      <c r="I8" s="127">
        <f>G8*ROUND(H8,2)</f>
        <v>0</v>
      </c>
      <c r="J8" s="206"/>
    </row>
    <row r="9" spans="1:10" ht="15" customHeight="1" x14ac:dyDescent="0.25">
      <c r="A9" s="9">
        <v>2</v>
      </c>
      <c r="B9" s="179" t="s">
        <v>2649</v>
      </c>
      <c r="C9" s="179" t="s">
        <v>1019</v>
      </c>
      <c r="D9" s="186" t="s">
        <v>2043</v>
      </c>
      <c r="E9" s="1072"/>
      <c r="F9" s="1072"/>
      <c r="G9" s="128">
        <v>1</v>
      </c>
      <c r="H9" s="663"/>
      <c r="I9" s="127">
        <f t="shared" ref="I9:I42" si="0">G9*ROUND(H9,2)</f>
        <v>0</v>
      </c>
      <c r="J9" s="206"/>
    </row>
    <row r="10" spans="1:10" ht="25.5" x14ac:dyDescent="0.25">
      <c r="A10" s="9">
        <v>3</v>
      </c>
      <c r="B10" s="179" t="s">
        <v>2650</v>
      </c>
      <c r="C10" s="179" t="s">
        <v>2651</v>
      </c>
      <c r="D10" s="186" t="s">
        <v>2043</v>
      </c>
      <c r="E10" s="1072"/>
      <c r="F10" s="1072"/>
      <c r="G10" s="128">
        <v>1</v>
      </c>
      <c r="H10" s="663"/>
      <c r="I10" s="127">
        <f t="shared" si="0"/>
        <v>0</v>
      </c>
      <c r="J10" s="206"/>
    </row>
    <row r="11" spans="1:10" ht="15" customHeight="1" x14ac:dyDescent="0.25">
      <c r="A11" s="9">
        <v>4</v>
      </c>
      <c r="B11" s="179" t="s">
        <v>454</v>
      </c>
      <c r="C11" s="179" t="s">
        <v>1018</v>
      </c>
      <c r="D11" s="186" t="s">
        <v>2043</v>
      </c>
      <c r="E11" s="1072"/>
      <c r="F11" s="1072"/>
      <c r="G11" s="128">
        <v>1</v>
      </c>
      <c r="H11" s="663"/>
      <c r="I11" s="127">
        <f t="shared" si="0"/>
        <v>0</v>
      </c>
      <c r="J11" s="206"/>
    </row>
    <row r="12" spans="1:10" ht="25.5" x14ac:dyDescent="0.25">
      <c r="A12" s="9">
        <v>5</v>
      </c>
      <c r="B12" s="179" t="s">
        <v>2652</v>
      </c>
      <c r="C12" s="179" t="s">
        <v>2653</v>
      </c>
      <c r="D12" s="186" t="s">
        <v>2043</v>
      </c>
      <c r="E12" s="1072"/>
      <c r="F12" s="1072"/>
      <c r="G12" s="128">
        <v>1</v>
      </c>
      <c r="H12" s="663"/>
      <c r="I12" s="127">
        <f t="shared" si="0"/>
        <v>0</v>
      </c>
      <c r="J12" s="206"/>
    </row>
    <row r="13" spans="1:10" ht="15" customHeight="1" x14ac:dyDescent="0.25">
      <c r="A13" s="9">
        <v>6</v>
      </c>
      <c r="B13" s="179" t="s">
        <v>2654</v>
      </c>
      <c r="C13" s="179" t="s">
        <v>2655</v>
      </c>
      <c r="D13" s="186" t="s">
        <v>2043</v>
      </c>
      <c r="E13" s="1072"/>
      <c r="F13" s="1072"/>
      <c r="G13" s="128">
        <v>1</v>
      </c>
      <c r="H13" s="663"/>
      <c r="I13" s="127">
        <f t="shared" si="0"/>
        <v>0</v>
      </c>
      <c r="J13" s="206"/>
    </row>
    <row r="14" spans="1:10" ht="15" customHeight="1" x14ac:dyDescent="0.25">
      <c r="A14" s="9">
        <v>7</v>
      </c>
      <c r="B14" s="179" t="s">
        <v>2656</v>
      </c>
      <c r="C14" s="179" t="s">
        <v>2657</v>
      </c>
      <c r="D14" s="186" t="s">
        <v>2043</v>
      </c>
      <c r="E14" s="1072"/>
      <c r="F14" s="1072"/>
      <c r="G14" s="128">
        <v>1</v>
      </c>
      <c r="H14" s="663"/>
      <c r="I14" s="127">
        <f t="shared" si="0"/>
        <v>0</v>
      </c>
      <c r="J14" s="206"/>
    </row>
    <row r="15" spans="1:10" ht="25.5" x14ac:dyDescent="0.25">
      <c r="A15" s="9">
        <v>8</v>
      </c>
      <c r="B15" s="184" t="s">
        <v>2658</v>
      </c>
      <c r="C15" s="184" t="s">
        <v>2659</v>
      </c>
      <c r="D15" s="187" t="s">
        <v>2660</v>
      </c>
      <c r="E15" s="1073"/>
      <c r="F15" s="1073"/>
      <c r="G15" s="134">
        <v>1</v>
      </c>
      <c r="H15" s="664"/>
      <c r="I15" s="129">
        <f t="shared" si="0"/>
        <v>0</v>
      </c>
      <c r="J15" s="206"/>
    </row>
    <row r="16" spans="1:10" ht="15" customHeight="1" x14ac:dyDescent="0.25">
      <c r="A16" s="396"/>
      <c r="B16" s="852" t="s">
        <v>2661</v>
      </c>
      <c r="C16" s="853"/>
      <c r="D16" s="853"/>
      <c r="E16" s="853"/>
      <c r="F16" s="853"/>
      <c r="G16" s="853"/>
      <c r="H16" s="853"/>
      <c r="I16" s="854"/>
      <c r="J16" s="206"/>
    </row>
    <row r="17" spans="1:10" ht="32.25" customHeight="1" x14ac:dyDescent="0.25">
      <c r="A17" s="9">
        <v>9</v>
      </c>
      <c r="B17" s="179" t="s">
        <v>2662</v>
      </c>
      <c r="C17" s="179" t="s">
        <v>2663</v>
      </c>
      <c r="D17" s="186" t="s">
        <v>2664</v>
      </c>
      <c r="E17" s="1072"/>
      <c r="F17" s="1072"/>
      <c r="G17" s="128">
        <v>1</v>
      </c>
      <c r="H17" s="663"/>
      <c r="I17" s="127">
        <f t="shared" si="0"/>
        <v>0</v>
      </c>
      <c r="J17" s="206"/>
    </row>
    <row r="18" spans="1:10" ht="15" customHeight="1" x14ac:dyDescent="0.25">
      <c r="A18" s="9">
        <v>10</v>
      </c>
      <c r="B18" s="179" t="s">
        <v>2665</v>
      </c>
      <c r="C18" s="179"/>
      <c r="D18" s="186" t="s">
        <v>2664</v>
      </c>
      <c r="E18" s="1072"/>
      <c r="F18" s="1072"/>
      <c r="G18" s="128">
        <v>1</v>
      </c>
      <c r="H18" s="663"/>
      <c r="I18" s="127">
        <f t="shared" si="0"/>
        <v>0</v>
      </c>
      <c r="J18" s="206"/>
    </row>
    <row r="19" spans="1:10" ht="15" customHeight="1" x14ac:dyDescent="0.25">
      <c r="A19" s="9">
        <v>11</v>
      </c>
      <c r="B19" s="179" t="s">
        <v>2666</v>
      </c>
      <c r="C19" s="179"/>
      <c r="D19" s="186" t="s">
        <v>2664</v>
      </c>
      <c r="E19" s="1072"/>
      <c r="F19" s="1072"/>
      <c r="G19" s="128">
        <v>1</v>
      </c>
      <c r="H19" s="663"/>
      <c r="I19" s="127">
        <f t="shared" si="0"/>
        <v>0</v>
      </c>
      <c r="J19" s="206"/>
    </row>
    <row r="20" spans="1:10" ht="15" customHeight="1" x14ac:dyDescent="0.25">
      <c r="A20" s="9">
        <v>12</v>
      </c>
      <c r="B20" s="179" t="s">
        <v>2667</v>
      </c>
      <c r="C20" s="179"/>
      <c r="D20" s="186" t="s">
        <v>2664</v>
      </c>
      <c r="E20" s="1072"/>
      <c r="F20" s="1072"/>
      <c r="G20" s="128">
        <v>1</v>
      </c>
      <c r="H20" s="663"/>
      <c r="I20" s="127">
        <f t="shared" si="0"/>
        <v>0</v>
      </c>
      <c r="J20" s="206"/>
    </row>
    <row r="21" spans="1:10" ht="15" customHeight="1" x14ac:dyDescent="0.25">
      <c r="A21" s="9">
        <v>13</v>
      </c>
      <c r="B21" s="179" t="s">
        <v>2668</v>
      </c>
      <c r="C21" s="179"/>
      <c r="D21" s="186" t="s">
        <v>2664</v>
      </c>
      <c r="E21" s="1072"/>
      <c r="F21" s="1072"/>
      <c r="G21" s="128">
        <v>1</v>
      </c>
      <c r="H21" s="663"/>
      <c r="I21" s="127">
        <f t="shared" si="0"/>
        <v>0</v>
      </c>
      <c r="J21" s="206"/>
    </row>
    <row r="22" spans="1:10" ht="15" customHeight="1" x14ac:dyDescent="0.25">
      <c r="A22" s="9">
        <v>14</v>
      </c>
      <c r="B22" s="179" t="s">
        <v>2669</v>
      </c>
      <c r="C22" s="179"/>
      <c r="D22" s="186" t="s">
        <v>2664</v>
      </c>
      <c r="E22" s="1072"/>
      <c r="F22" s="1072"/>
      <c r="G22" s="128">
        <v>1</v>
      </c>
      <c r="H22" s="663"/>
      <c r="I22" s="127">
        <f t="shared" si="0"/>
        <v>0</v>
      </c>
      <c r="J22" s="206"/>
    </row>
    <row r="23" spans="1:10" ht="15" customHeight="1" x14ac:dyDescent="0.25">
      <c r="A23" s="9">
        <v>15</v>
      </c>
      <c r="B23" s="179" t="s">
        <v>2670</v>
      </c>
      <c r="C23" s="179"/>
      <c r="D23" s="186" t="s">
        <v>2664</v>
      </c>
      <c r="E23" s="1072"/>
      <c r="F23" s="1072"/>
      <c r="G23" s="128">
        <v>1</v>
      </c>
      <c r="H23" s="663"/>
      <c r="I23" s="127">
        <f t="shared" si="0"/>
        <v>0</v>
      </c>
      <c r="J23" s="206"/>
    </row>
    <row r="24" spans="1:10" ht="25.5" x14ac:dyDescent="0.25">
      <c r="A24" s="9">
        <v>16</v>
      </c>
      <c r="B24" s="179" t="s">
        <v>2671</v>
      </c>
      <c r="C24" s="179" t="s">
        <v>2672</v>
      </c>
      <c r="D24" s="186" t="s">
        <v>2673</v>
      </c>
      <c r="E24" s="1072"/>
      <c r="F24" s="1072"/>
      <c r="G24" s="128">
        <v>1</v>
      </c>
      <c r="H24" s="663"/>
      <c r="I24" s="127">
        <f t="shared" si="0"/>
        <v>0</v>
      </c>
      <c r="J24" s="206"/>
    </row>
    <row r="25" spans="1:10" ht="15" customHeight="1" x14ac:dyDescent="0.25">
      <c r="A25" s="9">
        <v>17</v>
      </c>
      <c r="B25" s="179" t="s">
        <v>2674</v>
      </c>
      <c r="C25" s="179"/>
      <c r="D25" s="186" t="s">
        <v>2673</v>
      </c>
      <c r="E25" s="1072"/>
      <c r="F25" s="1072"/>
      <c r="G25" s="128">
        <v>1</v>
      </c>
      <c r="H25" s="663"/>
      <c r="I25" s="127">
        <f t="shared" si="0"/>
        <v>0</v>
      </c>
      <c r="J25" s="206"/>
    </row>
    <row r="26" spans="1:10" ht="15" customHeight="1" x14ac:dyDescent="0.25">
      <c r="A26" s="9">
        <v>18</v>
      </c>
      <c r="B26" s="179" t="s">
        <v>2675</v>
      </c>
      <c r="C26" s="179"/>
      <c r="D26" s="186" t="s">
        <v>2673</v>
      </c>
      <c r="E26" s="1072"/>
      <c r="F26" s="1072"/>
      <c r="G26" s="128">
        <v>1</v>
      </c>
      <c r="H26" s="663"/>
      <c r="I26" s="127">
        <f t="shared" si="0"/>
        <v>0</v>
      </c>
      <c r="J26" s="206"/>
    </row>
    <row r="27" spans="1:10" ht="15" customHeight="1" x14ac:dyDescent="0.25">
      <c r="A27" s="9">
        <v>19</v>
      </c>
      <c r="B27" s="179" t="s">
        <v>2676</v>
      </c>
      <c r="C27" s="179"/>
      <c r="D27" s="186" t="s">
        <v>2673</v>
      </c>
      <c r="E27" s="1072"/>
      <c r="F27" s="1072"/>
      <c r="G27" s="128">
        <v>1</v>
      </c>
      <c r="H27" s="663"/>
      <c r="I27" s="127">
        <f t="shared" si="0"/>
        <v>0</v>
      </c>
      <c r="J27" s="206"/>
    </row>
    <row r="28" spans="1:10" ht="15" customHeight="1" x14ac:dyDescent="0.25">
      <c r="A28" s="9">
        <v>20</v>
      </c>
      <c r="B28" s="179" t="s">
        <v>2677</v>
      </c>
      <c r="C28" s="179"/>
      <c r="D28" s="186" t="s">
        <v>2673</v>
      </c>
      <c r="E28" s="1072"/>
      <c r="F28" s="1072"/>
      <c r="G28" s="128">
        <v>1</v>
      </c>
      <c r="H28" s="663"/>
      <c r="I28" s="127">
        <f t="shared" si="0"/>
        <v>0</v>
      </c>
      <c r="J28" s="206"/>
    </row>
    <row r="29" spans="1:10" ht="15" customHeight="1" x14ac:dyDescent="0.25">
      <c r="A29" s="9">
        <v>21</v>
      </c>
      <c r="B29" s="179" t="s">
        <v>2678</v>
      </c>
      <c r="C29" s="179"/>
      <c r="D29" s="186" t="s">
        <v>2673</v>
      </c>
      <c r="E29" s="1072"/>
      <c r="F29" s="1072"/>
      <c r="G29" s="128">
        <v>1</v>
      </c>
      <c r="H29" s="663"/>
      <c r="I29" s="127">
        <f t="shared" si="0"/>
        <v>0</v>
      </c>
      <c r="J29" s="206"/>
    </row>
    <row r="30" spans="1:10" ht="15" customHeight="1" x14ac:dyDescent="0.25">
      <c r="A30" s="9">
        <v>22</v>
      </c>
      <c r="B30" s="179" t="s">
        <v>2679</v>
      </c>
      <c r="C30" s="179"/>
      <c r="D30" s="186" t="s">
        <v>2673</v>
      </c>
      <c r="E30" s="1072"/>
      <c r="F30" s="1072"/>
      <c r="G30" s="128">
        <v>1</v>
      </c>
      <c r="H30" s="663"/>
      <c r="I30" s="127">
        <f t="shared" si="0"/>
        <v>0</v>
      </c>
      <c r="J30" s="206"/>
    </row>
    <row r="31" spans="1:10" ht="63.75" x14ac:dyDescent="0.25">
      <c r="A31" s="9">
        <v>23</v>
      </c>
      <c r="B31" s="179" t="s">
        <v>2671</v>
      </c>
      <c r="C31" s="179" t="s">
        <v>2680</v>
      </c>
      <c r="D31" s="186" t="s">
        <v>2673</v>
      </c>
      <c r="E31" s="1072"/>
      <c r="F31" s="1072"/>
      <c r="G31" s="128">
        <v>1</v>
      </c>
      <c r="H31" s="663"/>
      <c r="I31" s="127">
        <f t="shared" si="0"/>
        <v>0</v>
      </c>
      <c r="J31" s="206"/>
    </row>
    <row r="32" spans="1:10" ht="15" customHeight="1" x14ac:dyDescent="0.25">
      <c r="A32" s="9">
        <v>24</v>
      </c>
      <c r="B32" s="179" t="s">
        <v>2674</v>
      </c>
      <c r="C32" s="179"/>
      <c r="D32" s="186" t="s">
        <v>2673</v>
      </c>
      <c r="E32" s="1072"/>
      <c r="F32" s="1072"/>
      <c r="G32" s="128">
        <v>1</v>
      </c>
      <c r="H32" s="663"/>
      <c r="I32" s="127">
        <f t="shared" si="0"/>
        <v>0</v>
      </c>
      <c r="J32" s="206"/>
    </row>
    <row r="33" spans="1:10" ht="15" customHeight="1" x14ac:dyDescent="0.25">
      <c r="A33" s="9">
        <v>25</v>
      </c>
      <c r="B33" s="179" t="s">
        <v>2675</v>
      </c>
      <c r="C33" s="179"/>
      <c r="D33" s="186" t="s">
        <v>2673</v>
      </c>
      <c r="E33" s="1072"/>
      <c r="F33" s="1072"/>
      <c r="G33" s="128">
        <v>1</v>
      </c>
      <c r="H33" s="663"/>
      <c r="I33" s="127">
        <f t="shared" si="0"/>
        <v>0</v>
      </c>
      <c r="J33" s="206"/>
    </row>
    <row r="34" spans="1:10" ht="15" customHeight="1" x14ac:dyDescent="0.25">
      <c r="A34" s="9">
        <v>26</v>
      </c>
      <c r="B34" s="179" t="s">
        <v>2676</v>
      </c>
      <c r="C34" s="179"/>
      <c r="D34" s="186" t="s">
        <v>2673</v>
      </c>
      <c r="E34" s="1072"/>
      <c r="F34" s="1072"/>
      <c r="G34" s="128">
        <v>1</v>
      </c>
      <c r="H34" s="663"/>
      <c r="I34" s="127">
        <f t="shared" si="0"/>
        <v>0</v>
      </c>
      <c r="J34" s="206"/>
    </row>
    <row r="35" spans="1:10" ht="15" customHeight="1" x14ac:dyDescent="0.25">
      <c r="A35" s="9">
        <v>27</v>
      </c>
      <c r="B35" s="179" t="s">
        <v>2678</v>
      </c>
      <c r="C35" s="179"/>
      <c r="D35" s="186" t="s">
        <v>2673</v>
      </c>
      <c r="E35" s="1072"/>
      <c r="F35" s="1072"/>
      <c r="G35" s="128">
        <v>1</v>
      </c>
      <c r="H35" s="663"/>
      <c r="I35" s="127">
        <f t="shared" si="0"/>
        <v>0</v>
      </c>
      <c r="J35" s="206"/>
    </row>
    <row r="36" spans="1:10" ht="15" customHeight="1" x14ac:dyDescent="0.25">
      <c r="A36" s="9">
        <v>28</v>
      </c>
      <c r="B36" s="179" t="s">
        <v>2681</v>
      </c>
      <c r="C36" s="179"/>
      <c r="D36" s="186" t="s">
        <v>2673</v>
      </c>
      <c r="E36" s="1072"/>
      <c r="F36" s="1072"/>
      <c r="G36" s="128">
        <v>1</v>
      </c>
      <c r="H36" s="663"/>
      <c r="I36" s="127">
        <f t="shared" si="0"/>
        <v>0</v>
      </c>
      <c r="J36" s="206"/>
    </row>
    <row r="37" spans="1:10" ht="15" customHeight="1" x14ac:dyDescent="0.25">
      <c r="A37" s="9">
        <v>29</v>
      </c>
      <c r="B37" s="179" t="s">
        <v>2678</v>
      </c>
      <c r="C37" s="179" t="s">
        <v>2682</v>
      </c>
      <c r="D37" s="186" t="s">
        <v>2673</v>
      </c>
      <c r="E37" s="1072"/>
      <c r="F37" s="1072"/>
      <c r="G37" s="128">
        <v>1</v>
      </c>
      <c r="H37" s="663"/>
      <c r="I37" s="127">
        <f t="shared" si="0"/>
        <v>0</v>
      </c>
      <c r="J37" s="206"/>
    </row>
    <row r="38" spans="1:10" ht="38.25" x14ac:dyDescent="0.25">
      <c r="A38" s="9">
        <v>30</v>
      </c>
      <c r="B38" s="179" t="s">
        <v>2683</v>
      </c>
      <c r="C38" s="179" t="s">
        <v>2684</v>
      </c>
      <c r="D38" s="186" t="s">
        <v>2685</v>
      </c>
      <c r="E38" s="1072"/>
      <c r="F38" s="1072"/>
      <c r="G38" s="128">
        <v>1</v>
      </c>
      <c r="H38" s="663"/>
      <c r="I38" s="127">
        <f t="shared" si="0"/>
        <v>0</v>
      </c>
      <c r="J38" s="206"/>
    </row>
    <row r="39" spans="1:10" ht="15" customHeight="1" x14ac:dyDescent="0.25">
      <c r="A39" s="9">
        <v>31</v>
      </c>
      <c r="B39" s="179" t="s">
        <v>2686</v>
      </c>
      <c r="C39" s="179"/>
      <c r="D39" s="186" t="s">
        <v>2685</v>
      </c>
      <c r="E39" s="1072"/>
      <c r="F39" s="1072"/>
      <c r="G39" s="128">
        <v>1</v>
      </c>
      <c r="H39" s="663"/>
      <c r="I39" s="127">
        <f t="shared" si="0"/>
        <v>0</v>
      </c>
      <c r="J39" s="206"/>
    </row>
    <row r="40" spans="1:10" ht="15" customHeight="1" x14ac:dyDescent="0.25">
      <c r="A40" s="9">
        <v>32</v>
      </c>
      <c r="B40" s="179" t="s">
        <v>2687</v>
      </c>
      <c r="C40" s="179"/>
      <c r="D40" s="186" t="s">
        <v>2685</v>
      </c>
      <c r="E40" s="1072"/>
      <c r="F40" s="1072"/>
      <c r="G40" s="128">
        <v>1</v>
      </c>
      <c r="H40" s="663"/>
      <c r="I40" s="127">
        <f t="shared" si="0"/>
        <v>0</v>
      </c>
      <c r="J40" s="206"/>
    </row>
    <row r="41" spans="1:10" ht="15" customHeight="1" x14ac:dyDescent="0.25">
      <c r="A41" s="9">
        <v>33</v>
      </c>
      <c r="B41" s="179" t="s">
        <v>2662</v>
      </c>
      <c r="C41" s="179"/>
      <c r="D41" s="186" t="s">
        <v>2685</v>
      </c>
      <c r="E41" s="1072"/>
      <c r="F41" s="1072"/>
      <c r="G41" s="128">
        <v>1</v>
      </c>
      <c r="H41" s="663"/>
      <c r="I41" s="127">
        <f t="shared" si="0"/>
        <v>0</v>
      </c>
      <c r="J41" s="206"/>
    </row>
    <row r="42" spans="1:10" ht="15" customHeight="1" thickBot="1" x14ac:dyDescent="0.3">
      <c r="A42" s="10">
        <v>34</v>
      </c>
      <c r="B42" s="185" t="s">
        <v>2667</v>
      </c>
      <c r="C42" s="185"/>
      <c r="D42" s="402" t="s">
        <v>2685</v>
      </c>
      <c r="E42" s="1074"/>
      <c r="F42" s="1074"/>
      <c r="G42" s="130">
        <v>1</v>
      </c>
      <c r="H42" s="676"/>
      <c r="I42" s="129">
        <f t="shared" si="0"/>
        <v>0</v>
      </c>
      <c r="J42" s="206"/>
    </row>
    <row r="43" spans="1:10" ht="16.5" thickTop="1" thickBot="1" x14ac:dyDescent="0.3">
      <c r="H43" s="125" t="s">
        <v>9</v>
      </c>
      <c r="I43" s="213">
        <f>SUM(I8:I15,I17:I42)</f>
        <v>0</v>
      </c>
      <c r="J43" s="206"/>
    </row>
    <row r="44" spans="1:10" ht="15.75" thickTop="1" x14ac:dyDescent="0.25"/>
    <row r="45" spans="1:10" ht="75" customHeight="1" x14ac:dyDescent="0.25">
      <c r="A45" s="1341" t="s">
        <v>151</v>
      </c>
      <c r="B45" s="1342"/>
      <c r="C45" s="1342"/>
      <c r="D45" s="1342"/>
      <c r="E45" s="1342"/>
      <c r="F45" s="1342"/>
      <c r="G45" s="1342"/>
      <c r="H45" s="1342"/>
      <c r="I45" s="1342"/>
    </row>
    <row r="46" spans="1:10" x14ac:dyDescent="0.25">
      <c r="A46" s="466"/>
      <c r="B46" s="463"/>
    </row>
    <row r="47" spans="1:10" x14ac:dyDescent="0.25">
      <c r="A47" s="466"/>
      <c r="B47" s="463"/>
    </row>
  </sheetData>
  <sheetProtection algorithmName="SHA-512" hashValue="rGOjJUvHuzfELfaropLboYjZ3rKAZnSP30/4jMDSb9fjxK0xHg51k3/CpgYr3gyQZajPLgl7RM4GYzQestaeIg==" saltValue="qvarZemm8af93ezvw0YW4A==" spinCount="100000" sheet="1" objects="1" scenarios="1"/>
  <mergeCells count="13">
    <mergeCell ref="H5:H6"/>
    <mergeCell ref="I5:I6"/>
    <mergeCell ref="A45:I45"/>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3" orientation="landscape" horizontalDpi="4294967295" verticalDpi="4294967295" r:id="rId1"/>
  <headerFooter>
    <oddFooter>Strana &amp;P z &amp;N</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83">
    <tabColor theme="2" tint="-0.499984740745262"/>
    <pageSetUpPr fitToPage="1"/>
  </sheetPr>
  <dimension ref="A1:J16"/>
  <sheetViews>
    <sheetView zoomScale="90" zoomScaleNormal="90" workbookViewId="0">
      <pane ySplit="6" topLeftCell="A7" activePane="bottomLeft" state="frozen"/>
      <selection activeCell="A2" sqref="A2:I2"/>
      <selection pane="bottomLeft" activeCell="H7" activeCellId="1" sqref="H7 H7:H11"/>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0" width="9.42578125" style="18" bestFit="1" customWidth="1"/>
    <col min="11" max="16384" width="9.140625" style="18"/>
  </cols>
  <sheetData>
    <row r="1" spans="1:10" ht="54" customHeight="1" x14ac:dyDescent="0.25">
      <c r="A1" s="1162"/>
      <c r="B1" s="1162"/>
      <c r="C1" s="1162"/>
      <c r="D1" s="1162"/>
      <c r="E1" s="1162"/>
      <c r="F1" s="1162"/>
      <c r="G1" s="1164" t="s">
        <v>3562</v>
      </c>
      <c r="H1" s="1164"/>
      <c r="I1" s="1164"/>
    </row>
    <row r="2" spans="1:10" ht="15.75" customHeight="1" x14ac:dyDescent="0.25">
      <c r="A2" s="1169" t="s">
        <v>1567</v>
      </c>
      <c r="B2" s="1169"/>
      <c r="C2" s="1169"/>
      <c r="D2" s="1169"/>
      <c r="E2" s="1169"/>
      <c r="F2" s="1169"/>
      <c r="G2" s="1169"/>
      <c r="H2" s="1169"/>
      <c r="I2" s="1169"/>
    </row>
    <row r="3" spans="1:10" ht="15.75" customHeight="1" x14ac:dyDescent="0.25">
      <c r="A3" s="1169" t="s">
        <v>2688</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89"/>
      <c r="B6" s="1190"/>
      <c r="C6" s="877" t="s">
        <v>148</v>
      </c>
      <c r="D6" s="877" t="s">
        <v>147</v>
      </c>
      <c r="E6" s="403" t="s">
        <v>3289</v>
      </c>
      <c r="F6" s="403" t="s">
        <v>147</v>
      </c>
      <c r="G6" s="1157"/>
      <c r="H6" s="1191"/>
      <c r="I6" s="1192"/>
    </row>
    <row r="7" spans="1:10" ht="30" customHeight="1" x14ac:dyDescent="0.25">
      <c r="A7" s="214">
        <v>1</v>
      </c>
      <c r="B7" s="634" t="s">
        <v>2689</v>
      </c>
      <c r="C7" s="216" t="s">
        <v>2690</v>
      </c>
      <c r="D7" s="635" t="s">
        <v>2691</v>
      </c>
      <c r="E7" s="1076"/>
      <c r="F7" s="1076"/>
      <c r="G7" s="156">
        <v>1</v>
      </c>
      <c r="H7" s="681"/>
      <c r="I7" s="218">
        <f>G7*ROUND(H7,2)</f>
        <v>0</v>
      </c>
      <c r="J7" s="206"/>
    </row>
    <row r="8" spans="1:10" ht="30" customHeight="1" x14ac:dyDescent="0.25">
      <c r="A8" s="9">
        <v>2</v>
      </c>
      <c r="B8" s="636" t="s">
        <v>2692</v>
      </c>
      <c r="C8" s="637" t="s">
        <v>2693</v>
      </c>
      <c r="D8" s="635" t="s">
        <v>2694</v>
      </c>
      <c r="E8" s="1077"/>
      <c r="F8" s="1077"/>
      <c r="G8" s="141">
        <v>1</v>
      </c>
      <c r="H8" s="663"/>
      <c r="I8" s="127">
        <f>G8*ROUND(H8,2)</f>
        <v>0</v>
      </c>
      <c r="J8" s="206"/>
    </row>
    <row r="9" spans="1:10" ht="15" customHeight="1" x14ac:dyDescent="0.25">
      <c r="A9" s="9">
        <v>3</v>
      </c>
      <c r="B9" s="636" t="s">
        <v>2695</v>
      </c>
      <c r="C9" s="638" t="s">
        <v>2696</v>
      </c>
      <c r="D9" s="635" t="s">
        <v>2694</v>
      </c>
      <c r="E9" s="1077"/>
      <c r="F9" s="1077"/>
      <c r="G9" s="141">
        <v>1</v>
      </c>
      <c r="H9" s="663"/>
      <c r="I9" s="127">
        <f>G9*ROUND(H9,2)</f>
        <v>0</v>
      </c>
      <c r="J9" s="206"/>
    </row>
    <row r="10" spans="1:10" ht="25.5" x14ac:dyDescent="0.25">
      <c r="A10" s="9">
        <v>4</v>
      </c>
      <c r="B10" s="636" t="s">
        <v>2697</v>
      </c>
      <c r="C10" s="637" t="s">
        <v>2698</v>
      </c>
      <c r="D10" s="635" t="s">
        <v>2699</v>
      </c>
      <c r="E10" s="1077"/>
      <c r="F10" s="1077"/>
      <c r="G10" s="141">
        <v>1</v>
      </c>
      <c r="H10" s="663"/>
      <c r="I10" s="127">
        <f>G10*ROUND(H10,2)</f>
        <v>0</v>
      </c>
      <c r="J10" s="206"/>
    </row>
    <row r="11" spans="1:10" ht="26.25" thickBot="1" x14ac:dyDescent="0.3">
      <c r="A11" s="10">
        <v>5</v>
      </c>
      <c r="B11" s="639" t="s">
        <v>2700</v>
      </c>
      <c r="C11" s="640" t="s">
        <v>2701</v>
      </c>
      <c r="D11" s="641" t="s">
        <v>2702</v>
      </c>
      <c r="E11" s="1078"/>
      <c r="F11" s="1078"/>
      <c r="G11" s="160">
        <v>2</v>
      </c>
      <c r="H11" s="676"/>
      <c r="I11" s="145">
        <f>G11*ROUND(H11,2)</f>
        <v>0</v>
      </c>
      <c r="J11" s="206"/>
    </row>
    <row r="12" spans="1:10" ht="16.5" thickTop="1" thickBot="1" x14ac:dyDescent="0.3">
      <c r="H12" s="125" t="s">
        <v>9</v>
      </c>
      <c r="I12" s="126">
        <f>SUM(I7:I11)</f>
        <v>0</v>
      </c>
      <c r="J12" s="206"/>
    </row>
    <row r="13" spans="1:10" ht="15.75" thickTop="1" x14ac:dyDescent="0.25"/>
    <row r="14" spans="1:10" ht="75" customHeight="1" x14ac:dyDescent="0.25">
      <c r="A14" s="1341" t="s">
        <v>151</v>
      </c>
      <c r="B14" s="1342"/>
      <c r="C14" s="1342"/>
      <c r="D14" s="1342"/>
      <c r="E14" s="1342"/>
      <c r="F14" s="1342"/>
      <c r="G14" s="1342"/>
      <c r="H14" s="1342"/>
      <c r="I14" s="1342"/>
    </row>
    <row r="15" spans="1:10" x14ac:dyDescent="0.25">
      <c r="A15" s="466"/>
      <c r="B15" s="463"/>
    </row>
    <row r="16" spans="1:10" x14ac:dyDescent="0.25">
      <c r="A16" s="466"/>
      <c r="B16" s="463"/>
    </row>
  </sheetData>
  <sheetProtection algorithmName="SHA-512" hashValue="hi3GOWCy069UndsAAbo5RfwyWU2GycIp2QlyQhFgDUm/FFyBuTZccd9utLm7H9OnlxhoRxDwiR22wPOFb/JJqA==" saltValue="KiQBntm+spRdcxjKMoNu4w==" spinCount="100000" sheet="1" objects="1" scenarios="1"/>
  <mergeCells count="13">
    <mergeCell ref="H5:H6"/>
    <mergeCell ref="I5:I6"/>
    <mergeCell ref="A14:I14"/>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orientation="landscape" horizontalDpi="4294967295" verticalDpi="4294967295" r:id="rId1"/>
  <headerFooter>
    <oddFooter>Strana &amp;P z &amp;N</oddFooter>
  </headerFooter>
  <drawing r:id="rId2"/>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84">
    <tabColor theme="2" tint="-0.499984740745262"/>
    <pageSetUpPr fitToPage="1"/>
  </sheetPr>
  <dimension ref="A1:J26"/>
  <sheetViews>
    <sheetView zoomScale="90" zoomScaleNormal="90" workbookViewId="0">
      <pane ySplit="6" topLeftCell="A7" activePane="bottomLeft" state="frozen"/>
      <selection activeCell="A2" sqref="A2:I2"/>
      <selection pane="bottomLeft" activeCell="H7" activeCellId="1" sqref="H7 H7:H21"/>
    </sheetView>
  </sheetViews>
  <sheetFormatPr defaultColWidth="9.140625" defaultRowHeight="15" x14ac:dyDescent="0.25"/>
  <cols>
    <col min="1" max="1" width="5.7109375" style="874"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874" customWidth="1"/>
    <col min="8" max="9" width="15.7109375" style="874" customWidth="1"/>
    <col min="10" max="16384" width="9.140625" style="18"/>
  </cols>
  <sheetData>
    <row r="1" spans="1:10" ht="54" customHeight="1" x14ac:dyDescent="0.25">
      <c r="A1" s="1162"/>
      <c r="B1" s="1162"/>
      <c r="C1" s="1162"/>
      <c r="D1" s="1162"/>
      <c r="E1" s="1162"/>
      <c r="F1" s="1162"/>
      <c r="G1" s="1164" t="s">
        <v>3563</v>
      </c>
      <c r="H1" s="1164"/>
      <c r="I1" s="1164"/>
    </row>
    <row r="2" spans="1:10" ht="15.75" customHeight="1" x14ac:dyDescent="0.25">
      <c r="A2" s="1169" t="s">
        <v>1567</v>
      </c>
      <c r="B2" s="1169"/>
      <c r="C2" s="1169"/>
      <c r="D2" s="1169"/>
      <c r="E2" s="1169"/>
      <c r="F2" s="1169"/>
      <c r="G2" s="1169"/>
      <c r="H2" s="1169"/>
      <c r="I2" s="1169"/>
    </row>
    <row r="3" spans="1:10" ht="65.25" customHeight="1" x14ac:dyDescent="0.25">
      <c r="A3" s="1256" t="s">
        <v>3505</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89"/>
      <c r="B6" s="1190"/>
      <c r="C6" s="877" t="s">
        <v>148</v>
      </c>
      <c r="D6" s="877" t="s">
        <v>147</v>
      </c>
      <c r="E6" s="403" t="s">
        <v>148</v>
      </c>
      <c r="F6" s="403" t="s">
        <v>147</v>
      </c>
      <c r="G6" s="1157"/>
      <c r="H6" s="1191"/>
      <c r="I6" s="1192"/>
    </row>
    <row r="7" spans="1:10" x14ac:dyDescent="0.25">
      <c r="A7" s="214">
        <v>1</v>
      </c>
      <c r="B7" s="219" t="s">
        <v>2703</v>
      </c>
      <c r="C7" s="219" t="s">
        <v>2704</v>
      </c>
      <c r="D7" s="219" t="s">
        <v>2705</v>
      </c>
      <c r="E7" s="1067"/>
      <c r="F7" s="1067"/>
      <c r="G7" s="217">
        <v>1</v>
      </c>
      <c r="H7" s="681"/>
      <c r="I7" s="218">
        <f>G7*ROUND(H7,2)</f>
        <v>0</v>
      </c>
      <c r="J7" s="206"/>
    </row>
    <row r="8" spans="1:10" ht="15" customHeight="1" x14ac:dyDescent="0.25">
      <c r="A8" s="13">
        <v>2</v>
      </c>
      <c r="B8" s="179" t="s">
        <v>2706</v>
      </c>
      <c r="C8" s="179" t="s">
        <v>2704</v>
      </c>
      <c r="D8" s="179" t="s">
        <v>2705</v>
      </c>
      <c r="E8" s="1068"/>
      <c r="F8" s="1068"/>
      <c r="G8" s="128">
        <v>1</v>
      </c>
      <c r="H8" s="664"/>
      <c r="I8" s="127">
        <f t="shared" ref="I8:I21" si="0">G8*ROUND(H8,2)</f>
        <v>0</v>
      </c>
      <c r="J8" s="206"/>
    </row>
    <row r="9" spans="1:10" x14ac:dyDescent="0.25">
      <c r="A9" s="13">
        <v>3</v>
      </c>
      <c r="B9" s="179" t="s">
        <v>2707</v>
      </c>
      <c r="C9" s="179" t="s">
        <v>2704</v>
      </c>
      <c r="D9" s="179" t="s">
        <v>2705</v>
      </c>
      <c r="E9" s="1068"/>
      <c r="F9" s="1068"/>
      <c r="G9" s="128">
        <v>1</v>
      </c>
      <c r="H9" s="664"/>
      <c r="I9" s="127">
        <f t="shared" si="0"/>
        <v>0</v>
      </c>
      <c r="J9" s="206"/>
    </row>
    <row r="10" spans="1:10" ht="15" customHeight="1" x14ac:dyDescent="0.25">
      <c r="A10" s="13">
        <v>4</v>
      </c>
      <c r="B10" s="179" t="s">
        <v>2708</v>
      </c>
      <c r="C10" s="179" t="s">
        <v>2704</v>
      </c>
      <c r="D10" s="179" t="s">
        <v>2705</v>
      </c>
      <c r="E10" s="1068"/>
      <c r="F10" s="1068"/>
      <c r="G10" s="128">
        <v>20</v>
      </c>
      <c r="H10" s="664"/>
      <c r="I10" s="127">
        <f t="shared" si="0"/>
        <v>0</v>
      </c>
      <c r="J10" s="206"/>
    </row>
    <row r="11" spans="1:10" ht="15" customHeight="1" x14ac:dyDescent="0.25">
      <c r="A11" s="13">
        <v>5</v>
      </c>
      <c r="B11" s="179" t="s">
        <v>2709</v>
      </c>
      <c r="C11" s="179" t="s">
        <v>2710</v>
      </c>
      <c r="D11" s="179" t="s">
        <v>2705</v>
      </c>
      <c r="E11" s="1068"/>
      <c r="F11" s="1068"/>
      <c r="G11" s="128">
        <v>2</v>
      </c>
      <c r="H11" s="664"/>
      <c r="I11" s="127">
        <f t="shared" si="0"/>
        <v>0</v>
      </c>
      <c r="J11" s="206"/>
    </row>
    <row r="12" spans="1:10" ht="15" customHeight="1" x14ac:dyDescent="0.25">
      <c r="A12" s="13">
        <v>6</v>
      </c>
      <c r="B12" s="179" t="s">
        <v>2711</v>
      </c>
      <c r="C12" s="179" t="s">
        <v>2710</v>
      </c>
      <c r="D12" s="179" t="s">
        <v>2705</v>
      </c>
      <c r="E12" s="1068"/>
      <c r="F12" s="1068"/>
      <c r="G12" s="128">
        <v>2</v>
      </c>
      <c r="H12" s="664"/>
      <c r="I12" s="127">
        <f t="shared" si="0"/>
        <v>0</v>
      </c>
      <c r="J12" s="206"/>
    </row>
    <row r="13" spans="1:10" ht="15" customHeight="1" x14ac:dyDescent="0.25">
      <c r="A13" s="13">
        <v>7</v>
      </c>
      <c r="B13" s="179" t="s">
        <v>2712</v>
      </c>
      <c r="C13" s="179" t="s">
        <v>2713</v>
      </c>
      <c r="D13" s="179" t="s">
        <v>2714</v>
      </c>
      <c r="E13" s="1068"/>
      <c r="F13" s="1068"/>
      <c r="G13" s="128">
        <v>1</v>
      </c>
      <c r="H13" s="664"/>
      <c r="I13" s="127">
        <f t="shared" si="0"/>
        <v>0</v>
      </c>
      <c r="J13" s="206"/>
    </row>
    <row r="14" spans="1:10" ht="15" customHeight="1" x14ac:dyDescent="0.25">
      <c r="A14" s="13">
        <v>8</v>
      </c>
      <c r="B14" s="179" t="s">
        <v>2715</v>
      </c>
      <c r="C14" s="179" t="s">
        <v>2716</v>
      </c>
      <c r="D14" s="179" t="s">
        <v>2705</v>
      </c>
      <c r="E14" s="1068"/>
      <c r="F14" s="1068"/>
      <c r="G14" s="128">
        <v>2</v>
      </c>
      <c r="H14" s="664"/>
      <c r="I14" s="127">
        <f t="shared" si="0"/>
        <v>0</v>
      </c>
      <c r="J14" s="206"/>
    </row>
    <row r="15" spans="1:10" ht="15" customHeight="1" x14ac:dyDescent="0.25">
      <c r="A15" s="13">
        <v>9</v>
      </c>
      <c r="B15" s="179" t="s">
        <v>2717</v>
      </c>
      <c r="C15" s="179" t="s">
        <v>2718</v>
      </c>
      <c r="D15" s="179" t="s">
        <v>2705</v>
      </c>
      <c r="E15" s="1068"/>
      <c r="F15" s="1068"/>
      <c r="G15" s="128">
        <v>2</v>
      </c>
      <c r="H15" s="664"/>
      <c r="I15" s="127">
        <f t="shared" si="0"/>
        <v>0</v>
      </c>
      <c r="J15" s="206"/>
    </row>
    <row r="16" spans="1:10" x14ac:dyDescent="0.25">
      <c r="A16" s="9">
        <v>10</v>
      </c>
      <c r="B16" s="179" t="s">
        <v>2719</v>
      </c>
      <c r="C16" s="179" t="s">
        <v>2720</v>
      </c>
      <c r="D16" s="179" t="s">
        <v>2721</v>
      </c>
      <c r="E16" s="1068"/>
      <c r="F16" s="1068"/>
      <c r="G16" s="128">
        <v>40</v>
      </c>
      <c r="H16" s="663"/>
      <c r="I16" s="127">
        <f t="shared" si="0"/>
        <v>0</v>
      </c>
      <c r="J16" s="206"/>
    </row>
    <row r="17" spans="1:10" x14ac:dyDescent="0.25">
      <c r="A17" s="9">
        <v>11</v>
      </c>
      <c r="B17" s="179" t="s">
        <v>2722</v>
      </c>
      <c r="C17" s="179" t="s">
        <v>2723</v>
      </c>
      <c r="D17" s="179" t="s">
        <v>2721</v>
      </c>
      <c r="E17" s="1068"/>
      <c r="F17" s="1068"/>
      <c r="G17" s="128">
        <v>2</v>
      </c>
      <c r="H17" s="663"/>
      <c r="I17" s="127">
        <f t="shared" si="0"/>
        <v>0</v>
      </c>
      <c r="J17" s="206"/>
    </row>
    <row r="18" spans="1:10" x14ac:dyDescent="0.25">
      <c r="A18" s="9">
        <v>12</v>
      </c>
      <c r="B18" s="179" t="s">
        <v>2724</v>
      </c>
      <c r="C18" s="179" t="s">
        <v>2725</v>
      </c>
      <c r="D18" s="179" t="s">
        <v>2721</v>
      </c>
      <c r="E18" s="1068"/>
      <c r="F18" s="1068"/>
      <c r="G18" s="128">
        <v>2</v>
      </c>
      <c r="H18" s="663"/>
      <c r="I18" s="127">
        <f t="shared" si="0"/>
        <v>0</v>
      </c>
      <c r="J18" s="206"/>
    </row>
    <row r="19" spans="1:10" x14ac:dyDescent="0.25">
      <c r="A19" s="9">
        <v>13</v>
      </c>
      <c r="B19" s="179" t="s">
        <v>2726</v>
      </c>
      <c r="C19" s="179" t="s">
        <v>2727</v>
      </c>
      <c r="D19" s="179" t="s">
        <v>2721</v>
      </c>
      <c r="E19" s="1068"/>
      <c r="F19" s="1068"/>
      <c r="G19" s="128">
        <v>2</v>
      </c>
      <c r="H19" s="663"/>
      <c r="I19" s="127">
        <f t="shared" si="0"/>
        <v>0</v>
      </c>
      <c r="J19" s="206"/>
    </row>
    <row r="20" spans="1:10" ht="15" customHeight="1" x14ac:dyDescent="0.25">
      <c r="A20" s="9">
        <v>14</v>
      </c>
      <c r="B20" s="179" t="s">
        <v>2728</v>
      </c>
      <c r="C20" s="179" t="s">
        <v>2729</v>
      </c>
      <c r="D20" s="179" t="s">
        <v>2705</v>
      </c>
      <c r="E20" s="1068"/>
      <c r="F20" s="1068"/>
      <c r="G20" s="128">
        <v>2</v>
      </c>
      <c r="H20" s="663"/>
      <c r="I20" s="127">
        <f t="shared" si="0"/>
        <v>0</v>
      </c>
      <c r="J20" s="206"/>
    </row>
    <row r="21" spans="1:10" ht="15" customHeight="1" thickBot="1" x14ac:dyDescent="0.3">
      <c r="A21" s="10">
        <v>15</v>
      </c>
      <c r="B21" s="185" t="s">
        <v>2730</v>
      </c>
      <c r="C21" s="185" t="s">
        <v>2729</v>
      </c>
      <c r="D21" s="185" t="s">
        <v>2705</v>
      </c>
      <c r="E21" s="1079"/>
      <c r="F21" s="1079"/>
      <c r="G21" s="130">
        <v>6</v>
      </c>
      <c r="H21" s="676"/>
      <c r="I21" s="145">
        <f t="shared" si="0"/>
        <v>0</v>
      </c>
      <c r="J21" s="206"/>
    </row>
    <row r="22" spans="1:10" ht="16.5" thickTop="1" thickBot="1" x14ac:dyDescent="0.3">
      <c r="H22" s="125" t="s">
        <v>9</v>
      </c>
      <c r="I22" s="126">
        <f>SUM(I7:I21)</f>
        <v>0</v>
      </c>
      <c r="J22" s="206"/>
    </row>
    <row r="23" spans="1:10" ht="15.75" thickTop="1" x14ac:dyDescent="0.25"/>
    <row r="24" spans="1:10" ht="75" customHeight="1" x14ac:dyDescent="0.25">
      <c r="A24" s="1341" t="s">
        <v>151</v>
      </c>
      <c r="B24" s="1342"/>
      <c r="C24" s="1342"/>
      <c r="D24" s="1342"/>
      <c r="E24" s="1342"/>
      <c r="F24" s="1342"/>
      <c r="G24" s="1342"/>
      <c r="H24" s="1342"/>
      <c r="I24" s="1342"/>
    </row>
    <row r="25" spans="1:10" x14ac:dyDescent="0.25">
      <c r="A25" s="466"/>
      <c r="B25" s="463"/>
    </row>
    <row r="26" spans="1:10" x14ac:dyDescent="0.25">
      <c r="A26" s="466"/>
      <c r="B26" s="463"/>
    </row>
  </sheetData>
  <sheetProtection algorithmName="SHA-512" hashValue="ysS0jPyNXhBoMZ7KI/yg/TV8i35FoWY0uZkG0nrTnWQHkusQWRygw1YecTMrHaruodl4uY0qLR5dJyGQDz1DnA==" saltValue="LKnziFUyaxVI0uoq0Qn49Q==" spinCount="100000" sheet="1" objects="1" scenarios="1"/>
  <mergeCells count="13">
    <mergeCell ref="H5:H6"/>
    <mergeCell ref="I5:I6"/>
    <mergeCell ref="A24:I24"/>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2" orientation="landscape" horizontalDpi="4294967295" verticalDpi="4294967295" r:id="rId1"/>
  <headerFooter>
    <oddFooter>Strana &amp;P z &amp;N</oddFooter>
  </headerFooter>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0">
    <tabColor theme="2" tint="-0.499984740745262"/>
    <pageSetUpPr fitToPage="1"/>
  </sheetPr>
  <dimension ref="A1:I186"/>
  <sheetViews>
    <sheetView zoomScale="55" zoomScaleNormal="55" workbookViewId="0">
      <pane ySplit="6" topLeftCell="A170" activePane="bottomLeft" state="frozen"/>
      <selection activeCell="A2" sqref="A2:C2"/>
      <selection pane="bottomLeft" activeCell="K176" sqref="K176"/>
    </sheetView>
  </sheetViews>
  <sheetFormatPr defaultColWidth="9.140625" defaultRowHeight="15" x14ac:dyDescent="0.25"/>
  <cols>
    <col min="1" max="1" width="5.7109375" style="1133"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1133" customWidth="1"/>
    <col min="8" max="9" width="15.7109375" style="1133" customWidth="1"/>
    <col min="10" max="16384" width="9.140625" style="18"/>
  </cols>
  <sheetData>
    <row r="1" spans="1:9" ht="54" customHeight="1" x14ac:dyDescent="0.25">
      <c r="A1" s="1162"/>
      <c r="B1" s="1162"/>
      <c r="C1" s="1162"/>
      <c r="D1" s="1162"/>
      <c r="E1" s="1162"/>
      <c r="F1" s="1162"/>
      <c r="G1" s="1164" t="s">
        <v>3564</v>
      </c>
      <c r="H1" s="1164"/>
      <c r="I1" s="1164"/>
    </row>
    <row r="2" spans="1:9" ht="15.75" customHeight="1" x14ac:dyDescent="0.25">
      <c r="A2" s="1169" t="s">
        <v>1567</v>
      </c>
      <c r="B2" s="1169"/>
      <c r="C2" s="1169"/>
      <c r="D2" s="1169"/>
      <c r="E2" s="1169"/>
      <c r="F2" s="1169"/>
      <c r="G2" s="1169"/>
      <c r="H2" s="1169"/>
      <c r="I2" s="1169"/>
    </row>
    <row r="3" spans="1:9" ht="15.75" customHeight="1" x14ac:dyDescent="0.25">
      <c r="A3" s="1169" t="s">
        <v>3623</v>
      </c>
      <c r="B3" s="1169"/>
      <c r="C3" s="1169"/>
      <c r="D3" s="1169"/>
      <c r="E3" s="1169"/>
      <c r="F3" s="1169"/>
      <c r="G3" s="1169"/>
      <c r="H3" s="1169"/>
      <c r="I3" s="1169"/>
    </row>
    <row r="4" spans="1:9" ht="31.5" customHeight="1" thickBot="1" x14ac:dyDescent="0.3">
      <c r="A4" s="1360" t="s">
        <v>3728</v>
      </c>
      <c r="B4" s="1172"/>
      <c r="C4" s="1172"/>
      <c r="D4" s="1172"/>
      <c r="E4" s="1172"/>
      <c r="F4" s="1172"/>
      <c r="G4" s="1172"/>
      <c r="H4" s="1172"/>
      <c r="I4" s="1172"/>
    </row>
    <row r="5" spans="1:9" ht="30" customHeight="1" thickTop="1" thickBot="1" x14ac:dyDescent="0.3">
      <c r="A5" s="1173" t="s">
        <v>61</v>
      </c>
      <c r="B5" s="1170" t="s">
        <v>0</v>
      </c>
      <c r="C5" s="1343" t="s">
        <v>145</v>
      </c>
      <c r="D5" s="1344"/>
      <c r="E5" s="1345" t="s">
        <v>146</v>
      </c>
      <c r="F5" s="1346"/>
      <c r="G5" s="1156" t="s">
        <v>3774</v>
      </c>
      <c r="H5" s="1165" t="s">
        <v>200</v>
      </c>
      <c r="I5" s="1167" t="s">
        <v>3773</v>
      </c>
    </row>
    <row r="6" spans="1:9" ht="30" customHeight="1" thickBot="1" x14ac:dyDescent="0.3">
      <c r="A6" s="1189"/>
      <c r="B6" s="1190"/>
      <c r="C6" s="1139" t="s">
        <v>148</v>
      </c>
      <c r="D6" s="1139" t="s">
        <v>147</v>
      </c>
      <c r="E6" s="403" t="s">
        <v>148</v>
      </c>
      <c r="F6" s="403" t="s">
        <v>147</v>
      </c>
      <c r="G6" s="1157"/>
      <c r="H6" s="1191"/>
      <c r="I6" s="1192"/>
    </row>
    <row r="7" spans="1:9" x14ac:dyDescent="0.25">
      <c r="A7" s="564">
        <v>3</v>
      </c>
      <c r="B7" s="855" t="s">
        <v>4049</v>
      </c>
      <c r="C7" s="856"/>
      <c r="D7" s="856"/>
      <c r="E7" s="856"/>
      <c r="F7" s="856"/>
      <c r="G7" s="856"/>
      <c r="H7" s="856"/>
      <c r="I7" s="857"/>
    </row>
    <row r="8" spans="1:9" x14ac:dyDescent="0.25">
      <c r="A8" s="13">
        <v>1</v>
      </c>
      <c r="B8" s="1" t="s">
        <v>3290</v>
      </c>
      <c r="C8" s="17"/>
      <c r="D8" s="193" t="s">
        <v>3291</v>
      </c>
      <c r="E8" s="211"/>
      <c r="F8" s="211"/>
      <c r="G8" s="128">
        <v>1</v>
      </c>
      <c r="H8" s="664"/>
      <c r="I8" s="129">
        <f>G8*ROUND(H8,2)</f>
        <v>0</v>
      </c>
    </row>
    <row r="9" spans="1:9" x14ac:dyDescent="0.25">
      <c r="A9" s="13">
        <v>2</v>
      </c>
      <c r="B9" s="2" t="s">
        <v>3292</v>
      </c>
      <c r="C9" s="17"/>
      <c r="D9" s="193" t="s">
        <v>3291</v>
      </c>
      <c r="E9" s="211"/>
      <c r="F9" s="211"/>
      <c r="G9" s="128">
        <v>1</v>
      </c>
      <c r="H9" s="664"/>
      <c r="I9" s="129">
        <f t="shared" ref="I9:I72" si="0">G9*ROUND(H9,2)</f>
        <v>0</v>
      </c>
    </row>
    <row r="10" spans="1:9" x14ac:dyDescent="0.25">
      <c r="A10" s="13">
        <v>3</v>
      </c>
      <c r="B10" s="642" t="s">
        <v>3293</v>
      </c>
      <c r="C10" s="7"/>
      <c r="D10" s="193" t="s">
        <v>3291</v>
      </c>
      <c r="E10" s="211"/>
      <c r="F10" s="211"/>
      <c r="G10" s="128">
        <v>1</v>
      </c>
      <c r="H10" s="664"/>
      <c r="I10" s="129">
        <f t="shared" si="0"/>
        <v>0</v>
      </c>
    </row>
    <row r="11" spans="1:9" x14ac:dyDescent="0.25">
      <c r="A11" s="13">
        <v>4</v>
      </c>
      <c r="B11" s="2" t="s">
        <v>162</v>
      </c>
      <c r="C11" s="17"/>
      <c r="D11" s="193" t="s">
        <v>3291</v>
      </c>
      <c r="E11" s="1041"/>
      <c r="F11" s="211"/>
      <c r="G11" s="128">
        <v>2</v>
      </c>
      <c r="H11" s="664"/>
      <c r="I11" s="129">
        <f t="shared" si="0"/>
        <v>0</v>
      </c>
    </row>
    <row r="12" spans="1:9" x14ac:dyDescent="0.25">
      <c r="A12" s="13">
        <v>5</v>
      </c>
      <c r="B12" s="1" t="s">
        <v>163</v>
      </c>
      <c r="C12" s="17"/>
      <c r="D12" s="193" t="s">
        <v>3291</v>
      </c>
      <c r="E12" s="211"/>
      <c r="F12" s="211"/>
      <c r="G12" s="128">
        <v>2</v>
      </c>
      <c r="H12" s="664"/>
      <c r="I12" s="129">
        <f t="shared" si="0"/>
        <v>0</v>
      </c>
    </row>
    <row r="13" spans="1:9" x14ac:dyDescent="0.25">
      <c r="A13" s="13">
        <v>6</v>
      </c>
      <c r="B13" s="1" t="s">
        <v>164</v>
      </c>
      <c r="C13" s="17"/>
      <c r="D13" s="193" t="s">
        <v>3291</v>
      </c>
      <c r="E13" s="211"/>
      <c r="F13" s="211"/>
      <c r="G13" s="128">
        <v>2</v>
      </c>
      <c r="H13" s="664"/>
      <c r="I13" s="129">
        <f t="shared" si="0"/>
        <v>0</v>
      </c>
    </row>
    <row r="14" spans="1:9" x14ac:dyDescent="0.25">
      <c r="A14" s="13">
        <v>7</v>
      </c>
      <c r="B14" s="1" t="s">
        <v>182</v>
      </c>
      <c r="C14" s="17"/>
      <c r="D14" s="193" t="s">
        <v>3291</v>
      </c>
      <c r="E14" s="211"/>
      <c r="F14" s="211"/>
      <c r="G14" s="128">
        <v>1</v>
      </c>
      <c r="H14" s="664"/>
      <c r="I14" s="129">
        <f t="shared" si="0"/>
        <v>0</v>
      </c>
    </row>
    <row r="15" spans="1:9" x14ac:dyDescent="0.25">
      <c r="A15" s="13">
        <v>8</v>
      </c>
      <c r="B15" s="1" t="s">
        <v>3294</v>
      </c>
      <c r="C15" s="17"/>
      <c r="D15" s="137" t="s">
        <v>3291</v>
      </c>
      <c r="E15" s="1041"/>
      <c r="F15" s="1041"/>
      <c r="G15" s="128">
        <v>1</v>
      </c>
      <c r="H15" s="664"/>
      <c r="I15" s="129">
        <f t="shared" si="0"/>
        <v>0</v>
      </c>
    </row>
    <row r="16" spans="1:9" x14ac:dyDescent="0.25">
      <c r="A16" s="13">
        <v>9</v>
      </c>
      <c r="B16" s="643" t="s">
        <v>184</v>
      </c>
      <c r="C16" s="17"/>
      <c r="D16" s="137" t="s">
        <v>3291</v>
      </c>
      <c r="E16" s="1041"/>
      <c r="F16" s="1041"/>
      <c r="G16" s="128">
        <v>4</v>
      </c>
      <c r="H16" s="664"/>
      <c r="I16" s="129">
        <f t="shared" si="0"/>
        <v>0</v>
      </c>
    </row>
    <row r="17" spans="1:9" x14ac:dyDescent="0.25">
      <c r="A17" s="399">
        <v>11</v>
      </c>
      <c r="B17" s="852" t="s">
        <v>4050</v>
      </c>
      <c r="C17" s="853"/>
      <c r="D17" s="853"/>
      <c r="E17" s="853"/>
      <c r="F17" s="853"/>
      <c r="G17" s="853"/>
      <c r="H17" s="853"/>
      <c r="I17" s="854"/>
    </row>
    <row r="18" spans="1:9" x14ac:dyDescent="0.25">
      <c r="A18" s="13">
        <v>10</v>
      </c>
      <c r="B18" s="644" t="s">
        <v>3295</v>
      </c>
      <c r="C18" s="131"/>
      <c r="D18" s="193" t="s">
        <v>2733</v>
      </c>
      <c r="E18" s="211"/>
      <c r="F18" s="211"/>
      <c r="G18" s="128">
        <v>1</v>
      </c>
      <c r="H18" s="664"/>
      <c r="I18" s="129">
        <f t="shared" si="0"/>
        <v>0</v>
      </c>
    </row>
    <row r="19" spans="1:9" x14ac:dyDescent="0.25">
      <c r="A19" s="13">
        <v>11</v>
      </c>
      <c r="B19" s="645" t="s">
        <v>3296</v>
      </c>
      <c r="C19" s="142" t="s">
        <v>3297</v>
      </c>
      <c r="D19" s="193" t="s">
        <v>3298</v>
      </c>
      <c r="E19" s="211"/>
      <c r="F19" s="211"/>
      <c r="G19" s="128">
        <v>1</v>
      </c>
      <c r="H19" s="664"/>
      <c r="I19" s="129">
        <f t="shared" si="0"/>
        <v>0</v>
      </c>
    </row>
    <row r="20" spans="1:9" x14ac:dyDescent="0.25">
      <c r="A20" s="13">
        <v>12</v>
      </c>
      <c r="B20" s="646" t="s">
        <v>3299</v>
      </c>
      <c r="C20" s="142" t="s">
        <v>3300</v>
      </c>
      <c r="D20" s="193" t="s">
        <v>3298</v>
      </c>
      <c r="E20" s="211"/>
      <c r="F20" s="211"/>
      <c r="G20" s="128">
        <v>1</v>
      </c>
      <c r="H20" s="664"/>
      <c r="I20" s="129">
        <f t="shared" si="0"/>
        <v>0</v>
      </c>
    </row>
    <row r="21" spans="1:9" x14ac:dyDescent="0.25">
      <c r="A21" s="13">
        <v>13</v>
      </c>
      <c r="B21" s="646" t="s">
        <v>3301</v>
      </c>
      <c r="C21" s="142" t="s">
        <v>3302</v>
      </c>
      <c r="D21" s="193" t="s">
        <v>3298</v>
      </c>
      <c r="E21" s="211"/>
      <c r="F21" s="211"/>
      <c r="G21" s="128">
        <v>1</v>
      </c>
      <c r="H21" s="664"/>
      <c r="I21" s="129">
        <f t="shared" si="0"/>
        <v>0</v>
      </c>
    </row>
    <row r="22" spans="1:9" x14ac:dyDescent="0.25">
      <c r="A22" s="13">
        <v>14</v>
      </c>
      <c r="B22" s="646" t="s">
        <v>3303</v>
      </c>
      <c r="C22" s="142" t="s">
        <v>3304</v>
      </c>
      <c r="D22" s="193" t="s">
        <v>3298</v>
      </c>
      <c r="E22" s="211"/>
      <c r="F22" s="211"/>
      <c r="G22" s="128">
        <v>1</v>
      </c>
      <c r="H22" s="664"/>
      <c r="I22" s="129">
        <f t="shared" si="0"/>
        <v>0</v>
      </c>
    </row>
    <row r="23" spans="1:9" x14ac:dyDescent="0.25">
      <c r="A23" s="13">
        <v>15</v>
      </c>
      <c r="B23" s="646" t="s">
        <v>3305</v>
      </c>
      <c r="C23" s="136" t="s">
        <v>3306</v>
      </c>
      <c r="D23" s="193" t="s">
        <v>3298</v>
      </c>
      <c r="E23" s="211"/>
      <c r="F23" s="211"/>
      <c r="G23" s="128">
        <v>1</v>
      </c>
      <c r="H23" s="664"/>
      <c r="I23" s="129">
        <f t="shared" si="0"/>
        <v>0</v>
      </c>
    </row>
    <row r="24" spans="1:9" x14ac:dyDescent="0.25">
      <c r="A24" s="13">
        <v>16</v>
      </c>
      <c r="B24" s="646" t="s">
        <v>3307</v>
      </c>
      <c r="C24" s="136" t="s">
        <v>3308</v>
      </c>
      <c r="D24" s="193" t="s">
        <v>3298</v>
      </c>
      <c r="E24" s="211"/>
      <c r="F24" s="211"/>
      <c r="G24" s="128">
        <v>2</v>
      </c>
      <c r="H24" s="664"/>
      <c r="I24" s="129">
        <f t="shared" si="0"/>
        <v>0</v>
      </c>
    </row>
    <row r="25" spans="1:9" x14ac:dyDescent="0.25">
      <c r="A25" s="13">
        <v>17</v>
      </c>
      <c r="B25" s="645" t="s">
        <v>3309</v>
      </c>
      <c r="C25" s="136" t="s">
        <v>3310</v>
      </c>
      <c r="D25" s="193" t="s">
        <v>3298</v>
      </c>
      <c r="E25" s="211"/>
      <c r="F25" s="211"/>
      <c r="G25" s="128">
        <v>1</v>
      </c>
      <c r="H25" s="664"/>
      <c r="I25" s="129">
        <f t="shared" si="0"/>
        <v>0</v>
      </c>
    </row>
    <row r="26" spans="1:9" x14ac:dyDescent="0.25">
      <c r="A26" s="13">
        <v>18</v>
      </c>
      <c r="B26" s="647" t="s">
        <v>3311</v>
      </c>
      <c r="C26" s="136" t="s">
        <v>3312</v>
      </c>
      <c r="D26" s="193" t="s">
        <v>3298</v>
      </c>
      <c r="E26" s="211"/>
      <c r="F26" s="211"/>
      <c r="G26" s="128">
        <v>1</v>
      </c>
      <c r="H26" s="664"/>
      <c r="I26" s="129">
        <f t="shared" si="0"/>
        <v>0</v>
      </c>
    </row>
    <row r="27" spans="1:9" x14ac:dyDescent="0.25">
      <c r="A27" s="13">
        <v>19</v>
      </c>
      <c r="B27" s="645" t="s">
        <v>3313</v>
      </c>
      <c r="C27" s="136" t="s">
        <v>3314</v>
      </c>
      <c r="D27" s="193" t="s">
        <v>3298</v>
      </c>
      <c r="E27" s="211"/>
      <c r="F27" s="211"/>
      <c r="G27" s="128">
        <v>1</v>
      </c>
      <c r="H27" s="664"/>
      <c r="I27" s="129">
        <f t="shared" si="0"/>
        <v>0</v>
      </c>
    </row>
    <row r="28" spans="1:9" x14ac:dyDescent="0.25">
      <c r="A28" s="13">
        <v>20</v>
      </c>
      <c r="B28" s="646" t="s">
        <v>3315</v>
      </c>
      <c r="C28" s="136" t="s">
        <v>3316</v>
      </c>
      <c r="D28" s="193" t="s">
        <v>3298</v>
      </c>
      <c r="E28" s="211"/>
      <c r="F28" s="211"/>
      <c r="G28" s="128">
        <v>1</v>
      </c>
      <c r="H28" s="664"/>
      <c r="I28" s="129">
        <f t="shared" si="0"/>
        <v>0</v>
      </c>
    </row>
    <row r="29" spans="1:9" x14ac:dyDescent="0.25">
      <c r="A29" s="13">
        <v>21</v>
      </c>
      <c r="B29" s="646" t="s">
        <v>3317</v>
      </c>
      <c r="C29" s="136" t="s">
        <v>3318</v>
      </c>
      <c r="D29" s="193" t="s">
        <v>3298</v>
      </c>
      <c r="E29" s="211"/>
      <c r="F29" s="211"/>
      <c r="G29" s="128">
        <v>1</v>
      </c>
      <c r="H29" s="664"/>
      <c r="I29" s="129">
        <f t="shared" si="0"/>
        <v>0</v>
      </c>
    </row>
    <row r="30" spans="1:9" x14ac:dyDescent="0.25">
      <c r="A30" s="13">
        <v>22</v>
      </c>
      <c r="B30" s="646" t="s">
        <v>3319</v>
      </c>
      <c r="C30" s="3" t="s">
        <v>3320</v>
      </c>
      <c r="D30" s="193" t="s">
        <v>3298</v>
      </c>
      <c r="E30" s="211"/>
      <c r="F30" s="211"/>
      <c r="G30" s="128">
        <v>1</v>
      </c>
      <c r="H30" s="664"/>
      <c r="I30" s="129">
        <f t="shared" si="0"/>
        <v>0</v>
      </c>
    </row>
    <row r="31" spans="1:9" x14ac:dyDescent="0.25">
      <c r="A31" s="13">
        <v>23</v>
      </c>
      <c r="B31" s="646" t="s">
        <v>3321</v>
      </c>
      <c r="C31" s="136" t="s">
        <v>3322</v>
      </c>
      <c r="D31" s="193" t="s">
        <v>3298</v>
      </c>
      <c r="E31" s="211"/>
      <c r="F31" s="211"/>
      <c r="G31" s="128">
        <v>1</v>
      </c>
      <c r="H31" s="664"/>
      <c r="I31" s="129">
        <f t="shared" si="0"/>
        <v>0</v>
      </c>
    </row>
    <row r="32" spans="1:9" x14ac:dyDescent="0.25">
      <c r="A32" s="13">
        <v>24</v>
      </c>
      <c r="B32" s="646" t="s">
        <v>3323</v>
      </c>
      <c r="C32" s="136" t="s">
        <v>3324</v>
      </c>
      <c r="D32" s="193" t="s">
        <v>3298</v>
      </c>
      <c r="E32" s="211"/>
      <c r="F32" s="211"/>
      <c r="G32" s="128">
        <v>1</v>
      </c>
      <c r="H32" s="664"/>
      <c r="I32" s="129">
        <f t="shared" si="0"/>
        <v>0</v>
      </c>
    </row>
    <row r="33" spans="1:9" x14ac:dyDescent="0.25">
      <c r="A33" s="13">
        <v>25</v>
      </c>
      <c r="B33" s="646" t="s">
        <v>152</v>
      </c>
      <c r="C33" s="136" t="s">
        <v>3325</v>
      </c>
      <c r="D33" s="193" t="s">
        <v>173</v>
      </c>
      <c r="E33" s="211"/>
      <c r="F33" s="211"/>
      <c r="G33" s="128">
        <v>1</v>
      </c>
      <c r="H33" s="664"/>
      <c r="I33" s="129">
        <f t="shared" si="0"/>
        <v>0</v>
      </c>
    </row>
    <row r="34" spans="1:9" x14ac:dyDescent="0.25">
      <c r="A34" s="13">
        <v>26</v>
      </c>
      <c r="B34" s="645" t="s">
        <v>3326</v>
      </c>
      <c r="C34" s="170">
        <v>3105340</v>
      </c>
      <c r="D34" s="193" t="s">
        <v>2136</v>
      </c>
      <c r="E34" s="211"/>
      <c r="F34" s="211"/>
      <c r="G34" s="128">
        <v>1</v>
      </c>
      <c r="H34" s="664"/>
      <c r="I34" s="129">
        <f t="shared" si="0"/>
        <v>0</v>
      </c>
    </row>
    <row r="35" spans="1:9" x14ac:dyDescent="0.25">
      <c r="A35" s="13">
        <v>27</v>
      </c>
      <c r="B35" s="646" t="s">
        <v>3327</v>
      </c>
      <c r="C35" s="136" t="s">
        <v>3328</v>
      </c>
      <c r="D35" s="193" t="s">
        <v>3329</v>
      </c>
      <c r="E35" s="211"/>
      <c r="F35" s="211"/>
      <c r="G35" s="128">
        <v>1</v>
      </c>
      <c r="H35" s="664"/>
      <c r="I35" s="129">
        <f t="shared" si="0"/>
        <v>0</v>
      </c>
    </row>
    <row r="36" spans="1:9" x14ac:dyDescent="0.25">
      <c r="A36" s="13">
        <v>28</v>
      </c>
      <c r="B36" s="646" t="s">
        <v>3330</v>
      </c>
      <c r="C36" s="136" t="s">
        <v>3331</v>
      </c>
      <c r="D36" s="193" t="s">
        <v>3329</v>
      </c>
      <c r="E36" s="211"/>
      <c r="F36" s="211"/>
      <c r="G36" s="128">
        <v>1</v>
      </c>
      <c r="H36" s="664"/>
      <c r="I36" s="129">
        <f t="shared" si="0"/>
        <v>0</v>
      </c>
    </row>
    <row r="37" spans="1:9" x14ac:dyDescent="0.25">
      <c r="A37" s="13">
        <v>29</v>
      </c>
      <c r="B37" s="646" t="s">
        <v>3332</v>
      </c>
      <c r="C37" s="136" t="s">
        <v>3333</v>
      </c>
      <c r="D37" s="193" t="s">
        <v>3329</v>
      </c>
      <c r="E37" s="211"/>
      <c r="F37" s="211"/>
      <c r="G37" s="128">
        <v>1</v>
      </c>
      <c r="H37" s="664"/>
      <c r="I37" s="129">
        <f t="shared" si="0"/>
        <v>0</v>
      </c>
    </row>
    <row r="38" spans="1:9" x14ac:dyDescent="0.25">
      <c r="A38" s="13">
        <v>30</v>
      </c>
      <c r="B38" s="645" t="s">
        <v>3334</v>
      </c>
      <c r="C38" s="136" t="s">
        <v>3335</v>
      </c>
      <c r="D38" s="193" t="s">
        <v>3329</v>
      </c>
      <c r="E38" s="211"/>
      <c r="F38" s="211"/>
      <c r="G38" s="128">
        <v>1</v>
      </c>
      <c r="H38" s="664"/>
      <c r="I38" s="129">
        <f t="shared" si="0"/>
        <v>0</v>
      </c>
    </row>
    <row r="39" spans="1:9" x14ac:dyDescent="0.25">
      <c r="A39" s="13">
        <v>31</v>
      </c>
      <c r="B39" s="645" t="s">
        <v>3336</v>
      </c>
      <c r="C39" s="136" t="s">
        <v>3337</v>
      </c>
      <c r="D39" s="193" t="s">
        <v>3329</v>
      </c>
      <c r="E39" s="211"/>
      <c r="F39" s="211"/>
      <c r="G39" s="128">
        <v>1</v>
      </c>
      <c r="H39" s="664"/>
      <c r="I39" s="129">
        <f t="shared" si="0"/>
        <v>0</v>
      </c>
    </row>
    <row r="40" spans="1:9" x14ac:dyDescent="0.25">
      <c r="A40" s="13">
        <v>32</v>
      </c>
      <c r="B40" s="646" t="s">
        <v>3338</v>
      </c>
      <c r="C40" s="136" t="s">
        <v>3339</v>
      </c>
      <c r="D40" s="193" t="s">
        <v>3329</v>
      </c>
      <c r="E40" s="211"/>
      <c r="F40" s="211"/>
      <c r="G40" s="128">
        <v>1</v>
      </c>
      <c r="H40" s="664"/>
      <c r="I40" s="129">
        <f t="shared" si="0"/>
        <v>0</v>
      </c>
    </row>
    <row r="41" spans="1:9" x14ac:dyDescent="0.25">
      <c r="A41" s="13">
        <v>33</v>
      </c>
      <c r="B41" s="646" t="s">
        <v>3340</v>
      </c>
      <c r="C41" s="136" t="s">
        <v>3341</v>
      </c>
      <c r="D41" s="193" t="s">
        <v>3329</v>
      </c>
      <c r="E41" s="211"/>
      <c r="F41" s="211"/>
      <c r="G41" s="128">
        <v>1</v>
      </c>
      <c r="H41" s="664"/>
      <c r="I41" s="129">
        <f t="shared" si="0"/>
        <v>0</v>
      </c>
    </row>
    <row r="42" spans="1:9" x14ac:dyDescent="0.25">
      <c r="A42" s="13">
        <v>34</v>
      </c>
      <c r="B42" s="646" t="s">
        <v>3342</v>
      </c>
      <c r="C42" s="136" t="s">
        <v>3343</v>
      </c>
      <c r="D42" s="193" t="s">
        <v>3329</v>
      </c>
      <c r="E42" s="211"/>
      <c r="F42" s="211"/>
      <c r="G42" s="128">
        <v>1</v>
      </c>
      <c r="H42" s="664"/>
      <c r="I42" s="129">
        <f t="shared" si="0"/>
        <v>0</v>
      </c>
    </row>
    <row r="43" spans="1:9" x14ac:dyDescent="0.25">
      <c r="A43" s="13">
        <v>35</v>
      </c>
      <c r="B43" s="646" t="s">
        <v>3344</v>
      </c>
      <c r="C43" s="136" t="s">
        <v>3345</v>
      </c>
      <c r="D43" s="193" t="s">
        <v>3329</v>
      </c>
      <c r="E43" s="211"/>
      <c r="F43" s="211"/>
      <c r="G43" s="128">
        <v>1</v>
      </c>
      <c r="H43" s="664"/>
      <c r="I43" s="129">
        <f t="shared" si="0"/>
        <v>0</v>
      </c>
    </row>
    <row r="44" spans="1:9" x14ac:dyDescent="0.25">
      <c r="A44" s="399">
        <v>38</v>
      </c>
      <c r="B44" s="852" t="s">
        <v>1478</v>
      </c>
      <c r="C44" s="853"/>
      <c r="D44" s="853"/>
      <c r="E44" s="853"/>
      <c r="F44" s="853"/>
      <c r="G44" s="853"/>
      <c r="H44" s="853"/>
      <c r="I44" s="854"/>
    </row>
    <row r="45" spans="1:9" x14ac:dyDescent="0.25">
      <c r="A45" s="13">
        <v>36</v>
      </c>
      <c r="B45" s="646" t="s">
        <v>3346</v>
      </c>
      <c r="C45" s="136"/>
      <c r="D45" s="193" t="s">
        <v>3347</v>
      </c>
      <c r="E45" s="211"/>
      <c r="F45" s="211"/>
      <c r="G45" s="128">
        <v>1</v>
      </c>
      <c r="H45" s="664"/>
      <c r="I45" s="129">
        <f t="shared" si="0"/>
        <v>0</v>
      </c>
    </row>
    <row r="46" spans="1:9" x14ac:dyDescent="0.25">
      <c r="A46" s="13">
        <v>37</v>
      </c>
      <c r="B46" s="646" t="s">
        <v>3348</v>
      </c>
      <c r="C46" s="136"/>
      <c r="D46" s="193" t="s">
        <v>3347</v>
      </c>
      <c r="E46" s="211"/>
      <c r="F46" s="211"/>
      <c r="G46" s="128">
        <v>1</v>
      </c>
      <c r="H46" s="664"/>
      <c r="I46" s="129">
        <f t="shared" si="0"/>
        <v>0</v>
      </c>
    </row>
    <row r="47" spans="1:9" x14ac:dyDescent="0.25">
      <c r="A47" s="13">
        <v>38</v>
      </c>
      <c r="B47" s="646" t="s">
        <v>3349</v>
      </c>
      <c r="C47" s="136"/>
      <c r="D47" s="193" t="s">
        <v>3347</v>
      </c>
      <c r="E47" s="211"/>
      <c r="F47" s="211"/>
      <c r="G47" s="128">
        <v>2</v>
      </c>
      <c r="H47" s="664"/>
      <c r="I47" s="129">
        <f t="shared" si="0"/>
        <v>0</v>
      </c>
    </row>
    <row r="48" spans="1:9" x14ac:dyDescent="0.25">
      <c r="A48" s="13">
        <v>39</v>
      </c>
      <c r="B48" s="646" t="s">
        <v>3350</v>
      </c>
      <c r="C48" s="136"/>
      <c r="D48" s="193" t="s">
        <v>3347</v>
      </c>
      <c r="E48" s="211"/>
      <c r="F48" s="211"/>
      <c r="G48" s="128">
        <v>2</v>
      </c>
      <c r="H48" s="664"/>
      <c r="I48" s="129">
        <f t="shared" si="0"/>
        <v>0</v>
      </c>
    </row>
    <row r="49" spans="1:9" x14ac:dyDescent="0.25">
      <c r="A49" s="13">
        <v>40</v>
      </c>
      <c r="B49" s="645" t="s">
        <v>3351</v>
      </c>
      <c r="C49" s="136"/>
      <c r="D49" s="193" t="s">
        <v>3347</v>
      </c>
      <c r="E49" s="211"/>
      <c r="F49" s="211"/>
      <c r="G49" s="128">
        <v>2</v>
      </c>
      <c r="H49" s="664"/>
      <c r="I49" s="129">
        <f t="shared" si="0"/>
        <v>0</v>
      </c>
    </row>
    <row r="50" spans="1:9" x14ac:dyDescent="0.25">
      <c r="A50" s="13">
        <v>41</v>
      </c>
      <c r="B50" s="646" t="s">
        <v>3352</v>
      </c>
      <c r="C50" s="136"/>
      <c r="D50" s="193" t="s">
        <v>3347</v>
      </c>
      <c r="E50" s="211"/>
      <c r="F50" s="211"/>
      <c r="G50" s="128">
        <v>2</v>
      </c>
      <c r="H50" s="664"/>
      <c r="I50" s="129">
        <f t="shared" si="0"/>
        <v>0</v>
      </c>
    </row>
    <row r="51" spans="1:9" x14ac:dyDescent="0.25">
      <c r="A51" s="13">
        <v>42</v>
      </c>
      <c r="B51" s="645" t="s">
        <v>3353</v>
      </c>
      <c r="C51" s="136"/>
      <c r="D51" s="193" t="s">
        <v>3347</v>
      </c>
      <c r="E51" s="211"/>
      <c r="F51" s="211"/>
      <c r="G51" s="128">
        <v>2</v>
      </c>
      <c r="H51" s="664"/>
      <c r="I51" s="129">
        <f t="shared" si="0"/>
        <v>0</v>
      </c>
    </row>
    <row r="52" spans="1:9" x14ac:dyDescent="0.25">
      <c r="A52" s="13">
        <v>43</v>
      </c>
      <c r="B52" s="645" t="s">
        <v>3354</v>
      </c>
      <c r="C52" s="136"/>
      <c r="D52" s="193" t="s">
        <v>3347</v>
      </c>
      <c r="E52" s="211"/>
      <c r="F52" s="211"/>
      <c r="G52" s="128">
        <v>2</v>
      </c>
      <c r="H52" s="664"/>
      <c r="I52" s="129">
        <f t="shared" si="0"/>
        <v>0</v>
      </c>
    </row>
    <row r="53" spans="1:9" x14ac:dyDescent="0.25">
      <c r="A53" s="13">
        <v>44</v>
      </c>
      <c r="B53" s="645" t="s">
        <v>3355</v>
      </c>
      <c r="C53" s="136"/>
      <c r="D53" s="193" t="s">
        <v>3347</v>
      </c>
      <c r="E53" s="211"/>
      <c r="F53" s="211"/>
      <c r="G53" s="128">
        <v>180</v>
      </c>
      <c r="H53" s="664"/>
      <c r="I53" s="129">
        <f t="shared" si="0"/>
        <v>0</v>
      </c>
    </row>
    <row r="54" spans="1:9" x14ac:dyDescent="0.25">
      <c r="A54" s="13">
        <v>45</v>
      </c>
      <c r="B54" s="645" t="s">
        <v>3356</v>
      </c>
      <c r="C54" s="136"/>
      <c r="D54" s="193" t="s">
        <v>3347</v>
      </c>
      <c r="E54" s="211"/>
      <c r="F54" s="211"/>
      <c r="G54" s="128">
        <v>6</v>
      </c>
      <c r="H54" s="664"/>
      <c r="I54" s="129">
        <f t="shared" si="0"/>
        <v>0</v>
      </c>
    </row>
    <row r="55" spans="1:9" x14ac:dyDescent="0.25">
      <c r="A55" s="13">
        <v>46</v>
      </c>
      <c r="B55" s="645" t="s">
        <v>3357</v>
      </c>
      <c r="C55" s="136"/>
      <c r="D55" s="193" t="s">
        <v>3347</v>
      </c>
      <c r="E55" s="211"/>
      <c r="F55" s="211"/>
      <c r="G55" s="128">
        <v>3</v>
      </c>
      <c r="H55" s="664"/>
      <c r="I55" s="129">
        <f t="shared" si="0"/>
        <v>0</v>
      </c>
    </row>
    <row r="56" spans="1:9" x14ac:dyDescent="0.25">
      <c r="A56" s="13">
        <v>47</v>
      </c>
      <c r="B56" s="645" t="s">
        <v>3358</v>
      </c>
      <c r="C56" s="136"/>
      <c r="D56" s="193" t="s">
        <v>3347</v>
      </c>
      <c r="E56" s="211"/>
      <c r="F56" s="211"/>
      <c r="G56" s="128">
        <v>3</v>
      </c>
      <c r="H56" s="664"/>
      <c r="I56" s="129">
        <f t="shared" si="0"/>
        <v>0</v>
      </c>
    </row>
    <row r="57" spans="1:9" x14ac:dyDescent="0.25">
      <c r="A57" s="13">
        <v>48</v>
      </c>
      <c r="B57" s="646" t="s">
        <v>3359</v>
      </c>
      <c r="C57" s="136"/>
      <c r="D57" s="193" t="s">
        <v>3347</v>
      </c>
      <c r="E57" s="211"/>
      <c r="F57" s="211"/>
      <c r="G57" s="128">
        <v>1</v>
      </c>
      <c r="H57" s="664"/>
      <c r="I57" s="129">
        <f t="shared" si="0"/>
        <v>0</v>
      </c>
    </row>
    <row r="58" spans="1:9" x14ac:dyDescent="0.25">
      <c r="A58" s="13">
        <v>49</v>
      </c>
      <c r="B58" s="645" t="s">
        <v>3360</v>
      </c>
      <c r="C58" s="136"/>
      <c r="D58" s="193" t="s">
        <v>3347</v>
      </c>
      <c r="E58" s="211"/>
      <c r="F58" s="211"/>
      <c r="G58" s="128">
        <v>1</v>
      </c>
      <c r="H58" s="664"/>
      <c r="I58" s="129">
        <f t="shared" si="0"/>
        <v>0</v>
      </c>
    </row>
    <row r="59" spans="1:9" x14ac:dyDescent="0.25">
      <c r="A59" s="13">
        <v>50</v>
      </c>
      <c r="B59" s="645" t="s">
        <v>3361</v>
      </c>
      <c r="C59" s="136"/>
      <c r="D59" s="193" t="s">
        <v>3347</v>
      </c>
      <c r="E59" s="211"/>
      <c r="F59" s="211"/>
      <c r="G59" s="128">
        <v>1</v>
      </c>
      <c r="H59" s="664"/>
      <c r="I59" s="129">
        <f t="shared" si="0"/>
        <v>0</v>
      </c>
    </row>
    <row r="60" spans="1:9" x14ac:dyDescent="0.25">
      <c r="A60" s="13">
        <v>51</v>
      </c>
      <c r="B60" s="645" t="s">
        <v>3362</v>
      </c>
      <c r="C60" s="136"/>
      <c r="D60" s="193" t="s">
        <v>3347</v>
      </c>
      <c r="E60" s="211"/>
      <c r="F60" s="211"/>
      <c r="G60" s="128">
        <v>1</v>
      </c>
      <c r="H60" s="664"/>
      <c r="I60" s="129">
        <f t="shared" si="0"/>
        <v>0</v>
      </c>
    </row>
    <row r="61" spans="1:9" x14ac:dyDescent="0.25">
      <c r="A61" s="13">
        <v>52</v>
      </c>
      <c r="B61" s="646" t="s">
        <v>3363</v>
      </c>
      <c r="C61" s="136"/>
      <c r="D61" s="193" t="s">
        <v>3347</v>
      </c>
      <c r="E61" s="211"/>
      <c r="F61" s="211"/>
      <c r="G61" s="128">
        <v>1</v>
      </c>
      <c r="H61" s="664"/>
      <c r="I61" s="129">
        <f t="shared" si="0"/>
        <v>0</v>
      </c>
    </row>
    <row r="62" spans="1:9" x14ac:dyDescent="0.25">
      <c r="A62" s="13">
        <v>53</v>
      </c>
      <c r="B62" s="645" t="s">
        <v>3364</v>
      </c>
      <c r="C62" s="136"/>
      <c r="D62" s="193" t="s">
        <v>3347</v>
      </c>
      <c r="E62" s="211"/>
      <c r="F62" s="211"/>
      <c r="G62" s="128">
        <v>3</v>
      </c>
      <c r="H62" s="664"/>
      <c r="I62" s="129">
        <f t="shared" si="0"/>
        <v>0</v>
      </c>
    </row>
    <row r="63" spans="1:9" x14ac:dyDescent="0.25">
      <c r="A63" s="13">
        <v>54</v>
      </c>
      <c r="B63" s="645" t="s">
        <v>3365</v>
      </c>
      <c r="C63" s="136"/>
      <c r="D63" s="193" t="s">
        <v>3347</v>
      </c>
      <c r="E63" s="211"/>
      <c r="F63" s="211"/>
      <c r="G63" s="128">
        <v>3</v>
      </c>
      <c r="H63" s="664"/>
      <c r="I63" s="129">
        <f t="shared" si="0"/>
        <v>0</v>
      </c>
    </row>
    <row r="64" spans="1:9" x14ac:dyDescent="0.25">
      <c r="A64" s="13">
        <v>55</v>
      </c>
      <c r="B64" s="645" t="s">
        <v>3366</v>
      </c>
      <c r="C64" s="136"/>
      <c r="D64" s="193" t="s">
        <v>3347</v>
      </c>
      <c r="E64" s="211"/>
      <c r="F64" s="211"/>
      <c r="G64" s="128">
        <v>1</v>
      </c>
      <c r="H64" s="664"/>
      <c r="I64" s="129">
        <f t="shared" si="0"/>
        <v>0</v>
      </c>
    </row>
    <row r="65" spans="1:9" x14ac:dyDescent="0.25">
      <c r="A65" s="13">
        <v>56</v>
      </c>
      <c r="B65" s="645" t="s">
        <v>3367</v>
      </c>
      <c r="C65" s="136"/>
      <c r="D65" s="193" t="s">
        <v>3347</v>
      </c>
      <c r="E65" s="211"/>
      <c r="F65" s="211"/>
      <c r="G65" s="128">
        <v>1</v>
      </c>
      <c r="H65" s="664"/>
      <c r="I65" s="129">
        <f t="shared" si="0"/>
        <v>0</v>
      </c>
    </row>
    <row r="66" spans="1:9" x14ac:dyDescent="0.25">
      <c r="A66" s="13">
        <v>57</v>
      </c>
      <c r="B66" s="645" t="s">
        <v>3368</v>
      </c>
      <c r="C66" s="136"/>
      <c r="D66" s="193" t="s">
        <v>3347</v>
      </c>
      <c r="E66" s="211"/>
      <c r="F66" s="211"/>
      <c r="G66" s="128">
        <v>1</v>
      </c>
      <c r="H66" s="664"/>
      <c r="I66" s="129">
        <f t="shared" si="0"/>
        <v>0</v>
      </c>
    </row>
    <row r="67" spans="1:9" x14ac:dyDescent="0.25">
      <c r="A67" s="13">
        <v>58</v>
      </c>
      <c r="B67" s="648" t="s">
        <v>3369</v>
      </c>
      <c r="C67" s="136"/>
      <c r="D67" s="193" t="s">
        <v>3347</v>
      </c>
      <c r="E67" s="211"/>
      <c r="F67" s="211"/>
      <c r="G67" s="128">
        <v>1</v>
      </c>
      <c r="H67" s="664"/>
      <c r="I67" s="129">
        <f t="shared" si="0"/>
        <v>0</v>
      </c>
    </row>
    <row r="68" spans="1:9" x14ac:dyDescent="0.25">
      <c r="A68" s="399"/>
      <c r="B68" s="852" t="s">
        <v>139</v>
      </c>
      <c r="C68" s="853"/>
      <c r="D68" s="853"/>
      <c r="E68" s="853"/>
      <c r="F68" s="853"/>
      <c r="G68" s="853"/>
      <c r="H68" s="1075"/>
      <c r="I68" s="854"/>
    </row>
    <row r="69" spans="1:9" x14ac:dyDescent="0.25">
      <c r="A69" s="13">
        <v>59</v>
      </c>
      <c r="B69" s="648" t="s">
        <v>3370</v>
      </c>
      <c r="C69" s="136">
        <v>9783530</v>
      </c>
      <c r="D69" s="193" t="s">
        <v>2136</v>
      </c>
      <c r="E69" s="211"/>
      <c r="F69" s="211"/>
      <c r="G69" s="128">
        <v>1</v>
      </c>
      <c r="H69" s="664"/>
      <c r="I69" s="129">
        <f t="shared" si="0"/>
        <v>0</v>
      </c>
    </row>
    <row r="70" spans="1:9" x14ac:dyDescent="0.25">
      <c r="A70" s="13">
        <v>60</v>
      </c>
      <c r="B70" s="648" t="s">
        <v>3371</v>
      </c>
      <c r="C70" s="136">
        <v>9765092</v>
      </c>
      <c r="D70" s="193" t="s">
        <v>2136</v>
      </c>
      <c r="E70" s="211"/>
      <c r="F70" s="211"/>
      <c r="G70" s="128">
        <v>1</v>
      </c>
      <c r="H70" s="664"/>
      <c r="I70" s="129">
        <f t="shared" si="0"/>
        <v>0</v>
      </c>
    </row>
    <row r="71" spans="1:9" x14ac:dyDescent="0.25">
      <c r="A71" s="13">
        <v>61</v>
      </c>
      <c r="B71" s="648" t="s">
        <v>3372</v>
      </c>
      <c r="C71" s="136">
        <v>7688000</v>
      </c>
      <c r="D71" s="193" t="s">
        <v>2136</v>
      </c>
      <c r="E71" s="211"/>
      <c r="F71" s="211"/>
      <c r="G71" s="128">
        <v>1</v>
      </c>
      <c r="H71" s="664"/>
      <c r="I71" s="129">
        <f t="shared" si="0"/>
        <v>0</v>
      </c>
    </row>
    <row r="72" spans="1:9" x14ac:dyDescent="0.25">
      <c r="A72" s="13">
        <v>62</v>
      </c>
      <c r="B72" s="648" t="s">
        <v>3373</v>
      </c>
      <c r="C72" s="136">
        <v>7698000</v>
      </c>
      <c r="D72" s="193" t="s">
        <v>2136</v>
      </c>
      <c r="E72" s="211"/>
      <c r="F72" s="211"/>
      <c r="G72" s="128">
        <v>1</v>
      </c>
      <c r="H72" s="664"/>
      <c r="I72" s="129">
        <f t="shared" si="0"/>
        <v>0</v>
      </c>
    </row>
    <row r="73" spans="1:9" x14ac:dyDescent="0.25">
      <c r="A73" s="13">
        <v>63</v>
      </c>
      <c r="B73" s="648" t="s">
        <v>3374</v>
      </c>
      <c r="C73" s="136">
        <v>3105380</v>
      </c>
      <c r="D73" s="193" t="s">
        <v>2136</v>
      </c>
      <c r="E73" s="211"/>
      <c r="F73" s="211"/>
      <c r="G73" s="128">
        <v>1</v>
      </c>
      <c r="H73" s="664"/>
      <c r="I73" s="129">
        <f t="shared" ref="I73:I136" si="1">G73*ROUND(H73,2)</f>
        <v>0</v>
      </c>
    </row>
    <row r="74" spans="1:9" x14ac:dyDescent="0.25">
      <c r="A74" s="13">
        <v>64</v>
      </c>
      <c r="B74" s="648" t="s">
        <v>3375</v>
      </c>
      <c r="C74" s="136">
        <v>8608500</v>
      </c>
      <c r="D74" s="193" t="s">
        <v>2136</v>
      </c>
      <c r="E74" s="211"/>
      <c r="F74" s="211"/>
      <c r="G74" s="128">
        <v>1</v>
      </c>
      <c r="H74" s="664"/>
      <c r="I74" s="129">
        <f t="shared" si="1"/>
        <v>0</v>
      </c>
    </row>
    <row r="75" spans="1:9" x14ac:dyDescent="0.25">
      <c r="A75" s="13">
        <v>65</v>
      </c>
      <c r="B75" s="648" t="s">
        <v>3376</v>
      </c>
      <c r="C75" s="136">
        <v>8108235</v>
      </c>
      <c r="D75" s="193" t="s">
        <v>2136</v>
      </c>
      <c r="E75" s="211"/>
      <c r="F75" s="211"/>
      <c r="G75" s="128">
        <v>1</v>
      </c>
      <c r="H75" s="664"/>
      <c r="I75" s="129">
        <f t="shared" si="1"/>
        <v>0</v>
      </c>
    </row>
    <row r="76" spans="1:9" x14ac:dyDescent="0.25">
      <c r="A76" s="13">
        <v>66</v>
      </c>
      <c r="B76" s="648" t="s">
        <v>3377</v>
      </c>
      <c r="C76" s="136">
        <v>8601605</v>
      </c>
      <c r="D76" s="193" t="s">
        <v>2136</v>
      </c>
      <c r="E76" s="211"/>
      <c r="F76" s="211"/>
      <c r="G76" s="128">
        <v>1</v>
      </c>
      <c r="H76" s="664"/>
      <c r="I76" s="129">
        <f t="shared" si="1"/>
        <v>0</v>
      </c>
    </row>
    <row r="77" spans="1:9" x14ac:dyDescent="0.25">
      <c r="A77" s="13">
        <v>67</v>
      </c>
      <c r="B77" s="648" t="s">
        <v>3378</v>
      </c>
      <c r="C77" s="136">
        <v>8601085</v>
      </c>
      <c r="D77" s="193" t="s">
        <v>2136</v>
      </c>
      <c r="E77" s="211"/>
      <c r="F77" s="211"/>
      <c r="G77" s="128">
        <v>1</v>
      </c>
      <c r="H77" s="664"/>
      <c r="I77" s="129">
        <f t="shared" si="1"/>
        <v>0</v>
      </c>
    </row>
    <row r="78" spans="1:9" x14ac:dyDescent="0.25">
      <c r="A78" s="13">
        <v>68</v>
      </c>
      <c r="B78" s="648" t="s">
        <v>3379</v>
      </c>
      <c r="C78" s="136">
        <v>7827201</v>
      </c>
      <c r="D78" s="193" t="s">
        <v>2136</v>
      </c>
      <c r="E78" s="211"/>
      <c r="F78" s="211"/>
      <c r="G78" s="128">
        <v>1</v>
      </c>
      <c r="H78" s="664"/>
      <c r="I78" s="129">
        <f t="shared" si="1"/>
        <v>0</v>
      </c>
    </row>
    <row r="79" spans="1:9" x14ac:dyDescent="0.25">
      <c r="A79" s="13">
        <v>69</v>
      </c>
      <c r="B79" s="648" t="s">
        <v>3380</v>
      </c>
      <c r="C79" s="136">
        <v>8612580</v>
      </c>
      <c r="D79" s="193" t="s">
        <v>2136</v>
      </c>
      <c r="E79" s="211"/>
      <c r="F79" s="211"/>
      <c r="G79" s="128">
        <v>1</v>
      </c>
      <c r="H79" s="664"/>
      <c r="I79" s="129">
        <f t="shared" si="1"/>
        <v>0</v>
      </c>
    </row>
    <row r="80" spans="1:9" x14ac:dyDescent="0.25">
      <c r="A80" s="399"/>
      <c r="B80" s="852" t="s">
        <v>3381</v>
      </c>
      <c r="C80" s="853"/>
      <c r="D80" s="853"/>
      <c r="E80" s="853"/>
      <c r="F80" s="853"/>
      <c r="G80" s="853"/>
      <c r="H80" s="853"/>
      <c r="I80" s="854"/>
    </row>
    <row r="81" spans="1:9" ht="25.5" x14ac:dyDescent="0.25">
      <c r="A81" s="13">
        <v>70</v>
      </c>
      <c r="B81" s="648" t="s">
        <v>3382</v>
      </c>
      <c r="C81" s="136" t="s">
        <v>3383</v>
      </c>
      <c r="D81" s="193" t="s">
        <v>2839</v>
      </c>
      <c r="E81" s="211"/>
      <c r="F81" s="211"/>
      <c r="G81" s="128">
        <v>2</v>
      </c>
      <c r="H81" s="664"/>
      <c r="I81" s="129">
        <f t="shared" si="1"/>
        <v>0</v>
      </c>
    </row>
    <row r="82" spans="1:9" ht="25.5" x14ac:dyDescent="0.25">
      <c r="A82" s="13">
        <v>71</v>
      </c>
      <c r="B82" s="648" t="s">
        <v>3384</v>
      </c>
      <c r="C82" s="136" t="s">
        <v>3385</v>
      </c>
      <c r="D82" s="193" t="s">
        <v>2839</v>
      </c>
      <c r="E82" s="211"/>
      <c r="F82" s="211"/>
      <c r="G82" s="128">
        <v>2</v>
      </c>
      <c r="H82" s="664"/>
      <c r="I82" s="129">
        <f t="shared" si="1"/>
        <v>0</v>
      </c>
    </row>
    <row r="83" spans="1:9" ht="25.5" x14ac:dyDescent="0.25">
      <c r="A83" s="13">
        <v>72</v>
      </c>
      <c r="B83" s="648" t="s">
        <v>3386</v>
      </c>
      <c r="C83" s="136" t="s">
        <v>3387</v>
      </c>
      <c r="D83" s="193" t="s">
        <v>2839</v>
      </c>
      <c r="E83" s="211"/>
      <c r="F83" s="211"/>
      <c r="G83" s="128">
        <v>2</v>
      </c>
      <c r="H83" s="664"/>
      <c r="I83" s="129">
        <f t="shared" si="1"/>
        <v>0</v>
      </c>
    </row>
    <row r="84" spans="1:9" ht="25.5" x14ac:dyDescent="0.25">
      <c r="A84" s="13">
        <v>73</v>
      </c>
      <c r="B84" s="648" t="s">
        <v>3388</v>
      </c>
      <c r="C84" s="136" t="s">
        <v>3389</v>
      </c>
      <c r="D84" s="193" t="s">
        <v>2839</v>
      </c>
      <c r="E84" s="211"/>
      <c r="F84" s="211"/>
      <c r="G84" s="128">
        <v>2</v>
      </c>
      <c r="H84" s="664"/>
      <c r="I84" s="129">
        <f t="shared" si="1"/>
        <v>0</v>
      </c>
    </row>
    <row r="85" spans="1:9" ht="25.5" x14ac:dyDescent="0.25">
      <c r="A85" s="13">
        <v>74</v>
      </c>
      <c r="B85" s="648" t="s">
        <v>3390</v>
      </c>
      <c r="C85" s="136" t="s">
        <v>3391</v>
      </c>
      <c r="D85" s="193" t="s">
        <v>2839</v>
      </c>
      <c r="E85" s="211"/>
      <c r="F85" s="211"/>
      <c r="G85" s="128">
        <v>2</v>
      </c>
      <c r="H85" s="664"/>
      <c r="I85" s="129">
        <f t="shared" si="1"/>
        <v>0</v>
      </c>
    </row>
    <row r="86" spans="1:9" x14ac:dyDescent="0.25">
      <c r="A86" s="13">
        <v>75</v>
      </c>
      <c r="B86" s="648" t="s">
        <v>3392</v>
      </c>
      <c r="C86" s="136" t="s">
        <v>3393</v>
      </c>
      <c r="D86" s="193" t="s">
        <v>2733</v>
      </c>
      <c r="E86" s="211"/>
      <c r="F86" s="211"/>
      <c r="G86" s="128">
        <v>1</v>
      </c>
      <c r="H86" s="664"/>
      <c r="I86" s="129">
        <f t="shared" si="1"/>
        <v>0</v>
      </c>
    </row>
    <row r="87" spans="1:9" x14ac:dyDescent="0.25">
      <c r="A87" s="13">
        <v>76</v>
      </c>
      <c r="B87" s="648" t="s">
        <v>3392</v>
      </c>
      <c r="C87" s="136" t="s">
        <v>3394</v>
      </c>
      <c r="D87" s="193" t="s">
        <v>2733</v>
      </c>
      <c r="E87" s="211"/>
      <c r="F87" s="211"/>
      <c r="G87" s="128">
        <v>1</v>
      </c>
      <c r="H87" s="664"/>
      <c r="I87" s="129">
        <f t="shared" si="1"/>
        <v>0</v>
      </c>
    </row>
    <row r="88" spans="1:9" x14ac:dyDescent="0.25">
      <c r="A88" s="13">
        <v>77</v>
      </c>
      <c r="B88" s="648" t="s">
        <v>3395</v>
      </c>
      <c r="C88" s="136" t="s">
        <v>3396</v>
      </c>
      <c r="D88" s="193" t="s">
        <v>2733</v>
      </c>
      <c r="E88" s="211"/>
      <c r="F88" s="211"/>
      <c r="G88" s="128">
        <v>4</v>
      </c>
      <c r="H88" s="664"/>
      <c r="I88" s="129">
        <f t="shared" si="1"/>
        <v>0</v>
      </c>
    </row>
    <row r="89" spans="1:9" x14ac:dyDescent="0.25">
      <c r="A89" s="13">
        <v>78</v>
      </c>
      <c r="B89" s="648" t="s">
        <v>3397</v>
      </c>
      <c r="C89" s="136" t="s">
        <v>3398</v>
      </c>
      <c r="D89" s="193" t="s">
        <v>2733</v>
      </c>
      <c r="E89" s="211"/>
      <c r="F89" s="211"/>
      <c r="G89" s="128">
        <v>4</v>
      </c>
      <c r="H89" s="664"/>
      <c r="I89" s="129">
        <f t="shared" si="1"/>
        <v>0</v>
      </c>
    </row>
    <row r="90" spans="1:9" x14ac:dyDescent="0.25">
      <c r="A90" s="13">
        <v>79</v>
      </c>
      <c r="B90" s="648" t="s">
        <v>3399</v>
      </c>
      <c r="C90" s="136" t="s">
        <v>3400</v>
      </c>
      <c r="D90" s="193" t="s">
        <v>2733</v>
      </c>
      <c r="E90" s="211"/>
      <c r="F90" s="211"/>
      <c r="G90" s="128">
        <v>4</v>
      </c>
      <c r="H90" s="664"/>
      <c r="I90" s="129">
        <f t="shared" si="1"/>
        <v>0</v>
      </c>
    </row>
    <row r="91" spans="1:9" x14ac:dyDescent="0.25">
      <c r="A91" s="13">
        <v>80</v>
      </c>
      <c r="B91" s="648" t="s">
        <v>154</v>
      </c>
      <c r="C91" s="136" t="s">
        <v>3401</v>
      </c>
      <c r="D91" s="193" t="s">
        <v>2733</v>
      </c>
      <c r="E91" s="211"/>
      <c r="F91" s="211"/>
      <c r="G91" s="128">
        <v>4</v>
      </c>
      <c r="H91" s="664"/>
      <c r="I91" s="129">
        <f t="shared" si="1"/>
        <v>0</v>
      </c>
    </row>
    <row r="92" spans="1:9" x14ac:dyDescent="0.25">
      <c r="A92" s="13">
        <v>81</v>
      </c>
      <c r="B92" s="648" t="s">
        <v>3402</v>
      </c>
      <c r="C92" s="136" t="s">
        <v>2864</v>
      </c>
      <c r="D92" s="193" t="s">
        <v>2733</v>
      </c>
      <c r="E92" s="211"/>
      <c r="F92" s="211"/>
      <c r="G92" s="128">
        <v>4</v>
      </c>
      <c r="H92" s="664"/>
      <c r="I92" s="129">
        <f t="shared" si="1"/>
        <v>0</v>
      </c>
    </row>
    <row r="93" spans="1:9" x14ac:dyDescent="0.25">
      <c r="A93" s="13">
        <v>82</v>
      </c>
      <c r="B93" s="648" t="s">
        <v>2916</v>
      </c>
      <c r="C93" s="136" t="s">
        <v>2868</v>
      </c>
      <c r="D93" s="193" t="s">
        <v>2733</v>
      </c>
      <c r="E93" s="211"/>
      <c r="F93" s="211"/>
      <c r="G93" s="128">
        <v>4</v>
      </c>
      <c r="H93" s="664"/>
      <c r="I93" s="129">
        <f t="shared" si="1"/>
        <v>0</v>
      </c>
    </row>
    <row r="94" spans="1:9" x14ac:dyDescent="0.25">
      <c r="A94" s="13">
        <v>83</v>
      </c>
      <c r="B94" s="648" t="s">
        <v>3403</v>
      </c>
      <c r="C94" s="136" t="s">
        <v>3404</v>
      </c>
      <c r="D94" s="193" t="s">
        <v>2733</v>
      </c>
      <c r="E94" s="211"/>
      <c r="F94" s="211"/>
      <c r="G94" s="128">
        <v>4</v>
      </c>
      <c r="H94" s="664"/>
      <c r="I94" s="129">
        <f t="shared" si="1"/>
        <v>0</v>
      </c>
    </row>
    <row r="95" spans="1:9" x14ac:dyDescent="0.25">
      <c r="A95" s="13">
        <v>84</v>
      </c>
      <c r="B95" s="648" t="s">
        <v>3405</v>
      </c>
      <c r="C95" s="136"/>
      <c r="D95" s="193" t="s">
        <v>2733</v>
      </c>
      <c r="E95" s="211"/>
      <c r="F95" s="211"/>
      <c r="G95" s="128">
        <v>2</v>
      </c>
      <c r="H95" s="664"/>
      <c r="I95" s="129">
        <f t="shared" si="1"/>
        <v>0</v>
      </c>
    </row>
    <row r="96" spans="1:9" x14ac:dyDescent="0.25">
      <c r="A96" s="13">
        <v>85</v>
      </c>
      <c r="B96" s="648" t="s">
        <v>3406</v>
      </c>
      <c r="C96" s="136"/>
      <c r="D96" s="193" t="s">
        <v>2733</v>
      </c>
      <c r="E96" s="211"/>
      <c r="F96" s="211"/>
      <c r="G96" s="128">
        <v>2</v>
      </c>
      <c r="H96" s="664"/>
      <c r="I96" s="129">
        <f t="shared" si="1"/>
        <v>0</v>
      </c>
    </row>
    <row r="97" spans="1:9" x14ac:dyDescent="0.25">
      <c r="A97" s="13">
        <v>86</v>
      </c>
      <c r="B97" s="648" t="s">
        <v>3407</v>
      </c>
      <c r="C97" s="136" t="s">
        <v>3408</v>
      </c>
      <c r="D97" s="193" t="s">
        <v>2752</v>
      </c>
      <c r="E97" s="211"/>
      <c r="F97" s="211"/>
      <c r="G97" s="128">
        <v>4</v>
      </c>
      <c r="H97" s="664"/>
      <c r="I97" s="129">
        <f t="shared" si="1"/>
        <v>0</v>
      </c>
    </row>
    <row r="98" spans="1:9" ht="25.5" x14ac:dyDescent="0.25">
      <c r="A98" s="13">
        <v>87</v>
      </c>
      <c r="B98" s="648" t="s">
        <v>3407</v>
      </c>
      <c r="C98" s="136" t="s">
        <v>3409</v>
      </c>
      <c r="D98" s="193" t="s">
        <v>2752</v>
      </c>
      <c r="E98" s="211"/>
      <c r="F98" s="211"/>
      <c r="G98" s="128">
        <v>4</v>
      </c>
      <c r="H98" s="664"/>
      <c r="I98" s="129">
        <f t="shared" si="1"/>
        <v>0</v>
      </c>
    </row>
    <row r="99" spans="1:9" x14ac:dyDescent="0.25">
      <c r="A99" s="13">
        <v>88</v>
      </c>
      <c r="B99" s="648" t="s">
        <v>3407</v>
      </c>
      <c r="C99" s="136" t="s">
        <v>3410</v>
      </c>
      <c r="D99" s="193" t="s">
        <v>2752</v>
      </c>
      <c r="E99" s="211"/>
      <c r="F99" s="211"/>
      <c r="G99" s="128">
        <v>4</v>
      </c>
      <c r="H99" s="664"/>
      <c r="I99" s="129">
        <f t="shared" si="1"/>
        <v>0</v>
      </c>
    </row>
    <row r="100" spans="1:9" ht="25.5" x14ac:dyDescent="0.25">
      <c r="A100" s="13">
        <v>89</v>
      </c>
      <c r="B100" s="648" t="s">
        <v>3411</v>
      </c>
      <c r="C100" s="136" t="s">
        <v>3412</v>
      </c>
      <c r="D100" s="193" t="s">
        <v>2752</v>
      </c>
      <c r="E100" s="211"/>
      <c r="F100" s="211"/>
      <c r="G100" s="128">
        <v>2</v>
      </c>
      <c r="H100" s="664"/>
      <c r="I100" s="129">
        <f t="shared" si="1"/>
        <v>0</v>
      </c>
    </row>
    <row r="101" spans="1:9" ht="25.5" x14ac:dyDescent="0.25">
      <c r="A101" s="13">
        <v>90</v>
      </c>
      <c r="B101" s="648" t="s">
        <v>3413</v>
      </c>
      <c r="C101" s="136" t="s">
        <v>3414</v>
      </c>
      <c r="D101" s="193" t="s">
        <v>2752</v>
      </c>
      <c r="E101" s="211"/>
      <c r="F101" s="211"/>
      <c r="G101" s="128">
        <v>2</v>
      </c>
      <c r="H101" s="664"/>
      <c r="I101" s="129">
        <f t="shared" si="1"/>
        <v>0</v>
      </c>
    </row>
    <row r="102" spans="1:9" ht="38.25" x14ac:dyDescent="0.25">
      <c r="A102" s="13">
        <v>91</v>
      </c>
      <c r="B102" s="648" t="s">
        <v>3415</v>
      </c>
      <c r="C102" s="136" t="s">
        <v>3416</v>
      </c>
      <c r="D102" s="193" t="s">
        <v>2752</v>
      </c>
      <c r="E102" s="211"/>
      <c r="F102" s="211"/>
      <c r="G102" s="128">
        <v>2</v>
      </c>
      <c r="H102" s="664"/>
      <c r="I102" s="129">
        <f t="shared" si="1"/>
        <v>0</v>
      </c>
    </row>
    <row r="103" spans="1:9" ht="25.5" x14ac:dyDescent="0.25">
      <c r="A103" s="13">
        <v>92</v>
      </c>
      <c r="B103" s="648" t="s">
        <v>3417</v>
      </c>
      <c r="C103" s="136" t="s">
        <v>3418</v>
      </c>
      <c r="D103" s="193" t="s">
        <v>2752</v>
      </c>
      <c r="E103" s="211"/>
      <c r="F103" s="211"/>
      <c r="G103" s="128">
        <v>2</v>
      </c>
      <c r="H103" s="664"/>
      <c r="I103" s="129">
        <f t="shared" si="1"/>
        <v>0</v>
      </c>
    </row>
    <row r="104" spans="1:9" ht="38.25" x14ac:dyDescent="0.25">
      <c r="A104" s="13">
        <v>93</v>
      </c>
      <c r="B104" s="648" t="s">
        <v>3419</v>
      </c>
      <c r="C104" s="136" t="s">
        <v>3420</v>
      </c>
      <c r="D104" s="193" t="s">
        <v>2752</v>
      </c>
      <c r="E104" s="211"/>
      <c r="F104" s="211"/>
      <c r="G104" s="128">
        <v>2</v>
      </c>
      <c r="H104" s="664"/>
      <c r="I104" s="129">
        <f t="shared" si="1"/>
        <v>0</v>
      </c>
    </row>
    <row r="105" spans="1:9" x14ac:dyDescent="0.25">
      <c r="A105" s="13">
        <v>94</v>
      </c>
      <c r="B105" s="648" t="s">
        <v>2874</v>
      </c>
      <c r="C105" s="136" t="s">
        <v>161</v>
      </c>
      <c r="D105" s="193" t="s">
        <v>2875</v>
      </c>
      <c r="E105" s="211"/>
      <c r="F105" s="211"/>
      <c r="G105" s="128">
        <v>4</v>
      </c>
      <c r="H105" s="664"/>
      <c r="I105" s="129">
        <f t="shared" si="1"/>
        <v>0</v>
      </c>
    </row>
    <row r="106" spans="1:9" x14ac:dyDescent="0.25">
      <c r="A106" s="13">
        <v>95</v>
      </c>
      <c r="B106" s="648" t="s">
        <v>152</v>
      </c>
      <c r="C106" s="136" t="s">
        <v>3421</v>
      </c>
      <c r="D106" s="193" t="s">
        <v>2851</v>
      </c>
      <c r="E106" s="211"/>
      <c r="F106" s="211"/>
      <c r="G106" s="128">
        <v>6</v>
      </c>
      <c r="H106" s="664"/>
      <c r="I106" s="129">
        <f t="shared" si="1"/>
        <v>0</v>
      </c>
    </row>
    <row r="107" spans="1:9" x14ac:dyDescent="0.25">
      <c r="A107" s="13">
        <v>96</v>
      </c>
      <c r="B107" s="648" t="s">
        <v>152</v>
      </c>
      <c r="C107" s="136" t="s">
        <v>3422</v>
      </c>
      <c r="D107" s="193" t="s">
        <v>2851</v>
      </c>
      <c r="E107" s="211"/>
      <c r="F107" s="211"/>
      <c r="G107" s="128">
        <v>6</v>
      </c>
      <c r="H107" s="664"/>
      <c r="I107" s="129">
        <f t="shared" si="1"/>
        <v>0</v>
      </c>
    </row>
    <row r="108" spans="1:9" x14ac:dyDescent="0.25">
      <c r="A108" s="13">
        <v>97</v>
      </c>
      <c r="B108" s="648" t="s">
        <v>152</v>
      </c>
      <c r="C108" s="136" t="s">
        <v>3423</v>
      </c>
      <c r="D108" s="193" t="s">
        <v>2851</v>
      </c>
      <c r="E108" s="211"/>
      <c r="F108" s="211"/>
      <c r="G108" s="128">
        <v>6</v>
      </c>
      <c r="H108" s="664"/>
      <c r="I108" s="129">
        <f t="shared" si="1"/>
        <v>0</v>
      </c>
    </row>
    <row r="109" spans="1:9" x14ac:dyDescent="0.25">
      <c r="A109" s="13">
        <v>98</v>
      </c>
      <c r="B109" s="648" t="s">
        <v>152</v>
      </c>
      <c r="C109" s="136" t="s">
        <v>3424</v>
      </c>
      <c r="D109" s="193" t="s">
        <v>2851</v>
      </c>
      <c r="E109" s="211"/>
      <c r="F109" s="211"/>
      <c r="G109" s="128">
        <v>6</v>
      </c>
      <c r="H109" s="664"/>
      <c r="I109" s="129">
        <f t="shared" si="1"/>
        <v>0</v>
      </c>
    </row>
    <row r="110" spans="1:9" x14ac:dyDescent="0.25">
      <c r="A110" s="13">
        <v>99</v>
      </c>
      <c r="B110" s="648" t="s">
        <v>3425</v>
      </c>
      <c r="C110" s="136" t="s">
        <v>3426</v>
      </c>
      <c r="D110" s="193" t="s">
        <v>3427</v>
      </c>
      <c r="E110" s="211"/>
      <c r="F110" s="211"/>
      <c r="G110" s="128">
        <v>1</v>
      </c>
      <c r="H110" s="664"/>
      <c r="I110" s="129">
        <f t="shared" si="1"/>
        <v>0</v>
      </c>
    </row>
    <row r="111" spans="1:9" x14ac:dyDescent="0.25">
      <c r="A111" s="13">
        <v>100</v>
      </c>
      <c r="B111" s="648" t="s">
        <v>3428</v>
      </c>
      <c r="C111" s="136" t="s">
        <v>3429</v>
      </c>
      <c r="D111" s="193" t="s">
        <v>3430</v>
      </c>
      <c r="E111" s="211"/>
      <c r="F111" s="211"/>
      <c r="G111" s="128">
        <v>1</v>
      </c>
      <c r="H111" s="664"/>
      <c r="I111" s="129">
        <f t="shared" si="1"/>
        <v>0</v>
      </c>
    </row>
    <row r="112" spans="1:9" x14ac:dyDescent="0.25">
      <c r="A112" s="13">
        <v>101</v>
      </c>
      <c r="B112" s="648" t="s">
        <v>2861</v>
      </c>
      <c r="C112" s="136" t="s">
        <v>2862</v>
      </c>
      <c r="D112" s="193" t="s">
        <v>2733</v>
      </c>
      <c r="E112" s="211"/>
      <c r="F112" s="211"/>
      <c r="G112" s="128">
        <v>10</v>
      </c>
      <c r="H112" s="664"/>
      <c r="I112" s="129">
        <f t="shared" si="1"/>
        <v>0</v>
      </c>
    </row>
    <row r="113" spans="1:9" x14ac:dyDescent="0.25">
      <c r="A113" s="13">
        <v>102</v>
      </c>
      <c r="B113" s="648" t="s">
        <v>3431</v>
      </c>
      <c r="C113" s="136"/>
      <c r="D113" s="193"/>
      <c r="E113" s="211"/>
      <c r="F113" s="211"/>
      <c r="G113" s="128">
        <v>20</v>
      </c>
      <c r="H113" s="664"/>
      <c r="I113" s="129">
        <f t="shared" si="1"/>
        <v>0</v>
      </c>
    </row>
    <row r="114" spans="1:9" x14ac:dyDescent="0.25">
      <c r="A114" s="13">
        <v>103</v>
      </c>
      <c r="B114" s="648" t="s">
        <v>3432</v>
      </c>
      <c r="C114" s="136"/>
      <c r="D114" s="193"/>
      <c r="E114" s="211"/>
      <c r="F114" s="211"/>
      <c r="G114" s="128">
        <v>20</v>
      </c>
      <c r="H114" s="664"/>
      <c r="I114" s="129">
        <f t="shared" si="1"/>
        <v>0</v>
      </c>
    </row>
    <row r="115" spans="1:9" x14ac:dyDescent="0.25">
      <c r="A115" s="13">
        <v>104</v>
      </c>
      <c r="B115" s="648" t="s">
        <v>3433</v>
      </c>
      <c r="C115" s="136"/>
      <c r="D115" s="193"/>
      <c r="E115" s="211"/>
      <c r="F115" s="211"/>
      <c r="G115" s="128">
        <v>20</v>
      </c>
      <c r="H115" s="664"/>
      <c r="I115" s="129">
        <f t="shared" si="1"/>
        <v>0</v>
      </c>
    </row>
    <row r="116" spans="1:9" x14ac:dyDescent="0.25">
      <c r="A116" s="13">
        <v>105</v>
      </c>
      <c r="B116" s="648" t="s">
        <v>3434</v>
      </c>
      <c r="C116" s="136"/>
      <c r="D116" s="193"/>
      <c r="E116" s="211"/>
      <c r="F116" s="211"/>
      <c r="G116" s="128">
        <v>20</v>
      </c>
      <c r="H116" s="664"/>
      <c r="I116" s="129">
        <f t="shared" si="1"/>
        <v>0</v>
      </c>
    </row>
    <row r="117" spans="1:9" x14ac:dyDescent="0.25">
      <c r="A117" s="13">
        <v>106</v>
      </c>
      <c r="B117" s="648" t="s">
        <v>3435</v>
      </c>
      <c r="C117" s="136"/>
      <c r="D117" s="193" t="s">
        <v>2733</v>
      </c>
      <c r="E117" s="211"/>
      <c r="F117" s="211"/>
      <c r="G117" s="128">
        <v>10</v>
      </c>
      <c r="H117" s="664"/>
      <c r="I117" s="129">
        <f t="shared" si="1"/>
        <v>0</v>
      </c>
    </row>
    <row r="118" spans="1:9" x14ac:dyDescent="0.25">
      <c r="A118" s="13">
        <v>107</v>
      </c>
      <c r="B118" s="648" t="s">
        <v>3436</v>
      </c>
      <c r="C118" s="136" t="s">
        <v>3437</v>
      </c>
      <c r="D118" s="193" t="s">
        <v>3438</v>
      </c>
      <c r="E118" s="211"/>
      <c r="F118" s="211"/>
      <c r="G118" s="128">
        <v>10</v>
      </c>
      <c r="H118" s="664"/>
      <c r="I118" s="129">
        <f t="shared" si="1"/>
        <v>0</v>
      </c>
    </row>
    <row r="119" spans="1:9" x14ac:dyDescent="0.25">
      <c r="A119" s="13">
        <v>108</v>
      </c>
      <c r="B119" s="648" t="s">
        <v>3439</v>
      </c>
      <c r="C119" s="136" t="s">
        <v>3440</v>
      </c>
      <c r="D119" s="193" t="s">
        <v>3438</v>
      </c>
      <c r="E119" s="211"/>
      <c r="F119" s="211"/>
      <c r="G119" s="128">
        <v>10</v>
      </c>
      <c r="H119" s="664"/>
      <c r="I119" s="129">
        <f t="shared" si="1"/>
        <v>0</v>
      </c>
    </row>
    <row r="120" spans="1:9" x14ac:dyDescent="0.25">
      <c r="A120" s="13">
        <v>109</v>
      </c>
      <c r="B120" s="648" t="s">
        <v>3441</v>
      </c>
      <c r="C120" s="136" t="s">
        <v>3442</v>
      </c>
      <c r="D120" s="193" t="s">
        <v>3438</v>
      </c>
      <c r="E120" s="211"/>
      <c r="F120" s="211"/>
      <c r="G120" s="128">
        <v>10</v>
      </c>
      <c r="H120" s="664"/>
      <c r="I120" s="129">
        <f t="shared" si="1"/>
        <v>0</v>
      </c>
    </row>
    <row r="121" spans="1:9" x14ac:dyDescent="0.25">
      <c r="A121" s="13">
        <v>110</v>
      </c>
      <c r="B121" s="648" t="s">
        <v>3443</v>
      </c>
      <c r="C121" s="136" t="s">
        <v>3444</v>
      </c>
      <c r="D121" s="193" t="s">
        <v>165</v>
      </c>
      <c r="E121" s="211"/>
      <c r="F121" s="211"/>
      <c r="G121" s="128">
        <v>10</v>
      </c>
      <c r="H121" s="664"/>
      <c r="I121" s="129">
        <f t="shared" si="1"/>
        <v>0</v>
      </c>
    </row>
    <row r="122" spans="1:9" x14ac:dyDescent="0.25">
      <c r="A122" s="13">
        <v>111</v>
      </c>
      <c r="B122" s="648" t="s">
        <v>3443</v>
      </c>
      <c r="C122" s="136" t="s">
        <v>3445</v>
      </c>
      <c r="D122" s="193" t="s">
        <v>165</v>
      </c>
      <c r="E122" s="211"/>
      <c r="F122" s="211"/>
      <c r="G122" s="128">
        <v>10</v>
      </c>
      <c r="H122" s="664"/>
      <c r="I122" s="129">
        <f t="shared" si="1"/>
        <v>0</v>
      </c>
    </row>
    <row r="123" spans="1:9" x14ac:dyDescent="0.25">
      <c r="A123" s="13">
        <v>112</v>
      </c>
      <c r="B123" s="648" t="s">
        <v>3443</v>
      </c>
      <c r="C123" s="136" t="s">
        <v>3446</v>
      </c>
      <c r="D123" s="193" t="s">
        <v>165</v>
      </c>
      <c r="E123" s="211"/>
      <c r="F123" s="211"/>
      <c r="G123" s="128">
        <v>10</v>
      </c>
      <c r="H123" s="664"/>
      <c r="I123" s="129">
        <f t="shared" si="1"/>
        <v>0</v>
      </c>
    </row>
    <row r="124" spans="1:9" x14ac:dyDescent="0.25">
      <c r="A124" s="13">
        <v>113</v>
      </c>
      <c r="B124" s="648" t="s">
        <v>3443</v>
      </c>
      <c r="C124" s="136" t="s">
        <v>3447</v>
      </c>
      <c r="D124" s="193" t="s">
        <v>165</v>
      </c>
      <c r="E124" s="211"/>
      <c r="F124" s="211"/>
      <c r="G124" s="128">
        <v>10</v>
      </c>
      <c r="H124" s="664"/>
      <c r="I124" s="129">
        <f t="shared" si="1"/>
        <v>0</v>
      </c>
    </row>
    <row r="125" spans="1:9" x14ac:dyDescent="0.25">
      <c r="A125" s="13">
        <v>114</v>
      </c>
      <c r="B125" s="648" t="s">
        <v>3448</v>
      </c>
      <c r="C125" s="136"/>
      <c r="D125" s="193"/>
      <c r="E125" s="211"/>
      <c r="F125" s="211"/>
      <c r="G125" s="128">
        <v>5</v>
      </c>
      <c r="H125" s="664"/>
      <c r="I125" s="129">
        <f t="shared" si="1"/>
        <v>0</v>
      </c>
    </row>
    <row r="126" spans="1:9" x14ac:dyDescent="0.25">
      <c r="A126" s="13">
        <v>115</v>
      </c>
      <c r="B126" s="648" t="s">
        <v>3449</v>
      </c>
      <c r="C126" s="136" t="s">
        <v>3450</v>
      </c>
      <c r="D126" s="193" t="s">
        <v>2259</v>
      </c>
      <c r="E126" s="211"/>
      <c r="F126" s="211"/>
      <c r="G126" s="128">
        <v>1</v>
      </c>
      <c r="H126" s="664"/>
      <c r="I126" s="129">
        <f t="shared" si="1"/>
        <v>0</v>
      </c>
    </row>
    <row r="127" spans="1:9" x14ac:dyDescent="0.25">
      <c r="A127" s="13">
        <v>116</v>
      </c>
      <c r="B127" s="648" t="s">
        <v>3451</v>
      </c>
      <c r="C127" s="136"/>
      <c r="D127" s="193" t="s">
        <v>2259</v>
      </c>
      <c r="E127" s="211"/>
      <c r="F127" s="211"/>
      <c r="G127" s="128">
        <v>1</v>
      </c>
      <c r="H127" s="664"/>
      <c r="I127" s="129">
        <f t="shared" si="1"/>
        <v>0</v>
      </c>
    </row>
    <row r="128" spans="1:9" x14ac:dyDescent="0.25">
      <c r="A128" s="13">
        <v>117</v>
      </c>
      <c r="B128" s="648" t="s">
        <v>3452</v>
      </c>
      <c r="C128" s="136"/>
      <c r="D128" s="193" t="s">
        <v>2259</v>
      </c>
      <c r="E128" s="211"/>
      <c r="F128" s="211"/>
      <c r="G128" s="128">
        <v>1</v>
      </c>
      <c r="H128" s="664"/>
      <c r="I128" s="129">
        <f t="shared" si="1"/>
        <v>0</v>
      </c>
    </row>
    <row r="129" spans="1:9" x14ac:dyDescent="0.25">
      <c r="A129" s="13">
        <v>118</v>
      </c>
      <c r="B129" s="648" t="s">
        <v>3453</v>
      </c>
      <c r="C129" s="136"/>
      <c r="D129" s="193"/>
      <c r="E129" s="211"/>
      <c r="F129" s="211"/>
      <c r="G129" s="128">
        <v>5</v>
      </c>
      <c r="H129" s="664"/>
      <c r="I129" s="129">
        <f t="shared" si="1"/>
        <v>0</v>
      </c>
    </row>
    <row r="130" spans="1:9" x14ac:dyDescent="0.25">
      <c r="A130" s="13">
        <v>119</v>
      </c>
      <c r="B130" s="648" t="s">
        <v>3454</v>
      </c>
      <c r="C130" s="136"/>
      <c r="D130" s="193" t="s">
        <v>3427</v>
      </c>
      <c r="E130" s="211"/>
      <c r="F130" s="211"/>
      <c r="G130" s="128">
        <v>5</v>
      </c>
      <c r="H130" s="664"/>
      <c r="I130" s="129">
        <f t="shared" si="1"/>
        <v>0</v>
      </c>
    </row>
    <row r="131" spans="1:9" ht="25.5" x14ac:dyDescent="0.25">
      <c r="A131" s="13">
        <v>120</v>
      </c>
      <c r="B131" s="648" t="s">
        <v>3455</v>
      </c>
      <c r="C131" s="136" t="s">
        <v>3456</v>
      </c>
      <c r="D131" s="193" t="s">
        <v>3457</v>
      </c>
      <c r="E131" s="211"/>
      <c r="F131" s="211"/>
      <c r="G131" s="128">
        <v>4</v>
      </c>
      <c r="H131" s="664"/>
      <c r="I131" s="129">
        <f t="shared" si="1"/>
        <v>0</v>
      </c>
    </row>
    <row r="132" spans="1:9" x14ac:dyDescent="0.25">
      <c r="A132" s="13">
        <v>121</v>
      </c>
      <c r="B132" s="648" t="s">
        <v>3458</v>
      </c>
      <c r="C132" s="136" t="s">
        <v>3459</v>
      </c>
      <c r="D132" s="193" t="s">
        <v>3460</v>
      </c>
      <c r="E132" s="211"/>
      <c r="F132" s="211"/>
      <c r="G132" s="128">
        <v>100</v>
      </c>
      <c r="H132" s="664"/>
      <c r="I132" s="129">
        <f t="shared" si="1"/>
        <v>0</v>
      </c>
    </row>
    <row r="133" spans="1:9" x14ac:dyDescent="0.25">
      <c r="A133" s="13">
        <v>122</v>
      </c>
      <c r="B133" s="648" t="s">
        <v>3461</v>
      </c>
      <c r="C133" s="136" t="s">
        <v>3462</v>
      </c>
      <c r="D133" s="193" t="s">
        <v>3460</v>
      </c>
      <c r="E133" s="211"/>
      <c r="F133" s="211"/>
      <c r="G133" s="128">
        <v>100</v>
      </c>
      <c r="H133" s="664"/>
      <c r="I133" s="129">
        <f t="shared" si="1"/>
        <v>0</v>
      </c>
    </row>
    <row r="134" spans="1:9" x14ac:dyDescent="0.25">
      <c r="A134" s="13">
        <v>123</v>
      </c>
      <c r="B134" s="648" t="s">
        <v>3463</v>
      </c>
      <c r="C134" s="136" t="s">
        <v>3464</v>
      </c>
      <c r="D134" s="193" t="s">
        <v>3427</v>
      </c>
      <c r="E134" s="211"/>
      <c r="F134" s="211"/>
      <c r="G134" s="128">
        <v>100</v>
      </c>
      <c r="H134" s="664"/>
      <c r="I134" s="129">
        <f t="shared" si="1"/>
        <v>0</v>
      </c>
    </row>
    <row r="135" spans="1:9" x14ac:dyDescent="0.25">
      <c r="A135" s="13">
        <v>124</v>
      </c>
      <c r="B135" s="648" t="s">
        <v>3465</v>
      </c>
      <c r="C135" s="136" t="s">
        <v>3466</v>
      </c>
      <c r="D135" s="193" t="s">
        <v>3427</v>
      </c>
      <c r="E135" s="211"/>
      <c r="F135" s="211"/>
      <c r="G135" s="128">
        <v>10</v>
      </c>
      <c r="H135" s="664"/>
      <c r="I135" s="129">
        <f t="shared" si="1"/>
        <v>0</v>
      </c>
    </row>
    <row r="136" spans="1:9" x14ac:dyDescent="0.25">
      <c r="A136" s="13">
        <v>125</v>
      </c>
      <c r="B136" s="648" t="s">
        <v>3467</v>
      </c>
      <c r="C136" s="136"/>
      <c r="D136" s="193"/>
      <c r="E136" s="211"/>
      <c r="F136" s="211"/>
      <c r="G136" s="128">
        <v>100</v>
      </c>
      <c r="H136" s="664"/>
      <c r="I136" s="129">
        <f t="shared" si="1"/>
        <v>0</v>
      </c>
    </row>
    <row r="137" spans="1:9" x14ac:dyDescent="0.25">
      <c r="A137" s="13">
        <v>126</v>
      </c>
      <c r="B137" s="648" t="s">
        <v>3468</v>
      </c>
      <c r="C137" s="136"/>
      <c r="D137" s="193"/>
      <c r="E137" s="211"/>
      <c r="F137" s="211"/>
      <c r="G137" s="128">
        <v>100</v>
      </c>
      <c r="H137" s="664"/>
      <c r="I137" s="129">
        <f t="shared" ref="I137:I159" si="2">G137*ROUND(H137,2)</f>
        <v>0</v>
      </c>
    </row>
    <row r="138" spans="1:9" x14ac:dyDescent="0.25">
      <c r="A138" s="13">
        <v>127</v>
      </c>
      <c r="B138" s="648" t="s">
        <v>3469</v>
      </c>
      <c r="C138" s="136"/>
      <c r="D138" s="193"/>
      <c r="E138" s="211"/>
      <c r="F138" s="211"/>
      <c r="G138" s="128">
        <v>100</v>
      </c>
      <c r="H138" s="664"/>
      <c r="I138" s="129">
        <f t="shared" si="2"/>
        <v>0</v>
      </c>
    </row>
    <row r="139" spans="1:9" x14ac:dyDescent="0.25">
      <c r="A139" s="13">
        <v>128</v>
      </c>
      <c r="B139" s="648" t="s">
        <v>2795</v>
      </c>
      <c r="C139" s="136"/>
      <c r="D139" s="193"/>
      <c r="E139" s="211"/>
      <c r="F139" s="211"/>
      <c r="G139" s="128">
        <v>100</v>
      </c>
      <c r="H139" s="664"/>
      <c r="I139" s="129">
        <f t="shared" si="2"/>
        <v>0</v>
      </c>
    </row>
    <row r="140" spans="1:9" x14ac:dyDescent="0.25">
      <c r="A140" s="13">
        <v>129</v>
      </c>
      <c r="B140" s="648" t="s">
        <v>2794</v>
      </c>
      <c r="C140" s="136"/>
      <c r="D140" s="193"/>
      <c r="E140" s="211"/>
      <c r="F140" s="211"/>
      <c r="G140" s="128">
        <v>100</v>
      </c>
      <c r="H140" s="664"/>
      <c r="I140" s="129">
        <f t="shared" si="2"/>
        <v>0</v>
      </c>
    </row>
    <row r="141" spans="1:9" x14ac:dyDescent="0.25">
      <c r="A141" s="13">
        <v>130</v>
      </c>
      <c r="B141" s="648" t="s">
        <v>3470</v>
      </c>
      <c r="C141" s="136"/>
      <c r="D141" s="193"/>
      <c r="E141" s="211"/>
      <c r="F141" s="211"/>
      <c r="G141" s="128">
        <v>100</v>
      </c>
      <c r="H141" s="664"/>
      <c r="I141" s="129">
        <f t="shared" si="2"/>
        <v>0</v>
      </c>
    </row>
    <row r="142" spans="1:9" x14ac:dyDescent="0.25">
      <c r="A142" s="13">
        <v>131</v>
      </c>
      <c r="B142" s="648" t="s">
        <v>3471</v>
      </c>
      <c r="C142" s="136"/>
      <c r="D142" s="193"/>
      <c r="E142" s="211"/>
      <c r="F142" s="211"/>
      <c r="G142" s="128">
        <v>100</v>
      </c>
      <c r="H142" s="664"/>
      <c r="I142" s="129">
        <f t="shared" si="2"/>
        <v>0</v>
      </c>
    </row>
    <row r="143" spans="1:9" x14ac:dyDescent="0.25">
      <c r="A143" s="399"/>
      <c r="B143" s="852" t="s">
        <v>3472</v>
      </c>
      <c r="C143" s="853"/>
      <c r="D143" s="853"/>
      <c r="E143" s="853"/>
      <c r="F143" s="853"/>
      <c r="G143" s="853"/>
      <c r="H143" s="853"/>
      <c r="I143" s="854"/>
    </row>
    <row r="144" spans="1:9" x14ac:dyDescent="0.25">
      <c r="A144" s="13">
        <v>132</v>
      </c>
      <c r="B144" s="645" t="s">
        <v>3473</v>
      </c>
      <c r="C144" s="136" t="s">
        <v>3474</v>
      </c>
      <c r="D144" s="193"/>
      <c r="E144" s="211"/>
      <c r="F144" s="211"/>
      <c r="G144" s="128">
        <v>5</v>
      </c>
      <c r="H144" s="664"/>
      <c r="I144" s="129">
        <f t="shared" si="2"/>
        <v>0</v>
      </c>
    </row>
    <row r="145" spans="1:9" x14ac:dyDescent="0.25">
      <c r="A145" s="13">
        <v>133</v>
      </c>
      <c r="B145" s="646" t="s">
        <v>3475</v>
      </c>
      <c r="C145" s="136" t="s">
        <v>3476</v>
      </c>
      <c r="D145" s="193"/>
      <c r="E145" s="211"/>
      <c r="F145" s="211"/>
      <c r="G145" s="128">
        <v>5</v>
      </c>
      <c r="H145" s="664"/>
      <c r="I145" s="129">
        <f t="shared" si="2"/>
        <v>0</v>
      </c>
    </row>
    <row r="146" spans="1:9" ht="25.5" x14ac:dyDescent="0.25">
      <c r="A146" s="13">
        <v>134</v>
      </c>
      <c r="B146" s="646" t="s">
        <v>3477</v>
      </c>
      <c r="C146" s="136" t="s">
        <v>3478</v>
      </c>
      <c r="D146" s="193"/>
      <c r="E146" s="211"/>
      <c r="F146" s="211"/>
      <c r="G146" s="128">
        <v>5</v>
      </c>
      <c r="H146" s="664"/>
      <c r="I146" s="129">
        <f t="shared" si="2"/>
        <v>0</v>
      </c>
    </row>
    <row r="147" spans="1:9" x14ac:dyDescent="0.25">
      <c r="A147" s="13">
        <v>135</v>
      </c>
      <c r="B147" s="646" t="s">
        <v>3479</v>
      </c>
      <c r="C147" s="136" t="s">
        <v>3480</v>
      </c>
      <c r="D147" s="193"/>
      <c r="E147" s="211"/>
      <c r="F147" s="211"/>
      <c r="G147" s="128">
        <v>5</v>
      </c>
      <c r="H147" s="664"/>
      <c r="I147" s="129">
        <f t="shared" si="2"/>
        <v>0</v>
      </c>
    </row>
    <row r="148" spans="1:9" x14ac:dyDescent="0.25">
      <c r="A148" s="13">
        <v>136</v>
      </c>
      <c r="B148" s="646" t="s">
        <v>3481</v>
      </c>
      <c r="C148" s="136" t="s">
        <v>3482</v>
      </c>
      <c r="D148" s="193"/>
      <c r="E148" s="211"/>
      <c r="F148" s="211"/>
      <c r="G148" s="128">
        <v>5</v>
      </c>
      <c r="H148" s="664"/>
      <c r="I148" s="129">
        <f t="shared" si="2"/>
        <v>0</v>
      </c>
    </row>
    <row r="149" spans="1:9" x14ac:dyDescent="0.25">
      <c r="A149" s="13">
        <v>137</v>
      </c>
      <c r="B149" s="646" t="s">
        <v>3483</v>
      </c>
      <c r="C149" s="136" t="s">
        <v>3484</v>
      </c>
      <c r="D149" s="193"/>
      <c r="E149" s="211"/>
      <c r="F149" s="211"/>
      <c r="G149" s="128">
        <v>5</v>
      </c>
      <c r="H149" s="664"/>
      <c r="I149" s="129">
        <f t="shared" si="2"/>
        <v>0</v>
      </c>
    </row>
    <row r="150" spans="1:9" x14ac:dyDescent="0.25">
      <c r="A150" s="13">
        <v>138</v>
      </c>
      <c r="B150" s="646" t="s">
        <v>3485</v>
      </c>
      <c r="C150" s="136" t="s">
        <v>3486</v>
      </c>
      <c r="D150" s="193"/>
      <c r="E150" s="211"/>
      <c r="F150" s="211"/>
      <c r="G150" s="128">
        <v>5</v>
      </c>
      <c r="H150" s="664"/>
      <c r="I150" s="129">
        <f t="shared" si="2"/>
        <v>0</v>
      </c>
    </row>
    <row r="151" spans="1:9" x14ac:dyDescent="0.25">
      <c r="A151" s="13">
        <v>139</v>
      </c>
      <c r="B151" s="646" t="s">
        <v>3487</v>
      </c>
      <c r="C151" s="136"/>
      <c r="D151" s="193" t="s">
        <v>3488</v>
      </c>
      <c r="E151" s="211"/>
      <c r="F151" s="211"/>
      <c r="G151" s="128">
        <v>4</v>
      </c>
      <c r="H151" s="664"/>
      <c r="I151" s="129">
        <f t="shared" si="2"/>
        <v>0</v>
      </c>
    </row>
    <row r="152" spans="1:9" x14ac:dyDescent="0.25">
      <c r="A152" s="13">
        <v>140</v>
      </c>
      <c r="B152" s="646" t="s">
        <v>3489</v>
      </c>
      <c r="C152" s="136"/>
      <c r="D152" s="193" t="s">
        <v>3488</v>
      </c>
      <c r="E152" s="211"/>
      <c r="F152" s="211"/>
      <c r="G152" s="128">
        <v>4</v>
      </c>
      <c r="H152" s="664"/>
      <c r="I152" s="129">
        <f t="shared" si="2"/>
        <v>0</v>
      </c>
    </row>
    <row r="153" spans="1:9" x14ac:dyDescent="0.25">
      <c r="A153" s="13">
        <v>141</v>
      </c>
      <c r="B153" s="646" t="s">
        <v>3490</v>
      </c>
      <c r="C153" s="136"/>
      <c r="D153" s="193" t="s">
        <v>3491</v>
      </c>
      <c r="E153" s="211"/>
      <c r="F153" s="211"/>
      <c r="G153" s="128">
        <v>2</v>
      </c>
      <c r="H153" s="664"/>
      <c r="I153" s="129">
        <f t="shared" si="2"/>
        <v>0</v>
      </c>
    </row>
    <row r="154" spans="1:9" x14ac:dyDescent="0.25">
      <c r="A154" s="13">
        <v>142</v>
      </c>
      <c r="B154" s="646" t="s">
        <v>3492</v>
      </c>
      <c r="C154" s="136"/>
      <c r="D154" s="193" t="s">
        <v>3491</v>
      </c>
      <c r="E154" s="211"/>
      <c r="F154" s="211"/>
      <c r="G154" s="128">
        <v>2</v>
      </c>
      <c r="H154" s="664"/>
      <c r="I154" s="129">
        <f t="shared" si="2"/>
        <v>0</v>
      </c>
    </row>
    <row r="155" spans="1:9" x14ac:dyDescent="0.25">
      <c r="A155" s="13">
        <v>143</v>
      </c>
      <c r="B155" s="646" t="s">
        <v>3493</v>
      </c>
      <c r="C155" s="136"/>
      <c r="D155" s="193" t="s">
        <v>3491</v>
      </c>
      <c r="E155" s="211"/>
      <c r="F155" s="211"/>
      <c r="G155" s="128">
        <v>2</v>
      </c>
      <c r="H155" s="664"/>
      <c r="I155" s="129">
        <f t="shared" si="2"/>
        <v>0</v>
      </c>
    </row>
    <row r="156" spans="1:9" x14ac:dyDescent="0.25">
      <c r="A156" s="399"/>
      <c r="B156" s="852" t="s">
        <v>3494</v>
      </c>
      <c r="C156" s="853"/>
      <c r="D156" s="853"/>
      <c r="E156" s="853"/>
      <c r="F156" s="853"/>
      <c r="G156" s="853"/>
      <c r="H156" s="853"/>
      <c r="I156" s="854"/>
    </row>
    <row r="157" spans="1:9" x14ac:dyDescent="0.25">
      <c r="A157" s="13">
        <v>144</v>
      </c>
      <c r="B157" s="646" t="s">
        <v>3495</v>
      </c>
      <c r="C157" s="136" t="s">
        <v>3496</v>
      </c>
      <c r="D157" s="193"/>
      <c r="E157" s="211"/>
      <c r="F157" s="211"/>
      <c r="G157" s="128">
        <v>1</v>
      </c>
      <c r="H157" s="664"/>
      <c r="I157" s="129">
        <f t="shared" si="2"/>
        <v>0</v>
      </c>
    </row>
    <row r="158" spans="1:9" x14ac:dyDescent="0.25">
      <c r="A158" s="13">
        <v>145</v>
      </c>
      <c r="B158" s="646" t="s">
        <v>3497</v>
      </c>
      <c r="C158" s="136" t="s">
        <v>3496</v>
      </c>
      <c r="D158" s="193"/>
      <c r="E158" s="211"/>
      <c r="F158" s="211"/>
      <c r="G158" s="128">
        <v>4</v>
      </c>
      <c r="H158" s="664"/>
      <c r="I158" s="129">
        <f t="shared" si="2"/>
        <v>0</v>
      </c>
    </row>
    <row r="159" spans="1:9" x14ac:dyDescent="0.25">
      <c r="A159" s="13">
        <v>146</v>
      </c>
      <c r="B159" s="649" t="s">
        <v>3498</v>
      </c>
      <c r="C159" s="173"/>
      <c r="D159" s="433" t="s">
        <v>3499</v>
      </c>
      <c r="E159" s="1080"/>
      <c r="F159" s="1080"/>
      <c r="G159" s="134">
        <v>2</v>
      </c>
      <c r="H159" s="664"/>
      <c r="I159" s="129">
        <f t="shared" si="2"/>
        <v>0</v>
      </c>
    </row>
    <row r="160" spans="1:9" x14ac:dyDescent="0.25">
      <c r="A160" s="399"/>
      <c r="B160" s="852" t="s">
        <v>3729</v>
      </c>
      <c r="C160" s="853"/>
      <c r="D160" s="853"/>
      <c r="E160" s="853"/>
      <c r="F160" s="853"/>
      <c r="G160" s="853"/>
      <c r="H160" s="853"/>
      <c r="I160" s="854"/>
    </row>
    <row r="161" spans="1:9" x14ac:dyDescent="0.25">
      <c r="A161" s="12">
        <v>147</v>
      </c>
      <c r="B161" s="646" t="s">
        <v>3691</v>
      </c>
      <c r="C161" s="136" t="s">
        <v>3692</v>
      </c>
      <c r="D161" s="193" t="s">
        <v>3693</v>
      </c>
      <c r="E161" s="211"/>
      <c r="F161" s="211"/>
      <c r="G161" s="128">
        <v>2</v>
      </c>
      <c r="H161" s="663"/>
      <c r="I161" s="127">
        <f>G161*ROUND(H161,2)</f>
        <v>0</v>
      </c>
    </row>
    <row r="162" spans="1:9" ht="25.5" x14ac:dyDescent="0.25">
      <c r="A162" s="12">
        <v>148</v>
      </c>
      <c r="B162" s="646" t="s">
        <v>3694</v>
      </c>
      <c r="C162" s="136" t="s">
        <v>3695</v>
      </c>
      <c r="D162" s="193" t="s">
        <v>3693</v>
      </c>
      <c r="E162" s="211"/>
      <c r="F162" s="211"/>
      <c r="G162" s="128">
        <v>1</v>
      </c>
      <c r="H162" s="663"/>
      <c r="I162" s="127">
        <f t="shared" ref="I162:I179" si="3">G162*ROUND(H162,2)</f>
        <v>0</v>
      </c>
    </row>
    <row r="163" spans="1:9" x14ac:dyDescent="0.25">
      <c r="A163" s="12">
        <v>149</v>
      </c>
      <c r="B163" s="646" t="s">
        <v>3696</v>
      </c>
      <c r="C163" s="136" t="s">
        <v>3697</v>
      </c>
      <c r="D163" s="193" t="s">
        <v>149</v>
      </c>
      <c r="E163" s="211"/>
      <c r="F163" s="211"/>
      <c r="G163" s="128">
        <v>4</v>
      </c>
      <c r="H163" s="663"/>
      <c r="I163" s="127">
        <f t="shared" si="3"/>
        <v>0</v>
      </c>
    </row>
    <row r="164" spans="1:9" x14ac:dyDescent="0.25">
      <c r="A164" s="12">
        <v>150</v>
      </c>
      <c r="B164" s="646" t="s">
        <v>3698</v>
      </c>
      <c r="C164" s="136" t="s">
        <v>3699</v>
      </c>
      <c r="D164" s="193" t="s">
        <v>149</v>
      </c>
      <c r="E164" s="211"/>
      <c r="F164" s="211"/>
      <c r="G164" s="128">
        <v>3</v>
      </c>
      <c r="H164" s="663"/>
      <c r="I164" s="127">
        <f t="shared" si="3"/>
        <v>0</v>
      </c>
    </row>
    <row r="165" spans="1:9" x14ac:dyDescent="0.25">
      <c r="A165" s="12">
        <v>151</v>
      </c>
      <c r="B165" s="646" t="s">
        <v>3700</v>
      </c>
      <c r="C165" s="136" t="s">
        <v>3701</v>
      </c>
      <c r="D165" s="193" t="s">
        <v>149</v>
      </c>
      <c r="E165" s="211"/>
      <c r="F165" s="211"/>
      <c r="G165" s="128">
        <v>2</v>
      </c>
      <c r="H165" s="663"/>
      <c r="I165" s="127">
        <f t="shared" si="3"/>
        <v>0</v>
      </c>
    </row>
    <row r="166" spans="1:9" x14ac:dyDescent="0.25">
      <c r="A166" s="12">
        <v>152</v>
      </c>
      <c r="B166" s="646" t="s">
        <v>3702</v>
      </c>
      <c r="C166" s="136" t="s">
        <v>3703</v>
      </c>
      <c r="D166" s="193" t="s">
        <v>149</v>
      </c>
      <c r="E166" s="211"/>
      <c r="F166" s="211"/>
      <c r="G166" s="128">
        <v>1</v>
      </c>
      <c r="H166" s="663"/>
      <c r="I166" s="127">
        <f t="shared" si="3"/>
        <v>0</v>
      </c>
    </row>
    <row r="167" spans="1:9" ht="25.5" x14ac:dyDescent="0.25">
      <c r="A167" s="12">
        <v>153</v>
      </c>
      <c r="B167" s="646" t="s">
        <v>3704</v>
      </c>
      <c r="C167" s="136" t="s">
        <v>3705</v>
      </c>
      <c r="D167" s="193" t="s">
        <v>3706</v>
      </c>
      <c r="E167" s="211"/>
      <c r="F167" s="211"/>
      <c r="G167" s="128">
        <v>2</v>
      </c>
      <c r="H167" s="663"/>
      <c r="I167" s="127">
        <f t="shared" si="3"/>
        <v>0</v>
      </c>
    </row>
    <row r="168" spans="1:9" x14ac:dyDescent="0.25">
      <c r="A168" s="12">
        <v>154</v>
      </c>
      <c r="B168" s="646" t="s">
        <v>3707</v>
      </c>
      <c r="C168" s="136" t="s">
        <v>3708</v>
      </c>
      <c r="D168" s="193" t="s">
        <v>149</v>
      </c>
      <c r="E168" s="211"/>
      <c r="F168" s="211"/>
      <c r="G168" s="128">
        <v>1</v>
      </c>
      <c r="H168" s="663"/>
      <c r="I168" s="127">
        <f t="shared" si="3"/>
        <v>0</v>
      </c>
    </row>
    <row r="169" spans="1:9" x14ac:dyDescent="0.25">
      <c r="A169" s="12">
        <v>155</v>
      </c>
      <c r="B169" s="646" t="s">
        <v>3709</v>
      </c>
      <c r="C169" s="136" t="s">
        <v>3710</v>
      </c>
      <c r="D169" s="193" t="s">
        <v>3711</v>
      </c>
      <c r="E169" s="211"/>
      <c r="F169" s="211"/>
      <c r="G169" s="128">
        <v>1</v>
      </c>
      <c r="H169" s="663"/>
      <c r="I169" s="127">
        <f t="shared" si="3"/>
        <v>0</v>
      </c>
    </row>
    <row r="170" spans="1:9" x14ac:dyDescent="0.25">
      <c r="A170" s="12">
        <v>156</v>
      </c>
      <c r="B170" s="646" t="s">
        <v>3712</v>
      </c>
      <c r="C170" s="136"/>
      <c r="D170" s="193" t="s">
        <v>3713</v>
      </c>
      <c r="E170" s="211"/>
      <c r="F170" s="211"/>
      <c r="G170" s="128">
        <v>1</v>
      </c>
      <c r="H170" s="663"/>
      <c r="I170" s="127">
        <f t="shared" si="3"/>
        <v>0</v>
      </c>
    </row>
    <row r="171" spans="1:9" ht="25.5" x14ac:dyDescent="0.25">
      <c r="A171" s="12">
        <v>157</v>
      </c>
      <c r="B171" s="646" t="s">
        <v>3714</v>
      </c>
      <c r="C171" s="136" t="s">
        <v>3715</v>
      </c>
      <c r="D171" s="193" t="s">
        <v>149</v>
      </c>
      <c r="E171" s="211"/>
      <c r="F171" s="211"/>
      <c r="G171" s="128">
        <v>1</v>
      </c>
      <c r="H171" s="663"/>
      <c r="I171" s="127">
        <f t="shared" si="3"/>
        <v>0</v>
      </c>
    </row>
    <row r="172" spans="1:9" x14ac:dyDescent="0.25">
      <c r="A172" s="12">
        <v>158</v>
      </c>
      <c r="B172" s="646" t="s">
        <v>3716</v>
      </c>
      <c r="C172" s="136" t="s">
        <v>3717</v>
      </c>
      <c r="D172" s="193"/>
      <c r="E172" s="211"/>
      <c r="F172" s="211"/>
      <c r="G172" s="128">
        <v>5</v>
      </c>
      <c r="H172" s="663"/>
      <c r="I172" s="127">
        <f t="shared" si="3"/>
        <v>0</v>
      </c>
    </row>
    <row r="173" spans="1:9" x14ac:dyDescent="0.25">
      <c r="A173" s="12">
        <v>159</v>
      </c>
      <c r="B173" s="646" t="s">
        <v>3718</v>
      </c>
      <c r="C173" s="136" t="s">
        <v>3719</v>
      </c>
      <c r="D173" s="193"/>
      <c r="E173" s="211"/>
      <c r="F173" s="211"/>
      <c r="G173" s="128">
        <v>13</v>
      </c>
      <c r="H173" s="663"/>
      <c r="I173" s="127">
        <f t="shared" si="3"/>
        <v>0</v>
      </c>
    </row>
    <row r="174" spans="1:9" ht="25.5" x14ac:dyDescent="0.25">
      <c r="A174" s="12">
        <v>160</v>
      </c>
      <c r="B174" s="646" t="s">
        <v>3720</v>
      </c>
      <c r="C174" s="136" t="s">
        <v>3721</v>
      </c>
      <c r="D174" s="193"/>
      <c r="E174" s="211"/>
      <c r="F174" s="211"/>
      <c r="G174" s="128">
        <v>9</v>
      </c>
      <c r="H174" s="663"/>
      <c r="I174" s="127">
        <f t="shared" si="3"/>
        <v>0</v>
      </c>
    </row>
    <row r="175" spans="1:9" x14ac:dyDescent="0.25">
      <c r="A175" s="12">
        <v>161</v>
      </c>
      <c r="B175" s="646" t="s">
        <v>3722</v>
      </c>
      <c r="C175" s="136" t="s">
        <v>3723</v>
      </c>
      <c r="D175" s="193" t="s">
        <v>3724</v>
      </c>
      <c r="E175" s="211"/>
      <c r="F175" s="211"/>
      <c r="G175" s="128">
        <v>1</v>
      </c>
      <c r="H175" s="663"/>
      <c r="I175" s="127">
        <f t="shared" si="3"/>
        <v>0</v>
      </c>
    </row>
    <row r="176" spans="1:9" x14ac:dyDescent="0.25">
      <c r="A176" s="12">
        <v>162</v>
      </c>
      <c r="B176" s="646" t="s">
        <v>3725</v>
      </c>
      <c r="C176" s="136" t="s">
        <v>3723</v>
      </c>
      <c r="D176" s="193" t="s">
        <v>3724</v>
      </c>
      <c r="E176" s="211"/>
      <c r="F176" s="211"/>
      <c r="G176" s="128">
        <v>1</v>
      </c>
      <c r="H176" s="663"/>
      <c r="I176" s="127">
        <f t="shared" si="3"/>
        <v>0</v>
      </c>
    </row>
    <row r="177" spans="1:9" x14ac:dyDescent="0.25">
      <c r="A177" s="12">
        <v>163</v>
      </c>
      <c r="B177" s="646" t="s">
        <v>3726</v>
      </c>
      <c r="C177" s="136" t="s">
        <v>3723</v>
      </c>
      <c r="D177" s="193" t="s">
        <v>3724</v>
      </c>
      <c r="E177" s="211"/>
      <c r="F177" s="211"/>
      <c r="G177" s="128">
        <v>1</v>
      </c>
      <c r="H177" s="663"/>
      <c r="I177" s="127">
        <f t="shared" si="3"/>
        <v>0</v>
      </c>
    </row>
    <row r="178" spans="1:9" x14ac:dyDescent="0.25">
      <c r="A178" s="12">
        <v>164</v>
      </c>
      <c r="B178" s="646" t="s">
        <v>3727</v>
      </c>
      <c r="C178" s="136" t="s">
        <v>3723</v>
      </c>
      <c r="D178" s="193" t="s">
        <v>3724</v>
      </c>
      <c r="E178" s="211"/>
      <c r="F178" s="211"/>
      <c r="G178" s="128">
        <v>1</v>
      </c>
      <c r="H178" s="663"/>
      <c r="I178" s="127">
        <f t="shared" si="3"/>
        <v>0</v>
      </c>
    </row>
    <row r="179" spans="1:9" ht="15.75" thickBot="1" x14ac:dyDescent="0.3">
      <c r="A179" s="259">
        <v>165</v>
      </c>
      <c r="B179" s="650" t="s">
        <v>1983</v>
      </c>
      <c r="C179" s="138" t="s">
        <v>1984</v>
      </c>
      <c r="D179" s="407" t="s">
        <v>1965</v>
      </c>
      <c r="E179" s="1081"/>
      <c r="F179" s="1081"/>
      <c r="G179" s="130">
        <v>2</v>
      </c>
      <c r="H179" s="676"/>
      <c r="I179" s="145">
        <f t="shared" si="3"/>
        <v>0</v>
      </c>
    </row>
    <row r="180" spans="1:9" ht="16.5" thickTop="1" thickBot="1" x14ac:dyDescent="0.3">
      <c r="A180" s="192"/>
      <c r="B180" s="38"/>
      <c r="C180" s="38"/>
      <c r="D180" s="38"/>
      <c r="E180" s="38"/>
      <c r="F180" s="38"/>
      <c r="G180" s="192"/>
      <c r="H180" s="125" t="s">
        <v>9</v>
      </c>
      <c r="I180" s="126">
        <f>SUM(I8:I16,I18:I43,I45:I67,I69:I79,I81:I142,I144:I155,I157:I159,I161:I179)</f>
        <v>0</v>
      </c>
    </row>
    <row r="181" spans="1:9" ht="15.75" thickTop="1" x14ac:dyDescent="0.25"/>
    <row r="182" spans="1:9" x14ac:dyDescent="0.25">
      <c r="A182" s="1341" t="s">
        <v>151</v>
      </c>
      <c r="B182" s="1341"/>
      <c r="C182" s="1341"/>
      <c r="D182" s="1341"/>
      <c r="E182" s="1341"/>
      <c r="F182" s="1341"/>
      <c r="G182" s="1341"/>
      <c r="H182" s="1341"/>
      <c r="I182" s="1341"/>
    </row>
    <row r="183" spans="1:9" x14ac:dyDescent="0.25">
      <c r="A183" s="1341"/>
      <c r="B183" s="1341"/>
      <c r="C183" s="1341"/>
      <c r="D183" s="1341"/>
      <c r="E183" s="1341"/>
      <c r="F183" s="1341"/>
      <c r="G183" s="1341"/>
      <c r="H183" s="1341"/>
      <c r="I183" s="1341"/>
    </row>
    <row r="184" spans="1:9" x14ac:dyDescent="0.25">
      <c r="A184" s="1341"/>
      <c r="B184" s="1341"/>
      <c r="C184" s="1341"/>
      <c r="D184" s="1341"/>
      <c r="E184" s="1341"/>
      <c r="F184" s="1341"/>
      <c r="G184" s="1341"/>
      <c r="H184" s="1341"/>
      <c r="I184" s="1341"/>
    </row>
    <row r="185" spans="1:9" x14ac:dyDescent="0.25">
      <c r="A185" s="1341"/>
      <c r="B185" s="1341"/>
      <c r="C185" s="1341"/>
      <c r="D185" s="1341"/>
      <c r="E185" s="1341"/>
      <c r="F185" s="1341"/>
      <c r="G185" s="1341"/>
      <c r="H185" s="1341"/>
      <c r="I185" s="1341"/>
    </row>
    <row r="186" spans="1:9" x14ac:dyDescent="0.25">
      <c r="A186" s="1341"/>
      <c r="B186" s="1341"/>
      <c r="C186" s="1341"/>
      <c r="D186" s="1341"/>
      <c r="E186" s="1341"/>
      <c r="F186" s="1341"/>
      <c r="G186" s="1341"/>
      <c r="H186" s="1341"/>
      <c r="I186" s="1341"/>
    </row>
  </sheetData>
  <sheetProtection algorithmName="SHA-512" hashValue="xkwP4Q7bLfkvmRTv5fAe2GHsJS4P5aUNyBy1tijZ6RPN1nKcJETLKsNuZFD0TnanNFDFrmiFuXKsw+jf1ey21Q==" saltValue="+XC2l5OXGk9TDahih68aRQ==" spinCount="100000" sheet="1" objects="1" scenarios="1"/>
  <mergeCells count="13">
    <mergeCell ref="A1:F1"/>
    <mergeCell ref="G1:I1"/>
    <mergeCell ref="A2:I2"/>
    <mergeCell ref="A3:I3"/>
    <mergeCell ref="A4:I4"/>
    <mergeCell ref="A182:I186"/>
    <mergeCell ref="A5:A6"/>
    <mergeCell ref="B5:B6"/>
    <mergeCell ref="C5:D5"/>
    <mergeCell ref="E5:F5"/>
    <mergeCell ref="G5:G6"/>
    <mergeCell ref="H5:H6"/>
    <mergeCell ref="I5:I6"/>
  </mergeCells>
  <printOptions horizontalCentered="1"/>
  <pageMargins left="0.39370078740157483" right="0.39370078740157483" top="0.39370078740157483" bottom="0.39370078740157483" header="0.19685039370078741" footer="0.19685039370078741"/>
  <pageSetup paperSize="9" scale="74" fitToHeight="6" orientation="landscape" r:id="rId1"/>
  <headerFooter>
    <oddFooter>Strana &amp;P z &amp;N</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85">
    <tabColor theme="2" tint="-0.499984740745262"/>
    <pageSetUpPr fitToPage="1"/>
  </sheetPr>
  <dimension ref="A1:I99"/>
  <sheetViews>
    <sheetView zoomScale="25" zoomScaleNormal="25" workbookViewId="0">
      <pane ySplit="6" topLeftCell="A75" activePane="bottomLeft" state="frozen"/>
      <selection activeCell="A2" sqref="A2:C2"/>
      <selection pane="bottomLeft" activeCell="AB86" sqref="AB86"/>
    </sheetView>
  </sheetViews>
  <sheetFormatPr defaultColWidth="9.140625" defaultRowHeight="15" x14ac:dyDescent="0.25"/>
  <cols>
    <col min="1" max="1" width="5.7109375" style="1133"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1133" customWidth="1"/>
    <col min="8" max="9" width="15.7109375" style="1133" customWidth="1"/>
    <col min="10" max="16384" width="9.140625" style="18"/>
  </cols>
  <sheetData>
    <row r="1" spans="1:9" ht="54" customHeight="1" x14ac:dyDescent="0.25">
      <c r="A1" s="1162"/>
      <c r="B1" s="1162"/>
      <c r="C1" s="1162"/>
      <c r="D1" s="1162"/>
      <c r="E1" s="1162"/>
      <c r="F1" s="1162"/>
      <c r="G1" s="1164" t="s">
        <v>3565</v>
      </c>
      <c r="H1" s="1164"/>
      <c r="I1" s="1164"/>
    </row>
    <row r="2" spans="1:9" ht="15.75" customHeight="1" x14ac:dyDescent="0.25">
      <c r="A2" s="1361" t="s">
        <v>1567</v>
      </c>
      <c r="B2" s="1361"/>
      <c r="C2" s="1361"/>
      <c r="D2" s="1361"/>
      <c r="E2" s="1361"/>
      <c r="F2" s="1361"/>
      <c r="G2" s="1361"/>
      <c r="H2" s="1361"/>
      <c r="I2" s="1361"/>
    </row>
    <row r="3" spans="1:9" ht="15.75" customHeight="1" x14ac:dyDescent="0.25">
      <c r="A3" s="1169" t="s">
        <v>3622</v>
      </c>
      <c r="B3" s="1169"/>
      <c r="C3" s="1169"/>
      <c r="D3" s="1169"/>
      <c r="E3" s="1169"/>
      <c r="F3" s="1169"/>
      <c r="G3" s="1169"/>
      <c r="H3" s="1169"/>
      <c r="I3" s="1169"/>
    </row>
    <row r="4" spans="1:9" ht="15.75" customHeight="1" thickBot="1" x14ac:dyDescent="0.3">
      <c r="A4" s="1172"/>
      <c r="B4" s="1172"/>
      <c r="C4" s="1172"/>
      <c r="D4" s="1172"/>
      <c r="E4" s="1172"/>
      <c r="F4" s="1172"/>
      <c r="G4" s="1172"/>
      <c r="H4" s="1172"/>
      <c r="I4" s="1172"/>
    </row>
    <row r="5" spans="1:9" ht="30" customHeight="1" thickTop="1" thickBot="1" x14ac:dyDescent="0.3">
      <c r="A5" s="1173" t="s">
        <v>61</v>
      </c>
      <c r="B5" s="1170" t="s">
        <v>0</v>
      </c>
      <c r="C5" s="1343" t="s">
        <v>145</v>
      </c>
      <c r="D5" s="1344"/>
      <c r="E5" s="1345" t="s">
        <v>146</v>
      </c>
      <c r="F5" s="1346"/>
      <c r="G5" s="1156" t="s">
        <v>3774</v>
      </c>
      <c r="H5" s="1165" t="s">
        <v>200</v>
      </c>
      <c r="I5" s="1167" t="s">
        <v>3773</v>
      </c>
    </row>
    <row r="6" spans="1:9" ht="30" customHeight="1" thickBot="1" x14ac:dyDescent="0.3">
      <c r="A6" s="1189"/>
      <c r="B6" s="1190"/>
      <c r="C6" s="1139" t="s">
        <v>148</v>
      </c>
      <c r="D6" s="1139" t="s">
        <v>147</v>
      </c>
      <c r="E6" s="403" t="s">
        <v>148</v>
      </c>
      <c r="F6" s="403" t="s">
        <v>147</v>
      </c>
      <c r="G6" s="1157"/>
      <c r="H6" s="1191"/>
      <c r="I6" s="1192"/>
    </row>
    <row r="7" spans="1:9" ht="15" customHeight="1" x14ac:dyDescent="0.25">
      <c r="A7" s="248"/>
      <c r="B7" s="855" t="s">
        <v>3122</v>
      </c>
      <c r="C7" s="856"/>
      <c r="D7" s="856"/>
      <c r="E7" s="856"/>
      <c r="F7" s="856"/>
      <c r="G7" s="856"/>
      <c r="H7" s="856"/>
      <c r="I7" s="857"/>
    </row>
    <row r="8" spans="1:9" ht="15" customHeight="1" x14ac:dyDescent="0.25">
      <c r="A8" s="13">
        <v>1</v>
      </c>
      <c r="B8" s="1" t="s">
        <v>3123</v>
      </c>
      <c r="C8" s="17" t="s">
        <v>3124</v>
      </c>
      <c r="D8" s="193" t="s">
        <v>3125</v>
      </c>
      <c r="E8" s="211"/>
      <c r="F8" s="211"/>
      <c r="G8" s="128">
        <v>1</v>
      </c>
      <c r="H8" s="664"/>
      <c r="I8" s="129">
        <f>G8*ROUND(H8,2)</f>
        <v>0</v>
      </c>
    </row>
    <row r="9" spans="1:9" x14ac:dyDescent="0.25">
      <c r="A9" s="13">
        <v>2</v>
      </c>
      <c r="B9" s="651" t="s">
        <v>3126</v>
      </c>
      <c r="C9" s="17" t="s">
        <v>3127</v>
      </c>
      <c r="D9" s="193" t="s">
        <v>3125</v>
      </c>
      <c r="E9" s="211"/>
      <c r="F9" s="211"/>
      <c r="G9" s="128">
        <v>1</v>
      </c>
      <c r="H9" s="664"/>
      <c r="I9" s="129">
        <f t="shared" ref="I9:I61" si="0">G9*ROUND(H9,2)</f>
        <v>0</v>
      </c>
    </row>
    <row r="10" spans="1:9" x14ac:dyDescent="0.25">
      <c r="A10" s="13">
        <v>3</v>
      </c>
      <c r="B10" s="652" t="s">
        <v>3128</v>
      </c>
      <c r="C10" s="17" t="s">
        <v>3129</v>
      </c>
      <c r="D10" s="193" t="s">
        <v>3125</v>
      </c>
      <c r="E10" s="211"/>
      <c r="F10" s="211"/>
      <c r="G10" s="128">
        <v>1</v>
      </c>
      <c r="H10" s="664"/>
      <c r="I10" s="129">
        <f t="shared" si="0"/>
        <v>0</v>
      </c>
    </row>
    <row r="11" spans="1:9" x14ac:dyDescent="0.25">
      <c r="A11" s="13">
        <v>4</v>
      </c>
      <c r="B11" s="2" t="s">
        <v>3130</v>
      </c>
      <c r="C11" s="17" t="s">
        <v>3131</v>
      </c>
      <c r="D11" s="193" t="s">
        <v>3125</v>
      </c>
      <c r="E11" s="211"/>
      <c r="F11" s="211"/>
      <c r="G11" s="128">
        <v>1</v>
      </c>
      <c r="H11" s="664"/>
      <c r="I11" s="129">
        <f t="shared" si="0"/>
        <v>0</v>
      </c>
    </row>
    <row r="12" spans="1:9" x14ac:dyDescent="0.25">
      <c r="A12" s="13">
        <v>5</v>
      </c>
      <c r="B12" s="1" t="s">
        <v>3132</v>
      </c>
      <c r="C12" s="17" t="s">
        <v>3133</v>
      </c>
      <c r="D12" s="193" t="s">
        <v>3125</v>
      </c>
      <c r="E12" s="211"/>
      <c r="F12" s="211"/>
      <c r="G12" s="128">
        <v>1</v>
      </c>
      <c r="H12" s="664"/>
      <c r="I12" s="129">
        <f t="shared" si="0"/>
        <v>0</v>
      </c>
    </row>
    <row r="13" spans="1:9" x14ac:dyDescent="0.25">
      <c r="A13" s="13">
        <v>6</v>
      </c>
      <c r="B13" s="2" t="s">
        <v>3134</v>
      </c>
      <c r="C13" s="17" t="s">
        <v>3135</v>
      </c>
      <c r="D13" s="193" t="s">
        <v>3125</v>
      </c>
      <c r="E13" s="211"/>
      <c r="F13" s="211"/>
      <c r="G13" s="128">
        <v>1</v>
      </c>
      <c r="H13" s="664"/>
      <c r="I13" s="129">
        <f t="shared" si="0"/>
        <v>0</v>
      </c>
    </row>
    <row r="14" spans="1:9" ht="25.5" x14ac:dyDescent="0.25">
      <c r="A14" s="13">
        <v>7</v>
      </c>
      <c r="B14" s="642" t="s">
        <v>3136</v>
      </c>
      <c r="C14" s="7" t="s">
        <v>3137</v>
      </c>
      <c r="D14" s="193" t="s">
        <v>3125</v>
      </c>
      <c r="E14" s="211"/>
      <c r="F14" s="211"/>
      <c r="G14" s="128">
        <v>1</v>
      </c>
      <c r="H14" s="664"/>
      <c r="I14" s="129">
        <f t="shared" si="0"/>
        <v>0</v>
      </c>
    </row>
    <row r="15" spans="1:9" x14ac:dyDescent="0.25">
      <c r="A15" s="399"/>
      <c r="B15" s="852" t="s">
        <v>3138</v>
      </c>
      <c r="C15" s="853"/>
      <c r="D15" s="853"/>
      <c r="E15" s="853"/>
      <c r="F15" s="853"/>
      <c r="G15" s="853"/>
      <c r="H15" s="853"/>
      <c r="I15" s="854"/>
    </row>
    <row r="16" spans="1:9" x14ac:dyDescent="0.25">
      <c r="A16" s="13">
        <v>8</v>
      </c>
      <c r="B16" s="2" t="s">
        <v>3139</v>
      </c>
      <c r="C16" s="17" t="s">
        <v>3140</v>
      </c>
      <c r="D16" s="193" t="s">
        <v>2877</v>
      </c>
      <c r="E16" s="1041"/>
      <c r="F16" s="211"/>
      <c r="G16" s="128">
        <v>1</v>
      </c>
      <c r="H16" s="664"/>
      <c r="I16" s="129">
        <f t="shared" si="0"/>
        <v>0</v>
      </c>
    </row>
    <row r="17" spans="1:9" x14ac:dyDescent="0.25">
      <c r="A17" s="13">
        <v>9</v>
      </c>
      <c r="B17" s="1" t="s">
        <v>3141</v>
      </c>
      <c r="C17" s="17" t="s">
        <v>3142</v>
      </c>
      <c r="D17" s="193" t="s">
        <v>3143</v>
      </c>
      <c r="E17" s="211"/>
      <c r="F17" s="211"/>
      <c r="G17" s="128">
        <v>1</v>
      </c>
      <c r="H17" s="664"/>
      <c r="I17" s="129">
        <f t="shared" si="0"/>
        <v>0</v>
      </c>
    </row>
    <row r="18" spans="1:9" x14ac:dyDescent="0.25">
      <c r="A18" s="13">
        <v>10</v>
      </c>
      <c r="B18" s="1" t="s">
        <v>3144</v>
      </c>
      <c r="C18" s="17" t="s">
        <v>3145</v>
      </c>
      <c r="D18" s="193" t="s">
        <v>3143</v>
      </c>
      <c r="E18" s="211"/>
      <c r="F18" s="211"/>
      <c r="G18" s="128">
        <v>1</v>
      </c>
      <c r="H18" s="664"/>
      <c r="I18" s="129">
        <f t="shared" si="0"/>
        <v>0</v>
      </c>
    </row>
    <row r="19" spans="1:9" x14ac:dyDescent="0.25">
      <c r="A19" s="13">
        <v>11</v>
      </c>
      <c r="B19" s="1" t="s">
        <v>3146</v>
      </c>
      <c r="C19" s="17" t="s">
        <v>3147</v>
      </c>
      <c r="D19" s="193" t="s">
        <v>3143</v>
      </c>
      <c r="E19" s="211"/>
      <c r="F19" s="211"/>
      <c r="G19" s="128">
        <v>1</v>
      </c>
      <c r="H19" s="664"/>
      <c r="I19" s="129">
        <f t="shared" si="0"/>
        <v>0</v>
      </c>
    </row>
    <row r="20" spans="1:9" x14ac:dyDescent="0.25">
      <c r="A20" s="13">
        <v>12</v>
      </c>
      <c r="B20" s="1" t="s">
        <v>3148</v>
      </c>
      <c r="C20" s="17" t="s">
        <v>3149</v>
      </c>
      <c r="D20" s="137" t="s">
        <v>3143</v>
      </c>
      <c r="E20" s="1041"/>
      <c r="F20" s="1041"/>
      <c r="G20" s="128">
        <v>1</v>
      </c>
      <c r="H20" s="664"/>
      <c r="I20" s="129">
        <f t="shared" si="0"/>
        <v>0</v>
      </c>
    </row>
    <row r="21" spans="1:9" ht="25.5" x14ac:dyDescent="0.25">
      <c r="A21" s="13">
        <v>13</v>
      </c>
      <c r="B21" s="643" t="s">
        <v>3150</v>
      </c>
      <c r="C21" s="17" t="s">
        <v>3151</v>
      </c>
      <c r="D21" s="137" t="s">
        <v>3152</v>
      </c>
      <c r="E21" s="1041"/>
      <c r="F21" s="1041"/>
      <c r="G21" s="128">
        <v>1</v>
      </c>
      <c r="H21" s="664"/>
      <c r="I21" s="129">
        <f t="shared" si="0"/>
        <v>0</v>
      </c>
    </row>
    <row r="22" spans="1:9" x14ac:dyDescent="0.25">
      <c r="A22" s="13">
        <v>14</v>
      </c>
      <c r="B22" s="644" t="s">
        <v>3153</v>
      </c>
      <c r="C22" s="17" t="s">
        <v>3151</v>
      </c>
      <c r="D22" s="137" t="s">
        <v>3152</v>
      </c>
      <c r="E22" s="1041"/>
      <c r="F22" s="1041"/>
      <c r="G22" s="128">
        <v>1</v>
      </c>
      <c r="H22" s="664"/>
      <c r="I22" s="129">
        <f t="shared" si="0"/>
        <v>0</v>
      </c>
    </row>
    <row r="23" spans="1:9" ht="25.5" x14ac:dyDescent="0.25">
      <c r="A23" s="13">
        <v>15</v>
      </c>
      <c r="B23" s="644" t="s">
        <v>3154</v>
      </c>
      <c r="C23" s="131" t="s">
        <v>3155</v>
      </c>
      <c r="D23" s="193" t="s">
        <v>3156</v>
      </c>
      <c r="E23" s="211"/>
      <c r="F23" s="211"/>
      <c r="G23" s="128">
        <v>1</v>
      </c>
      <c r="H23" s="664"/>
      <c r="I23" s="129">
        <f t="shared" si="0"/>
        <v>0</v>
      </c>
    </row>
    <row r="24" spans="1:9" ht="25.5" x14ac:dyDescent="0.25">
      <c r="A24" s="13">
        <v>16</v>
      </c>
      <c r="B24" s="645" t="s">
        <v>3157</v>
      </c>
      <c r="C24" s="142" t="s">
        <v>3158</v>
      </c>
      <c r="D24" s="193" t="s">
        <v>3159</v>
      </c>
      <c r="E24" s="211"/>
      <c r="F24" s="211"/>
      <c r="G24" s="128">
        <v>1</v>
      </c>
      <c r="H24" s="664"/>
      <c r="I24" s="129">
        <f t="shared" si="0"/>
        <v>0</v>
      </c>
    </row>
    <row r="25" spans="1:9" x14ac:dyDescent="0.25">
      <c r="A25" s="13">
        <v>17</v>
      </c>
      <c r="B25" s="646" t="s">
        <v>3160</v>
      </c>
      <c r="C25" s="142" t="s">
        <v>3161</v>
      </c>
      <c r="D25" s="193" t="s">
        <v>3162</v>
      </c>
      <c r="E25" s="211"/>
      <c r="F25" s="211"/>
      <c r="G25" s="128">
        <v>1</v>
      </c>
      <c r="H25" s="664"/>
      <c r="I25" s="129">
        <f t="shared" si="0"/>
        <v>0</v>
      </c>
    </row>
    <row r="26" spans="1:9" x14ac:dyDescent="0.25">
      <c r="A26" s="13">
        <v>18</v>
      </c>
      <c r="B26" s="646" t="s">
        <v>3163</v>
      </c>
      <c r="C26" s="142" t="s">
        <v>3164</v>
      </c>
      <c r="D26" s="193" t="s">
        <v>3165</v>
      </c>
      <c r="E26" s="211"/>
      <c r="F26" s="211"/>
      <c r="G26" s="128">
        <v>1</v>
      </c>
      <c r="H26" s="664"/>
      <c r="I26" s="129">
        <f t="shared" si="0"/>
        <v>0</v>
      </c>
    </row>
    <row r="27" spans="1:9" x14ac:dyDescent="0.25">
      <c r="A27" s="13">
        <v>19</v>
      </c>
      <c r="B27" s="646" t="s">
        <v>3166</v>
      </c>
      <c r="C27" s="142" t="s">
        <v>3167</v>
      </c>
      <c r="D27" s="193" t="s">
        <v>3168</v>
      </c>
      <c r="E27" s="211"/>
      <c r="F27" s="211"/>
      <c r="G27" s="128">
        <v>1</v>
      </c>
      <c r="H27" s="664"/>
      <c r="I27" s="129">
        <f t="shared" si="0"/>
        <v>0</v>
      </c>
    </row>
    <row r="28" spans="1:9" x14ac:dyDescent="0.25">
      <c r="A28" s="13">
        <v>20</v>
      </c>
      <c r="B28" s="646" t="s">
        <v>3169</v>
      </c>
      <c r="C28" s="136" t="s">
        <v>3170</v>
      </c>
      <c r="D28" s="193"/>
      <c r="E28" s="211"/>
      <c r="F28" s="211"/>
      <c r="G28" s="128">
        <v>1</v>
      </c>
      <c r="H28" s="664"/>
      <c r="I28" s="129">
        <f t="shared" si="0"/>
        <v>0</v>
      </c>
    </row>
    <row r="29" spans="1:9" x14ac:dyDescent="0.25">
      <c r="A29" s="13">
        <v>21</v>
      </c>
      <c r="B29" s="646" t="s">
        <v>3171</v>
      </c>
      <c r="C29" s="136" t="s">
        <v>2901</v>
      </c>
      <c r="D29" s="193" t="s">
        <v>2733</v>
      </c>
      <c r="E29" s="211"/>
      <c r="F29" s="211"/>
      <c r="G29" s="128">
        <v>1</v>
      </c>
      <c r="H29" s="664"/>
      <c r="I29" s="129">
        <f t="shared" si="0"/>
        <v>0</v>
      </c>
    </row>
    <row r="30" spans="1:9" ht="38.25" x14ac:dyDescent="0.25">
      <c r="A30" s="13">
        <v>22</v>
      </c>
      <c r="B30" s="645" t="s">
        <v>3172</v>
      </c>
      <c r="C30" s="136" t="s">
        <v>3173</v>
      </c>
      <c r="D30" s="193" t="s">
        <v>3174</v>
      </c>
      <c r="E30" s="211"/>
      <c r="F30" s="211"/>
      <c r="G30" s="128">
        <v>1</v>
      </c>
      <c r="H30" s="664"/>
      <c r="I30" s="129">
        <f t="shared" si="0"/>
        <v>0</v>
      </c>
    </row>
    <row r="31" spans="1:9" ht="38.25" x14ac:dyDescent="0.25">
      <c r="A31" s="13">
        <v>23</v>
      </c>
      <c r="B31" s="647" t="s">
        <v>3175</v>
      </c>
      <c r="C31" s="136" t="s">
        <v>3176</v>
      </c>
      <c r="D31" s="193" t="s">
        <v>3174</v>
      </c>
      <c r="E31" s="211"/>
      <c r="F31" s="211"/>
      <c r="G31" s="128">
        <v>1</v>
      </c>
      <c r="H31" s="664"/>
      <c r="I31" s="129">
        <f t="shared" si="0"/>
        <v>0</v>
      </c>
    </row>
    <row r="32" spans="1:9" x14ac:dyDescent="0.25">
      <c r="A32" s="399"/>
      <c r="B32" s="852" t="s">
        <v>3177</v>
      </c>
      <c r="C32" s="853"/>
      <c r="D32" s="853"/>
      <c r="E32" s="853"/>
      <c r="F32" s="853"/>
      <c r="G32" s="853"/>
      <c r="H32" s="853"/>
      <c r="I32" s="854"/>
    </row>
    <row r="33" spans="1:9" x14ac:dyDescent="0.25">
      <c r="A33" s="13">
        <v>24</v>
      </c>
      <c r="B33" s="645" t="s">
        <v>3178</v>
      </c>
      <c r="C33" s="136" t="s">
        <v>3179</v>
      </c>
      <c r="D33" s="193" t="s">
        <v>3180</v>
      </c>
      <c r="E33" s="211"/>
      <c r="F33" s="211"/>
      <c r="G33" s="128">
        <v>1</v>
      </c>
      <c r="H33" s="664"/>
      <c r="I33" s="129">
        <f t="shared" si="0"/>
        <v>0</v>
      </c>
    </row>
    <row r="34" spans="1:9" x14ac:dyDescent="0.25">
      <c r="A34" s="13">
        <v>25</v>
      </c>
      <c r="B34" s="646" t="s">
        <v>3181</v>
      </c>
      <c r="C34" s="136" t="s">
        <v>3182</v>
      </c>
      <c r="D34" s="193" t="s">
        <v>3180</v>
      </c>
      <c r="E34" s="211"/>
      <c r="F34" s="211"/>
      <c r="G34" s="128">
        <v>1</v>
      </c>
      <c r="H34" s="664"/>
      <c r="I34" s="129">
        <f t="shared" si="0"/>
        <v>0</v>
      </c>
    </row>
    <row r="35" spans="1:9" x14ac:dyDescent="0.25">
      <c r="A35" s="13">
        <v>26</v>
      </c>
      <c r="B35" s="646" t="s">
        <v>3183</v>
      </c>
      <c r="C35" s="136"/>
      <c r="D35" s="193" t="s">
        <v>3180</v>
      </c>
      <c r="E35" s="211"/>
      <c r="F35" s="211"/>
      <c r="G35" s="128">
        <v>1</v>
      </c>
      <c r="H35" s="664"/>
      <c r="I35" s="129">
        <f t="shared" si="0"/>
        <v>0</v>
      </c>
    </row>
    <row r="36" spans="1:9" x14ac:dyDescent="0.25">
      <c r="A36" s="13">
        <v>27</v>
      </c>
      <c r="B36" s="646" t="s">
        <v>3184</v>
      </c>
      <c r="C36" s="3" t="s">
        <v>3185</v>
      </c>
      <c r="D36" s="193" t="s">
        <v>3180</v>
      </c>
      <c r="E36" s="211"/>
      <c r="F36" s="211"/>
      <c r="G36" s="128">
        <v>1</v>
      </c>
      <c r="H36" s="664"/>
      <c r="I36" s="129">
        <f t="shared" si="0"/>
        <v>0</v>
      </c>
    </row>
    <row r="37" spans="1:9" x14ac:dyDescent="0.25">
      <c r="A37" s="13">
        <v>28</v>
      </c>
      <c r="B37" s="646" t="s">
        <v>3186</v>
      </c>
      <c r="C37" s="136" t="s">
        <v>3187</v>
      </c>
      <c r="D37" s="193" t="s">
        <v>3180</v>
      </c>
      <c r="E37" s="211"/>
      <c r="F37" s="211"/>
      <c r="G37" s="128">
        <v>1</v>
      </c>
      <c r="H37" s="664"/>
      <c r="I37" s="129">
        <f t="shared" si="0"/>
        <v>0</v>
      </c>
    </row>
    <row r="38" spans="1:9" x14ac:dyDescent="0.25">
      <c r="A38" s="13">
        <v>29</v>
      </c>
      <c r="B38" s="646" t="s">
        <v>3188</v>
      </c>
      <c r="C38" s="136"/>
      <c r="D38" s="193"/>
      <c r="E38" s="211"/>
      <c r="F38" s="211"/>
      <c r="G38" s="128">
        <v>1</v>
      </c>
      <c r="H38" s="664"/>
      <c r="I38" s="129">
        <f t="shared" si="0"/>
        <v>0</v>
      </c>
    </row>
    <row r="39" spans="1:9" x14ac:dyDescent="0.25">
      <c r="A39" s="13">
        <v>30</v>
      </c>
      <c r="B39" s="646" t="s">
        <v>3189</v>
      </c>
      <c r="C39" s="136"/>
      <c r="D39" s="193"/>
      <c r="E39" s="211"/>
      <c r="F39" s="211"/>
      <c r="G39" s="128">
        <v>1</v>
      </c>
      <c r="H39" s="664"/>
      <c r="I39" s="129">
        <f t="shared" si="0"/>
        <v>0</v>
      </c>
    </row>
    <row r="40" spans="1:9" x14ac:dyDescent="0.25">
      <c r="A40" s="399"/>
      <c r="B40" s="852" t="s">
        <v>3543</v>
      </c>
      <c r="C40" s="853"/>
      <c r="D40" s="853"/>
      <c r="E40" s="853"/>
      <c r="F40" s="853"/>
      <c r="G40" s="853"/>
      <c r="H40" s="853"/>
      <c r="I40" s="854"/>
    </row>
    <row r="41" spans="1:9" x14ac:dyDescent="0.25">
      <c r="A41" s="13">
        <v>31</v>
      </c>
      <c r="B41" s="645" t="s">
        <v>3190</v>
      </c>
      <c r="C41" s="136" t="s">
        <v>3191</v>
      </c>
      <c r="D41" s="193" t="s">
        <v>3192</v>
      </c>
      <c r="E41" s="211"/>
      <c r="F41" s="211"/>
      <c r="G41" s="128">
        <v>1</v>
      </c>
      <c r="H41" s="664"/>
      <c r="I41" s="129">
        <f t="shared" si="0"/>
        <v>0</v>
      </c>
    </row>
    <row r="42" spans="1:9" x14ac:dyDescent="0.25">
      <c r="A42" s="13">
        <v>32</v>
      </c>
      <c r="B42" s="646" t="s">
        <v>3193</v>
      </c>
      <c r="C42" s="136" t="s">
        <v>3194</v>
      </c>
      <c r="D42" s="193" t="s">
        <v>3192</v>
      </c>
      <c r="E42" s="211"/>
      <c r="F42" s="211"/>
      <c r="G42" s="128">
        <v>1</v>
      </c>
      <c r="H42" s="664"/>
      <c r="I42" s="129">
        <f t="shared" si="0"/>
        <v>0</v>
      </c>
    </row>
    <row r="43" spans="1:9" x14ac:dyDescent="0.25">
      <c r="A43" s="13">
        <v>33</v>
      </c>
      <c r="B43" s="646" t="s">
        <v>3195</v>
      </c>
      <c r="C43" s="136" t="s">
        <v>3196</v>
      </c>
      <c r="D43" s="193" t="s">
        <v>3197</v>
      </c>
      <c r="E43" s="211"/>
      <c r="F43" s="211"/>
      <c r="G43" s="128">
        <v>1</v>
      </c>
      <c r="H43" s="664"/>
      <c r="I43" s="129">
        <f t="shared" si="0"/>
        <v>0</v>
      </c>
    </row>
    <row r="44" spans="1:9" x14ac:dyDescent="0.25">
      <c r="A44" s="13">
        <v>34</v>
      </c>
      <c r="B44" s="646" t="s">
        <v>3198</v>
      </c>
      <c r="C44" s="136" t="s">
        <v>3199</v>
      </c>
      <c r="D44" s="193" t="s">
        <v>3197</v>
      </c>
      <c r="E44" s="211"/>
      <c r="F44" s="211"/>
      <c r="G44" s="128">
        <v>1</v>
      </c>
      <c r="H44" s="664"/>
      <c r="I44" s="129">
        <f t="shared" si="0"/>
        <v>0</v>
      </c>
    </row>
    <row r="45" spans="1:9" x14ac:dyDescent="0.25">
      <c r="A45" s="13">
        <v>35</v>
      </c>
      <c r="B45" s="645" t="s">
        <v>3200</v>
      </c>
      <c r="C45" s="136"/>
      <c r="D45" s="193"/>
      <c r="E45" s="211"/>
      <c r="F45" s="211"/>
      <c r="G45" s="128">
        <v>1</v>
      </c>
      <c r="H45" s="664"/>
      <c r="I45" s="129">
        <f t="shared" si="0"/>
        <v>0</v>
      </c>
    </row>
    <row r="46" spans="1:9" x14ac:dyDescent="0.25">
      <c r="A46" s="13">
        <v>36</v>
      </c>
      <c r="B46" s="646" t="s">
        <v>3201</v>
      </c>
      <c r="C46" s="136" t="s">
        <v>3202</v>
      </c>
      <c r="D46" s="193" t="s">
        <v>3203</v>
      </c>
      <c r="E46" s="211"/>
      <c r="F46" s="211"/>
      <c r="G46" s="128">
        <v>1</v>
      </c>
      <c r="H46" s="664"/>
      <c r="I46" s="129">
        <f t="shared" si="0"/>
        <v>0</v>
      </c>
    </row>
    <row r="47" spans="1:9" x14ac:dyDescent="0.25">
      <c r="A47" s="13">
        <v>37</v>
      </c>
      <c r="B47" s="645" t="s">
        <v>3204</v>
      </c>
      <c r="C47" s="136" t="s">
        <v>3205</v>
      </c>
      <c r="D47" s="193" t="s">
        <v>3203</v>
      </c>
      <c r="E47" s="211"/>
      <c r="F47" s="211"/>
      <c r="G47" s="128">
        <v>1</v>
      </c>
      <c r="H47" s="664"/>
      <c r="I47" s="129">
        <f t="shared" si="0"/>
        <v>0</v>
      </c>
    </row>
    <row r="48" spans="1:9" ht="38.25" x14ac:dyDescent="0.25">
      <c r="A48" s="13">
        <v>38</v>
      </c>
      <c r="B48" s="645" t="s">
        <v>3206</v>
      </c>
      <c r="C48" s="136" t="s">
        <v>3207</v>
      </c>
      <c r="D48" s="193" t="s">
        <v>3203</v>
      </c>
      <c r="E48" s="211"/>
      <c r="F48" s="211"/>
      <c r="G48" s="128">
        <v>1</v>
      </c>
      <c r="H48" s="664"/>
      <c r="I48" s="129">
        <f t="shared" si="0"/>
        <v>0</v>
      </c>
    </row>
    <row r="49" spans="1:9" ht="25.5" x14ac:dyDescent="0.25">
      <c r="A49" s="13">
        <v>39</v>
      </c>
      <c r="B49" s="645" t="s">
        <v>3208</v>
      </c>
      <c r="C49" s="136" t="s">
        <v>3209</v>
      </c>
      <c r="D49" s="193" t="s">
        <v>3203</v>
      </c>
      <c r="E49" s="211"/>
      <c r="F49" s="211"/>
      <c r="G49" s="128">
        <v>1</v>
      </c>
      <c r="H49" s="664"/>
      <c r="I49" s="129">
        <f t="shared" si="0"/>
        <v>0</v>
      </c>
    </row>
    <row r="50" spans="1:9" ht="25.5" x14ac:dyDescent="0.25">
      <c r="A50" s="13">
        <v>40</v>
      </c>
      <c r="B50" s="645" t="s">
        <v>3210</v>
      </c>
      <c r="C50" s="136" t="s">
        <v>3211</v>
      </c>
      <c r="D50" s="193" t="s">
        <v>2347</v>
      </c>
      <c r="E50" s="211"/>
      <c r="F50" s="211"/>
      <c r="G50" s="128">
        <v>1</v>
      </c>
      <c r="H50" s="664"/>
      <c r="I50" s="129">
        <f t="shared" si="0"/>
        <v>0</v>
      </c>
    </row>
    <row r="51" spans="1:9" x14ac:dyDescent="0.25">
      <c r="A51" s="13">
        <v>41</v>
      </c>
      <c r="B51" s="645" t="s">
        <v>3288</v>
      </c>
      <c r="C51" s="136" t="s">
        <v>3212</v>
      </c>
      <c r="D51" s="193" t="s">
        <v>2347</v>
      </c>
      <c r="E51" s="211"/>
      <c r="F51" s="211"/>
      <c r="G51" s="128">
        <v>1</v>
      </c>
      <c r="H51" s="664"/>
      <c r="I51" s="129">
        <f t="shared" si="0"/>
        <v>0</v>
      </c>
    </row>
    <row r="52" spans="1:9" ht="25.5" customHeight="1" x14ac:dyDescent="0.25">
      <c r="A52" s="13">
        <v>42</v>
      </c>
      <c r="B52" s="645" t="s">
        <v>3213</v>
      </c>
      <c r="C52" s="136" t="s">
        <v>3214</v>
      </c>
      <c r="D52" s="193" t="s">
        <v>2165</v>
      </c>
      <c r="E52" s="211"/>
      <c r="F52" s="211"/>
      <c r="G52" s="128">
        <v>1</v>
      </c>
      <c r="H52" s="664"/>
      <c r="I52" s="129">
        <f t="shared" si="0"/>
        <v>0</v>
      </c>
    </row>
    <row r="53" spans="1:9" x14ac:dyDescent="0.25">
      <c r="A53" s="13">
        <v>43</v>
      </c>
      <c r="B53" s="646" t="s">
        <v>3215</v>
      </c>
      <c r="C53" s="136" t="s">
        <v>3214</v>
      </c>
      <c r="D53" s="193" t="s">
        <v>2165</v>
      </c>
      <c r="E53" s="211"/>
      <c r="F53" s="211"/>
      <c r="G53" s="128">
        <v>1</v>
      </c>
      <c r="H53" s="664"/>
      <c r="I53" s="129">
        <f t="shared" si="0"/>
        <v>0</v>
      </c>
    </row>
    <row r="54" spans="1:9" ht="89.25" x14ac:dyDescent="0.25">
      <c r="A54" s="13">
        <v>44</v>
      </c>
      <c r="B54" s="645" t="s">
        <v>3216</v>
      </c>
      <c r="C54" s="136" t="s">
        <v>3217</v>
      </c>
      <c r="D54" s="193" t="s">
        <v>2165</v>
      </c>
      <c r="E54" s="211"/>
      <c r="F54" s="211"/>
      <c r="G54" s="128">
        <v>1</v>
      </c>
      <c r="H54" s="664"/>
      <c r="I54" s="129">
        <f t="shared" si="0"/>
        <v>0</v>
      </c>
    </row>
    <row r="55" spans="1:9" ht="76.5" x14ac:dyDescent="0.25">
      <c r="A55" s="13">
        <v>45</v>
      </c>
      <c r="B55" s="645" t="s">
        <v>3218</v>
      </c>
      <c r="C55" s="136" t="s">
        <v>3219</v>
      </c>
      <c r="D55" s="193" t="s">
        <v>2165</v>
      </c>
      <c r="E55" s="211"/>
      <c r="F55" s="211"/>
      <c r="G55" s="128">
        <v>1</v>
      </c>
      <c r="H55" s="664"/>
      <c r="I55" s="129">
        <f t="shared" si="0"/>
        <v>0</v>
      </c>
    </row>
    <row r="56" spans="1:9" x14ac:dyDescent="0.25">
      <c r="A56" s="13">
        <v>46</v>
      </c>
      <c r="B56" s="645" t="s">
        <v>3220</v>
      </c>
      <c r="C56" s="136"/>
      <c r="D56" s="193" t="s">
        <v>173</v>
      </c>
      <c r="E56" s="211"/>
      <c r="F56" s="211"/>
      <c r="G56" s="128">
        <v>1</v>
      </c>
      <c r="H56" s="664"/>
      <c r="I56" s="129">
        <f t="shared" si="0"/>
        <v>0</v>
      </c>
    </row>
    <row r="57" spans="1:9" x14ac:dyDescent="0.25">
      <c r="A57" s="13">
        <v>47</v>
      </c>
      <c r="B57" s="646" t="s">
        <v>3221</v>
      </c>
      <c r="C57" s="136"/>
      <c r="D57" s="193" t="s">
        <v>2758</v>
      </c>
      <c r="E57" s="211"/>
      <c r="F57" s="211"/>
      <c r="G57" s="128">
        <v>1</v>
      </c>
      <c r="H57" s="664"/>
      <c r="I57" s="129">
        <f t="shared" si="0"/>
        <v>0</v>
      </c>
    </row>
    <row r="58" spans="1:9" ht="25.5" x14ac:dyDescent="0.25">
      <c r="A58" s="13">
        <v>48</v>
      </c>
      <c r="B58" s="645" t="s">
        <v>3222</v>
      </c>
      <c r="C58" s="136" t="s">
        <v>3223</v>
      </c>
      <c r="D58" s="193" t="s">
        <v>3224</v>
      </c>
      <c r="E58" s="211"/>
      <c r="F58" s="211"/>
      <c r="G58" s="128">
        <v>1</v>
      </c>
      <c r="H58" s="664"/>
      <c r="I58" s="129">
        <f t="shared" si="0"/>
        <v>0</v>
      </c>
    </row>
    <row r="59" spans="1:9" ht="48" customHeight="1" x14ac:dyDescent="0.25">
      <c r="A59" s="13">
        <v>49</v>
      </c>
      <c r="B59" s="645" t="s">
        <v>3225</v>
      </c>
      <c r="C59" s="136" t="s">
        <v>3226</v>
      </c>
      <c r="D59" s="193" t="s">
        <v>3224</v>
      </c>
      <c r="E59" s="211"/>
      <c r="F59" s="211"/>
      <c r="G59" s="128">
        <v>1</v>
      </c>
      <c r="H59" s="664"/>
      <c r="I59" s="129">
        <f t="shared" si="0"/>
        <v>0</v>
      </c>
    </row>
    <row r="60" spans="1:9" ht="48" customHeight="1" x14ac:dyDescent="0.25">
      <c r="A60" s="13">
        <v>50</v>
      </c>
      <c r="B60" s="645" t="s">
        <v>3227</v>
      </c>
      <c r="C60" s="136" t="s">
        <v>3228</v>
      </c>
      <c r="D60" s="193" t="s">
        <v>3224</v>
      </c>
      <c r="E60" s="211"/>
      <c r="F60" s="211"/>
      <c r="G60" s="128">
        <v>1</v>
      </c>
      <c r="H60" s="664"/>
      <c r="I60" s="129">
        <f t="shared" si="0"/>
        <v>0</v>
      </c>
    </row>
    <row r="61" spans="1:9" x14ac:dyDescent="0.25">
      <c r="A61" s="13">
        <v>51</v>
      </c>
      <c r="B61" s="645" t="s">
        <v>3229</v>
      </c>
      <c r="C61" s="136" t="s">
        <v>3230</v>
      </c>
      <c r="D61" s="193" t="s">
        <v>3231</v>
      </c>
      <c r="E61" s="211"/>
      <c r="F61" s="211"/>
      <c r="G61" s="128">
        <v>1</v>
      </c>
      <c r="H61" s="664"/>
      <c r="I61" s="129">
        <f t="shared" si="0"/>
        <v>0</v>
      </c>
    </row>
    <row r="62" spans="1:9" x14ac:dyDescent="0.25">
      <c r="A62" s="13">
        <v>52</v>
      </c>
      <c r="B62" s="645" t="s">
        <v>3232</v>
      </c>
      <c r="C62" s="136" t="s">
        <v>3233</v>
      </c>
      <c r="D62" s="193" t="s">
        <v>3234</v>
      </c>
      <c r="E62" s="211"/>
      <c r="F62" s="211"/>
      <c r="G62" s="128">
        <v>1</v>
      </c>
      <c r="H62" s="664"/>
      <c r="I62" s="129">
        <f t="shared" ref="I62:I92" si="1">G62*ROUND(H62,2)</f>
        <v>0</v>
      </c>
    </row>
    <row r="63" spans="1:9" x14ac:dyDescent="0.25">
      <c r="A63" s="399"/>
      <c r="B63" s="852" t="s">
        <v>3235</v>
      </c>
      <c r="C63" s="853"/>
      <c r="D63" s="853"/>
      <c r="E63" s="853"/>
      <c r="F63" s="853"/>
      <c r="G63" s="853"/>
      <c r="H63" s="853"/>
      <c r="I63" s="854"/>
    </row>
    <row r="64" spans="1:9" ht="25.5" x14ac:dyDescent="0.25">
      <c r="A64" s="13">
        <v>53</v>
      </c>
      <c r="B64" s="648" t="s">
        <v>3236</v>
      </c>
      <c r="C64" s="136" t="s">
        <v>3237</v>
      </c>
      <c r="D64" s="193" t="s">
        <v>3090</v>
      </c>
      <c r="E64" s="211"/>
      <c r="F64" s="211"/>
      <c r="G64" s="128">
        <v>1</v>
      </c>
      <c r="H64" s="664"/>
      <c r="I64" s="129">
        <f t="shared" si="1"/>
        <v>0</v>
      </c>
    </row>
    <row r="65" spans="1:9" ht="25.5" x14ac:dyDescent="0.25">
      <c r="A65" s="13">
        <v>54</v>
      </c>
      <c r="B65" s="645" t="s">
        <v>3238</v>
      </c>
      <c r="C65" s="136" t="s">
        <v>3239</v>
      </c>
      <c r="D65" s="193" t="s">
        <v>3240</v>
      </c>
      <c r="E65" s="211"/>
      <c r="F65" s="211"/>
      <c r="G65" s="128">
        <v>1</v>
      </c>
      <c r="H65" s="664"/>
      <c r="I65" s="129">
        <f t="shared" si="1"/>
        <v>0</v>
      </c>
    </row>
    <row r="66" spans="1:9" ht="38.25" x14ac:dyDescent="0.25">
      <c r="A66" s="13">
        <v>55</v>
      </c>
      <c r="B66" s="646" t="s">
        <v>3241</v>
      </c>
      <c r="C66" s="136" t="s">
        <v>3242</v>
      </c>
      <c r="D66" s="193" t="s">
        <v>2988</v>
      </c>
      <c r="E66" s="211"/>
      <c r="F66" s="211"/>
      <c r="G66" s="128">
        <v>1</v>
      </c>
      <c r="H66" s="664"/>
      <c r="I66" s="129">
        <f t="shared" si="1"/>
        <v>0</v>
      </c>
    </row>
    <row r="67" spans="1:9" x14ac:dyDescent="0.25">
      <c r="A67" s="13">
        <v>56</v>
      </c>
      <c r="B67" s="646" t="s">
        <v>3243</v>
      </c>
      <c r="C67" s="136"/>
      <c r="D67" s="193" t="s">
        <v>3090</v>
      </c>
      <c r="E67" s="211"/>
      <c r="F67" s="211"/>
      <c r="G67" s="128">
        <v>1</v>
      </c>
      <c r="H67" s="664"/>
      <c r="I67" s="129">
        <f t="shared" si="1"/>
        <v>0</v>
      </c>
    </row>
    <row r="68" spans="1:9" ht="38.25" x14ac:dyDescent="0.25">
      <c r="A68" s="13">
        <v>57</v>
      </c>
      <c r="B68" s="646" t="s">
        <v>3244</v>
      </c>
      <c r="C68" s="136" t="s">
        <v>3245</v>
      </c>
      <c r="D68" s="193" t="s">
        <v>3246</v>
      </c>
      <c r="E68" s="211"/>
      <c r="F68" s="211"/>
      <c r="G68" s="128">
        <v>1</v>
      </c>
      <c r="H68" s="664"/>
      <c r="I68" s="129">
        <f t="shared" si="1"/>
        <v>0</v>
      </c>
    </row>
    <row r="69" spans="1:9" x14ac:dyDescent="0.25">
      <c r="A69" s="13">
        <v>58</v>
      </c>
      <c r="B69" s="646" t="s">
        <v>3247</v>
      </c>
      <c r="C69" s="136" t="s">
        <v>3248</v>
      </c>
      <c r="D69" s="193" t="s">
        <v>3249</v>
      </c>
      <c r="E69" s="211"/>
      <c r="F69" s="211"/>
      <c r="G69" s="128">
        <v>1</v>
      </c>
      <c r="H69" s="664"/>
      <c r="I69" s="129">
        <f t="shared" si="1"/>
        <v>0</v>
      </c>
    </row>
    <row r="70" spans="1:9" x14ac:dyDescent="0.25">
      <c r="A70" s="13">
        <v>59</v>
      </c>
      <c r="B70" s="646" t="s">
        <v>3250</v>
      </c>
      <c r="C70" s="136"/>
      <c r="D70" s="193" t="s">
        <v>3246</v>
      </c>
      <c r="E70" s="211"/>
      <c r="F70" s="211"/>
      <c r="G70" s="128">
        <v>1</v>
      </c>
      <c r="H70" s="664"/>
      <c r="I70" s="129">
        <f t="shared" si="1"/>
        <v>0</v>
      </c>
    </row>
    <row r="71" spans="1:9" x14ac:dyDescent="0.25">
      <c r="A71" s="13">
        <v>60</v>
      </c>
      <c r="B71" s="646" t="s">
        <v>3251</v>
      </c>
      <c r="C71" s="136" t="s">
        <v>3252</v>
      </c>
      <c r="D71" s="193" t="s">
        <v>2043</v>
      </c>
      <c r="E71" s="211"/>
      <c r="F71" s="211"/>
      <c r="G71" s="128">
        <v>1</v>
      </c>
      <c r="H71" s="664"/>
      <c r="I71" s="129">
        <f t="shared" si="1"/>
        <v>0</v>
      </c>
    </row>
    <row r="72" spans="1:9" ht="25.5" x14ac:dyDescent="0.25">
      <c r="A72" s="13">
        <v>61</v>
      </c>
      <c r="B72" s="646" t="s">
        <v>3251</v>
      </c>
      <c r="C72" s="136" t="s">
        <v>3253</v>
      </c>
      <c r="D72" s="193" t="s">
        <v>2043</v>
      </c>
      <c r="E72" s="211"/>
      <c r="F72" s="211"/>
      <c r="G72" s="128">
        <v>1</v>
      </c>
      <c r="H72" s="664"/>
      <c r="I72" s="129">
        <f t="shared" si="1"/>
        <v>0</v>
      </c>
    </row>
    <row r="73" spans="1:9" ht="25.5" x14ac:dyDescent="0.25">
      <c r="A73" s="13">
        <v>62</v>
      </c>
      <c r="B73" s="646" t="s">
        <v>3254</v>
      </c>
      <c r="C73" s="136" t="s">
        <v>3255</v>
      </c>
      <c r="D73" s="193" t="s">
        <v>2043</v>
      </c>
      <c r="E73" s="211"/>
      <c r="F73" s="211"/>
      <c r="G73" s="128">
        <v>1</v>
      </c>
      <c r="H73" s="664"/>
      <c r="I73" s="129">
        <f t="shared" si="1"/>
        <v>0</v>
      </c>
    </row>
    <row r="74" spans="1:9" ht="38.25" x14ac:dyDescent="0.25">
      <c r="A74" s="13">
        <v>63</v>
      </c>
      <c r="B74" s="646" t="s">
        <v>3256</v>
      </c>
      <c r="C74" s="136" t="s">
        <v>3257</v>
      </c>
      <c r="D74" s="193" t="s">
        <v>2043</v>
      </c>
      <c r="E74" s="211"/>
      <c r="F74" s="211"/>
      <c r="G74" s="128">
        <v>1</v>
      </c>
      <c r="H74" s="664"/>
      <c r="I74" s="129">
        <f t="shared" si="1"/>
        <v>0</v>
      </c>
    </row>
    <row r="75" spans="1:9" ht="51" x14ac:dyDescent="0.25">
      <c r="A75" s="13">
        <v>64</v>
      </c>
      <c r="B75" s="646" t="s">
        <v>3258</v>
      </c>
      <c r="C75" s="136" t="s">
        <v>3259</v>
      </c>
      <c r="D75" s="193" t="s">
        <v>2043</v>
      </c>
      <c r="E75" s="211"/>
      <c r="F75" s="211"/>
      <c r="G75" s="128">
        <v>1</v>
      </c>
      <c r="H75" s="664"/>
      <c r="I75" s="129">
        <f t="shared" si="1"/>
        <v>0</v>
      </c>
    </row>
    <row r="76" spans="1:9" ht="51" x14ac:dyDescent="0.25">
      <c r="A76" s="13">
        <v>65</v>
      </c>
      <c r="B76" s="646" t="s">
        <v>3260</v>
      </c>
      <c r="C76" s="136" t="s">
        <v>3261</v>
      </c>
      <c r="D76" s="193" t="s">
        <v>2043</v>
      </c>
      <c r="E76" s="211"/>
      <c r="F76" s="211"/>
      <c r="G76" s="128">
        <v>1</v>
      </c>
      <c r="H76" s="664"/>
      <c r="I76" s="129">
        <f t="shared" si="1"/>
        <v>0</v>
      </c>
    </row>
    <row r="77" spans="1:9" ht="38.25" x14ac:dyDescent="0.25">
      <c r="A77" s="13">
        <v>66</v>
      </c>
      <c r="B77" s="646" t="s">
        <v>3262</v>
      </c>
      <c r="C77" s="136" t="s">
        <v>3263</v>
      </c>
      <c r="D77" s="193" t="s">
        <v>2043</v>
      </c>
      <c r="E77" s="211"/>
      <c r="F77" s="211"/>
      <c r="G77" s="128">
        <v>1</v>
      </c>
      <c r="H77" s="664"/>
      <c r="I77" s="129">
        <f t="shared" si="1"/>
        <v>0</v>
      </c>
    </row>
    <row r="78" spans="1:9" ht="38.25" x14ac:dyDescent="0.25">
      <c r="A78" s="13">
        <v>67</v>
      </c>
      <c r="B78" s="646" t="s">
        <v>3262</v>
      </c>
      <c r="C78" s="136" t="s">
        <v>3264</v>
      </c>
      <c r="D78" s="193" t="s">
        <v>2043</v>
      </c>
      <c r="E78" s="211"/>
      <c r="F78" s="211"/>
      <c r="G78" s="128">
        <v>1</v>
      </c>
      <c r="H78" s="664"/>
      <c r="I78" s="129">
        <f t="shared" si="1"/>
        <v>0</v>
      </c>
    </row>
    <row r="79" spans="1:9" ht="25.5" x14ac:dyDescent="0.25">
      <c r="A79" s="13">
        <v>68</v>
      </c>
      <c r="B79" s="646" t="s">
        <v>3265</v>
      </c>
      <c r="C79" s="136" t="s">
        <v>3266</v>
      </c>
      <c r="D79" s="193" t="s">
        <v>2043</v>
      </c>
      <c r="E79" s="211"/>
      <c r="F79" s="211"/>
      <c r="G79" s="128">
        <v>1</v>
      </c>
      <c r="H79" s="664"/>
      <c r="I79" s="129">
        <f t="shared" si="1"/>
        <v>0</v>
      </c>
    </row>
    <row r="80" spans="1:9" ht="25.5" x14ac:dyDescent="0.25">
      <c r="A80" s="13">
        <v>69</v>
      </c>
      <c r="B80" s="646" t="s">
        <v>3267</v>
      </c>
      <c r="C80" s="136" t="s">
        <v>3268</v>
      </c>
      <c r="D80" s="193" t="s">
        <v>2043</v>
      </c>
      <c r="E80" s="211"/>
      <c r="F80" s="211"/>
      <c r="G80" s="128">
        <v>1</v>
      </c>
      <c r="H80" s="664"/>
      <c r="I80" s="129">
        <f t="shared" si="1"/>
        <v>0</v>
      </c>
    </row>
    <row r="81" spans="1:9" ht="51" x14ac:dyDescent="0.25">
      <c r="A81" s="13">
        <v>70</v>
      </c>
      <c r="B81" s="646" t="s">
        <v>3267</v>
      </c>
      <c r="C81" s="136" t="s">
        <v>3269</v>
      </c>
      <c r="D81" s="193" t="s">
        <v>2043</v>
      </c>
      <c r="E81" s="211"/>
      <c r="F81" s="211"/>
      <c r="G81" s="128">
        <v>1</v>
      </c>
      <c r="H81" s="664"/>
      <c r="I81" s="129">
        <f t="shared" si="1"/>
        <v>0</v>
      </c>
    </row>
    <row r="82" spans="1:9" ht="38.25" x14ac:dyDescent="0.25">
      <c r="A82" s="13">
        <v>71</v>
      </c>
      <c r="B82" s="646" t="s">
        <v>3267</v>
      </c>
      <c r="C82" s="136" t="s">
        <v>3270</v>
      </c>
      <c r="D82" s="193" t="s">
        <v>2043</v>
      </c>
      <c r="E82" s="211"/>
      <c r="F82" s="211"/>
      <c r="G82" s="128">
        <v>1</v>
      </c>
      <c r="H82" s="664"/>
      <c r="I82" s="129">
        <f t="shared" si="1"/>
        <v>0</v>
      </c>
    </row>
    <row r="83" spans="1:9" ht="38.25" x14ac:dyDescent="0.25">
      <c r="A83" s="13">
        <v>72</v>
      </c>
      <c r="B83" s="646" t="s">
        <v>3267</v>
      </c>
      <c r="C83" s="136" t="s">
        <v>3271</v>
      </c>
      <c r="D83" s="193" t="s">
        <v>2043</v>
      </c>
      <c r="E83" s="211"/>
      <c r="F83" s="211"/>
      <c r="G83" s="128">
        <v>1</v>
      </c>
      <c r="H83" s="664"/>
      <c r="I83" s="129">
        <f t="shared" si="1"/>
        <v>0</v>
      </c>
    </row>
    <row r="84" spans="1:9" ht="38.25" x14ac:dyDescent="0.25">
      <c r="A84" s="13">
        <v>73</v>
      </c>
      <c r="B84" s="646" t="s">
        <v>3267</v>
      </c>
      <c r="C84" s="136" t="s">
        <v>3272</v>
      </c>
      <c r="D84" s="193" t="s">
        <v>2043</v>
      </c>
      <c r="E84" s="211"/>
      <c r="F84" s="211"/>
      <c r="G84" s="128">
        <v>1</v>
      </c>
      <c r="H84" s="664"/>
      <c r="I84" s="129">
        <f t="shared" si="1"/>
        <v>0</v>
      </c>
    </row>
    <row r="85" spans="1:9" ht="38.25" x14ac:dyDescent="0.25">
      <c r="A85" s="13">
        <v>74</v>
      </c>
      <c r="B85" s="646" t="s">
        <v>3267</v>
      </c>
      <c r="C85" s="136" t="s">
        <v>3273</v>
      </c>
      <c r="D85" s="193" t="s">
        <v>2043</v>
      </c>
      <c r="E85" s="211"/>
      <c r="F85" s="211"/>
      <c r="G85" s="128">
        <v>1</v>
      </c>
      <c r="H85" s="664"/>
      <c r="I85" s="129">
        <f t="shared" si="1"/>
        <v>0</v>
      </c>
    </row>
    <row r="86" spans="1:9" ht="102" x14ac:dyDescent="0.25">
      <c r="A86" s="13">
        <v>75</v>
      </c>
      <c r="B86" s="646" t="s">
        <v>3274</v>
      </c>
      <c r="C86" s="136" t="s">
        <v>3275</v>
      </c>
      <c r="D86" s="193" t="s">
        <v>2043</v>
      </c>
      <c r="E86" s="211"/>
      <c r="F86" s="211"/>
      <c r="G86" s="128">
        <v>1</v>
      </c>
      <c r="H86" s="664"/>
      <c r="I86" s="129">
        <f t="shared" si="1"/>
        <v>0</v>
      </c>
    </row>
    <row r="87" spans="1:9" x14ac:dyDescent="0.25">
      <c r="A87" s="13">
        <v>76</v>
      </c>
      <c r="B87" s="646" t="s">
        <v>154</v>
      </c>
      <c r="C87" s="136" t="s">
        <v>3276</v>
      </c>
      <c r="D87" s="193" t="s">
        <v>2073</v>
      </c>
      <c r="E87" s="211"/>
      <c r="F87" s="211"/>
      <c r="G87" s="128">
        <v>1</v>
      </c>
      <c r="H87" s="664"/>
      <c r="I87" s="129">
        <f t="shared" si="1"/>
        <v>0</v>
      </c>
    </row>
    <row r="88" spans="1:9" x14ac:dyDescent="0.25">
      <c r="A88" s="13">
        <v>77</v>
      </c>
      <c r="B88" s="646" t="s">
        <v>3277</v>
      </c>
      <c r="C88" s="136" t="s">
        <v>3278</v>
      </c>
      <c r="D88" s="193" t="s">
        <v>3279</v>
      </c>
      <c r="E88" s="211"/>
      <c r="F88" s="211"/>
      <c r="G88" s="128">
        <v>1</v>
      </c>
      <c r="H88" s="664"/>
      <c r="I88" s="129">
        <f t="shared" si="1"/>
        <v>0</v>
      </c>
    </row>
    <row r="89" spans="1:9" x14ac:dyDescent="0.25">
      <c r="A89" s="13">
        <v>78</v>
      </c>
      <c r="B89" s="646" t="s">
        <v>3280</v>
      </c>
      <c r="C89" s="136" t="s">
        <v>3281</v>
      </c>
      <c r="D89" s="193" t="s">
        <v>2073</v>
      </c>
      <c r="E89" s="211"/>
      <c r="F89" s="211"/>
      <c r="G89" s="128">
        <v>1</v>
      </c>
      <c r="H89" s="664"/>
      <c r="I89" s="129">
        <f t="shared" si="1"/>
        <v>0</v>
      </c>
    </row>
    <row r="90" spans="1:9" x14ac:dyDescent="0.25">
      <c r="A90" s="13">
        <v>79</v>
      </c>
      <c r="B90" s="646" t="s">
        <v>52</v>
      </c>
      <c r="C90" s="136" t="s">
        <v>3282</v>
      </c>
      <c r="D90" s="193" t="s">
        <v>3224</v>
      </c>
      <c r="E90" s="211"/>
      <c r="F90" s="211"/>
      <c r="G90" s="128">
        <v>1</v>
      </c>
      <c r="H90" s="664"/>
      <c r="I90" s="129">
        <f t="shared" si="1"/>
        <v>0</v>
      </c>
    </row>
    <row r="91" spans="1:9" ht="38.25" x14ac:dyDescent="0.25">
      <c r="A91" s="13">
        <v>80</v>
      </c>
      <c r="B91" s="644" t="s">
        <v>3283</v>
      </c>
      <c r="C91" s="136" t="s">
        <v>3284</v>
      </c>
      <c r="D91" s="193" t="s">
        <v>3285</v>
      </c>
      <c r="E91" s="211"/>
      <c r="F91" s="211"/>
      <c r="G91" s="128">
        <v>1</v>
      </c>
      <c r="H91" s="664"/>
      <c r="I91" s="129">
        <f t="shared" si="1"/>
        <v>0</v>
      </c>
    </row>
    <row r="92" spans="1:9" ht="26.25" thickBot="1" x14ac:dyDescent="0.3">
      <c r="A92" s="259">
        <v>81</v>
      </c>
      <c r="B92" s="653" t="s">
        <v>3286</v>
      </c>
      <c r="C92" s="138" t="s">
        <v>3287</v>
      </c>
      <c r="D92" s="407" t="s">
        <v>3285</v>
      </c>
      <c r="E92" s="1081"/>
      <c r="F92" s="1081"/>
      <c r="G92" s="130">
        <v>1</v>
      </c>
      <c r="H92" s="676"/>
      <c r="I92" s="145">
        <f t="shared" si="1"/>
        <v>0</v>
      </c>
    </row>
    <row r="93" spans="1:9" ht="16.5" thickTop="1" thickBot="1" x14ac:dyDescent="0.3">
      <c r="A93" s="192"/>
      <c r="B93" s="38"/>
      <c r="C93" s="38"/>
      <c r="D93" s="38"/>
      <c r="E93" s="38"/>
      <c r="F93" s="38"/>
      <c r="G93" s="192"/>
      <c r="H93" s="125" t="s">
        <v>9</v>
      </c>
      <c r="I93" s="126">
        <f>SUM(I8:I14,I16:I31,I33:I39,I41:I62,I64:I92)</f>
        <v>0</v>
      </c>
    </row>
    <row r="94" spans="1:9" ht="15.75" thickTop="1" x14ac:dyDescent="0.25"/>
    <row r="95" spans="1:9" ht="15" customHeight="1" x14ac:dyDescent="0.25">
      <c r="A95" s="1341" t="s">
        <v>151</v>
      </c>
      <c r="B95" s="1341"/>
      <c r="C95" s="1341"/>
      <c r="D95" s="1341"/>
      <c r="E95" s="1341"/>
      <c r="F95" s="1341"/>
      <c r="G95" s="1341"/>
      <c r="H95" s="1341"/>
      <c r="I95" s="1341"/>
    </row>
    <row r="96" spans="1:9" x14ac:dyDescent="0.25">
      <c r="A96" s="1341"/>
      <c r="B96" s="1341"/>
      <c r="C96" s="1341"/>
      <c r="D96" s="1341"/>
      <c r="E96" s="1341"/>
      <c r="F96" s="1341"/>
      <c r="G96" s="1341"/>
      <c r="H96" s="1341"/>
      <c r="I96" s="1341"/>
    </row>
    <row r="97" spans="1:9" x14ac:dyDescent="0.25">
      <c r="A97" s="1341"/>
      <c r="B97" s="1341"/>
      <c r="C97" s="1341"/>
      <c r="D97" s="1341"/>
      <c r="E97" s="1341"/>
      <c r="F97" s="1341"/>
      <c r="G97" s="1341"/>
      <c r="H97" s="1341"/>
      <c r="I97" s="1341"/>
    </row>
    <row r="98" spans="1:9" x14ac:dyDescent="0.25">
      <c r="A98" s="1341"/>
      <c r="B98" s="1341"/>
      <c r="C98" s="1341"/>
      <c r="D98" s="1341"/>
      <c r="E98" s="1341"/>
      <c r="F98" s="1341"/>
      <c r="G98" s="1341"/>
      <c r="H98" s="1341"/>
      <c r="I98" s="1341"/>
    </row>
    <row r="99" spans="1:9" x14ac:dyDescent="0.25">
      <c r="A99" s="1341"/>
      <c r="B99" s="1341"/>
      <c r="C99" s="1341"/>
      <c r="D99" s="1341"/>
      <c r="E99" s="1341"/>
      <c r="F99" s="1341"/>
      <c r="G99" s="1341"/>
      <c r="H99" s="1341"/>
      <c r="I99" s="1341"/>
    </row>
  </sheetData>
  <sheetProtection algorithmName="SHA-512" hashValue="Fxu0emh8g4zeTiOq2e3ggy3p8vWhGZ6I90uFjBHGArLL6OxIwQfJ3jHia9fJosIpmBV29qLzCt7Nq//iLdKweA==" saltValue="7g+ono26P0Z1nEuA6GpZBQ==" spinCount="100000" sheet="1" objects="1" scenarios="1"/>
  <mergeCells count="13">
    <mergeCell ref="A95:I99"/>
    <mergeCell ref="A2:I2"/>
    <mergeCell ref="A3:I3"/>
    <mergeCell ref="A4:I4"/>
    <mergeCell ref="G1:I1"/>
    <mergeCell ref="A1:F1"/>
    <mergeCell ref="H5:H6"/>
    <mergeCell ref="I5:I6"/>
    <mergeCell ref="A5:A6"/>
    <mergeCell ref="B5:B6"/>
    <mergeCell ref="C5:D5"/>
    <mergeCell ref="E5:F5"/>
    <mergeCell ref="G5:G6"/>
  </mergeCells>
  <printOptions horizontalCentered="1"/>
  <pageMargins left="0.39370078740157483" right="0.39370078740157483" top="0.39370078740157483" bottom="0.39370078740157483" header="0.19685039370078741" footer="0.19685039370078741"/>
  <pageSetup paperSize="9" scale="74" fitToHeight="6" orientation="landscape" horizontalDpi="4294967295" verticalDpi="4294967295" r:id="rId1"/>
  <headerFooter>
    <oddFooter>Strana &amp;P z &amp;N</oddFooter>
  </headerFooter>
  <drawing r:id="rId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89">
    <tabColor theme="2" tint="-0.499984740745262"/>
    <pageSetUpPr fitToPage="1"/>
  </sheetPr>
  <dimension ref="A1:J294"/>
  <sheetViews>
    <sheetView zoomScale="25" zoomScaleNormal="25" workbookViewId="0">
      <pane ySplit="6" topLeftCell="A254" activePane="bottomLeft" state="frozen"/>
      <selection activeCell="A2" sqref="A2:C2"/>
      <selection pane="bottomLeft" activeCell="AJ273" sqref="AJ273"/>
    </sheetView>
  </sheetViews>
  <sheetFormatPr defaultColWidth="9.140625" defaultRowHeight="15" x14ac:dyDescent="0.25"/>
  <cols>
    <col min="1" max="1" width="5.7109375" style="1133" customWidth="1"/>
    <col min="2" max="2" width="53.7109375" style="18" customWidth="1"/>
    <col min="3" max="3" width="16.7109375" style="18" customWidth="1"/>
    <col min="4" max="4" width="24.7109375" style="18" customWidth="1"/>
    <col min="5" max="5" width="16.7109375" style="18" customWidth="1"/>
    <col min="6" max="6" width="24.7109375" style="18" customWidth="1"/>
    <col min="7" max="7" width="12.7109375" style="1133" customWidth="1"/>
    <col min="8" max="9" width="15.7109375" style="1133" customWidth="1"/>
    <col min="10" max="10" width="10.42578125" style="18" bestFit="1" customWidth="1"/>
    <col min="11" max="16384" width="9.140625" style="18"/>
  </cols>
  <sheetData>
    <row r="1" spans="1:10" ht="54" customHeight="1" x14ac:dyDescent="0.25">
      <c r="A1" s="1162"/>
      <c r="B1" s="1162"/>
      <c r="C1" s="1162"/>
      <c r="D1" s="1162"/>
      <c r="E1" s="1162"/>
      <c r="F1" s="1162"/>
      <c r="G1" s="1164" t="s">
        <v>3566</v>
      </c>
      <c r="H1" s="1164"/>
      <c r="I1" s="1164"/>
    </row>
    <row r="2" spans="1:10" ht="15.75" customHeight="1" x14ac:dyDescent="0.25">
      <c r="A2" s="1169" t="s">
        <v>1606</v>
      </c>
      <c r="B2" s="1169"/>
      <c r="C2" s="1169"/>
      <c r="D2" s="1169"/>
      <c r="E2" s="1169"/>
      <c r="F2" s="1169"/>
      <c r="G2" s="1169"/>
      <c r="H2" s="1169"/>
      <c r="I2" s="1169"/>
    </row>
    <row r="3" spans="1:10" ht="15.75" customHeight="1" x14ac:dyDescent="0.25">
      <c r="A3" s="1169" t="s">
        <v>3621</v>
      </c>
      <c r="B3" s="1169"/>
      <c r="C3" s="1169"/>
      <c r="D3" s="1169"/>
      <c r="E3" s="1169"/>
      <c r="F3" s="1169"/>
      <c r="G3" s="1169"/>
      <c r="H3" s="1169"/>
      <c r="I3" s="1169"/>
    </row>
    <row r="4" spans="1:10" ht="15.75" customHeight="1" thickBot="1" x14ac:dyDescent="0.3">
      <c r="A4" s="1172"/>
      <c r="B4" s="1172"/>
      <c r="C4" s="1172"/>
      <c r="D4" s="1172"/>
      <c r="E4" s="1172"/>
      <c r="F4" s="1172"/>
      <c r="G4" s="1172"/>
      <c r="H4" s="1172"/>
      <c r="I4" s="1172"/>
    </row>
    <row r="5" spans="1:10" ht="30" customHeight="1" thickTop="1" thickBot="1" x14ac:dyDescent="0.3">
      <c r="A5" s="1173" t="s">
        <v>61</v>
      </c>
      <c r="B5" s="1170" t="s">
        <v>0</v>
      </c>
      <c r="C5" s="1343" t="s">
        <v>145</v>
      </c>
      <c r="D5" s="1344"/>
      <c r="E5" s="1345" t="s">
        <v>146</v>
      </c>
      <c r="F5" s="1346"/>
      <c r="G5" s="1156" t="s">
        <v>3774</v>
      </c>
      <c r="H5" s="1165" t="s">
        <v>200</v>
      </c>
      <c r="I5" s="1167" t="s">
        <v>3773</v>
      </c>
    </row>
    <row r="6" spans="1:10" ht="30" customHeight="1" thickBot="1" x14ac:dyDescent="0.3">
      <c r="A6" s="1189"/>
      <c r="B6" s="1190"/>
      <c r="C6" s="1139" t="s">
        <v>147</v>
      </c>
      <c r="D6" s="1139" t="s">
        <v>148</v>
      </c>
      <c r="E6" s="403" t="s">
        <v>147</v>
      </c>
      <c r="F6" s="403" t="s">
        <v>148</v>
      </c>
      <c r="G6" s="1157"/>
      <c r="H6" s="1191"/>
      <c r="I6" s="1192"/>
    </row>
    <row r="7" spans="1:10" s="38" customFormat="1" ht="15" customHeight="1" x14ac:dyDescent="0.25">
      <c r="A7" s="248"/>
      <c r="B7" s="858" t="s">
        <v>2731</v>
      </c>
      <c r="C7" s="859"/>
      <c r="D7" s="859"/>
      <c r="E7" s="859"/>
      <c r="F7" s="859"/>
      <c r="G7" s="859"/>
      <c r="H7" s="859"/>
      <c r="I7" s="860"/>
    </row>
    <row r="8" spans="1:10" s="38" customFormat="1" ht="15" customHeight="1" x14ac:dyDescent="0.25">
      <c r="A8" s="12">
        <v>1</v>
      </c>
      <c r="B8" s="136" t="s">
        <v>2732</v>
      </c>
      <c r="C8" s="17" t="s">
        <v>2733</v>
      </c>
      <c r="D8" s="193" t="s">
        <v>2734</v>
      </c>
      <c r="E8" s="211"/>
      <c r="F8" s="211"/>
      <c r="G8" s="128">
        <v>2</v>
      </c>
      <c r="H8" s="663"/>
      <c r="I8" s="127">
        <f>G8*ROUND(H8,2)</f>
        <v>0</v>
      </c>
      <c r="J8" s="209"/>
    </row>
    <row r="9" spans="1:10" s="38" customFormat="1" ht="26.25" customHeight="1" x14ac:dyDescent="0.25">
      <c r="A9" s="13">
        <v>2</v>
      </c>
      <c r="B9" s="136" t="s">
        <v>2735</v>
      </c>
      <c r="C9" s="17" t="s">
        <v>2733</v>
      </c>
      <c r="D9" s="193" t="s">
        <v>2736</v>
      </c>
      <c r="E9" s="211"/>
      <c r="F9" s="211"/>
      <c r="G9" s="128">
        <v>2</v>
      </c>
      <c r="H9" s="664"/>
      <c r="I9" s="127">
        <f t="shared" ref="I9:I83" si="0">G9*ROUND(H9,2)</f>
        <v>0</v>
      </c>
      <c r="J9" s="209"/>
    </row>
    <row r="10" spans="1:10" s="38" customFormat="1" ht="15" customHeight="1" x14ac:dyDescent="0.25">
      <c r="A10" s="12">
        <v>3</v>
      </c>
      <c r="B10" s="136" t="s">
        <v>2737</v>
      </c>
      <c r="C10" s="17" t="s">
        <v>2733</v>
      </c>
      <c r="D10" s="193" t="s">
        <v>2738</v>
      </c>
      <c r="E10" s="211"/>
      <c r="F10" s="211"/>
      <c r="G10" s="128">
        <v>2</v>
      </c>
      <c r="H10" s="664"/>
      <c r="I10" s="127">
        <f t="shared" si="0"/>
        <v>0</v>
      </c>
      <c r="J10" s="209"/>
    </row>
    <row r="11" spans="1:10" s="38" customFormat="1" ht="26.25" customHeight="1" x14ac:dyDescent="0.25">
      <c r="A11" s="13">
        <v>4</v>
      </c>
      <c r="B11" s="136" t="s">
        <v>2739</v>
      </c>
      <c r="C11" s="17" t="s">
        <v>2733</v>
      </c>
      <c r="D11" s="193" t="s">
        <v>2740</v>
      </c>
      <c r="E11" s="211"/>
      <c r="F11" s="211"/>
      <c r="G11" s="128">
        <v>2</v>
      </c>
      <c r="H11" s="664"/>
      <c r="I11" s="127">
        <f t="shared" si="0"/>
        <v>0</v>
      </c>
      <c r="J11" s="209"/>
    </row>
    <row r="12" spans="1:10" s="38" customFormat="1" ht="15" customHeight="1" x14ac:dyDescent="0.25">
      <c r="A12" s="12">
        <v>5</v>
      </c>
      <c r="B12" s="136" t="s">
        <v>2741</v>
      </c>
      <c r="C12" s="17" t="s">
        <v>2733</v>
      </c>
      <c r="D12" s="193" t="s">
        <v>2742</v>
      </c>
      <c r="E12" s="211"/>
      <c r="F12" s="211"/>
      <c r="G12" s="128">
        <v>4</v>
      </c>
      <c r="H12" s="664"/>
      <c r="I12" s="127">
        <f t="shared" si="0"/>
        <v>0</v>
      </c>
      <c r="J12" s="209"/>
    </row>
    <row r="13" spans="1:10" s="38" customFormat="1" ht="15" customHeight="1" x14ac:dyDescent="0.25">
      <c r="A13" s="13">
        <v>6</v>
      </c>
      <c r="B13" s="136" t="s">
        <v>2743</v>
      </c>
      <c r="C13" s="17" t="s">
        <v>2733</v>
      </c>
      <c r="D13" s="193" t="s">
        <v>2744</v>
      </c>
      <c r="E13" s="211"/>
      <c r="F13" s="211"/>
      <c r="G13" s="128">
        <v>4</v>
      </c>
      <c r="H13" s="664"/>
      <c r="I13" s="127">
        <f t="shared" si="0"/>
        <v>0</v>
      </c>
      <c r="J13" s="209"/>
    </row>
    <row r="14" spans="1:10" s="38" customFormat="1" ht="15" customHeight="1" x14ac:dyDescent="0.25">
      <c r="A14" s="12">
        <v>7</v>
      </c>
      <c r="B14" s="136" t="s">
        <v>2745</v>
      </c>
      <c r="C14" s="17" t="s">
        <v>2733</v>
      </c>
      <c r="D14" s="193" t="s">
        <v>2746</v>
      </c>
      <c r="E14" s="211"/>
      <c r="F14" s="211"/>
      <c r="G14" s="128">
        <v>4</v>
      </c>
      <c r="H14" s="664"/>
      <c r="I14" s="127">
        <f t="shared" si="0"/>
        <v>0</v>
      </c>
      <c r="J14" s="209"/>
    </row>
    <row r="15" spans="1:10" s="38" customFormat="1" ht="15" customHeight="1" x14ac:dyDescent="0.25">
      <c r="A15" s="13">
        <v>8</v>
      </c>
      <c r="B15" s="136" t="s">
        <v>2747</v>
      </c>
      <c r="C15" s="17"/>
      <c r="D15" s="193"/>
      <c r="E15" s="211"/>
      <c r="F15" s="211"/>
      <c r="G15" s="128">
        <v>6</v>
      </c>
      <c r="H15" s="664"/>
      <c r="I15" s="127">
        <f t="shared" si="0"/>
        <v>0</v>
      </c>
      <c r="J15" s="209"/>
    </row>
    <row r="16" spans="1:10" s="38" customFormat="1" ht="15" customHeight="1" x14ac:dyDescent="0.25">
      <c r="A16" s="12">
        <v>9</v>
      </c>
      <c r="B16" s="136" t="s">
        <v>2748</v>
      </c>
      <c r="C16" s="17"/>
      <c r="D16" s="193"/>
      <c r="E16" s="211"/>
      <c r="F16" s="211"/>
      <c r="G16" s="128">
        <v>24</v>
      </c>
      <c r="H16" s="664"/>
      <c r="I16" s="127">
        <f t="shared" si="0"/>
        <v>0</v>
      </c>
      <c r="J16" s="209"/>
    </row>
    <row r="17" spans="1:10" s="38" customFormat="1" ht="15" customHeight="1" x14ac:dyDescent="0.25">
      <c r="A17" s="13">
        <v>10</v>
      </c>
      <c r="B17" s="136" t="s">
        <v>2749</v>
      </c>
      <c r="C17" s="17"/>
      <c r="D17" s="193"/>
      <c r="E17" s="211"/>
      <c r="F17" s="211"/>
      <c r="G17" s="128">
        <v>100</v>
      </c>
      <c r="H17" s="664"/>
      <c r="I17" s="127">
        <f t="shared" si="0"/>
        <v>0</v>
      </c>
      <c r="J17" s="209"/>
    </row>
    <row r="18" spans="1:10" s="38" customFormat="1" ht="15" customHeight="1" x14ac:dyDescent="0.25">
      <c r="A18" s="12">
        <v>11</v>
      </c>
      <c r="B18" s="136" t="s">
        <v>2750</v>
      </c>
      <c r="C18" s="17" t="s">
        <v>2733</v>
      </c>
      <c r="D18" s="193"/>
      <c r="E18" s="211"/>
      <c r="F18" s="211"/>
      <c r="G18" s="128">
        <v>15</v>
      </c>
      <c r="H18" s="664"/>
      <c r="I18" s="127">
        <f t="shared" si="0"/>
        <v>0</v>
      </c>
      <c r="J18" s="209"/>
    </row>
    <row r="19" spans="1:10" s="38" customFormat="1" ht="15" customHeight="1" x14ac:dyDescent="0.25">
      <c r="A19" s="13">
        <v>12</v>
      </c>
      <c r="B19" s="136" t="s">
        <v>2751</v>
      </c>
      <c r="C19" s="17" t="s">
        <v>2752</v>
      </c>
      <c r="D19" s="193">
        <v>2905469</v>
      </c>
      <c r="E19" s="211"/>
      <c r="F19" s="211"/>
      <c r="G19" s="128">
        <v>3</v>
      </c>
      <c r="H19" s="664"/>
      <c r="I19" s="127">
        <f t="shared" si="0"/>
        <v>0</v>
      </c>
      <c r="J19" s="209"/>
    </row>
    <row r="20" spans="1:10" s="38" customFormat="1" ht="15" customHeight="1" x14ac:dyDescent="0.25">
      <c r="A20" s="12">
        <v>13</v>
      </c>
      <c r="B20" s="136" t="s">
        <v>2753</v>
      </c>
      <c r="C20" s="17" t="s">
        <v>2752</v>
      </c>
      <c r="D20" s="193">
        <v>2905470</v>
      </c>
      <c r="E20" s="211"/>
      <c r="F20" s="211"/>
      <c r="G20" s="128">
        <v>3</v>
      </c>
      <c r="H20" s="664"/>
      <c r="I20" s="127">
        <f t="shared" si="0"/>
        <v>0</v>
      </c>
      <c r="J20" s="209"/>
    </row>
    <row r="21" spans="1:10" s="38" customFormat="1" ht="15" customHeight="1" x14ac:dyDescent="0.25">
      <c r="A21" s="13">
        <v>14</v>
      </c>
      <c r="B21" s="136" t="s">
        <v>2754</v>
      </c>
      <c r="C21" s="17" t="s">
        <v>2752</v>
      </c>
      <c r="D21" s="137">
        <v>2905471</v>
      </c>
      <c r="E21" s="1041"/>
      <c r="F21" s="1041"/>
      <c r="G21" s="128">
        <v>6</v>
      </c>
      <c r="H21" s="664"/>
      <c r="I21" s="127">
        <f t="shared" si="0"/>
        <v>0</v>
      </c>
      <c r="J21" s="209"/>
    </row>
    <row r="22" spans="1:10" s="38" customFormat="1" ht="15" customHeight="1" x14ac:dyDescent="0.25">
      <c r="A22" s="12">
        <v>15</v>
      </c>
      <c r="B22" s="136" t="s">
        <v>2755</v>
      </c>
      <c r="C22" s="17" t="s">
        <v>2752</v>
      </c>
      <c r="D22" s="137">
        <v>2905346</v>
      </c>
      <c r="E22" s="1041"/>
      <c r="F22" s="1041"/>
      <c r="G22" s="128">
        <v>6</v>
      </c>
      <c r="H22" s="664"/>
      <c r="I22" s="127">
        <f t="shared" si="0"/>
        <v>0</v>
      </c>
      <c r="J22" s="209"/>
    </row>
    <row r="23" spans="1:10" s="38" customFormat="1" ht="15" customHeight="1" x14ac:dyDescent="0.25">
      <c r="A23" s="12">
        <v>16</v>
      </c>
      <c r="B23" s="136" t="s">
        <v>2756</v>
      </c>
      <c r="C23" s="17" t="s">
        <v>2752</v>
      </c>
      <c r="D23" s="137">
        <v>2905473</v>
      </c>
      <c r="E23" s="1041"/>
      <c r="F23" s="1041"/>
      <c r="G23" s="128">
        <v>6</v>
      </c>
      <c r="H23" s="664"/>
      <c r="I23" s="127">
        <f t="shared" si="0"/>
        <v>0</v>
      </c>
      <c r="J23" s="209"/>
    </row>
    <row r="24" spans="1:10" s="38" customFormat="1" ht="15" customHeight="1" x14ac:dyDescent="0.25">
      <c r="A24" s="13">
        <v>17</v>
      </c>
      <c r="B24" s="136" t="s">
        <v>2757</v>
      </c>
      <c r="C24" s="142" t="s">
        <v>2758</v>
      </c>
      <c r="D24" s="193"/>
      <c r="E24" s="211"/>
      <c r="F24" s="211"/>
      <c r="G24" s="128">
        <v>2</v>
      </c>
      <c r="H24" s="664"/>
      <c r="I24" s="127">
        <f t="shared" si="0"/>
        <v>0</v>
      </c>
      <c r="J24" s="209"/>
    </row>
    <row r="25" spans="1:10" s="38" customFormat="1" ht="15" customHeight="1" x14ac:dyDescent="0.25">
      <c r="A25" s="12">
        <v>18</v>
      </c>
      <c r="B25" s="136" t="s">
        <v>2759</v>
      </c>
      <c r="C25" s="142" t="s">
        <v>2758</v>
      </c>
      <c r="D25" s="193"/>
      <c r="E25" s="211"/>
      <c r="F25" s="211"/>
      <c r="G25" s="128">
        <v>2</v>
      </c>
      <c r="H25" s="664"/>
      <c r="I25" s="127">
        <f t="shared" si="0"/>
        <v>0</v>
      </c>
      <c r="J25" s="209"/>
    </row>
    <row r="26" spans="1:10" s="38" customFormat="1" ht="15" customHeight="1" x14ac:dyDescent="0.25">
      <c r="A26" s="12">
        <v>19</v>
      </c>
      <c r="B26" s="136" t="s">
        <v>2760</v>
      </c>
      <c r="C26" s="142" t="s">
        <v>2758</v>
      </c>
      <c r="D26" s="193"/>
      <c r="E26" s="211"/>
      <c r="F26" s="211"/>
      <c r="G26" s="128">
        <v>2</v>
      </c>
      <c r="H26" s="664"/>
      <c r="I26" s="127">
        <f t="shared" si="0"/>
        <v>0</v>
      </c>
      <c r="J26" s="209"/>
    </row>
    <row r="27" spans="1:10" s="38" customFormat="1" ht="15" customHeight="1" x14ac:dyDescent="0.25">
      <c r="A27" s="13">
        <v>20</v>
      </c>
      <c r="B27" s="136" t="s">
        <v>2761</v>
      </c>
      <c r="C27" s="142" t="s">
        <v>2758</v>
      </c>
      <c r="D27" s="193"/>
      <c r="E27" s="211"/>
      <c r="F27" s="211"/>
      <c r="G27" s="128">
        <v>2</v>
      </c>
      <c r="H27" s="664"/>
      <c r="I27" s="127">
        <f t="shared" si="0"/>
        <v>0</v>
      </c>
      <c r="J27" s="209"/>
    </row>
    <row r="28" spans="1:10" s="38" customFormat="1" ht="15" customHeight="1" x14ac:dyDescent="0.25">
      <c r="A28" s="12">
        <v>21</v>
      </c>
      <c r="B28" s="136" t="s">
        <v>2762</v>
      </c>
      <c r="C28" s="142" t="s">
        <v>2758</v>
      </c>
      <c r="D28" s="193"/>
      <c r="E28" s="211"/>
      <c r="F28" s="211"/>
      <c r="G28" s="128">
        <v>2</v>
      </c>
      <c r="H28" s="664"/>
      <c r="I28" s="127">
        <f t="shared" si="0"/>
        <v>0</v>
      </c>
      <c r="J28" s="209"/>
    </row>
    <row r="29" spans="1:10" s="38" customFormat="1" ht="15" customHeight="1" x14ac:dyDescent="0.25">
      <c r="A29" s="12">
        <v>22</v>
      </c>
      <c r="B29" s="136" t="s">
        <v>2763</v>
      </c>
      <c r="C29" s="136" t="s">
        <v>2733</v>
      </c>
      <c r="D29" s="193" t="s">
        <v>2764</v>
      </c>
      <c r="E29" s="211"/>
      <c r="F29" s="211"/>
      <c r="G29" s="128">
        <v>2</v>
      </c>
      <c r="H29" s="664"/>
      <c r="I29" s="127">
        <f t="shared" si="0"/>
        <v>0</v>
      </c>
      <c r="J29" s="209"/>
    </row>
    <row r="30" spans="1:10" s="38" customFormat="1" ht="15" customHeight="1" x14ac:dyDescent="0.25">
      <c r="A30" s="13">
        <v>23</v>
      </c>
      <c r="B30" s="136" t="s">
        <v>2765</v>
      </c>
      <c r="C30" s="136" t="s">
        <v>2758</v>
      </c>
      <c r="D30" s="193"/>
      <c r="E30" s="211"/>
      <c r="F30" s="211"/>
      <c r="G30" s="128">
        <v>2</v>
      </c>
      <c r="H30" s="664"/>
      <c r="I30" s="127">
        <f t="shared" si="0"/>
        <v>0</v>
      </c>
      <c r="J30" s="209"/>
    </row>
    <row r="31" spans="1:10" s="38" customFormat="1" ht="15" customHeight="1" x14ac:dyDescent="0.25">
      <c r="A31" s="12">
        <v>24</v>
      </c>
      <c r="B31" s="136" t="s">
        <v>2766</v>
      </c>
      <c r="C31" s="136" t="s">
        <v>2758</v>
      </c>
      <c r="D31" s="193"/>
      <c r="E31" s="211"/>
      <c r="F31" s="211"/>
      <c r="G31" s="128">
        <v>5</v>
      </c>
      <c r="H31" s="664"/>
      <c r="I31" s="127">
        <f t="shared" si="0"/>
        <v>0</v>
      </c>
      <c r="J31" s="209"/>
    </row>
    <row r="32" spans="1:10" s="38" customFormat="1" ht="15" customHeight="1" x14ac:dyDescent="0.25">
      <c r="A32" s="12">
        <v>25</v>
      </c>
      <c r="B32" s="136" t="s">
        <v>2767</v>
      </c>
      <c r="C32" s="136" t="s">
        <v>2758</v>
      </c>
      <c r="D32" s="193"/>
      <c r="E32" s="211"/>
      <c r="F32" s="211"/>
      <c r="G32" s="128">
        <v>5</v>
      </c>
      <c r="H32" s="664"/>
      <c r="I32" s="127">
        <f t="shared" si="0"/>
        <v>0</v>
      </c>
      <c r="J32" s="209"/>
    </row>
    <row r="33" spans="1:10" s="38" customFormat="1" ht="15" customHeight="1" x14ac:dyDescent="0.25">
      <c r="A33" s="13">
        <v>26</v>
      </c>
      <c r="B33" s="136" t="s">
        <v>2768</v>
      </c>
      <c r="C33" s="136" t="s">
        <v>2758</v>
      </c>
      <c r="D33" s="193"/>
      <c r="E33" s="211"/>
      <c r="F33" s="211"/>
      <c r="G33" s="128">
        <v>2</v>
      </c>
      <c r="H33" s="664"/>
      <c r="I33" s="127">
        <f t="shared" si="0"/>
        <v>0</v>
      </c>
      <c r="J33" s="209"/>
    </row>
    <row r="34" spans="1:10" s="38" customFormat="1" ht="15" customHeight="1" x14ac:dyDescent="0.25">
      <c r="A34" s="12">
        <v>27</v>
      </c>
      <c r="B34" s="136" t="s">
        <v>2769</v>
      </c>
      <c r="C34" s="136" t="s">
        <v>2733</v>
      </c>
      <c r="D34" s="193" t="s">
        <v>2770</v>
      </c>
      <c r="E34" s="211"/>
      <c r="F34" s="211"/>
      <c r="G34" s="128">
        <v>2</v>
      </c>
      <c r="H34" s="664"/>
      <c r="I34" s="127">
        <f t="shared" si="0"/>
        <v>0</v>
      </c>
      <c r="J34" s="209"/>
    </row>
    <row r="35" spans="1:10" s="38" customFormat="1" ht="15" customHeight="1" x14ac:dyDescent="0.25">
      <c r="A35" s="12">
        <v>28</v>
      </c>
      <c r="B35" s="136" t="s">
        <v>2771</v>
      </c>
      <c r="C35" s="136" t="s">
        <v>2378</v>
      </c>
      <c r="D35" s="193" t="s">
        <v>2772</v>
      </c>
      <c r="E35" s="211"/>
      <c r="F35" s="211"/>
      <c r="G35" s="128">
        <v>2</v>
      </c>
      <c r="H35" s="664"/>
      <c r="I35" s="127">
        <f t="shared" si="0"/>
        <v>0</v>
      </c>
      <c r="J35" s="209"/>
    </row>
    <row r="36" spans="1:10" s="38" customFormat="1" ht="15" customHeight="1" x14ac:dyDescent="0.25">
      <c r="A36" s="13">
        <v>29</v>
      </c>
      <c r="B36" s="136" t="s">
        <v>2773</v>
      </c>
      <c r="C36" s="136"/>
      <c r="D36" s="193"/>
      <c r="E36" s="211"/>
      <c r="F36" s="211"/>
      <c r="G36" s="128">
        <v>20</v>
      </c>
      <c r="H36" s="664"/>
      <c r="I36" s="127">
        <f t="shared" si="0"/>
        <v>0</v>
      </c>
      <c r="J36" s="209"/>
    </row>
    <row r="37" spans="1:10" s="38" customFormat="1" ht="15" customHeight="1" x14ac:dyDescent="0.25">
      <c r="A37" s="12">
        <v>30</v>
      </c>
      <c r="B37" s="136" t="s">
        <v>2774</v>
      </c>
      <c r="C37" s="3"/>
      <c r="D37" s="193"/>
      <c r="E37" s="211"/>
      <c r="F37" s="211"/>
      <c r="G37" s="128">
        <v>20</v>
      </c>
      <c r="H37" s="664"/>
      <c r="I37" s="127">
        <f t="shared" si="0"/>
        <v>0</v>
      </c>
      <c r="J37" s="209"/>
    </row>
    <row r="38" spans="1:10" s="38" customFormat="1" ht="15" customHeight="1" x14ac:dyDescent="0.25">
      <c r="A38" s="12">
        <v>31</v>
      </c>
      <c r="B38" s="136" t="s">
        <v>2775</v>
      </c>
      <c r="C38" s="136"/>
      <c r="D38" s="193"/>
      <c r="E38" s="211"/>
      <c r="F38" s="211"/>
      <c r="G38" s="128">
        <v>20</v>
      </c>
      <c r="H38" s="664"/>
      <c r="I38" s="127">
        <f t="shared" si="0"/>
        <v>0</v>
      </c>
      <c r="J38" s="209"/>
    </row>
    <row r="39" spans="1:10" s="38" customFormat="1" ht="15" customHeight="1" x14ac:dyDescent="0.25">
      <c r="A39" s="13">
        <v>32</v>
      </c>
      <c r="B39" s="136" t="s">
        <v>2776</v>
      </c>
      <c r="C39" s="136"/>
      <c r="D39" s="193"/>
      <c r="E39" s="211"/>
      <c r="F39" s="211"/>
      <c r="G39" s="128">
        <v>20</v>
      </c>
      <c r="H39" s="664"/>
      <c r="I39" s="127">
        <f t="shared" si="0"/>
        <v>0</v>
      </c>
      <c r="J39" s="209"/>
    </row>
    <row r="40" spans="1:10" s="38" customFormat="1" ht="15" customHeight="1" x14ac:dyDescent="0.25">
      <c r="A40" s="12">
        <v>33</v>
      </c>
      <c r="B40" s="136" t="s">
        <v>2777</v>
      </c>
      <c r="C40" s="136"/>
      <c r="D40" s="193"/>
      <c r="E40" s="211"/>
      <c r="F40" s="211"/>
      <c r="G40" s="128">
        <v>20</v>
      </c>
      <c r="H40" s="664"/>
      <c r="I40" s="127">
        <f t="shared" si="0"/>
        <v>0</v>
      </c>
      <c r="J40" s="209"/>
    </row>
    <row r="41" spans="1:10" s="38" customFormat="1" ht="15" customHeight="1" x14ac:dyDescent="0.25">
      <c r="A41" s="12">
        <v>34</v>
      </c>
      <c r="B41" s="136" t="s">
        <v>2778</v>
      </c>
      <c r="C41" s="136"/>
      <c r="D41" s="193"/>
      <c r="E41" s="211"/>
      <c r="F41" s="211"/>
      <c r="G41" s="128">
        <v>20</v>
      </c>
      <c r="H41" s="664"/>
      <c r="I41" s="127">
        <f t="shared" si="0"/>
        <v>0</v>
      </c>
      <c r="J41" s="209"/>
    </row>
    <row r="42" spans="1:10" s="38" customFormat="1" ht="15" customHeight="1" x14ac:dyDescent="0.25">
      <c r="A42" s="13">
        <v>35</v>
      </c>
      <c r="B42" s="136" t="s">
        <v>2779</v>
      </c>
      <c r="C42" s="136"/>
      <c r="D42" s="193"/>
      <c r="E42" s="211"/>
      <c r="F42" s="211"/>
      <c r="G42" s="128">
        <v>20</v>
      </c>
      <c r="H42" s="664"/>
      <c r="I42" s="127">
        <f t="shared" si="0"/>
        <v>0</v>
      </c>
      <c r="J42" s="209"/>
    </row>
    <row r="43" spans="1:10" s="38" customFormat="1" ht="15" customHeight="1" x14ac:dyDescent="0.25">
      <c r="A43" s="12">
        <v>36</v>
      </c>
      <c r="B43" s="136" t="s">
        <v>2780</v>
      </c>
      <c r="C43" s="136"/>
      <c r="D43" s="193"/>
      <c r="E43" s="211"/>
      <c r="F43" s="211"/>
      <c r="G43" s="128">
        <v>20</v>
      </c>
      <c r="H43" s="664"/>
      <c r="I43" s="127">
        <f t="shared" si="0"/>
        <v>0</v>
      </c>
      <c r="J43" s="209"/>
    </row>
    <row r="44" spans="1:10" s="38" customFormat="1" ht="15" customHeight="1" x14ac:dyDescent="0.25">
      <c r="A44" s="12">
        <v>37</v>
      </c>
      <c r="B44" s="136" t="s">
        <v>2781</v>
      </c>
      <c r="C44" s="136"/>
      <c r="D44" s="193"/>
      <c r="E44" s="211"/>
      <c r="F44" s="211"/>
      <c r="G44" s="128">
        <v>20</v>
      </c>
      <c r="H44" s="664"/>
      <c r="I44" s="127">
        <f t="shared" si="0"/>
        <v>0</v>
      </c>
      <c r="J44" s="209"/>
    </row>
    <row r="45" spans="1:10" s="38" customFormat="1" ht="15" customHeight="1" x14ac:dyDescent="0.25">
      <c r="A45" s="13">
        <v>38</v>
      </c>
      <c r="B45" s="136" t="s">
        <v>2782</v>
      </c>
      <c r="C45" s="136"/>
      <c r="D45" s="193"/>
      <c r="E45" s="211"/>
      <c r="F45" s="211"/>
      <c r="G45" s="128">
        <v>20</v>
      </c>
      <c r="H45" s="664"/>
      <c r="I45" s="127">
        <f t="shared" si="0"/>
        <v>0</v>
      </c>
      <c r="J45" s="209"/>
    </row>
    <row r="46" spans="1:10" s="38" customFormat="1" ht="15" customHeight="1" x14ac:dyDescent="0.25">
      <c r="A46" s="12">
        <v>39</v>
      </c>
      <c r="B46" s="136" t="s">
        <v>2783</v>
      </c>
      <c r="C46" s="136"/>
      <c r="D46" s="193"/>
      <c r="E46" s="211"/>
      <c r="F46" s="211"/>
      <c r="G46" s="128">
        <v>20</v>
      </c>
      <c r="H46" s="664"/>
      <c r="I46" s="127">
        <f t="shared" si="0"/>
        <v>0</v>
      </c>
      <c r="J46" s="209"/>
    </row>
    <row r="47" spans="1:10" s="38" customFormat="1" ht="15" customHeight="1" x14ac:dyDescent="0.25">
      <c r="A47" s="12">
        <v>40</v>
      </c>
      <c r="B47" s="136" t="s">
        <v>2784</v>
      </c>
      <c r="C47" s="136"/>
      <c r="D47" s="170"/>
      <c r="E47" s="1065"/>
      <c r="F47" s="1065"/>
      <c r="G47" s="128">
        <v>20</v>
      </c>
      <c r="H47" s="664"/>
      <c r="I47" s="127">
        <f t="shared" si="0"/>
        <v>0</v>
      </c>
      <c r="J47" s="209"/>
    </row>
    <row r="48" spans="1:10" s="38" customFormat="1" ht="15" customHeight="1" x14ac:dyDescent="0.25">
      <c r="A48" s="13">
        <v>41</v>
      </c>
      <c r="B48" s="136" t="s">
        <v>2785</v>
      </c>
      <c r="C48" s="194"/>
      <c r="D48" s="195"/>
      <c r="E48" s="1082"/>
      <c r="F48" s="1082"/>
      <c r="G48" s="128">
        <v>50</v>
      </c>
      <c r="H48" s="664"/>
      <c r="I48" s="127">
        <f t="shared" si="0"/>
        <v>0</v>
      </c>
      <c r="J48" s="209"/>
    </row>
    <row r="49" spans="1:10" s="38" customFormat="1" ht="15" customHeight="1" x14ac:dyDescent="0.25">
      <c r="A49" s="12">
        <v>42</v>
      </c>
      <c r="B49" s="140" t="s">
        <v>2786</v>
      </c>
      <c r="C49" s="194"/>
      <c r="D49" s="195"/>
      <c r="E49" s="1082"/>
      <c r="F49" s="1082"/>
      <c r="G49" s="128">
        <v>50</v>
      </c>
      <c r="H49" s="664"/>
      <c r="I49" s="127">
        <f t="shared" si="0"/>
        <v>0</v>
      </c>
      <c r="J49" s="209"/>
    </row>
    <row r="50" spans="1:10" s="38" customFormat="1" ht="15" customHeight="1" x14ac:dyDescent="0.25">
      <c r="A50" s="12">
        <v>43</v>
      </c>
      <c r="B50" s="140" t="s">
        <v>2787</v>
      </c>
      <c r="C50" s="194"/>
      <c r="D50" s="195"/>
      <c r="E50" s="1082"/>
      <c r="F50" s="1082"/>
      <c r="G50" s="128">
        <v>50</v>
      </c>
      <c r="H50" s="664"/>
      <c r="I50" s="127">
        <f t="shared" si="0"/>
        <v>0</v>
      </c>
      <c r="J50" s="209"/>
    </row>
    <row r="51" spans="1:10" s="38" customFormat="1" ht="15" customHeight="1" x14ac:dyDescent="0.25">
      <c r="A51" s="13">
        <v>44</v>
      </c>
      <c r="B51" s="140" t="s">
        <v>2788</v>
      </c>
      <c r="C51" s="194"/>
      <c r="D51" s="195"/>
      <c r="E51" s="1082"/>
      <c r="F51" s="1082"/>
      <c r="G51" s="128">
        <v>50</v>
      </c>
      <c r="H51" s="664"/>
      <c r="I51" s="127">
        <f t="shared" si="0"/>
        <v>0</v>
      </c>
      <c r="J51" s="209"/>
    </row>
    <row r="52" spans="1:10" s="38" customFormat="1" ht="15" customHeight="1" x14ac:dyDescent="0.25">
      <c r="A52" s="12">
        <v>45</v>
      </c>
      <c r="B52" s="140" t="s">
        <v>2789</v>
      </c>
      <c r="C52" s="194"/>
      <c r="D52" s="195"/>
      <c r="E52" s="1082"/>
      <c r="F52" s="1082"/>
      <c r="G52" s="128">
        <v>50</v>
      </c>
      <c r="H52" s="664"/>
      <c r="I52" s="127">
        <f t="shared" si="0"/>
        <v>0</v>
      </c>
      <c r="J52" s="209"/>
    </row>
    <row r="53" spans="1:10" s="38" customFormat="1" ht="15" customHeight="1" x14ac:dyDescent="0.25">
      <c r="A53" s="12">
        <v>46</v>
      </c>
      <c r="B53" s="140" t="s">
        <v>2790</v>
      </c>
      <c r="C53" s="194"/>
      <c r="D53" s="195"/>
      <c r="E53" s="1082"/>
      <c r="F53" s="1082"/>
      <c r="G53" s="128">
        <v>50</v>
      </c>
      <c r="H53" s="664"/>
      <c r="I53" s="127">
        <f t="shared" si="0"/>
        <v>0</v>
      </c>
      <c r="J53" s="209"/>
    </row>
    <row r="54" spans="1:10" s="38" customFormat="1" ht="15" customHeight="1" x14ac:dyDescent="0.25">
      <c r="A54" s="13">
        <v>47</v>
      </c>
      <c r="B54" s="140" t="s">
        <v>2791</v>
      </c>
      <c r="C54" s="194"/>
      <c r="D54" s="195"/>
      <c r="E54" s="1082"/>
      <c r="F54" s="1082"/>
      <c r="G54" s="128">
        <v>50</v>
      </c>
      <c r="H54" s="664"/>
      <c r="I54" s="127">
        <f t="shared" si="0"/>
        <v>0</v>
      </c>
      <c r="J54" s="209"/>
    </row>
    <row r="55" spans="1:10" s="38" customFormat="1" ht="15" customHeight="1" x14ac:dyDescent="0.25">
      <c r="A55" s="12">
        <v>48</v>
      </c>
      <c r="B55" s="140" t="s">
        <v>2792</v>
      </c>
      <c r="C55" s="194"/>
      <c r="D55" s="195"/>
      <c r="E55" s="1082"/>
      <c r="F55" s="1082"/>
      <c r="G55" s="128">
        <v>70</v>
      </c>
      <c r="H55" s="664"/>
      <c r="I55" s="127">
        <f t="shared" si="0"/>
        <v>0</v>
      </c>
      <c r="J55" s="209"/>
    </row>
    <row r="56" spans="1:10" s="38" customFormat="1" ht="15" customHeight="1" x14ac:dyDescent="0.25">
      <c r="A56" s="12">
        <v>49</v>
      </c>
      <c r="B56" s="140" t="s">
        <v>2793</v>
      </c>
      <c r="C56" s="194"/>
      <c r="D56" s="195"/>
      <c r="E56" s="1082"/>
      <c r="F56" s="1082"/>
      <c r="G56" s="128">
        <v>100</v>
      </c>
      <c r="H56" s="664"/>
      <c r="I56" s="127">
        <f t="shared" si="0"/>
        <v>0</v>
      </c>
      <c r="J56" s="209"/>
    </row>
    <row r="57" spans="1:10" s="38" customFormat="1" ht="15" customHeight="1" x14ac:dyDescent="0.25">
      <c r="A57" s="13">
        <v>50</v>
      </c>
      <c r="B57" s="140" t="s">
        <v>2794</v>
      </c>
      <c r="C57" s="194"/>
      <c r="D57" s="195"/>
      <c r="E57" s="1082"/>
      <c r="F57" s="1082"/>
      <c r="G57" s="128">
        <v>50</v>
      </c>
      <c r="H57" s="664"/>
      <c r="I57" s="127">
        <f t="shared" si="0"/>
        <v>0</v>
      </c>
      <c r="J57" s="209"/>
    </row>
    <row r="58" spans="1:10" s="38" customFormat="1" ht="15" customHeight="1" x14ac:dyDescent="0.25">
      <c r="A58" s="12">
        <v>51</v>
      </c>
      <c r="B58" s="140" t="s">
        <v>2795</v>
      </c>
      <c r="C58" s="194"/>
      <c r="D58" s="195"/>
      <c r="E58" s="1082"/>
      <c r="F58" s="1082"/>
      <c r="G58" s="128">
        <v>50</v>
      </c>
      <c r="H58" s="664"/>
      <c r="I58" s="127">
        <f t="shared" si="0"/>
        <v>0</v>
      </c>
      <c r="J58" s="209"/>
    </row>
    <row r="59" spans="1:10" s="38" customFormat="1" ht="15" customHeight="1" x14ac:dyDescent="0.25">
      <c r="A59" s="12">
        <v>52</v>
      </c>
      <c r="B59" s="140" t="s">
        <v>2796</v>
      </c>
      <c r="C59" s="194"/>
      <c r="D59" s="195"/>
      <c r="E59" s="1082"/>
      <c r="F59" s="1082"/>
      <c r="G59" s="128">
        <v>50</v>
      </c>
      <c r="H59" s="664"/>
      <c r="I59" s="127">
        <f t="shared" si="0"/>
        <v>0</v>
      </c>
      <c r="J59" s="209"/>
    </row>
    <row r="60" spans="1:10" s="38" customFormat="1" ht="15" customHeight="1" x14ac:dyDescent="0.25">
      <c r="A60" s="13">
        <v>53</v>
      </c>
      <c r="B60" s="140" t="s">
        <v>2797</v>
      </c>
      <c r="C60" s="194"/>
      <c r="D60" s="195"/>
      <c r="E60" s="1082"/>
      <c r="F60" s="1082"/>
      <c r="G60" s="128">
        <v>10</v>
      </c>
      <c r="H60" s="664"/>
      <c r="I60" s="127">
        <f t="shared" si="0"/>
        <v>0</v>
      </c>
      <c r="J60" s="209"/>
    </row>
    <row r="61" spans="1:10" s="38" customFormat="1" ht="15" customHeight="1" x14ac:dyDescent="0.25">
      <c r="A61" s="12">
        <v>54</v>
      </c>
      <c r="B61" s="140" t="s">
        <v>2798</v>
      </c>
      <c r="C61" s="194"/>
      <c r="D61" s="195"/>
      <c r="E61" s="1082"/>
      <c r="F61" s="1082"/>
      <c r="G61" s="128">
        <v>10</v>
      </c>
      <c r="H61" s="664"/>
      <c r="I61" s="127">
        <f t="shared" si="0"/>
        <v>0</v>
      </c>
      <c r="J61" s="209"/>
    </row>
    <row r="62" spans="1:10" s="38" customFormat="1" ht="15" customHeight="1" x14ac:dyDescent="0.25">
      <c r="A62" s="12">
        <v>55</v>
      </c>
      <c r="B62" s="140" t="s">
        <v>2799</v>
      </c>
      <c r="C62" s="194"/>
      <c r="D62" s="195"/>
      <c r="E62" s="1082"/>
      <c r="F62" s="1082"/>
      <c r="G62" s="128">
        <v>10</v>
      </c>
      <c r="H62" s="664"/>
      <c r="I62" s="127">
        <f t="shared" si="0"/>
        <v>0</v>
      </c>
      <c r="J62" s="209"/>
    </row>
    <row r="63" spans="1:10" s="38" customFormat="1" ht="15" customHeight="1" x14ac:dyDescent="0.25">
      <c r="A63" s="13">
        <v>56</v>
      </c>
      <c r="B63" s="140" t="s">
        <v>2800</v>
      </c>
      <c r="C63" s="194"/>
      <c r="D63" s="195"/>
      <c r="E63" s="1082"/>
      <c r="F63" s="1082"/>
      <c r="G63" s="128">
        <v>10</v>
      </c>
      <c r="H63" s="664"/>
      <c r="I63" s="127">
        <f t="shared" si="0"/>
        <v>0</v>
      </c>
      <c r="J63" s="209"/>
    </row>
    <row r="64" spans="1:10" s="38" customFormat="1" ht="15" customHeight="1" x14ac:dyDescent="0.25">
      <c r="A64" s="12">
        <v>57</v>
      </c>
      <c r="B64" s="136" t="s">
        <v>2801</v>
      </c>
      <c r="C64" s="194"/>
      <c r="D64" s="195"/>
      <c r="E64" s="1082"/>
      <c r="F64" s="1082"/>
      <c r="G64" s="128">
        <v>10</v>
      </c>
      <c r="H64" s="664"/>
      <c r="I64" s="127">
        <f t="shared" si="0"/>
        <v>0</v>
      </c>
      <c r="J64" s="209"/>
    </row>
    <row r="65" spans="1:10" s="38" customFormat="1" ht="15" customHeight="1" x14ac:dyDescent="0.25">
      <c r="A65" s="12">
        <v>58</v>
      </c>
      <c r="B65" s="136" t="s">
        <v>2802</v>
      </c>
      <c r="C65" s="194"/>
      <c r="D65" s="195"/>
      <c r="E65" s="1082"/>
      <c r="F65" s="1082"/>
      <c r="G65" s="128">
        <v>10</v>
      </c>
      <c r="H65" s="664"/>
      <c r="I65" s="127">
        <f t="shared" si="0"/>
        <v>0</v>
      </c>
      <c r="J65" s="209"/>
    </row>
    <row r="66" spans="1:10" s="38" customFormat="1" ht="15" customHeight="1" x14ac:dyDescent="0.25">
      <c r="A66" s="13">
        <v>59</v>
      </c>
      <c r="B66" s="136" t="s">
        <v>2803</v>
      </c>
      <c r="C66" s="194"/>
      <c r="D66" s="195"/>
      <c r="E66" s="1082"/>
      <c r="F66" s="1082"/>
      <c r="G66" s="128">
        <v>10</v>
      </c>
      <c r="H66" s="664"/>
      <c r="I66" s="127">
        <f t="shared" si="0"/>
        <v>0</v>
      </c>
      <c r="J66" s="209"/>
    </row>
    <row r="67" spans="1:10" s="38" customFormat="1" ht="15" customHeight="1" x14ac:dyDescent="0.25">
      <c r="A67" s="12">
        <v>60</v>
      </c>
      <c r="B67" s="136" t="s">
        <v>2804</v>
      </c>
      <c r="C67" s="136"/>
      <c r="D67" s="195"/>
      <c r="E67" s="1082"/>
      <c r="F67" s="1082"/>
      <c r="G67" s="128">
        <v>10</v>
      </c>
      <c r="H67" s="664"/>
      <c r="I67" s="127">
        <f t="shared" si="0"/>
        <v>0</v>
      </c>
      <c r="J67" s="209"/>
    </row>
    <row r="68" spans="1:10" s="38" customFormat="1" ht="15" customHeight="1" x14ac:dyDescent="0.25">
      <c r="A68" s="12">
        <v>61</v>
      </c>
      <c r="B68" s="136" t="s">
        <v>2805</v>
      </c>
      <c r="C68" s="136"/>
      <c r="D68" s="195"/>
      <c r="E68" s="1082"/>
      <c r="F68" s="1082"/>
      <c r="G68" s="128">
        <v>10</v>
      </c>
      <c r="H68" s="664"/>
      <c r="I68" s="127">
        <f t="shared" si="0"/>
        <v>0</v>
      </c>
      <c r="J68" s="209"/>
    </row>
    <row r="69" spans="1:10" s="38" customFormat="1" ht="15" customHeight="1" x14ac:dyDescent="0.25">
      <c r="A69" s="13">
        <v>62</v>
      </c>
      <c r="B69" s="173" t="s">
        <v>2806</v>
      </c>
      <c r="C69" s="173"/>
      <c r="D69" s="404"/>
      <c r="E69" s="1083"/>
      <c r="F69" s="1083"/>
      <c r="G69" s="134">
        <v>10</v>
      </c>
      <c r="H69" s="664"/>
      <c r="I69" s="127">
        <f t="shared" si="0"/>
        <v>0</v>
      </c>
      <c r="J69" s="209"/>
    </row>
    <row r="70" spans="1:10" s="38" customFormat="1" ht="15" customHeight="1" x14ac:dyDescent="0.25">
      <c r="A70" s="12">
        <v>63</v>
      </c>
      <c r="B70" s="430" t="s">
        <v>3663</v>
      </c>
      <c r="C70" s="173"/>
      <c r="D70" s="404"/>
      <c r="E70" s="1084"/>
      <c r="F70" s="1083"/>
      <c r="G70" s="431">
        <v>200</v>
      </c>
      <c r="H70" s="664"/>
      <c r="I70" s="127">
        <f t="shared" si="0"/>
        <v>0</v>
      </c>
      <c r="J70" s="209"/>
    </row>
    <row r="71" spans="1:10" s="38" customFormat="1" ht="15" customHeight="1" x14ac:dyDescent="0.25">
      <c r="A71" s="13">
        <v>64</v>
      </c>
      <c r="B71" s="430" t="s">
        <v>3664</v>
      </c>
      <c r="C71" s="173"/>
      <c r="D71" s="404"/>
      <c r="E71" s="1084"/>
      <c r="F71" s="1083"/>
      <c r="G71" s="431">
        <v>200</v>
      </c>
      <c r="H71" s="664"/>
      <c r="I71" s="127">
        <f t="shared" si="0"/>
        <v>0</v>
      </c>
      <c r="J71" s="209"/>
    </row>
    <row r="72" spans="1:10" s="38" customFormat="1" ht="15" customHeight="1" x14ac:dyDescent="0.25">
      <c r="A72" s="12">
        <v>65</v>
      </c>
      <c r="B72" s="430" t="s">
        <v>3665</v>
      </c>
      <c r="C72" s="173"/>
      <c r="D72" s="404"/>
      <c r="E72" s="1084"/>
      <c r="F72" s="1083"/>
      <c r="G72" s="431">
        <v>200</v>
      </c>
      <c r="H72" s="664"/>
      <c r="I72" s="127">
        <f t="shared" si="0"/>
        <v>0</v>
      </c>
      <c r="J72" s="209"/>
    </row>
    <row r="73" spans="1:10" s="38" customFormat="1" ht="15" customHeight="1" x14ac:dyDescent="0.25">
      <c r="A73" s="13">
        <v>66</v>
      </c>
      <c r="B73" s="430" t="s">
        <v>3666</v>
      </c>
      <c r="C73" s="173"/>
      <c r="D73" s="404"/>
      <c r="E73" s="1084"/>
      <c r="F73" s="1083"/>
      <c r="G73" s="431">
        <v>10</v>
      </c>
      <c r="H73" s="664"/>
      <c r="I73" s="127">
        <f t="shared" si="0"/>
        <v>0</v>
      </c>
      <c r="J73" s="209"/>
    </row>
    <row r="74" spans="1:10" s="38" customFormat="1" ht="15" customHeight="1" x14ac:dyDescent="0.25">
      <c r="A74" s="12">
        <v>67</v>
      </c>
      <c r="B74" s="430" t="s">
        <v>3667</v>
      </c>
      <c r="C74" s="173"/>
      <c r="D74" s="404"/>
      <c r="E74" s="1084"/>
      <c r="F74" s="1083"/>
      <c r="G74" s="431">
        <v>10</v>
      </c>
      <c r="H74" s="664"/>
      <c r="I74" s="127">
        <f t="shared" si="0"/>
        <v>0</v>
      </c>
      <c r="J74" s="209"/>
    </row>
    <row r="75" spans="1:10" s="38" customFormat="1" ht="15" customHeight="1" x14ac:dyDescent="0.25">
      <c r="A75" s="13">
        <v>68</v>
      </c>
      <c r="B75" s="430" t="s">
        <v>3668</v>
      </c>
      <c r="C75" s="173"/>
      <c r="D75" s="404"/>
      <c r="E75" s="1084"/>
      <c r="F75" s="1083"/>
      <c r="G75" s="431">
        <v>2</v>
      </c>
      <c r="H75" s="664"/>
      <c r="I75" s="127">
        <f t="shared" si="0"/>
        <v>0</v>
      </c>
      <c r="J75" s="209"/>
    </row>
    <row r="76" spans="1:10" s="38" customFormat="1" ht="15" customHeight="1" x14ac:dyDescent="0.25">
      <c r="A76" s="12">
        <v>69</v>
      </c>
      <c r="B76" s="430" t="s">
        <v>3669</v>
      </c>
      <c r="C76" s="173"/>
      <c r="D76" s="404"/>
      <c r="E76" s="1084"/>
      <c r="F76" s="1083"/>
      <c r="G76" s="431">
        <v>2</v>
      </c>
      <c r="H76" s="664"/>
      <c r="I76" s="127">
        <f t="shared" si="0"/>
        <v>0</v>
      </c>
      <c r="J76" s="209"/>
    </row>
    <row r="77" spans="1:10" s="38" customFormat="1" ht="15" customHeight="1" x14ac:dyDescent="0.25">
      <c r="A77" s="13">
        <v>70</v>
      </c>
      <c r="B77" s="430" t="s">
        <v>3670</v>
      </c>
      <c r="C77" s="173"/>
      <c r="D77" s="404"/>
      <c r="E77" s="1084"/>
      <c r="F77" s="1083"/>
      <c r="G77" s="431">
        <v>80</v>
      </c>
      <c r="H77" s="664"/>
      <c r="I77" s="127">
        <f t="shared" si="0"/>
        <v>0</v>
      </c>
      <c r="J77" s="209"/>
    </row>
    <row r="78" spans="1:10" s="38" customFormat="1" ht="15" customHeight="1" x14ac:dyDescent="0.25">
      <c r="A78" s="12">
        <v>71</v>
      </c>
      <c r="B78" s="430" t="s">
        <v>3671</v>
      </c>
      <c r="C78" s="173"/>
      <c r="D78" s="404"/>
      <c r="E78" s="1084"/>
      <c r="F78" s="1083"/>
      <c r="G78" s="431">
        <v>80</v>
      </c>
      <c r="H78" s="664"/>
      <c r="I78" s="127">
        <f t="shared" si="0"/>
        <v>0</v>
      </c>
      <c r="J78" s="209"/>
    </row>
    <row r="79" spans="1:10" s="38" customFormat="1" ht="15" customHeight="1" x14ac:dyDescent="0.25">
      <c r="A79" s="13">
        <v>72</v>
      </c>
      <c r="B79" s="430" t="s">
        <v>3672</v>
      </c>
      <c r="C79" s="173"/>
      <c r="D79" s="404"/>
      <c r="E79" s="1084"/>
      <c r="F79" s="1083"/>
      <c r="G79" s="431">
        <v>80</v>
      </c>
      <c r="H79" s="664"/>
      <c r="I79" s="127">
        <f t="shared" si="0"/>
        <v>0</v>
      </c>
      <c r="J79" s="209"/>
    </row>
    <row r="80" spans="1:10" s="38" customFormat="1" ht="15" customHeight="1" x14ac:dyDescent="0.25">
      <c r="A80" s="12">
        <v>73</v>
      </c>
      <c r="B80" s="430" t="s">
        <v>3673</v>
      </c>
      <c r="C80" s="173"/>
      <c r="D80" s="404"/>
      <c r="E80" s="1084"/>
      <c r="F80" s="1083"/>
      <c r="G80" s="431">
        <v>80</v>
      </c>
      <c r="H80" s="664"/>
      <c r="I80" s="127">
        <f t="shared" si="0"/>
        <v>0</v>
      </c>
      <c r="J80" s="209"/>
    </row>
    <row r="81" spans="1:10" s="38" customFormat="1" ht="15" customHeight="1" x14ac:dyDescent="0.25">
      <c r="A81" s="396">
        <v>63</v>
      </c>
      <c r="B81" s="852" t="s">
        <v>2807</v>
      </c>
      <c r="C81" s="853"/>
      <c r="D81" s="853"/>
      <c r="E81" s="853"/>
      <c r="F81" s="853"/>
      <c r="G81" s="853"/>
      <c r="H81" s="1075"/>
      <c r="I81" s="854"/>
      <c r="J81" s="209"/>
    </row>
    <row r="82" spans="1:10" s="38" customFormat="1" ht="15" customHeight="1" x14ac:dyDescent="0.25">
      <c r="A82" s="12">
        <v>74</v>
      </c>
      <c r="B82" s="136" t="s">
        <v>2808</v>
      </c>
      <c r="C82" s="136" t="s">
        <v>2809</v>
      </c>
      <c r="D82" s="195" t="s">
        <v>2169</v>
      </c>
      <c r="E82" s="1082"/>
      <c r="F82" s="1082"/>
      <c r="G82" s="128">
        <v>2</v>
      </c>
      <c r="H82" s="664"/>
      <c r="I82" s="127">
        <f t="shared" si="0"/>
        <v>0</v>
      </c>
      <c r="J82" s="209"/>
    </row>
    <row r="83" spans="1:10" s="38" customFormat="1" ht="15" customHeight="1" x14ac:dyDescent="0.25">
      <c r="A83" s="13">
        <v>75</v>
      </c>
      <c r="B83" s="136" t="s">
        <v>2810</v>
      </c>
      <c r="C83" s="136" t="s">
        <v>2809</v>
      </c>
      <c r="D83" s="195" t="s">
        <v>2171</v>
      </c>
      <c r="E83" s="1082"/>
      <c r="F83" s="1082"/>
      <c r="G83" s="128">
        <v>2</v>
      </c>
      <c r="H83" s="664"/>
      <c r="I83" s="127">
        <f t="shared" si="0"/>
        <v>0</v>
      </c>
      <c r="J83" s="209"/>
    </row>
    <row r="84" spans="1:10" s="38" customFormat="1" ht="15" customHeight="1" x14ac:dyDescent="0.25">
      <c r="A84" s="12">
        <v>76</v>
      </c>
      <c r="B84" s="136" t="s">
        <v>2811</v>
      </c>
      <c r="C84" s="136" t="s">
        <v>2809</v>
      </c>
      <c r="D84" s="195" t="s">
        <v>2812</v>
      </c>
      <c r="E84" s="1082"/>
      <c r="F84" s="1082"/>
      <c r="G84" s="128">
        <v>2</v>
      </c>
      <c r="H84" s="664"/>
      <c r="I84" s="127">
        <f t="shared" ref="I84:I147" si="1">G84*ROUND(H84,2)</f>
        <v>0</v>
      </c>
      <c r="J84" s="209"/>
    </row>
    <row r="85" spans="1:10" s="38" customFormat="1" ht="39.200000000000003" customHeight="1" x14ac:dyDescent="0.25">
      <c r="A85" s="13">
        <v>77</v>
      </c>
      <c r="B85" s="136" t="s">
        <v>3966</v>
      </c>
      <c r="C85" s="136" t="s">
        <v>2809</v>
      </c>
      <c r="D85" s="195" t="s">
        <v>2813</v>
      </c>
      <c r="E85" s="1082"/>
      <c r="F85" s="1082"/>
      <c r="G85" s="128">
        <v>1</v>
      </c>
      <c r="H85" s="664"/>
      <c r="I85" s="127">
        <f t="shared" si="1"/>
        <v>0</v>
      </c>
      <c r="J85" s="209"/>
    </row>
    <row r="86" spans="1:10" s="38" customFormat="1" ht="26.25" customHeight="1" x14ac:dyDescent="0.25">
      <c r="A86" s="12">
        <v>78</v>
      </c>
      <c r="B86" s="136" t="s">
        <v>2814</v>
      </c>
      <c r="C86" s="136" t="s">
        <v>2809</v>
      </c>
      <c r="D86" s="195" t="s">
        <v>2815</v>
      </c>
      <c r="E86" s="1082"/>
      <c r="F86" s="1082"/>
      <c r="G86" s="128">
        <v>1</v>
      </c>
      <c r="H86" s="664"/>
      <c r="I86" s="127">
        <f t="shared" si="1"/>
        <v>0</v>
      </c>
      <c r="J86" s="209"/>
    </row>
    <row r="87" spans="1:10" s="38" customFormat="1" ht="26.25" customHeight="1" x14ac:dyDescent="0.25">
      <c r="A87" s="13">
        <v>79</v>
      </c>
      <c r="B87" s="136" t="s">
        <v>2816</v>
      </c>
      <c r="C87" s="136" t="s">
        <v>2809</v>
      </c>
      <c r="D87" s="195" t="s">
        <v>2817</v>
      </c>
      <c r="E87" s="1082"/>
      <c r="F87" s="1082"/>
      <c r="G87" s="128">
        <v>1</v>
      </c>
      <c r="H87" s="664"/>
      <c r="I87" s="127">
        <f t="shared" si="1"/>
        <v>0</v>
      </c>
      <c r="J87" s="209"/>
    </row>
    <row r="88" spans="1:10" s="38" customFormat="1" ht="15" customHeight="1" x14ac:dyDescent="0.25">
      <c r="A88" s="12">
        <v>80</v>
      </c>
      <c r="B88" s="17" t="s">
        <v>2818</v>
      </c>
      <c r="C88" s="136" t="s">
        <v>2809</v>
      </c>
      <c r="D88" s="17" t="s">
        <v>2819</v>
      </c>
      <c r="E88" s="1045"/>
      <c r="F88" s="1045"/>
      <c r="G88" s="128">
        <v>2</v>
      </c>
      <c r="H88" s="664"/>
      <c r="I88" s="127">
        <f t="shared" si="1"/>
        <v>0</v>
      </c>
      <c r="J88" s="209"/>
    </row>
    <row r="89" spans="1:10" s="38" customFormat="1" ht="15" customHeight="1" x14ac:dyDescent="0.25">
      <c r="A89" s="13">
        <v>81</v>
      </c>
      <c r="B89" s="17" t="s">
        <v>2820</v>
      </c>
      <c r="C89" s="136" t="s">
        <v>2809</v>
      </c>
      <c r="D89" s="17" t="s">
        <v>2173</v>
      </c>
      <c r="E89" s="1045"/>
      <c r="F89" s="1045"/>
      <c r="G89" s="128">
        <v>1</v>
      </c>
      <c r="H89" s="664"/>
      <c r="I89" s="127">
        <f t="shared" si="1"/>
        <v>0</v>
      </c>
      <c r="J89" s="209"/>
    </row>
    <row r="90" spans="1:10" s="38" customFormat="1" ht="15" customHeight="1" x14ac:dyDescent="0.25">
      <c r="A90" s="12">
        <v>82</v>
      </c>
      <c r="B90" s="17" t="s">
        <v>2821</v>
      </c>
      <c r="C90" s="136" t="s">
        <v>157</v>
      </c>
      <c r="D90" s="17" t="s">
        <v>2822</v>
      </c>
      <c r="E90" s="1045"/>
      <c r="F90" s="1045"/>
      <c r="G90" s="128">
        <v>2</v>
      </c>
      <c r="H90" s="664"/>
      <c r="I90" s="127">
        <f t="shared" si="1"/>
        <v>0</v>
      </c>
      <c r="J90" s="209"/>
    </row>
    <row r="91" spans="1:10" s="38" customFormat="1" ht="15" customHeight="1" x14ac:dyDescent="0.25">
      <c r="A91" s="13">
        <v>83</v>
      </c>
      <c r="B91" s="17" t="s">
        <v>2823</v>
      </c>
      <c r="C91" s="136" t="s">
        <v>2824</v>
      </c>
      <c r="D91" s="17" t="s">
        <v>2825</v>
      </c>
      <c r="E91" s="1045"/>
      <c r="F91" s="1045"/>
      <c r="G91" s="128">
        <v>4</v>
      </c>
      <c r="H91" s="664"/>
      <c r="I91" s="127">
        <f t="shared" si="1"/>
        <v>0</v>
      </c>
      <c r="J91" s="209"/>
    </row>
    <row r="92" spans="1:10" s="38" customFormat="1" ht="15" customHeight="1" x14ac:dyDescent="0.25">
      <c r="A92" s="12">
        <v>84</v>
      </c>
      <c r="B92" s="17" t="s">
        <v>2826</v>
      </c>
      <c r="C92" s="136" t="s">
        <v>2824</v>
      </c>
      <c r="D92" s="17"/>
      <c r="E92" s="1045"/>
      <c r="F92" s="1045"/>
      <c r="G92" s="128">
        <v>8</v>
      </c>
      <c r="H92" s="664"/>
      <c r="I92" s="127">
        <f t="shared" si="1"/>
        <v>0</v>
      </c>
      <c r="J92" s="209"/>
    </row>
    <row r="93" spans="1:10" s="38" customFormat="1" ht="15" customHeight="1" x14ac:dyDescent="0.25">
      <c r="A93" s="13">
        <v>85</v>
      </c>
      <c r="B93" s="17" t="s">
        <v>178</v>
      </c>
      <c r="C93" s="136" t="s">
        <v>157</v>
      </c>
      <c r="D93" s="17" t="s">
        <v>2827</v>
      </c>
      <c r="E93" s="1045"/>
      <c r="F93" s="1045"/>
      <c r="G93" s="128">
        <v>2</v>
      </c>
      <c r="H93" s="664"/>
      <c r="I93" s="127">
        <f t="shared" si="1"/>
        <v>0</v>
      </c>
      <c r="J93" s="209"/>
    </row>
    <row r="94" spans="1:10" s="38" customFormat="1" ht="15" customHeight="1" x14ac:dyDescent="0.25">
      <c r="A94" s="12">
        <v>86</v>
      </c>
      <c r="B94" s="17" t="s">
        <v>2828</v>
      </c>
      <c r="C94" s="136"/>
      <c r="D94" s="17"/>
      <c r="E94" s="1045"/>
      <c r="F94" s="1045"/>
      <c r="G94" s="128">
        <v>16</v>
      </c>
      <c r="H94" s="664"/>
      <c r="I94" s="127">
        <f t="shared" si="1"/>
        <v>0</v>
      </c>
      <c r="J94" s="209"/>
    </row>
    <row r="95" spans="1:10" s="38" customFormat="1" ht="15" customHeight="1" x14ac:dyDescent="0.25">
      <c r="A95" s="13">
        <v>87</v>
      </c>
      <c r="B95" s="17" t="s">
        <v>2829</v>
      </c>
      <c r="C95" s="136"/>
      <c r="D95" s="17"/>
      <c r="E95" s="1045"/>
      <c r="F95" s="1045"/>
      <c r="G95" s="128">
        <v>2</v>
      </c>
      <c r="H95" s="664"/>
      <c r="I95" s="127">
        <f t="shared" si="1"/>
        <v>0</v>
      </c>
      <c r="J95" s="209"/>
    </row>
    <row r="96" spans="1:10" s="38" customFormat="1" ht="15" customHeight="1" x14ac:dyDescent="0.25">
      <c r="A96" s="396"/>
      <c r="B96" s="852" t="s">
        <v>138</v>
      </c>
      <c r="C96" s="853"/>
      <c r="D96" s="853"/>
      <c r="E96" s="853"/>
      <c r="F96" s="853"/>
      <c r="G96" s="853"/>
      <c r="H96" s="1075"/>
      <c r="I96" s="854"/>
      <c r="J96" s="209"/>
    </row>
    <row r="97" spans="1:10" s="38" customFormat="1" ht="15" customHeight="1" x14ac:dyDescent="0.25">
      <c r="A97" s="12">
        <v>88</v>
      </c>
      <c r="B97" s="17" t="s">
        <v>2830</v>
      </c>
      <c r="C97" s="136" t="s">
        <v>156</v>
      </c>
      <c r="D97" s="17" t="s">
        <v>2831</v>
      </c>
      <c r="E97" s="1045"/>
      <c r="F97" s="1045"/>
      <c r="G97" s="128">
        <v>2</v>
      </c>
      <c r="H97" s="664"/>
      <c r="I97" s="127">
        <f t="shared" si="1"/>
        <v>0</v>
      </c>
      <c r="J97" s="209"/>
    </row>
    <row r="98" spans="1:10" s="38" customFormat="1" ht="15" customHeight="1" x14ac:dyDescent="0.25">
      <c r="A98" s="13">
        <v>89</v>
      </c>
      <c r="B98" s="17" t="s">
        <v>2832</v>
      </c>
      <c r="C98" s="136" t="s">
        <v>2733</v>
      </c>
      <c r="D98" s="17" t="s">
        <v>2833</v>
      </c>
      <c r="E98" s="1045"/>
      <c r="F98" s="1045"/>
      <c r="G98" s="128">
        <v>2</v>
      </c>
      <c r="H98" s="664"/>
      <c r="I98" s="127">
        <f t="shared" si="1"/>
        <v>0</v>
      </c>
      <c r="J98" s="209"/>
    </row>
    <row r="99" spans="1:10" s="38" customFormat="1" ht="15" customHeight="1" x14ac:dyDescent="0.25">
      <c r="A99" s="12">
        <v>90</v>
      </c>
      <c r="B99" s="17" t="s">
        <v>2834</v>
      </c>
      <c r="C99" s="136" t="s">
        <v>2733</v>
      </c>
      <c r="D99" s="17" t="s">
        <v>2835</v>
      </c>
      <c r="E99" s="1045"/>
      <c r="F99" s="1045"/>
      <c r="G99" s="128">
        <v>2</v>
      </c>
      <c r="H99" s="664"/>
      <c r="I99" s="127">
        <f t="shared" si="1"/>
        <v>0</v>
      </c>
      <c r="J99" s="209"/>
    </row>
    <row r="100" spans="1:10" s="38" customFormat="1" ht="15" customHeight="1" x14ac:dyDescent="0.25">
      <c r="A100" s="13">
        <v>91</v>
      </c>
      <c r="B100" s="17" t="s">
        <v>2836</v>
      </c>
      <c r="C100" s="136" t="s">
        <v>2733</v>
      </c>
      <c r="D100" s="17" t="s">
        <v>2744</v>
      </c>
      <c r="E100" s="1045"/>
      <c r="F100" s="1045"/>
      <c r="G100" s="128">
        <v>2</v>
      </c>
      <c r="H100" s="664"/>
      <c r="I100" s="127">
        <f t="shared" si="1"/>
        <v>0</v>
      </c>
      <c r="J100" s="209"/>
    </row>
    <row r="101" spans="1:10" s="38" customFormat="1" ht="15" customHeight="1" x14ac:dyDescent="0.25">
      <c r="A101" s="12">
        <v>92</v>
      </c>
      <c r="B101" s="7" t="s">
        <v>2837</v>
      </c>
      <c r="C101" s="136" t="s">
        <v>2733</v>
      </c>
      <c r="D101" s="17" t="s">
        <v>2740</v>
      </c>
      <c r="E101" s="1045"/>
      <c r="F101" s="1045"/>
      <c r="G101" s="128">
        <v>2</v>
      </c>
      <c r="H101" s="664"/>
      <c r="I101" s="127">
        <f t="shared" si="1"/>
        <v>0</v>
      </c>
      <c r="J101" s="209"/>
    </row>
    <row r="102" spans="1:10" s="38" customFormat="1" ht="15" customHeight="1" x14ac:dyDescent="0.25">
      <c r="A102" s="13">
        <v>93</v>
      </c>
      <c r="B102" s="7" t="s">
        <v>2838</v>
      </c>
      <c r="C102" s="136" t="s">
        <v>2839</v>
      </c>
      <c r="D102" s="17" t="s">
        <v>2840</v>
      </c>
      <c r="E102" s="1045"/>
      <c r="F102" s="1045"/>
      <c r="G102" s="128">
        <v>2</v>
      </c>
      <c r="H102" s="664"/>
      <c r="I102" s="127">
        <f t="shared" si="1"/>
        <v>0</v>
      </c>
      <c r="J102" s="209"/>
    </row>
    <row r="103" spans="1:10" s="38" customFormat="1" ht="15" customHeight="1" x14ac:dyDescent="0.25">
      <c r="A103" s="12">
        <v>94</v>
      </c>
      <c r="B103" s="17" t="s">
        <v>2841</v>
      </c>
      <c r="C103" s="136" t="s">
        <v>2839</v>
      </c>
      <c r="D103" s="17" t="s">
        <v>2842</v>
      </c>
      <c r="E103" s="1045"/>
      <c r="F103" s="1045"/>
      <c r="G103" s="128">
        <v>2</v>
      </c>
      <c r="H103" s="664"/>
      <c r="I103" s="127">
        <f t="shared" si="1"/>
        <v>0</v>
      </c>
      <c r="J103" s="209"/>
    </row>
    <row r="104" spans="1:10" s="38" customFormat="1" ht="15" customHeight="1" x14ac:dyDescent="0.25">
      <c r="A104" s="13">
        <v>95</v>
      </c>
      <c r="B104" s="7" t="s">
        <v>2843</v>
      </c>
      <c r="C104" s="136" t="s">
        <v>2752</v>
      </c>
      <c r="D104" s="5">
        <v>2902991</v>
      </c>
      <c r="E104" s="1045"/>
      <c r="F104" s="1045"/>
      <c r="G104" s="128">
        <v>2</v>
      </c>
      <c r="H104" s="664"/>
      <c r="I104" s="127">
        <f t="shared" si="1"/>
        <v>0</v>
      </c>
      <c r="J104" s="209"/>
    </row>
    <row r="105" spans="1:10" s="38" customFormat="1" ht="15" customHeight="1" x14ac:dyDescent="0.25">
      <c r="A105" s="12">
        <v>96</v>
      </c>
      <c r="B105" s="7" t="s">
        <v>2844</v>
      </c>
      <c r="C105" s="136" t="s">
        <v>2824</v>
      </c>
      <c r="D105" s="17" t="s">
        <v>2825</v>
      </c>
      <c r="E105" s="1045"/>
      <c r="F105" s="1045"/>
      <c r="G105" s="128">
        <v>2</v>
      </c>
      <c r="H105" s="664"/>
      <c r="I105" s="127">
        <f t="shared" si="1"/>
        <v>0</v>
      </c>
      <c r="J105" s="209"/>
    </row>
    <row r="106" spans="1:10" s="38" customFormat="1" ht="15" customHeight="1" x14ac:dyDescent="0.25">
      <c r="A106" s="13">
        <v>97</v>
      </c>
      <c r="B106" s="7" t="s">
        <v>2845</v>
      </c>
      <c r="C106" s="136" t="s">
        <v>2824</v>
      </c>
      <c r="D106" s="17"/>
      <c r="E106" s="1045"/>
      <c r="F106" s="1045"/>
      <c r="G106" s="128">
        <v>4</v>
      </c>
      <c r="H106" s="664"/>
      <c r="I106" s="127">
        <f t="shared" si="1"/>
        <v>0</v>
      </c>
      <c r="J106" s="209"/>
    </row>
    <row r="107" spans="1:10" s="38" customFormat="1" ht="15" customHeight="1" x14ac:dyDescent="0.25">
      <c r="A107" s="12">
        <v>98</v>
      </c>
      <c r="B107" s="140" t="s">
        <v>2846</v>
      </c>
      <c r="C107" s="194" t="s">
        <v>173</v>
      </c>
      <c r="D107" s="17" t="s">
        <v>2847</v>
      </c>
      <c r="E107" s="1045"/>
      <c r="F107" s="1045"/>
      <c r="G107" s="128">
        <v>2</v>
      </c>
      <c r="H107" s="664"/>
      <c r="I107" s="127">
        <f t="shared" si="1"/>
        <v>0</v>
      </c>
      <c r="J107" s="209"/>
    </row>
    <row r="108" spans="1:10" s="38" customFormat="1" ht="15" customHeight="1" x14ac:dyDescent="0.25">
      <c r="A108" s="13">
        <v>99</v>
      </c>
      <c r="B108" s="140" t="s">
        <v>2848</v>
      </c>
      <c r="C108" s="194" t="s">
        <v>173</v>
      </c>
      <c r="D108" s="17" t="s">
        <v>2849</v>
      </c>
      <c r="E108" s="1045"/>
      <c r="F108" s="1045"/>
      <c r="G108" s="128">
        <v>4</v>
      </c>
      <c r="H108" s="664"/>
      <c r="I108" s="127">
        <f t="shared" si="1"/>
        <v>0</v>
      </c>
      <c r="J108" s="209"/>
    </row>
    <row r="109" spans="1:10" s="38" customFormat="1" ht="15" customHeight="1" x14ac:dyDescent="0.25">
      <c r="A109" s="12">
        <v>100</v>
      </c>
      <c r="B109" s="140" t="s">
        <v>2850</v>
      </c>
      <c r="C109" s="194" t="s">
        <v>2851</v>
      </c>
      <c r="D109" s="17" t="s">
        <v>2852</v>
      </c>
      <c r="E109" s="1045"/>
      <c r="F109" s="1045"/>
      <c r="G109" s="128">
        <v>1</v>
      </c>
      <c r="H109" s="664"/>
      <c r="I109" s="127">
        <f t="shared" si="1"/>
        <v>0</v>
      </c>
      <c r="J109" s="209"/>
    </row>
    <row r="110" spans="1:10" s="38" customFormat="1" ht="15" customHeight="1" x14ac:dyDescent="0.25">
      <c r="A110" s="13">
        <v>101</v>
      </c>
      <c r="B110" s="140" t="s">
        <v>2853</v>
      </c>
      <c r="C110" s="194" t="s">
        <v>2733</v>
      </c>
      <c r="D110" s="17" t="s">
        <v>2854</v>
      </c>
      <c r="E110" s="1045"/>
      <c r="F110" s="1045"/>
      <c r="G110" s="128">
        <v>4</v>
      </c>
      <c r="H110" s="664"/>
      <c r="I110" s="127">
        <f t="shared" si="1"/>
        <v>0</v>
      </c>
      <c r="J110" s="209"/>
    </row>
    <row r="111" spans="1:10" s="38" customFormat="1" ht="15" customHeight="1" x14ac:dyDescent="0.25">
      <c r="A111" s="12">
        <v>102</v>
      </c>
      <c r="B111" s="140" t="s">
        <v>2855</v>
      </c>
      <c r="C111" s="194" t="s">
        <v>2733</v>
      </c>
      <c r="D111" s="17" t="s">
        <v>2856</v>
      </c>
      <c r="E111" s="1045"/>
      <c r="F111" s="1045"/>
      <c r="G111" s="128">
        <v>2</v>
      </c>
      <c r="H111" s="664"/>
      <c r="I111" s="127">
        <f t="shared" si="1"/>
        <v>0</v>
      </c>
      <c r="J111" s="209"/>
    </row>
    <row r="112" spans="1:10" s="38" customFormat="1" ht="15" customHeight="1" x14ac:dyDescent="0.25">
      <c r="A112" s="13">
        <v>103</v>
      </c>
      <c r="B112" s="140" t="s">
        <v>2857</v>
      </c>
      <c r="C112" s="194" t="s">
        <v>2733</v>
      </c>
      <c r="D112" s="17" t="s">
        <v>2858</v>
      </c>
      <c r="E112" s="1045"/>
      <c r="F112" s="1045"/>
      <c r="G112" s="128">
        <v>2</v>
      </c>
      <c r="H112" s="664"/>
      <c r="I112" s="127">
        <f t="shared" si="1"/>
        <v>0</v>
      </c>
      <c r="J112" s="209"/>
    </row>
    <row r="113" spans="1:10" s="38" customFormat="1" ht="15" customHeight="1" x14ac:dyDescent="0.25">
      <c r="A113" s="12">
        <v>104</v>
      </c>
      <c r="B113" s="250" t="s">
        <v>2859</v>
      </c>
      <c r="C113" s="136" t="s">
        <v>2733</v>
      </c>
      <c r="D113" s="17" t="s">
        <v>2860</v>
      </c>
      <c r="E113" s="1045"/>
      <c r="F113" s="1045"/>
      <c r="G113" s="128">
        <v>2</v>
      </c>
      <c r="H113" s="664"/>
      <c r="I113" s="127">
        <f t="shared" si="1"/>
        <v>0</v>
      </c>
      <c r="J113" s="209"/>
    </row>
    <row r="114" spans="1:10" s="38" customFormat="1" ht="15" customHeight="1" x14ac:dyDescent="0.25">
      <c r="A114" s="13">
        <v>105</v>
      </c>
      <c r="B114" s="7" t="s">
        <v>2861</v>
      </c>
      <c r="C114" s="136" t="s">
        <v>2733</v>
      </c>
      <c r="D114" s="17" t="s">
        <v>2862</v>
      </c>
      <c r="E114" s="1045"/>
      <c r="F114" s="1045"/>
      <c r="G114" s="128">
        <v>2</v>
      </c>
      <c r="H114" s="664"/>
      <c r="I114" s="127">
        <f t="shared" si="1"/>
        <v>0</v>
      </c>
      <c r="J114" s="209"/>
    </row>
    <row r="115" spans="1:10" s="38" customFormat="1" ht="15" customHeight="1" x14ac:dyDescent="0.25">
      <c r="A115" s="12">
        <v>106</v>
      </c>
      <c r="B115" s="7" t="s">
        <v>2863</v>
      </c>
      <c r="C115" s="136" t="s">
        <v>2733</v>
      </c>
      <c r="D115" s="17" t="s">
        <v>2864</v>
      </c>
      <c r="E115" s="1045"/>
      <c r="F115" s="1045"/>
      <c r="G115" s="128">
        <v>2</v>
      </c>
      <c r="H115" s="664"/>
      <c r="I115" s="127">
        <f t="shared" si="1"/>
        <v>0</v>
      </c>
      <c r="J115" s="209"/>
    </row>
    <row r="116" spans="1:10" s="38" customFormat="1" ht="15" customHeight="1" x14ac:dyDescent="0.25">
      <c r="A116" s="13">
        <v>107</v>
      </c>
      <c r="B116" s="7" t="s">
        <v>2865</v>
      </c>
      <c r="C116" s="136" t="s">
        <v>2733</v>
      </c>
      <c r="D116" s="17" t="s">
        <v>2866</v>
      </c>
      <c r="E116" s="1045"/>
      <c r="F116" s="1045"/>
      <c r="G116" s="128">
        <v>1</v>
      </c>
      <c r="H116" s="664"/>
      <c r="I116" s="127">
        <f t="shared" si="1"/>
        <v>0</v>
      </c>
      <c r="J116" s="209"/>
    </row>
    <row r="117" spans="1:10" s="38" customFormat="1" ht="15" customHeight="1" x14ac:dyDescent="0.25">
      <c r="A117" s="12">
        <v>108</v>
      </c>
      <c r="B117" s="7" t="s">
        <v>2867</v>
      </c>
      <c r="C117" s="136" t="s">
        <v>2733</v>
      </c>
      <c r="D117" s="17" t="s">
        <v>2868</v>
      </c>
      <c r="E117" s="1045"/>
      <c r="F117" s="1045"/>
      <c r="G117" s="128">
        <v>2</v>
      </c>
      <c r="H117" s="664"/>
      <c r="I117" s="127">
        <f t="shared" si="1"/>
        <v>0</v>
      </c>
      <c r="J117" s="209"/>
    </row>
    <row r="118" spans="1:10" s="38" customFormat="1" ht="15" customHeight="1" x14ac:dyDescent="0.25">
      <c r="A118" s="13">
        <v>109</v>
      </c>
      <c r="B118" s="7" t="s">
        <v>2869</v>
      </c>
      <c r="C118" s="136"/>
      <c r="D118" s="17"/>
      <c r="E118" s="1045"/>
      <c r="F118" s="1045"/>
      <c r="G118" s="128">
        <v>4</v>
      </c>
      <c r="H118" s="664"/>
      <c r="I118" s="127">
        <f t="shared" si="1"/>
        <v>0</v>
      </c>
      <c r="J118" s="209"/>
    </row>
    <row r="119" spans="1:10" s="38" customFormat="1" ht="15" customHeight="1" x14ac:dyDescent="0.25">
      <c r="A119" s="12">
        <v>110</v>
      </c>
      <c r="B119" s="7" t="s">
        <v>2870</v>
      </c>
      <c r="C119" s="136"/>
      <c r="D119" s="17" t="s">
        <v>2871</v>
      </c>
      <c r="E119" s="1045"/>
      <c r="F119" s="1045"/>
      <c r="G119" s="128">
        <v>2</v>
      </c>
      <c r="H119" s="664"/>
      <c r="I119" s="127">
        <f t="shared" si="1"/>
        <v>0</v>
      </c>
      <c r="J119" s="209"/>
    </row>
    <row r="120" spans="1:10" s="38" customFormat="1" ht="15" customHeight="1" x14ac:dyDescent="0.25">
      <c r="A120" s="13">
        <v>111</v>
      </c>
      <c r="B120" s="7" t="s">
        <v>2872</v>
      </c>
      <c r="C120" s="136" t="s">
        <v>2733</v>
      </c>
      <c r="D120" s="17"/>
      <c r="E120" s="1045"/>
      <c r="F120" s="1045"/>
      <c r="G120" s="128">
        <v>1</v>
      </c>
      <c r="H120" s="664"/>
      <c r="I120" s="127">
        <f t="shared" si="1"/>
        <v>0</v>
      </c>
      <c r="J120" s="209"/>
    </row>
    <row r="121" spans="1:10" s="38" customFormat="1" ht="15" customHeight="1" x14ac:dyDescent="0.25">
      <c r="A121" s="12">
        <v>112</v>
      </c>
      <c r="B121" s="7" t="s">
        <v>2873</v>
      </c>
      <c r="C121" s="136"/>
      <c r="D121" s="17"/>
      <c r="E121" s="1045"/>
      <c r="F121" s="1045"/>
      <c r="G121" s="128">
        <v>2</v>
      </c>
      <c r="H121" s="664"/>
      <c r="I121" s="127">
        <f t="shared" si="1"/>
        <v>0</v>
      </c>
      <c r="J121" s="209"/>
    </row>
    <row r="122" spans="1:10" s="38" customFormat="1" ht="15" customHeight="1" x14ac:dyDescent="0.25">
      <c r="A122" s="13">
        <v>113</v>
      </c>
      <c r="B122" s="7" t="s">
        <v>2874</v>
      </c>
      <c r="C122" s="136" t="s">
        <v>2875</v>
      </c>
      <c r="D122" s="17" t="s">
        <v>161</v>
      </c>
      <c r="E122" s="1045"/>
      <c r="F122" s="1045"/>
      <c r="G122" s="128">
        <v>8</v>
      </c>
      <c r="H122" s="664"/>
      <c r="I122" s="127">
        <f t="shared" si="1"/>
        <v>0</v>
      </c>
      <c r="J122" s="209"/>
    </row>
    <row r="123" spans="1:10" s="38" customFormat="1" ht="15" customHeight="1" x14ac:dyDescent="0.25">
      <c r="A123" s="396">
        <v>105</v>
      </c>
      <c r="B123" s="852" t="s">
        <v>110</v>
      </c>
      <c r="C123" s="853"/>
      <c r="D123" s="853"/>
      <c r="E123" s="853"/>
      <c r="F123" s="853"/>
      <c r="G123" s="853"/>
      <c r="H123" s="853"/>
      <c r="I123" s="854"/>
      <c r="J123" s="209"/>
    </row>
    <row r="124" spans="1:10" s="38" customFormat="1" ht="15" customHeight="1" x14ac:dyDescent="0.25">
      <c r="A124" s="12">
        <v>114</v>
      </c>
      <c r="B124" s="7" t="s">
        <v>2876</v>
      </c>
      <c r="C124" s="136" t="s">
        <v>2877</v>
      </c>
      <c r="D124" s="17"/>
      <c r="E124" s="1045"/>
      <c r="F124" s="1045"/>
      <c r="G124" s="128">
        <v>1</v>
      </c>
      <c r="H124" s="664"/>
      <c r="I124" s="127">
        <f t="shared" si="1"/>
        <v>0</v>
      </c>
      <c r="J124" s="209"/>
    </row>
    <row r="125" spans="1:10" s="38" customFormat="1" ht="15" customHeight="1" x14ac:dyDescent="0.25">
      <c r="A125" s="13">
        <v>115</v>
      </c>
      <c r="B125" s="7" t="s">
        <v>2878</v>
      </c>
      <c r="C125" s="136" t="s">
        <v>2877</v>
      </c>
      <c r="D125" s="17"/>
      <c r="E125" s="1045"/>
      <c r="F125" s="1045"/>
      <c r="G125" s="128">
        <v>1</v>
      </c>
      <c r="H125" s="664"/>
      <c r="I125" s="127">
        <f t="shared" si="1"/>
        <v>0</v>
      </c>
      <c r="J125" s="209"/>
    </row>
    <row r="126" spans="1:10" s="38" customFormat="1" ht="15" customHeight="1" x14ac:dyDescent="0.25">
      <c r="A126" s="12">
        <v>116</v>
      </c>
      <c r="B126" s="7" t="s">
        <v>2879</v>
      </c>
      <c r="C126" s="136" t="s">
        <v>2877</v>
      </c>
      <c r="D126" s="17"/>
      <c r="E126" s="1045"/>
      <c r="F126" s="1045"/>
      <c r="G126" s="128">
        <v>2</v>
      </c>
      <c r="H126" s="664"/>
      <c r="I126" s="127">
        <f t="shared" si="1"/>
        <v>0</v>
      </c>
      <c r="J126" s="209"/>
    </row>
    <row r="127" spans="1:10" s="38" customFormat="1" ht="15" customHeight="1" x14ac:dyDescent="0.25">
      <c r="A127" s="13">
        <v>117</v>
      </c>
      <c r="B127" s="7" t="s">
        <v>2880</v>
      </c>
      <c r="C127" s="136" t="s">
        <v>2877</v>
      </c>
      <c r="D127" s="17"/>
      <c r="E127" s="1045"/>
      <c r="F127" s="1045"/>
      <c r="G127" s="128">
        <v>2</v>
      </c>
      <c r="H127" s="664"/>
      <c r="I127" s="127">
        <f t="shared" si="1"/>
        <v>0</v>
      </c>
      <c r="J127" s="209"/>
    </row>
    <row r="128" spans="1:10" s="38" customFormat="1" ht="15" customHeight="1" x14ac:dyDescent="0.25">
      <c r="A128" s="12">
        <v>118</v>
      </c>
      <c r="B128" s="7" t="s">
        <v>2881</v>
      </c>
      <c r="C128" s="136" t="s">
        <v>2877</v>
      </c>
      <c r="D128" s="17"/>
      <c r="E128" s="1045"/>
      <c r="F128" s="1045"/>
      <c r="G128" s="128">
        <v>4</v>
      </c>
      <c r="H128" s="664"/>
      <c r="I128" s="127">
        <f t="shared" si="1"/>
        <v>0</v>
      </c>
      <c r="J128" s="209"/>
    </row>
    <row r="129" spans="1:10" s="38" customFormat="1" ht="15" customHeight="1" x14ac:dyDescent="0.25">
      <c r="A129" s="13">
        <v>119</v>
      </c>
      <c r="B129" s="7" t="s">
        <v>2882</v>
      </c>
      <c r="C129" s="136" t="s">
        <v>2877</v>
      </c>
      <c r="D129" s="17"/>
      <c r="E129" s="1045"/>
      <c r="F129" s="1045"/>
      <c r="G129" s="128">
        <v>4</v>
      </c>
      <c r="H129" s="664"/>
      <c r="I129" s="127">
        <f t="shared" si="1"/>
        <v>0</v>
      </c>
      <c r="J129" s="209"/>
    </row>
    <row r="130" spans="1:10" s="38" customFormat="1" ht="15" customHeight="1" x14ac:dyDescent="0.25">
      <c r="A130" s="12">
        <v>120</v>
      </c>
      <c r="B130" s="7" t="s">
        <v>2883</v>
      </c>
      <c r="C130" s="136"/>
      <c r="D130" s="17"/>
      <c r="E130" s="1045"/>
      <c r="F130" s="1045"/>
      <c r="G130" s="128">
        <v>1</v>
      </c>
      <c r="H130" s="664"/>
      <c r="I130" s="127">
        <f t="shared" si="1"/>
        <v>0</v>
      </c>
      <c r="J130" s="209"/>
    </row>
    <row r="131" spans="1:10" s="38" customFormat="1" ht="15" customHeight="1" x14ac:dyDescent="0.25">
      <c r="A131" s="13">
        <v>121</v>
      </c>
      <c r="B131" s="7" t="s">
        <v>2884</v>
      </c>
      <c r="C131" s="136"/>
      <c r="D131" s="17"/>
      <c r="E131" s="1045"/>
      <c r="F131" s="1045"/>
      <c r="G131" s="128">
        <v>16</v>
      </c>
      <c r="H131" s="664"/>
      <c r="I131" s="127">
        <f t="shared" si="1"/>
        <v>0</v>
      </c>
      <c r="J131" s="209"/>
    </row>
    <row r="132" spans="1:10" s="38" customFormat="1" ht="15" customHeight="1" x14ac:dyDescent="0.25">
      <c r="A132" s="12">
        <v>122</v>
      </c>
      <c r="B132" s="7" t="s">
        <v>2885</v>
      </c>
      <c r="C132" s="136"/>
      <c r="D132" s="17"/>
      <c r="E132" s="1045"/>
      <c r="F132" s="1045"/>
      <c r="G132" s="128">
        <v>2</v>
      </c>
      <c r="H132" s="664"/>
      <c r="I132" s="127">
        <f t="shared" si="1"/>
        <v>0</v>
      </c>
      <c r="J132" s="209"/>
    </row>
    <row r="133" spans="1:10" s="38" customFormat="1" ht="15" customHeight="1" x14ac:dyDescent="0.25">
      <c r="A133" s="13">
        <v>123</v>
      </c>
      <c r="B133" s="7" t="s">
        <v>2823</v>
      </c>
      <c r="C133" s="136" t="s">
        <v>2824</v>
      </c>
      <c r="D133" s="17" t="s">
        <v>2825</v>
      </c>
      <c r="E133" s="1045"/>
      <c r="F133" s="1045"/>
      <c r="G133" s="128">
        <v>1</v>
      </c>
      <c r="H133" s="664"/>
      <c r="I133" s="127">
        <f t="shared" si="1"/>
        <v>0</v>
      </c>
      <c r="J133" s="209"/>
    </row>
    <row r="134" spans="1:10" s="38" customFormat="1" ht="15" customHeight="1" x14ac:dyDescent="0.25">
      <c r="A134" s="12">
        <v>124</v>
      </c>
      <c r="B134" s="7" t="s">
        <v>2826</v>
      </c>
      <c r="C134" s="136"/>
      <c r="D134" s="17"/>
      <c r="E134" s="1045"/>
      <c r="F134" s="1045"/>
      <c r="G134" s="128">
        <v>2</v>
      </c>
      <c r="H134" s="664"/>
      <c r="I134" s="127">
        <f t="shared" si="1"/>
        <v>0</v>
      </c>
      <c r="J134" s="209"/>
    </row>
    <row r="135" spans="1:10" s="38" customFormat="1" ht="15" customHeight="1" x14ac:dyDescent="0.25">
      <c r="A135" s="396">
        <v>117</v>
      </c>
      <c r="B135" s="852" t="s">
        <v>99</v>
      </c>
      <c r="C135" s="853"/>
      <c r="D135" s="853"/>
      <c r="E135" s="853"/>
      <c r="F135" s="853"/>
      <c r="G135" s="853"/>
      <c r="H135" s="853"/>
      <c r="I135" s="854"/>
      <c r="J135" s="209"/>
    </row>
    <row r="136" spans="1:10" s="38" customFormat="1" ht="15" customHeight="1" x14ac:dyDescent="0.25">
      <c r="A136" s="12">
        <v>125</v>
      </c>
      <c r="B136" s="7" t="s">
        <v>2925</v>
      </c>
      <c r="C136" s="136" t="s">
        <v>2886</v>
      </c>
      <c r="D136" s="17"/>
      <c r="E136" s="1045"/>
      <c r="F136" s="1045"/>
      <c r="G136" s="128">
        <v>4</v>
      </c>
      <c r="H136" s="664"/>
      <c r="I136" s="127">
        <f t="shared" si="1"/>
        <v>0</v>
      </c>
      <c r="J136" s="209"/>
    </row>
    <row r="137" spans="1:10" s="38" customFormat="1" ht="15" customHeight="1" x14ac:dyDescent="0.25">
      <c r="A137" s="13">
        <v>126</v>
      </c>
      <c r="B137" s="7" t="s">
        <v>2887</v>
      </c>
      <c r="C137" s="136" t="s">
        <v>2733</v>
      </c>
      <c r="D137" s="17"/>
      <c r="E137" s="1045"/>
      <c r="F137" s="1045"/>
      <c r="G137" s="128">
        <v>4</v>
      </c>
      <c r="H137" s="664"/>
      <c r="I137" s="127">
        <f t="shared" si="1"/>
        <v>0</v>
      </c>
      <c r="J137" s="209"/>
    </row>
    <row r="138" spans="1:10" s="38" customFormat="1" ht="15" customHeight="1" x14ac:dyDescent="0.25">
      <c r="A138" s="12">
        <v>127</v>
      </c>
      <c r="B138" s="7" t="s">
        <v>2888</v>
      </c>
      <c r="C138" s="136" t="s">
        <v>2733</v>
      </c>
      <c r="D138" s="17"/>
      <c r="E138" s="1045"/>
      <c r="F138" s="1045"/>
      <c r="G138" s="128">
        <v>4</v>
      </c>
      <c r="H138" s="664"/>
      <c r="I138" s="127">
        <f t="shared" si="1"/>
        <v>0</v>
      </c>
      <c r="J138" s="209"/>
    </row>
    <row r="139" spans="1:10" s="38" customFormat="1" ht="15" customHeight="1" x14ac:dyDescent="0.25">
      <c r="A139" s="13">
        <v>128</v>
      </c>
      <c r="B139" s="7" t="s">
        <v>2889</v>
      </c>
      <c r="C139" s="136"/>
      <c r="D139" s="17"/>
      <c r="E139" s="1045"/>
      <c r="F139" s="1045"/>
      <c r="G139" s="128">
        <v>8</v>
      </c>
      <c r="H139" s="664"/>
      <c r="I139" s="127">
        <f t="shared" si="1"/>
        <v>0</v>
      </c>
      <c r="J139" s="209"/>
    </row>
    <row r="140" spans="1:10" s="38" customFormat="1" ht="15" customHeight="1" x14ac:dyDescent="0.25">
      <c r="A140" s="12">
        <v>129</v>
      </c>
      <c r="B140" s="7" t="s">
        <v>2890</v>
      </c>
      <c r="C140" s="136"/>
      <c r="D140" s="17" t="s">
        <v>2891</v>
      </c>
      <c r="E140" s="1045"/>
      <c r="F140" s="1045"/>
      <c r="G140" s="128">
        <v>4</v>
      </c>
      <c r="H140" s="664"/>
      <c r="I140" s="127">
        <f t="shared" si="1"/>
        <v>0</v>
      </c>
      <c r="J140" s="209"/>
    </row>
    <row r="141" spans="1:10" s="38" customFormat="1" ht="15" customHeight="1" x14ac:dyDescent="0.25">
      <c r="A141" s="13">
        <v>130</v>
      </c>
      <c r="B141" s="7" t="s">
        <v>2892</v>
      </c>
      <c r="C141" s="136" t="s">
        <v>2893</v>
      </c>
      <c r="D141" s="17" t="s">
        <v>2894</v>
      </c>
      <c r="E141" s="1045"/>
      <c r="F141" s="1045"/>
      <c r="G141" s="128">
        <v>4</v>
      </c>
      <c r="H141" s="664"/>
      <c r="I141" s="127">
        <f t="shared" si="1"/>
        <v>0</v>
      </c>
      <c r="J141" s="209"/>
    </row>
    <row r="142" spans="1:10" s="38" customFormat="1" ht="15" customHeight="1" x14ac:dyDescent="0.25">
      <c r="A142" s="12">
        <v>131</v>
      </c>
      <c r="B142" s="7" t="s">
        <v>2895</v>
      </c>
      <c r="C142" s="136" t="s">
        <v>173</v>
      </c>
      <c r="D142" s="17" t="s">
        <v>2896</v>
      </c>
      <c r="E142" s="1045"/>
      <c r="F142" s="1045"/>
      <c r="G142" s="128">
        <v>4</v>
      </c>
      <c r="H142" s="664"/>
      <c r="I142" s="127">
        <f t="shared" si="1"/>
        <v>0</v>
      </c>
      <c r="J142" s="209"/>
    </row>
    <row r="143" spans="1:10" s="38" customFormat="1" ht="15" customHeight="1" x14ac:dyDescent="0.25">
      <c r="A143" s="13">
        <v>132</v>
      </c>
      <c r="B143" s="7" t="s">
        <v>2897</v>
      </c>
      <c r="C143" s="136" t="s">
        <v>2752</v>
      </c>
      <c r="D143" s="5">
        <v>2905466</v>
      </c>
      <c r="E143" s="1045"/>
      <c r="F143" s="1045"/>
      <c r="G143" s="128">
        <v>4</v>
      </c>
      <c r="H143" s="664"/>
      <c r="I143" s="127">
        <f t="shared" si="1"/>
        <v>0</v>
      </c>
      <c r="J143" s="209"/>
    </row>
    <row r="144" spans="1:10" s="38" customFormat="1" ht="15" customHeight="1" x14ac:dyDescent="0.25">
      <c r="A144" s="12">
        <v>133</v>
      </c>
      <c r="B144" s="7" t="s">
        <v>2898</v>
      </c>
      <c r="C144" s="136" t="s">
        <v>2752</v>
      </c>
      <c r="D144" s="5">
        <v>2703023</v>
      </c>
      <c r="E144" s="1045"/>
      <c r="F144" s="1045"/>
      <c r="G144" s="128">
        <v>4</v>
      </c>
      <c r="H144" s="664"/>
      <c r="I144" s="127">
        <f t="shared" si="1"/>
        <v>0</v>
      </c>
      <c r="J144" s="209"/>
    </row>
    <row r="145" spans="1:10" s="38" customFormat="1" ht="15" customHeight="1" x14ac:dyDescent="0.25">
      <c r="A145" s="13">
        <v>134</v>
      </c>
      <c r="B145" s="7" t="s">
        <v>2899</v>
      </c>
      <c r="C145" s="136" t="s">
        <v>2752</v>
      </c>
      <c r="D145" s="5">
        <v>2902992</v>
      </c>
      <c r="E145" s="1045"/>
      <c r="F145" s="1045"/>
      <c r="G145" s="128">
        <v>4</v>
      </c>
      <c r="H145" s="664"/>
      <c r="I145" s="127">
        <f t="shared" si="1"/>
        <v>0</v>
      </c>
      <c r="J145" s="209"/>
    </row>
    <row r="146" spans="1:10" s="38" customFormat="1" ht="15" customHeight="1" x14ac:dyDescent="0.25">
      <c r="A146" s="12">
        <v>135</v>
      </c>
      <c r="B146" s="7" t="s">
        <v>2900</v>
      </c>
      <c r="C146" s="136" t="s">
        <v>2733</v>
      </c>
      <c r="D146" s="17" t="s">
        <v>2901</v>
      </c>
      <c r="E146" s="1045"/>
      <c r="F146" s="1045"/>
      <c r="G146" s="128">
        <v>4</v>
      </c>
      <c r="H146" s="664"/>
      <c r="I146" s="127">
        <f t="shared" si="1"/>
        <v>0</v>
      </c>
      <c r="J146" s="209"/>
    </row>
    <row r="147" spans="1:10" s="38" customFormat="1" ht="15" customHeight="1" x14ac:dyDescent="0.25">
      <c r="A147" s="13">
        <v>136</v>
      </c>
      <c r="B147" s="7" t="s">
        <v>2767</v>
      </c>
      <c r="C147" s="136" t="s">
        <v>2733</v>
      </c>
      <c r="D147" s="17" t="s">
        <v>2554</v>
      </c>
      <c r="E147" s="1045"/>
      <c r="F147" s="1045"/>
      <c r="G147" s="128">
        <v>4</v>
      </c>
      <c r="H147" s="664"/>
      <c r="I147" s="127">
        <f t="shared" si="1"/>
        <v>0</v>
      </c>
      <c r="J147" s="209"/>
    </row>
    <row r="148" spans="1:10" s="38" customFormat="1" ht="15" customHeight="1" x14ac:dyDescent="0.25">
      <c r="A148" s="12">
        <v>137</v>
      </c>
      <c r="B148" s="136" t="s">
        <v>2902</v>
      </c>
      <c r="C148" s="142" t="s">
        <v>2733</v>
      </c>
      <c r="D148" s="193" t="s">
        <v>2903</v>
      </c>
      <c r="E148" s="211"/>
      <c r="F148" s="211"/>
      <c r="G148" s="128">
        <v>4</v>
      </c>
      <c r="H148" s="664"/>
      <c r="I148" s="127">
        <f t="shared" ref="I148:I211" si="2">G148*ROUND(H148,2)</f>
        <v>0</v>
      </c>
      <c r="J148" s="209"/>
    </row>
    <row r="149" spans="1:10" s="38" customFormat="1" ht="15" customHeight="1" x14ac:dyDescent="0.25">
      <c r="A149" s="13">
        <v>138</v>
      </c>
      <c r="B149" s="136" t="s">
        <v>2904</v>
      </c>
      <c r="C149" s="142" t="s">
        <v>2733</v>
      </c>
      <c r="D149" s="193" t="s">
        <v>2905</v>
      </c>
      <c r="E149" s="211"/>
      <c r="F149" s="211"/>
      <c r="G149" s="128">
        <v>4</v>
      </c>
      <c r="H149" s="664"/>
      <c r="I149" s="127">
        <f t="shared" si="2"/>
        <v>0</v>
      </c>
      <c r="J149" s="209"/>
    </row>
    <row r="150" spans="1:10" s="38" customFormat="1" ht="15" customHeight="1" x14ac:dyDescent="0.25">
      <c r="A150" s="12">
        <v>139</v>
      </c>
      <c r="B150" s="136" t="s">
        <v>2906</v>
      </c>
      <c r="C150" s="142" t="s">
        <v>2733</v>
      </c>
      <c r="D150" s="193"/>
      <c r="E150" s="211"/>
      <c r="F150" s="211"/>
      <c r="G150" s="128">
        <v>4</v>
      </c>
      <c r="H150" s="664"/>
      <c r="I150" s="127">
        <f t="shared" si="2"/>
        <v>0</v>
      </c>
      <c r="J150" s="209"/>
    </row>
    <row r="151" spans="1:10" s="38" customFormat="1" ht="15" customHeight="1" x14ac:dyDescent="0.25">
      <c r="A151" s="13">
        <v>140</v>
      </c>
      <c r="B151" s="136" t="s">
        <v>2907</v>
      </c>
      <c r="C151" s="142" t="s">
        <v>2733</v>
      </c>
      <c r="D151" s="193" t="s">
        <v>2908</v>
      </c>
      <c r="E151" s="211"/>
      <c r="F151" s="211"/>
      <c r="G151" s="128">
        <v>4</v>
      </c>
      <c r="H151" s="664"/>
      <c r="I151" s="127">
        <f t="shared" si="2"/>
        <v>0</v>
      </c>
      <c r="J151" s="209"/>
    </row>
    <row r="152" spans="1:10" s="38" customFormat="1" ht="15" customHeight="1" x14ac:dyDescent="0.25">
      <c r="A152" s="12">
        <v>141</v>
      </c>
      <c r="B152" s="136" t="s">
        <v>2909</v>
      </c>
      <c r="C152" s="142" t="s">
        <v>2733</v>
      </c>
      <c r="D152" s="193"/>
      <c r="E152" s="211"/>
      <c r="F152" s="211"/>
      <c r="G152" s="128">
        <v>4</v>
      </c>
      <c r="H152" s="664"/>
      <c r="I152" s="127">
        <f t="shared" si="2"/>
        <v>0</v>
      </c>
      <c r="J152" s="209"/>
    </row>
    <row r="153" spans="1:10" s="38" customFormat="1" ht="15" customHeight="1" x14ac:dyDescent="0.25">
      <c r="A153" s="13">
        <v>142</v>
      </c>
      <c r="B153" s="136" t="s">
        <v>2910</v>
      </c>
      <c r="C153" s="142" t="s">
        <v>2911</v>
      </c>
      <c r="D153" s="193" t="s">
        <v>2912</v>
      </c>
      <c r="E153" s="211"/>
      <c r="F153" s="211"/>
      <c r="G153" s="128">
        <v>4</v>
      </c>
      <c r="H153" s="664"/>
      <c r="I153" s="127">
        <f t="shared" si="2"/>
        <v>0</v>
      </c>
      <c r="J153" s="209"/>
    </row>
    <row r="154" spans="1:10" s="38" customFormat="1" ht="15" customHeight="1" x14ac:dyDescent="0.25">
      <c r="A154" s="12">
        <v>143</v>
      </c>
      <c r="B154" s="136" t="s">
        <v>2913</v>
      </c>
      <c r="C154" s="142"/>
      <c r="D154" s="193" t="s">
        <v>2914</v>
      </c>
      <c r="E154" s="211"/>
      <c r="F154" s="211"/>
      <c r="G154" s="128">
        <v>4</v>
      </c>
      <c r="H154" s="664"/>
      <c r="I154" s="127">
        <f t="shared" si="2"/>
        <v>0</v>
      </c>
      <c r="J154" s="209"/>
    </row>
    <row r="155" spans="1:10" s="38" customFormat="1" ht="15" customHeight="1" x14ac:dyDescent="0.25">
      <c r="A155" s="13">
        <v>144</v>
      </c>
      <c r="B155" s="136" t="s">
        <v>2915</v>
      </c>
      <c r="C155" s="142"/>
      <c r="D155" s="193"/>
      <c r="E155" s="211"/>
      <c r="F155" s="211"/>
      <c r="G155" s="128">
        <v>4</v>
      </c>
      <c r="H155" s="664"/>
      <c r="I155" s="127">
        <f t="shared" si="2"/>
        <v>0</v>
      </c>
      <c r="J155" s="209"/>
    </row>
    <row r="156" spans="1:10" s="38" customFormat="1" ht="15" customHeight="1" x14ac:dyDescent="0.25">
      <c r="A156" s="12">
        <v>145</v>
      </c>
      <c r="B156" s="136" t="s">
        <v>2916</v>
      </c>
      <c r="C156" s="142" t="s">
        <v>2917</v>
      </c>
      <c r="D156" s="193" t="s">
        <v>2918</v>
      </c>
      <c r="E156" s="211"/>
      <c r="F156" s="211"/>
      <c r="G156" s="128">
        <v>4</v>
      </c>
      <c r="H156" s="664"/>
      <c r="I156" s="127">
        <f t="shared" si="2"/>
        <v>0</v>
      </c>
      <c r="J156" s="209"/>
    </row>
    <row r="157" spans="1:10" s="38" customFormat="1" ht="15" customHeight="1" x14ac:dyDescent="0.25">
      <c r="A157" s="13">
        <v>146</v>
      </c>
      <c r="B157" s="136" t="s">
        <v>2919</v>
      </c>
      <c r="C157" s="142" t="s">
        <v>2839</v>
      </c>
      <c r="D157" s="193" t="s">
        <v>2920</v>
      </c>
      <c r="E157" s="211"/>
      <c r="F157" s="211"/>
      <c r="G157" s="128">
        <v>4</v>
      </c>
      <c r="H157" s="664"/>
      <c r="I157" s="127">
        <f t="shared" si="2"/>
        <v>0</v>
      </c>
      <c r="J157" s="209"/>
    </row>
    <row r="158" spans="1:10" s="38" customFormat="1" ht="15" customHeight="1" x14ac:dyDescent="0.25">
      <c r="A158" s="12">
        <v>147</v>
      </c>
      <c r="B158" s="136" t="s">
        <v>1820</v>
      </c>
      <c r="C158" s="142" t="s">
        <v>2824</v>
      </c>
      <c r="D158" s="193" t="s">
        <v>2921</v>
      </c>
      <c r="E158" s="211"/>
      <c r="F158" s="211"/>
      <c r="G158" s="128">
        <v>4</v>
      </c>
      <c r="H158" s="664"/>
      <c r="I158" s="127">
        <f t="shared" si="2"/>
        <v>0</v>
      </c>
      <c r="J158" s="209"/>
    </row>
    <row r="159" spans="1:10" s="38" customFormat="1" ht="15" customHeight="1" x14ac:dyDescent="0.25">
      <c r="A159" s="13">
        <v>148</v>
      </c>
      <c r="B159" s="2" t="s">
        <v>2922</v>
      </c>
      <c r="C159" s="1"/>
      <c r="D159" s="1"/>
      <c r="E159" s="1085"/>
      <c r="F159" s="1085"/>
      <c r="G159" s="128">
        <v>8</v>
      </c>
      <c r="H159" s="664"/>
      <c r="I159" s="127">
        <f t="shared" si="2"/>
        <v>0</v>
      </c>
      <c r="J159" s="209"/>
    </row>
    <row r="160" spans="1:10" s="38" customFormat="1" ht="15" customHeight="1" x14ac:dyDescent="0.25">
      <c r="A160" s="12">
        <v>149</v>
      </c>
      <c r="B160" s="2" t="s">
        <v>2923</v>
      </c>
      <c r="C160" s="1"/>
      <c r="D160" s="1"/>
      <c r="E160" s="1085"/>
      <c r="F160" s="1085"/>
      <c r="G160" s="128">
        <v>8</v>
      </c>
      <c r="H160" s="664"/>
      <c r="I160" s="127">
        <f t="shared" si="2"/>
        <v>0</v>
      </c>
      <c r="J160" s="209"/>
    </row>
    <row r="161" spans="1:10" s="38" customFormat="1" ht="15" customHeight="1" x14ac:dyDescent="0.25">
      <c r="A161" s="13">
        <v>150</v>
      </c>
      <c r="B161" s="2" t="s">
        <v>2861</v>
      </c>
      <c r="C161" s="1" t="s">
        <v>2733</v>
      </c>
      <c r="D161" s="1" t="s">
        <v>2862</v>
      </c>
      <c r="E161" s="1085"/>
      <c r="F161" s="1085"/>
      <c r="G161" s="128">
        <v>8</v>
      </c>
      <c r="H161" s="664"/>
      <c r="I161" s="127">
        <f t="shared" si="2"/>
        <v>0</v>
      </c>
      <c r="J161" s="209"/>
    </row>
    <row r="162" spans="1:10" s="38" customFormat="1" ht="15" customHeight="1" x14ac:dyDescent="0.25">
      <c r="A162" s="12">
        <v>151</v>
      </c>
      <c r="B162" s="2" t="s">
        <v>2924</v>
      </c>
      <c r="C162" s="1"/>
      <c r="D162" s="1"/>
      <c r="E162" s="1085"/>
      <c r="F162" s="1085"/>
      <c r="G162" s="128">
        <v>4</v>
      </c>
      <c r="H162" s="664"/>
      <c r="I162" s="127">
        <f t="shared" si="2"/>
        <v>0</v>
      </c>
      <c r="J162" s="209"/>
    </row>
    <row r="163" spans="1:10" s="38" customFormat="1" ht="15" customHeight="1" x14ac:dyDescent="0.25">
      <c r="A163" s="396">
        <v>145</v>
      </c>
      <c r="B163" s="852" t="s">
        <v>139</v>
      </c>
      <c r="C163" s="853"/>
      <c r="D163" s="853"/>
      <c r="E163" s="853"/>
      <c r="F163" s="853"/>
      <c r="G163" s="853"/>
      <c r="H163" s="853"/>
      <c r="I163" s="854"/>
      <c r="J163" s="209"/>
    </row>
    <row r="164" spans="1:10" s="38" customFormat="1" ht="15" customHeight="1" x14ac:dyDescent="0.25">
      <c r="A164" s="13">
        <v>152</v>
      </c>
      <c r="B164" s="2" t="s">
        <v>2926</v>
      </c>
      <c r="C164" s="1" t="s">
        <v>177</v>
      </c>
      <c r="D164" s="405">
        <v>9783530</v>
      </c>
      <c r="E164" s="1085"/>
      <c r="F164" s="1085"/>
      <c r="G164" s="128">
        <v>1</v>
      </c>
      <c r="H164" s="664"/>
      <c r="I164" s="127">
        <f t="shared" si="2"/>
        <v>0</v>
      </c>
      <c r="J164" s="209"/>
    </row>
    <row r="165" spans="1:10" s="38" customFormat="1" ht="15" customHeight="1" x14ac:dyDescent="0.25">
      <c r="A165" s="12">
        <v>153</v>
      </c>
      <c r="B165" s="2" t="s">
        <v>2927</v>
      </c>
      <c r="C165" s="1" t="s">
        <v>2928</v>
      </c>
      <c r="D165" s="1" t="s">
        <v>2929</v>
      </c>
      <c r="E165" s="1085"/>
      <c r="F165" s="1085"/>
      <c r="G165" s="128">
        <v>2</v>
      </c>
      <c r="H165" s="664"/>
      <c r="I165" s="127">
        <f t="shared" si="2"/>
        <v>0</v>
      </c>
      <c r="J165" s="209"/>
    </row>
    <row r="166" spans="1:10" s="38" customFormat="1" ht="15" customHeight="1" x14ac:dyDescent="0.25">
      <c r="A166" s="13">
        <v>154</v>
      </c>
      <c r="B166" s="2" t="s">
        <v>2845</v>
      </c>
      <c r="C166" s="1" t="s">
        <v>2928</v>
      </c>
      <c r="D166" s="1"/>
      <c r="E166" s="1085"/>
      <c r="F166" s="1085"/>
      <c r="G166" s="128">
        <v>4</v>
      </c>
      <c r="H166" s="664"/>
      <c r="I166" s="127">
        <f t="shared" si="2"/>
        <v>0</v>
      </c>
      <c r="J166" s="209"/>
    </row>
    <row r="167" spans="1:10" s="38" customFormat="1" ht="15" customHeight="1" x14ac:dyDescent="0.25">
      <c r="A167" s="12">
        <v>155</v>
      </c>
      <c r="B167" s="2" t="s">
        <v>2930</v>
      </c>
      <c r="C167" s="17" t="s">
        <v>2928</v>
      </c>
      <c r="D167" s="17"/>
      <c r="E167" s="1085"/>
      <c r="F167" s="1085"/>
      <c r="G167" s="128">
        <v>4</v>
      </c>
      <c r="H167" s="664"/>
      <c r="I167" s="127">
        <f t="shared" si="2"/>
        <v>0</v>
      </c>
      <c r="J167" s="209"/>
    </row>
    <row r="168" spans="1:10" s="38" customFormat="1" ht="15" customHeight="1" x14ac:dyDescent="0.25">
      <c r="A168" s="13">
        <v>156</v>
      </c>
      <c r="B168" s="2" t="s">
        <v>2838</v>
      </c>
      <c r="C168" s="136" t="s">
        <v>2839</v>
      </c>
      <c r="D168" s="17" t="s">
        <v>2840</v>
      </c>
      <c r="E168" s="1086"/>
      <c r="F168" s="1086"/>
      <c r="G168" s="128">
        <v>2</v>
      </c>
      <c r="H168" s="664"/>
      <c r="I168" s="127">
        <f t="shared" si="2"/>
        <v>0</v>
      </c>
      <c r="J168" s="209"/>
    </row>
    <row r="169" spans="1:10" s="38" customFormat="1" ht="15" customHeight="1" x14ac:dyDescent="0.25">
      <c r="A169" s="12">
        <v>157</v>
      </c>
      <c r="B169" s="2" t="s">
        <v>2931</v>
      </c>
      <c r="C169" s="136" t="s">
        <v>2839</v>
      </c>
      <c r="D169" s="17" t="s">
        <v>2932</v>
      </c>
      <c r="E169" s="1086"/>
      <c r="F169" s="1086"/>
      <c r="G169" s="128">
        <v>2</v>
      </c>
      <c r="H169" s="664"/>
      <c r="I169" s="127">
        <f t="shared" si="2"/>
        <v>0</v>
      </c>
      <c r="J169" s="209"/>
    </row>
    <row r="170" spans="1:10" s="38" customFormat="1" ht="15" customHeight="1" x14ac:dyDescent="0.25">
      <c r="A170" s="13">
        <v>158</v>
      </c>
      <c r="B170" s="7" t="s">
        <v>2850</v>
      </c>
      <c r="C170" s="136" t="s">
        <v>2851</v>
      </c>
      <c r="D170" s="17" t="s">
        <v>2852</v>
      </c>
      <c r="E170" s="1086"/>
      <c r="F170" s="1086"/>
      <c r="G170" s="128">
        <v>2</v>
      </c>
      <c r="H170" s="664"/>
      <c r="I170" s="127">
        <f t="shared" si="2"/>
        <v>0</v>
      </c>
      <c r="J170" s="209"/>
    </row>
    <row r="171" spans="1:10" s="38" customFormat="1" ht="15" customHeight="1" x14ac:dyDescent="0.25">
      <c r="A171" s="12">
        <v>159</v>
      </c>
      <c r="B171" s="2" t="s">
        <v>2933</v>
      </c>
      <c r="C171" s="136" t="s">
        <v>2934</v>
      </c>
      <c r="D171" s="5">
        <v>620050</v>
      </c>
      <c r="E171" s="1086"/>
      <c r="F171" s="1086"/>
      <c r="G171" s="128">
        <v>2</v>
      </c>
      <c r="H171" s="664"/>
      <c r="I171" s="127">
        <f t="shared" si="2"/>
        <v>0</v>
      </c>
      <c r="J171" s="209"/>
    </row>
    <row r="172" spans="1:10" s="38" customFormat="1" ht="15" customHeight="1" x14ac:dyDescent="0.25">
      <c r="A172" s="13">
        <v>160</v>
      </c>
      <c r="B172" s="2" t="s">
        <v>2853</v>
      </c>
      <c r="C172" s="136" t="s">
        <v>2733</v>
      </c>
      <c r="D172" s="17" t="s">
        <v>2854</v>
      </c>
      <c r="E172" s="1086"/>
      <c r="F172" s="1086"/>
      <c r="G172" s="128">
        <v>3</v>
      </c>
      <c r="H172" s="664"/>
      <c r="I172" s="127">
        <f t="shared" si="2"/>
        <v>0</v>
      </c>
      <c r="J172" s="209"/>
    </row>
    <row r="173" spans="1:10" s="38" customFormat="1" ht="15" customHeight="1" x14ac:dyDescent="0.25">
      <c r="A173" s="12">
        <v>161</v>
      </c>
      <c r="B173" s="2" t="s">
        <v>2935</v>
      </c>
      <c r="C173" s="136" t="s">
        <v>2733</v>
      </c>
      <c r="D173" s="17" t="s">
        <v>2936</v>
      </c>
      <c r="E173" s="1086"/>
      <c r="F173" s="1086"/>
      <c r="G173" s="128">
        <v>3</v>
      </c>
      <c r="H173" s="664"/>
      <c r="I173" s="127">
        <f t="shared" si="2"/>
        <v>0</v>
      </c>
      <c r="J173" s="209"/>
    </row>
    <row r="174" spans="1:10" s="38" customFormat="1" ht="15" customHeight="1" x14ac:dyDescent="0.25">
      <c r="A174" s="13">
        <v>162</v>
      </c>
      <c r="B174" s="2" t="s">
        <v>2937</v>
      </c>
      <c r="C174" s="136" t="s">
        <v>2733</v>
      </c>
      <c r="D174" s="17" t="s">
        <v>2938</v>
      </c>
      <c r="E174" s="1086"/>
      <c r="F174" s="1086"/>
      <c r="G174" s="128">
        <v>3</v>
      </c>
      <c r="H174" s="664"/>
      <c r="I174" s="127">
        <f t="shared" si="2"/>
        <v>0</v>
      </c>
      <c r="J174" s="209"/>
    </row>
    <row r="175" spans="1:10" s="38" customFormat="1" ht="15" customHeight="1" x14ac:dyDescent="0.25">
      <c r="A175" s="12">
        <v>163</v>
      </c>
      <c r="B175" s="136" t="s">
        <v>2939</v>
      </c>
      <c r="C175" s="142" t="s">
        <v>2733</v>
      </c>
      <c r="D175" s="193" t="s">
        <v>2940</v>
      </c>
      <c r="E175" s="211"/>
      <c r="F175" s="211"/>
      <c r="G175" s="128">
        <v>3</v>
      </c>
      <c r="H175" s="664"/>
      <c r="I175" s="127">
        <f t="shared" si="2"/>
        <v>0</v>
      </c>
      <c r="J175" s="209"/>
    </row>
    <row r="176" spans="1:10" s="38" customFormat="1" ht="15" customHeight="1" x14ac:dyDescent="0.25">
      <c r="A176" s="13">
        <v>164</v>
      </c>
      <c r="B176" s="136" t="s">
        <v>2941</v>
      </c>
      <c r="C176" s="142" t="s">
        <v>2733</v>
      </c>
      <c r="D176" s="193" t="s">
        <v>2942</v>
      </c>
      <c r="E176" s="211"/>
      <c r="F176" s="211"/>
      <c r="G176" s="128">
        <v>2</v>
      </c>
      <c r="H176" s="664"/>
      <c r="I176" s="127">
        <f t="shared" si="2"/>
        <v>0</v>
      </c>
      <c r="J176" s="209"/>
    </row>
    <row r="177" spans="1:10" s="38" customFormat="1" ht="15" customHeight="1" x14ac:dyDescent="0.25">
      <c r="A177" s="12">
        <v>165</v>
      </c>
      <c r="B177" s="136" t="s">
        <v>2943</v>
      </c>
      <c r="C177" s="142" t="s">
        <v>2733</v>
      </c>
      <c r="D177" s="193" t="s">
        <v>2944</v>
      </c>
      <c r="E177" s="211"/>
      <c r="F177" s="211"/>
      <c r="G177" s="128">
        <v>2</v>
      </c>
      <c r="H177" s="664"/>
      <c r="I177" s="127">
        <f t="shared" si="2"/>
        <v>0</v>
      </c>
      <c r="J177" s="209"/>
    </row>
    <row r="178" spans="1:10" s="38" customFormat="1" ht="15" customHeight="1" x14ac:dyDescent="0.25">
      <c r="A178" s="13">
        <v>166</v>
      </c>
      <c r="B178" s="136" t="s">
        <v>2859</v>
      </c>
      <c r="C178" s="142" t="s">
        <v>2733</v>
      </c>
      <c r="D178" s="193" t="s">
        <v>2860</v>
      </c>
      <c r="E178" s="211"/>
      <c r="F178" s="211"/>
      <c r="G178" s="128">
        <v>2</v>
      </c>
      <c r="H178" s="664"/>
      <c r="I178" s="127">
        <f t="shared" si="2"/>
        <v>0</v>
      </c>
      <c r="J178" s="209"/>
    </row>
    <row r="179" spans="1:10" s="38" customFormat="1" ht="15" customHeight="1" x14ac:dyDescent="0.25">
      <c r="A179" s="12">
        <v>167</v>
      </c>
      <c r="B179" s="136" t="s">
        <v>2945</v>
      </c>
      <c r="C179" s="142" t="s">
        <v>2733</v>
      </c>
      <c r="D179" s="193" t="s">
        <v>2946</v>
      </c>
      <c r="E179" s="211"/>
      <c r="F179" s="211"/>
      <c r="G179" s="128">
        <v>2</v>
      </c>
      <c r="H179" s="664"/>
      <c r="I179" s="127">
        <f t="shared" si="2"/>
        <v>0</v>
      </c>
      <c r="J179" s="209"/>
    </row>
    <row r="180" spans="1:10" s="38" customFormat="1" ht="15" customHeight="1" x14ac:dyDescent="0.25">
      <c r="A180" s="13">
        <v>168</v>
      </c>
      <c r="B180" s="136" t="s">
        <v>2947</v>
      </c>
      <c r="C180" s="142" t="s">
        <v>2733</v>
      </c>
      <c r="D180" s="193" t="s">
        <v>2948</v>
      </c>
      <c r="E180" s="211"/>
      <c r="F180" s="211"/>
      <c r="G180" s="128">
        <v>2</v>
      </c>
      <c r="H180" s="664"/>
      <c r="I180" s="127">
        <f t="shared" si="2"/>
        <v>0</v>
      </c>
      <c r="J180" s="209"/>
    </row>
    <row r="181" spans="1:10" s="38" customFormat="1" ht="15" customHeight="1" x14ac:dyDescent="0.25">
      <c r="A181" s="12">
        <v>169</v>
      </c>
      <c r="B181" s="136" t="s">
        <v>2863</v>
      </c>
      <c r="C181" s="142" t="s">
        <v>2733</v>
      </c>
      <c r="D181" s="193" t="s">
        <v>2864</v>
      </c>
      <c r="E181" s="211"/>
      <c r="F181" s="211"/>
      <c r="G181" s="128">
        <v>3</v>
      </c>
      <c r="H181" s="664"/>
      <c r="I181" s="127">
        <f t="shared" si="2"/>
        <v>0</v>
      </c>
      <c r="J181" s="209"/>
    </row>
    <row r="182" spans="1:10" s="38" customFormat="1" ht="15" customHeight="1" x14ac:dyDescent="0.25">
      <c r="A182" s="13">
        <v>170</v>
      </c>
      <c r="B182" s="136" t="s">
        <v>2949</v>
      </c>
      <c r="C182" s="142" t="s">
        <v>2733</v>
      </c>
      <c r="D182" s="193" t="s">
        <v>2950</v>
      </c>
      <c r="E182" s="211"/>
      <c r="F182" s="211"/>
      <c r="G182" s="128">
        <v>3</v>
      </c>
      <c r="H182" s="664"/>
      <c r="I182" s="127">
        <f t="shared" si="2"/>
        <v>0</v>
      </c>
      <c r="J182" s="209"/>
    </row>
    <row r="183" spans="1:10" s="38" customFormat="1" ht="15" customHeight="1" x14ac:dyDescent="0.25">
      <c r="A183" s="12">
        <v>171</v>
      </c>
      <c r="B183" s="2" t="s">
        <v>2951</v>
      </c>
      <c r="C183" s="1" t="s">
        <v>2733</v>
      </c>
      <c r="D183" s="17" t="s">
        <v>2952</v>
      </c>
      <c r="E183" s="1085"/>
      <c r="F183" s="1085"/>
      <c r="G183" s="128">
        <v>3</v>
      </c>
      <c r="H183" s="664"/>
      <c r="I183" s="127">
        <f t="shared" si="2"/>
        <v>0</v>
      </c>
      <c r="J183" s="209"/>
    </row>
    <row r="184" spans="1:10" s="38" customFormat="1" ht="15" customHeight="1" x14ac:dyDescent="0.25">
      <c r="A184" s="13">
        <v>172</v>
      </c>
      <c r="B184" s="2" t="s">
        <v>2953</v>
      </c>
      <c r="C184" s="1" t="s">
        <v>2733</v>
      </c>
      <c r="D184" s="17" t="s">
        <v>2954</v>
      </c>
      <c r="E184" s="1085"/>
      <c r="F184" s="1085"/>
      <c r="G184" s="128">
        <v>2</v>
      </c>
      <c r="H184" s="664"/>
      <c r="I184" s="127">
        <f t="shared" si="2"/>
        <v>0</v>
      </c>
      <c r="J184" s="209"/>
    </row>
    <row r="185" spans="1:10" s="38" customFormat="1" ht="15" customHeight="1" x14ac:dyDescent="0.25">
      <c r="A185" s="12">
        <v>173</v>
      </c>
      <c r="B185" s="2" t="s">
        <v>2955</v>
      </c>
      <c r="C185" s="1" t="s">
        <v>177</v>
      </c>
      <c r="D185" s="17"/>
      <c r="E185" s="1085"/>
      <c r="F185" s="1085"/>
      <c r="G185" s="128">
        <v>2</v>
      </c>
      <c r="H185" s="664"/>
      <c r="I185" s="127">
        <f t="shared" si="2"/>
        <v>0</v>
      </c>
      <c r="J185" s="209"/>
    </row>
    <row r="186" spans="1:10" s="38" customFormat="1" ht="15" customHeight="1" x14ac:dyDescent="0.25">
      <c r="A186" s="13">
        <v>174</v>
      </c>
      <c r="B186" s="2" t="s">
        <v>2956</v>
      </c>
      <c r="C186" s="1" t="s">
        <v>177</v>
      </c>
      <c r="D186" s="1"/>
      <c r="E186" s="1085"/>
      <c r="F186" s="1085"/>
      <c r="G186" s="128">
        <v>2</v>
      </c>
      <c r="H186" s="664"/>
      <c r="I186" s="127">
        <f t="shared" si="2"/>
        <v>0</v>
      </c>
      <c r="J186" s="209"/>
    </row>
    <row r="187" spans="1:10" s="38" customFormat="1" ht="15" customHeight="1" x14ac:dyDescent="0.25">
      <c r="A187" s="12">
        <v>175</v>
      </c>
      <c r="B187" s="2" t="s">
        <v>2957</v>
      </c>
      <c r="C187" s="1" t="s">
        <v>177</v>
      </c>
      <c r="D187" s="1"/>
      <c r="E187" s="1085"/>
      <c r="F187" s="1085"/>
      <c r="G187" s="128">
        <v>6</v>
      </c>
      <c r="H187" s="664"/>
      <c r="I187" s="127">
        <f t="shared" si="2"/>
        <v>0</v>
      </c>
      <c r="J187" s="209"/>
    </row>
    <row r="188" spans="1:10" s="38" customFormat="1" ht="15" customHeight="1" x14ac:dyDescent="0.25">
      <c r="A188" s="13">
        <v>176</v>
      </c>
      <c r="B188" s="2" t="s">
        <v>2958</v>
      </c>
      <c r="C188" s="1" t="s">
        <v>2959</v>
      </c>
      <c r="D188" s="1"/>
      <c r="E188" s="1085"/>
      <c r="F188" s="1085"/>
      <c r="G188" s="128">
        <v>2</v>
      </c>
      <c r="H188" s="664"/>
      <c r="I188" s="127">
        <f t="shared" si="2"/>
        <v>0</v>
      </c>
      <c r="J188" s="209"/>
    </row>
    <row r="189" spans="1:10" s="38" customFormat="1" ht="15" customHeight="1" x14ac:dyDescent="0.25">
      <c r="A189" s="12">
        <v>177</v>
      </c>
      <c r="B189" s="2" t="s">
        <v>2960</v>
      </c>
      <c r="C189" s="1"/>
      <c r="D189" s="1"/>
      <c r="E189" s="1085"/>
      <c r="F189" s="1085"/>
      <c r="G189" s="128">
        <v>1</v>
      </c>
      <c r="H189" s="664"/>
      <c r="I189" s="127">
        <f t="shared" si="2"/>
        <v>0</v>
      </c>
      <c r="J189" s="209"/>
    </row>
    <row r="190" spans="1:10" s="38" customFormat="1" ht="15" customHeight="1" x14ac:dyDescent="0.25">
      <c r="A190" s="13">
        <v>178</v>
      </c>
      <c r="B190" s="2" t="s">
        <v>2961</v>
      </c>
      <c r="C190" s="1"/>
      <c r="D190" s="1"/>
      <c r="E190" s="1085"/>
      <c r="F190" s="1085"/>
      <c r="G190" s="128">
        <v>1</v>
      </c>
      <c r="H190" s="664"/>
      <c r="I190" s="127">
        <f t="shared" si="2"/>
        <v>0</v>
      </c>
      <c r="J190" s="209"/>
    </row>
    <row r="191" spans="1:10" s="38" customFormat="1" ht="15" customHeight="1" x14ac:dyDescent="0.25">
      <c r="A191" s="12">
        <v>179</v>
      </c>
      <c r="B191" s="175" t="s">
        <v>2962</v>
      </c>
      <c r="C191" s="151"/>
      <c r="D191" s="196"/>
      <c r="E191" s="1085"/>
      <c r="F191" s="1085"/>
      <c r="G191" s="141">
        <v>1</v>
      </c>
      <c r="H191" s="664"/>
      <c r="I191" s="127">
        <f t="shared" si="2"/>
        <v>0</v>
      </c>
      <c r="J191" s="209"/>
    </row>
    <row r="192" spans="1:10" s="38" customFormat="1" ht="15" customHeight="1" x14ac:dyDescent="0.25">
      <c r="A192" s="13">
        <v>180</v>
      </c>
      <c r="B192" s="175" t="s">
        <v>2867</v>
      </c>
      <c r="C192" s="151" t="s">
        <v>2733</v>
      </c>
      <c r="D192" s="196" t="s">
        <v>2868</v>
      </c>
      <c r="E192" s="1085"/>
      <c r="F192" s="1085"/>
      <c r="G192" s="141">
        <v>3</v>
      </c>
      <c r="H192" s="664"/>
      <c r="I192" s="127">
        <f t="shared" si="2"/>
        <v>0</v>
      </c>
      <c r="J192" s="209"/>
    </row>
    <row r="193" spans="1:10" s="38" customFormat="1" ht="15" customHeight="1" x14ac:dyDescent="0.25">
      <c r="A193" s="396">
        <v>175</v>
      </c>
      <c r="B193" s="852" t="s">
        <v>2963</v>
      </c>
      <c r="C193" s="853"/>
      <c r="D193" s="853"/>
      <c r="E193" s="853"/>
      <c r="F193" s="853"/>
      <c r="G193" s="853"/>
      <c r="H193" s="853"/>
      <c r="I193" s="854"/>
      <c r="J193" s="209"/>
    </row>
    <row r="194" spans="1:10" s="38" customFormat="1" ht="15" customHeight="1" x14ac:dyDescent="0.25">
      <c r="A194" s="13">
        <v>181</v>
      </c>
      <c r="B194" s="175" t="s">
        <v>2964</v>
      </c>
      <c r="C194" s="200" t="s">
        <v>2893</v>
      </c>
      <c r="D194" s="196" t="s">
        <v>2965</v>
      </c>
      <c r="E194" s="1087"/>
      <c r="F194" s="1087"/>
      <c r="G194" s="141">
        <v>1</v>
      </c>
      <c r="H194" s="664"/>
      <c r="I194" s="127">
        <f t="shared" si="2"/>
        <v>0</v>
      </c>
      <c r="J194" s="209"/>
    </row>
    <row r="195" spans="1:10" s="38" customFormat="1" ht="15" customHeight="1" x14ac:dyDescent="0.25">
      <c r="A195" s="12">
        <v>182</v>
      </c>
      <c r="B195" s="175" t="s">
        <v>2966</v>
      </c>
      <c r="C195" s="200" t="s">
        <v>2967</v>
      </c>
      <c r="D195" s="196" t="s">
        <v>2968</v>
      </c>
      <c r="E195" s="1087"/>
      <c r="F195" s="1087"/>
      <c r="G195" s="141">
        <v>1</v>
      </c>
      <c r="H195" s="664"/>
      <c r="I195" s="127">
        <f t="shared" si="2"/>
        <v>0</v>
      </c>
      <c r="J195" s="209"/>
    </row>
    <row r="196" spans="1:10" s="38" customFormat="1" ht="15" customHeight="1" x14ac:dyDescent="0.25">
      <c r="A196" s="13">
        <v>183</v>
      </c>
      <c r="B196" s="175" t="s">
        <v>2969</v>
      </c>
      <c r="C196" s="200" t="s">
        <v>2970</v>
      </c>
      <c r="D196" s="196" t="s">
        <v>2971</v>
      </c>
      <c r="E196" s="1087"/>
      <c r="F196" s="1087"/>
      <c r="G196" s="141">
        <v>1</v>
      </c>
      <c r="H196" s="664"/>
      <c r="I196" s="127">
        <f t="shared" si="2"/>
        <v>0</v>
      </c>
      <c r="J196" s="209"/>
    </row>
    <row r="197" spans="1:10" s="38" customFormat="1" ht="15" customHeight="1" x14ac:dyDescent="0.25">
      <c r="A197" s="12">
        <v>184</v>
      </c>
      <c r="B197" s="175" t="s">
        <v>2972</v>
      </c>
      <c r="C197" s="200" t="s">
        <v>2973</v>
      </c>
      <c r="D197" s="196" t="s">
        <v>2974</v>
      </c>
      <c r="E197" s="1087"/>
      <c r="F197" s="1087"/>
      <c r="G197" s="141">
        <v>4</v>
      </c>
      <c r="H197" s="664"/>
      <c r="I197" s="127">
        <f t="shared" si="2"/>
        <v>0</v>
      </c>
      <c r="J197" s="209"/>
    </row>
    <row r="198" spans="1:10" s="38" customFormat="1" ht="15" customHeight="1" x14ac:dyDescent="0.25">
      <c r="A198" s="13">
        <v>185</v>
      </c>
      <c r="B198" s="175" t="s">
        <v>1781</v>
      </c>
      <c r="C198" s="151" t="s">
        <v>2975</v>
      </c>
      <c r="D198" s="196" t="s">
        <v>2976</v>
      </c>
      <c r="E198" s="1087"/>
      <c r="F198" s="1087"/>
      <c r="G198" s="141">
        <v>1</v>
      </c>
      <c r="H198" s="664"/>
      <c r="I198" s="127">
        <f t="shared" si="2"/>
        <v>0</v>
      </c>
      <c r="J198" s="209"/>
    </row>
    <row r="199" spans="1:10" s="38" customFormat="1" ht="15" customHeight="1" x14ac:dyDescent="0.25">
      <c r="A199" s="12">
        <v>186</v>
      </c>
      <c r="B199" s="175" t="s">
        <v>2977</v>
      </c>
      <c r="C199" s="151" t="s">
        <v>2978</v>
      </c>
      <c r="D199" s="196" t="s">
        <v>2979</v>
      </c>
      <c r="E199" s="1087"/>
      <c r="F199" s="1087"/>
      <c r="G199" s="141">
        <v>1</v>
      </c>
      <c r="H199" s="664"/>
      <c r="I199" s="127">
        <f t="shared" si="2"/>
        <v>0</v>
      </c>
      <c r="J199" s="209"/>
    </row>
    <row r="200" spans="1:10" s="38" customFormat="1" ht="15" customHeight="1" x14ac:dyDescent="0.25">
      <c r="A200" s="13">
        <v>187</v>
      </c>
      <c r="B200" s="175" t="s">
        <v>2980</v>
      </c>
      <c r="C200" s="151" t="s">
        <v>2981</v>
      </c>
      <c r="D200" s="196" t="s">
        <v>2982</v>
      </c>
      <c r="E200" s="1087"/>
      <c r="F200" s="1087"/>
      <c r="G200" s="141">
        <v>1</v>
      </c>
      <c r="H200" s="664"/>
      <c r="I200" s="127">
        <f t="shared" si="2"/>
        <v>0</v>
      </c>
      <c r="J200" s="209"/>
    </row>
    <row r="201" spans="1:10" s="38" customFormat="1" ht="15" customHeight="1" x14ac:dyDescent="0.25">
      <c r="A201" s="12">
        <v>188</v>
      </c>
      <c r="B201" s="175" t="s">
        <v>2983</v>
      </c>
      <c r="C201" s="151"/>
      <c r="D201" s="196"/>
      <c r="E201" s="1087"/>
      <c r="F201" s="1087"/>
      <c r="G201" s="141">
        <v>4</v>
      </c>
      <c r="H201" s="664"/>
      <c r="I201" s="127">
        <f t="shared" si="2"/>
        <v>0</v>
      </c>
      <c r="J201" s="209"/>
    </row>
    <row r="202" spans="1:10" s="38" customFormat="1" ht="15" customHeight="1" x14ac:dyDescent="0.25">
      <c r="A202" s="13">
        <v>189</v>
      </c>
      <c r="B202" s="175" t="s">
        <v>2984</v>
      </c>
      <c r="C202" s="151"/>
      <c r="D202" s="176"/>
      <c r="E202" s="1087"/>
      <c r="F202" s="1087"/>
      <c r="G202" s="141">
        <v>4</v>
      </c>
      <c r="H202" s="664"/>
      <c r="I202" s="127">
        <f t="shared" si="2"/>
        <v>0</v>
      </c>
      <c r="J202" s="209"/>
    </row>
    <row r="203" spans="1:10" s="38" customFormat="1" ht="15" customHeight="1" x14ac:dyDescent="0.25">
      <c r="A203" s="12">
        <v>190</v>
      </c>
      <c r="B203" s="175" t="s">
        <v>2985</v>
      </c>
      <c r="C203" s="151"/>
      <c r="D203" s="196"/>
      <c r="E203" s="1087"/>
      <c r="F203" s="1087"/>
      <c r="G203" s="141">
        <v>4</v>
      </c>
      <c r="H203" s="664"/>
      <c r="I203" s="127">
        <f t="shared" si="2"/>
        <v>0</v>
      </c>
      <c r="J203" s="209"/>
    </row>
    <row r="204" spans="1:10" s="38" customFormat="1" ht="15" customHeight="1" x14ac:dyDescent="0.25">
      <c r="A204" s="13">
        <v>191</v>
      </c>
      <c r="B204" s="175" t="s">
        <v>2986</v>
      </c>
      <c r="C204" s="150"/>
      <c r="D204" s="196"/>
      <c r="E204" s="1087"/>
      <c r="F204" s="1087"/>
      <c r="G204" s="141">
        <v>4</v>
      </c>
      <c r="H204" s="664"/>
      <c r="I204" s="127">
        <f t="shared" si="2"/>
        <v>0</v>
      </c>
      <c r="J204" s="209"/>
    </row>
    <row r="205" spans="1:10" s="38" customFormat="1" ht="15" customHeight="1" x14ac:dyDescent="0.25">
      <c r="A205" s="12">
        <v>192</v>
      </c>
      <c r="B205" s="175" t="s">
        <v>2987</v>
      </c>
      <c r="C205" s="150" t="s">
        <v>2988</v>
      </c>
      <c r="D205" s="196" t="s">
        <v>2989</v>
      </c>
      <c r="E205" s="1087"/>
      <c r="F205" s="1087"/>
      <c r="G205" s="141">
        <v>4</v>
      </c>
      <c r="H205" s="664"/>
      <c r="I205" s="127">
        <f t="shared" si="2"/>
        <v>0</v>
      </c>
      <c r="J205" s="209"/>
    </row>
    <row r="206" spans="1:10" s="38" customFormat="1" ht="15" customHeight="1" x14ac:dyDescent="0.25">
      <c r="A206" s="13">
        <v>193</v>
      </c>
      <c r="B206" s="175" t="s">
        <v>2990</v>
      </c>
      <c r="C206" s="151" t="s">
        <v>2967</v>
      </c>
      <c r="D206" s="196" t="s">
        <v>2991</v>
      </c>
      <c r="E206" s="1087"/>
      <c r="F206" s="1087"/>
      <c r="G206" s="141">
        <v>1</v>
      </c>
      <c r="H206" s="664"/>
      <c r="I206" s="127">
        <f t="shared" si="2"/>
        <v>0</v>
      </c>
      <c r="J206" s="209"/>
    </row>
    <row r="207" spans="1:10" s="38" customFormat="1" ht="15" customHeight="1" x14ac:dyDescent="0.25">
      <c r="A207" s="12">
        <v>194</v>
      </c>
      <c r="B207" s="175" t="s">
        <v>2099</v>
      </c>
      <c r="C207" s="151" t="s">
        <v>2967</v>
      </c>
      <c r="D207" s="196" t="s">
        <v>2992</v>
      </c>
      <c r="E207" s="1087"/>
      <c r="F207" s="1087"/>
      <c r="G207" s="141">
        <v>1</v>
      </c>
      <c r="H207" s="664"/>
      <c r="I207" s="127">
        <f t="shared" si="2"/>
        <v>0</v>
      </c>
      <c r="J207" s="209"/>
    </row>
    <row r="208" spans="1:10" s="38" customFormat="1" ht="15" customHeight="1" x14ac:dyDescent="0.25">
      <c r="A208" s="13">
        <v>195</v>
      </c>
      <c r="B208" s="175" t="s">
        <v>2993</v>
      </c>
      <c r="C208" s="151" t="s">
        <v>2994</v>
      </c>
      <c r="D208" s="196" t="s">
        <v>2995</v>
      </c>
      <c r="E208" s="1087"/>
      <c r="F208" s="1087"/>
      <c r="G208" s="141">
        <v>1</v>
      </c>
      <c r="H208" s="664"/>
      <c r="I208" s="127">
        <f t="shared" si="2"/>
        <v>0</v>
      </c>
      <c r="J208" s="209"/>
    </row>
    <row r="209" spans="1:10" s="38" customFormat="1" ht="15" customHeight="1" x14ac:dyDescent="0.25">
      <c r="A209" s="12">
        <v>196</v>
      </c>
      <c r="B209" s="175" t="s">
        <v>2993</v>
      </c>
      <c r="C209" s="151" t="s">
        <v>2967</v>
      </c>
      <c r="D209" s="196" t="s">
        <v>2996</v>
      </c>
      <c r="E209" s="1087"/>
      <c r="F209" s="1087"/>
      <c r="G209" s="141">
        <v>1</v>
      </c>
      <c r="H209" s="664"/>
      <c r="I209" s="127">
        <f t="shared" si="2"/>
        <v>0</v>
      </c>
      <c r="J209" s="209"/>
    </row>
    <row r="210" spans="1:10" s="38" customFormat="1" ht="15" customHeight="1" x14ac:dyDescent="0.25">
      <c r="A210" s="13">
        <v>197</v>
      </c>
      <c r="B210" s="175" t="s">
        <v>2997</v>
      </c>
      <c r="C210" s="151"/>
      <c r="D210" s="176"/>
      <c r="E210" s="1087"/>
      <c r="F210" s="1087"/>
      <c r="G210" s="141">
        <v>40</v>
      </c>
      <c r="H210" s="664"/>
      <c r="I210" s="127">
        <f t="shared" si="2"/>
        <v>0</v>
      </c>
      <c r="J210" s="209"/>
    </row>
    <row r="211" spans="1:10" s="38" customFormat="1" ht="15" customHeight="1" x14ac:dyDescent="0.25">
      <c r="A211" s="12">
        <v>198</v>
      </c>
      <c r="B211" s="175" t="s">
        <v>2998</v>
      </c>
      <c r="C211" s="150"/>
      <c r="D211" s="196"/>
      <c r="E211" s="1087"/>
      <c r="F211" s="1087"/>
      <c r="G211" s="141">
        <v>1</v>
      </c>
      <c r="H211" s="664"/>
      <c r="I211" s="127">
        <f t="shared" si="2"/>
        <v>0</v>
      </c>
      <c r="J211" s="209"/>
    </row>
    <row r="212" spans="1:10" s="38" customFormat="1" ht="15" customHeight="1" x14ac:dyDescent="0.25">
      <c r="A212" s="13">
        <v>199</v>
      </c>
      <c r="B212" s="175" t="s">
        <v>2999</v>
      </c>
      <c r="C212" s="151"/>
      <c r="D212" s="176">
        <v>602020066</v>
      </c>
      <c r="E212" s="1087"/>
      <c r="F212" s="1087"/>
      <c r="G212" s="141">
        <v>12</v>
      </c>
      <c r="H212" s="664"/>
      <c r="I212" s="127">
        <f t="shared" ref="I212:I289" si="3">G212*ROUND(H212,2)</f>
        <v>0</v>
      </c>
      <c r="J212" s="209"/>
    </row>
    <row r="213" spans="1:10" s="38" customFormat="1" ht="15" customHeight="1" x14ac:dyDescent="0.25">
      <c r="A213" s="12">
        <v>200</v>
      </c>
      <c r="B213" s="197" t="s">
        <v>3000</v>
      </c>
      <c r="C213" s="147"/>
      <c r="D213" s="198">
        <v>602020075</v>
      </c>
      <c r="E213" s="1087"/>
      <c r="F213" s="1087"/>
      <c r="G213" s="149">
        <v>12</v>
      </c>
      <c r="H213" s="664"/>
      <c r="I213" s="127">
        <f t="shared" si="3"/>
        <v>0</v>
      </c>
      <c r="J213" s="209"/>
    </row>
    <row r="214" spans="1:10" s="38" customFormat="1" ht="15" customHeight="1" x14ac:dyDescent="0.25">
      <c r="A214" s="13">
        <v>201</v>
      </c>
      <c r="B214" s="146" t="s">
        <v>3001</v>
      </c>
      <c r="C214" s="147"/>
      <c r="D214" s="406">
        <v>602010067</v>
      </c>
      <c r="E214" s="1087"/>
      <c r="F214" s="1087"/>
      <c r="G214" s="149">
        <v>12</v>
      </c>
      <c r="H214" s="664"/>
      <c r="I214" s="127">
        <f t="shared" si="3"/>
        <v>0</v>
      </c>
      <c r="J214" s="209"/>
    </row>
    <row r="215" spans="1:10" s="38" customFormat="1" ht="15" customHeight="1" x14ac:dyDescent="0.25">
      <c r="A215" s="12">
        <v>202</v>
      </c>
      <c r="B215" s="146" t="s">
        <v>3002</v>
      </c>
      <c r="C215" s="147"/>
      <c r="D215" s="406">
        <v>602010065</v>
      </c>
      <c r="E215" s="1087"/>
      <c r="F215" s="1087"/>
      <c r="G215" s="149">
        <v>12</v>
      </c>
      <c r="H215" s="664"/>
      <c r="I215" s="127">
        <f t="shared" si="3"/>
        <v>0</v>
      </c>
      <c r="J215" s="209"/>
    </row>
    <row r="216" spans="1:10" s="38" customFormat="1" ht="15" customHeight="1" x14ac:dyDescent="0.25">
      <c r="A216" s="13">
        <v>203</v>
      </c>
      <c r="B216" s="146" t="s">
        <v>3003</v>
      </c>
      <c r="C216" s="147"/>
      <c r="D216" s="406">
        <v>602010050</v>
      </c>
      <c r="E216" s="1087"/>
      <c r="F216" s="1087"/>
      <c r="G216" s="149">
        <v>12</v>
      </c>
      <c r="H216" s="664"/>
      <c r="I216" s="127">
        <f t="shared" si="3"/>
        <v>0</v>
      </c>
      <c r="J216" s="209"/>
    </row>
    <row r="217" spans="1:10" s="38" customFormat="1" ht="15" customHeight="1" x14ac:dyDescent="0.25">
      <c r="A217" s="12">
        <v>204</v>
      </c>
      <c r="B217" s="146" t="s">
        <v>3004</v>
      </c>
      <c r="C217" s="147"/>
      <c r="D217" s="148" t="s">
        <v>3005</v>
      </c>
      <c r="E217" s="1087"/>
      <c r="F217" s="1087"/>
      <c r="G217" s="149">
        <v>1</v>
      </c>
      <c r="H217" s="664"/>
      <c r="I217" s="127">
        <f t="shared" si="3"/>
        <v>0</v>
      </c>
      <c r="J217" s="209"/>
    </row>
    <row r="218" spans="1:10" s="38" customFormat="1" ht="15" customHeight="1" x14ac:dyDescent="0.25">
      <c r="A218" s="13">
        <v>205</v>
      </c>
      <c r="B218" s="146" t="s">
        <v>3006</v>
      </c>
      <c r="C218" s="147"/>
      <c r="D218" s="148" t="s">
        <v>3007</v>
      </c>
      <c r="E218" s="1087"/>
      <c r="F218" s="1087"/>
      <c r="G218" s="149">
        <v>1</v>
      </c>
      <c r="H218" s="664"/>
      <c r="I218" s="127">
        <f t="shared" si="3"/>
        <v>0</v>
      </c>
      <c r="J218" s="209"/>
    </row>
    <row r="219" spans="1:10" s="38" customFormat="1" ht="15" customHeight="1" x14ac:dyDescent="0.25">
      <c r="A219" s="12">
        <v>206</v>
      </c>
      <c r="B219" s="146" t="s">
        <v>3008</v>
      </c>
      <c r="C219" s="147"/>
      <c r="D219" s="148" t="s">
        <v>3009</v>
      </c>
      <c r="E219" s="1087"/>
      <c r="F219" s="1087"/>
      <c r="G219" s="149">
        <v>1</v>
      </c>
      <c r="H219" s="664"/>
      <c r="I219" s="127">
        <f t="shared" si="3"/>
        <v>0</v>
      </c>
      <c r="J219" s="209"/>
    </row>
    <row r="220" spans="1:10" s="38" customFormat="1" ht="15" customHeight="1" x14ac:dyDescent="0.25">
      <c r="A220" s="13">
        <v>207</v>
      </c>
      <c r="B220" s="146" t="s">
        <v>3010</v>
      </c>
      <c r="C220" s="147"/>
      <c r="D220" s="148" t="s">
        <v>3011</v>
      </c>
      <c r="E220" s="1087"/>
      <c r="F220" s="1087"/>
      <c r="G220" s="149">
        <v>1</v>
      </c>
      <c r="H220" s="664"/>
      <c r="I220" s="127">
        <f t="shared" si="3"/>
        <v>0</v>
      </c>
      <c r="J220" s="209"/>
    </row>
    <row r="221" spans="1:10" s="38" customFormat="1" ht="15" customHeight="1" x14ac:dyDescent="0.25">
      <c r="A221" s="12">
        <v>208</v>
      </c>
      <c r="B221" s="146" t="s">
        <v>3012</v>
      </c>
      <c r="C221" s="147"/>
      <c r="D221" s="148" t="s">
        <v>3013</v>
      </c>
      <c r="E221" s="1087"/>
      <c r="F221" s="1087"/>
      <c r="G221" s="149">
        <v>1</v>
      </c>
      <c r="H221" s="664"/>
      <c r="I221" s="127">
        <f t="shared" si="3"/>
        <v>0</v>
      </c>
      <c r="J221" s="209"/>
    </row>
    <row r="222" spans="1:10" s="38" customFormat="1" ht="15" customHeight="1" x14ac:dyDescent="0.25">
      <c r="A222" s="13">
        <v>209</v>
      </c>
      <c r="B222" s="146" t="s">
        <v>3014</v>
      </c>
      <c r="C222" s="147"/>
      <c r="D222" s="148" t="s">
        <v>3015</v>
      </c>
      <c r="E222" s="1087"/>
      <c r="F222" s="1087"/>
      <c r="G222" s="149">
        <v>1</v>
      </c>
      <c r="H222" s="664"/>
      <c r="I222" s="127">
        <f t="shared" si="3"/>
        <v>0</v>
      </c>
      <c r="J222" s="209"/>
    </row>
    <row r="223" spans="1:10" s="38" customFormat="1" ht="15" customHeight="1" x14ac:dyDescent="0.25">
      <c r="A223" s="12">
        <v>210</v>
      </c>
      <c r="B223" s="146" t="s">
        <v>3016</v>
      </c>
      <c r="C223" s="147"/>
      <c r="D223" s="148" t="s">
        <v>3017</v>
      </c>
      <c r="E223" s="1087"/>
      <c r="F223" s="1087"/>
      <c r="G223" s="149">
        <v>1</v>
      </c>
      <c r="H223" s="664"/>
      <c r="I223" s="127">
        <f t="shared" si="3"/>
        <v>0</v>
      </c>
      <c r="J223" s="209"/>
    </row>
    <row r="224" spans="1:10" s="38" customFormat="1" ht="15" customHeight="1" x14ac:dyDescent="0.25">
      <c r="A224" s="13">
        <v>211</v>
      </c>
      <c r="B224" s="146" t="s">
        <v>3018</v>
      </c>
      <c r="C224" s="147"/>
      <c r="D224" s="148" t="s">
        <v>3019</v>
      </c>
      <c r="E224" s="1087"/>
      <c r="F224" s="1087"/>
      <c r="G224" s="149">
        <v>1</v>
      </c>
      <c r="H224" s="664"/>
      <c r="I224" s="127">
        <f t="shared" si="3"/>
        <v>0</v>
      </c>
      <c r="J224" s="209"/>
    </row>
    <row r="225" spans="1:10" s="38" customFormat="1" ht="15" customHeight="1" x14ac:dyDescent="0.25">
      <c r="A225" s="12">
        <v>212</v>
      </c>
      <c r="B225" s="199" t="s">
        <v>3020</v>
      </c>
      <c r="C225" s="147"/>
      <c r="D225" s="148" t="s">
        <v>3021</v>
      </c>
      <c r="E225" s="1087"/>
      <c r="F225" s="1087"/>
      <c r="G225" s="149">
        <v>1</v>
      </c>
      <c r="H225" s="664"/>
      <c r="I225" s="127">
        <f t="shared" si="3"/>
        <v>0</v>
      </c>
      <c r="J225" s="209"/>
    </row>
    <row r="226" spans="1:10" s="38" customFormat="1" ht="15" customHeight="1" x14ac:dyDescent="0.25">
      <c r="A226" s="13">
        <v>213</v>
      </c>
      <c r="B226" s="199" t="s">
        <v>3022</v>
      </c>
      <c r="C226" s="147"/>
      <c r="D226" s="148" t="s">
        <v>3023</v>
      </c>
      <c r="E226" s="1087"/>
      <c r="F226" s="1087"/>
      <c r="G226" s="149">
        <v>1</v>
      </c>
      <c r="H226" s="664"/>
      <c r="I226" s="127">
        <f t="shared" si="3"/>
        <v>0</v>
      </c>
      <c r="J226" s="209"/>
    </row>
    <row r="227" spans="1:10" s="38" customFormat="1" ht="15" customHeight="1" x14ac:dyDescent="0.25">
      <c r="A227" s="12">
        <v>214</v>
      </c>
      <c r="B227" s="199" t="s">
        <v>3024</v>
      </c>
      <c r="C227" s="147"/>
      <c r="D227" s="148" t="s">
        <v>3025</v>
      </c>
      <c r="E227" s="1087"/>
      <c r="F227" s="1087"/>
      <c r="G227" s="149">
        <v>1</v>
      </c>
      <c r="H227" s="664"/>
      <c r="I227" s="127">
        <f t="shared" si="3"/>
        <v>0</v>
      </c>
      <c r="J227" s="209"/>
    </row>
    <row r="228" spans="1:10" s="38" customFormat="1" ht="15" customHeight="1" x14ac:dyDescent="0.25">
      <c r="A228" s="13">
        <v>215</v>
      </c>
      <c r="B228" s="146" t="s">
        <v>3026</v>
      </c>
      <c r="C228" s="147"/>
      <c r="D228" s="148" t="s">
        <v>3027</v>
      </c>
      <c r="E228" s="1087"/>
      <c r="F228" s="1087"/>
      <c r="G228" s="149">
        <v>1</v>
      </c>
      <c r="H228" s="664"/>
      <c r="I228" s="127">
        <f t="shared" si="3"/>
        <v>0</v>
      </c>
      <c r="J228" s="209"/>
    </row>
    <row r="229" spans="1:10" s="38" customFormat="1" ht="15" customHeight="1" x14ac:dyDescent="0.25">
      <c r="A229" s="12">
        <v>216</v>
      </c>
      <c r="B229" s="146" t="s">
        <v>3028</v>
      </c>
      <c r="C229" s="147"/>
      <c r="D229" s="148" t="s">
        <v>3029</v>
      </c>
      <c r="E229" s="1087"/>
      <c r="F229" s="1087"/>
      <c r="G229" s="149">
        <v>1</v>
      </c>
      <c r="H229" s="664"/>
      <c r="I229" s="127">
        <f t="shared" si="3"/>
        <v>0</v>
      </c>
      <c r="J229" s="209"/>
    </row>
    <row r="230" spans="1:10" s="38" customFormat="1" ht="15" customHeight="1" x14ac:dyDescent="0.25">
      <c r="A230" s="13">
        <v>217</v>
      </c>
      <c r="B230" s="146" t="s">
        <v>3030</v>
      </c>
      <c r="C230" s="147"/>
      <c r="D230" s="148" t="s">
        <v>3031</v>
      </c>
      <c r="E230" s="1087"/>
      <c r="F230" s="1087"/>
      <c r="G230" s="149">
        <v>1</v>
      </c>
      <c r="H230" s="664"/>
      <c r="I230" s="127">
        <f t="shared" si="3"/>
        <v>0</v>
      </c>
      <c r="J230" s="209"/>
    </row>
    <row r="231" spans="1:10" s="38" customFormat="1" ht="15" customHeight="1" x14ac:dyDescent="0.25">
      <c r="A231" s="12">
        <v>218</v>
      </c>
      <c r="B231" s="146" t="s">
        <v>3032</v>
      </c>
      <c r="C231" s="147"/>
      <c r="D231" s="148" t="s">
        <v>3033</v>
      </c>
      <c r="E231" s="1087"/>
      <c r="F231" s="1087"/>
      <c r="G231" s="149">
        <v>1</v>
      </c>
      <c r="H231" s="664"/>
      <c r="I231" s="127">
        <f t="shared" si="3"/>
        <v>0</v>
      </c>
      <c r="J231" s="209"/>
    </row>
    <row r="232" spans="1:10" s="38" customFormat="1" ht="15" customHeight="1" x14ac:dyDescent="0.25">
      <c r="A232" s="13">
        <v>219</v>
      </c>
      <c r="B232" s="146" t="s">
        <v>3034</v>
      </c>
      <c r="C232" s="147"/>
      <c r="D232" s="406">
        <v>603050004</v>
      </c>
      <c r="E232" s="1087"/>
      <c r="F232" s="1087"/>
      <c r="G232" s="149">
        <v>1</v>
      </c>
      <c r="H232" s="664"/>
      <c r="I232" s="127">
        <f t="shared" si="3"/>
        <v>0</v>
      </c>
      <c r="J232" s="209"/>
    </row>
    <row r="233" spans="1:10" s="38" customFormat="1" ht="15" customHeight="1" x14ac:dyDescent="0.25">
      <c r="A233" s="12">
        <v>220</v>
      </c>
      <c r="B233" s="146" t="s">
        <v>3035</v>
      </c>
      <c r="C233" s="147"/>
      <c r="D233" s="406">
        <v>603050131</v>
      </c>
      <c r="E233" s="1087"/>
      <c r="F233" s="1087"/>
      <c r="G233" s="149">
        <v>1</v>
      </c>
      <c r="H233" s="664"/>
      <c r="I233" s="127">
        <f t="shared" si="3"/>
        <v>0</v>
      </c>
      <c r="J233" s="209"/>
    </row>
    <row r="234" spans="1:10" s="38" customFormat="1" ht="15" customHeight="1" x14ac:dyDescent="0.25">
      <c r="A234" s="13">
        <v>221</v>
      </c>
      <c r="B234" s="146" t="s">
        <v>3036</v>
      </c>
      <c r="C234" s="147"/>
      <c r="D234" s="406">
        <v>603050133</v>
      </c>
      <c r="E234" s="1087"/>
      <c r="F234" s="1087"/>
      <c r="G234" s="149">
        <v>1</v>
      </c>
      <c r="H234" s="664"/>
      <c r="I234" s="127">
        <f t="shared" si="3"/>
        <v>0</v>
      </c>
      <c r="J234" s="209"/>
    </row>
    <row r="235" spans="1:10" s="38" customFormat="1" ht="15" customHeight="1" x14ac:dyDescent="0.25">
      <c r="A235" s="12">
        <v>222</v>
      </c>
      <c r="B235" s="146" t="s">
        <v>3037</v>
      </c>
      <c r="C235" s="147"/>
      <c r="D235" s="406">
        <v>603050144</v>
      </c>
      <c r="E235" s="1087"/>
      <c r="F235" s="1087"/>
      <c r="G235" s="149">
        <v>1</v>
      </c>
      <c r="H235" s="664"/>
      <c r="I235" s="127">
        <f t="shared" si="3"/>
        <v>0</v>
      </c>
      <c r="J235" s="209"/>
    </row>
    <row r="236" spans="1:10" s="38" customFormat="1" ht="15" customHeight="1" x14ac:dyDescent="0.25">
      <c r="A236" s="13">
        <v>223</v>
      </c>
      <c r="B236" s="146" t="s">
        <v>3038</v>
      </c>
      <c r="C236" s="147"/>
      <c r="D236" s="148"/>
      <c r="E236" s="1087"/>
      <c r="F236" s="1087"/>
      <c r="G236" s="149">
        <v>4</v>
      </c>
      <c r="H236" s="664"/>
      <c r="I236" s="127">
        <f t="shared" si="3"/>
        <v>0</v>
      </c>
      <c r="J236" s="209"/>
    </row>
    <row r="237" spans="1:10" s="38" customFormat="1" ht="15" customHeight="1" x14ac:dyDescent="0.25">
      <c r="A237" s="12">
        <v>224</v>
      </c>
      <c r="B237" s="146" t="s">
        <v>3039</v>
      </c>
      <c r="C237" s="147"/>
      <c r="D237" s="148"/>
      <c r="E237" s="1087"/>
      <c r="F237" s="1087"/>
      <c r="G237" s="149">
        <v>4</v>
      </c>
      <c r="H237" s="664"/>
      <c r="I237" s="127">
        <f t="shared" si="3"/>
        <v>0</v>
      </c>
      <c r="J237" s="209"/>
    </row>
    <row r="238" spans="1:10" s="38" customFormat="1" ht="15" customHeight="1" x14ac:dyDescent="0.25">
      <c r="A238" s="13">
        <v>225</v>
      </c>
      <c r="B238" s="429" t="s">
        <v>3060</v>
      </c>
      <c r="C238" s="147" t="s">
        <v>2893</v>
      </c>
      <c r="D238" s="148" t="s">
        <v>3061</v>
      </c>
      <c r="E238" s="1087"/>
      <c r="F238" s="1087"/>
      <c r="G238" s="149">
        <v>1</v>
      </c>
      <c r="H238" s="664"/>
      <c r="I238" s="127">
        <f>G238*ROUND(H238,2)</f>
        <v>0</v>
      </c>
      <c r="J238" s="209"/>
    </row>
    <row r="239" spans="1:10" s="38" customFormat="1" ht="15" customHeight="1" x14ac:dyDescent="0.25">
      <c r="A239" s="12">
        <v>226</v>
      </c>
      <c r="B239" s="429" t="s">
        <v>3062</v>
      </c>
      <c r="C239" s="147" t="s">
        <v>2893</v>
      </c>
      <c r="D239" s="148" t="s">
        <v>3063</v>
      </c>
      <c r="E239" s="1087"/>
      <c r="F239" s="1087"/>
      <c r="G239" s="149">
        <v>2</v>
      </c>
      <c r="H239" s="664"/>
      <c r="I239" s="127">
        <f>G239*ROUND(H239,2)</f>
        <v>0</v>
      </c>
      <c r="J239" s="209"/>
    </row>
    <row r="240" spans="1:10" s="38" customFormat="1" ht="26.25" customHeight="1" x14ac:dyDescent="0.25">
      <c r="A240" s="13">
        <v>227</v>
      </c>
      <c r="B240" s="429" t="s">
        <v>3064</v>
      </c>
      <c r="C240" s="147" t="s">
        <v>2893</v>
      </c>
      <c r="D240" s="148" t="s">
        <v>3065</v>
      </c>
      <c r="E240" s="1087"/>
      <c r="F240" s="1087"/>
      <c r="G240" s="149">
        <v>1</v>
      </c>
      <c r="H240" s="664"/>
      <c r="I240" s="127">
        <f>G240*ROUND(H240,2)</f>
        <v>0</v>
      </c>
      <c r="J240" s="209"/>
    </row>
    <row r="241" spans="1:10" s="38" customFormat="1" ht="26.25" customHeight="1" x14ac:dyDescent="0.25">
      <c r="A241" s="12">
        <v>228</v>
      </c>
      <c r="B241" s="429" t="s">
        <v>3066</v>
      </c>
      <c r="C241" s="147" t="s">
        <v>2893</v>
      </c>
      <c r="D241" s="148" t="s">
        <v>2281</v>
      </c>
      <c r="E241" s="1087"/>
      <c r="F241" s="1087"/>
      <c r="G241" s="149">
        <v>1</v>
      </c>
      <c r="H241" s="664"/>
      <c r="I241" s="127">
        <f t="shared" ref="I241:I268" si="4">G241*ROUND(H241,2)</f>
        <v>0</v>
      </c>
      <c r="J241" s="209"/>
    </row>
    <row r="242" spans="1:10" s="38" customFormat="1" ht="26.25" customHeight="1" x14ac:dyDescent="0.25">
      <c r="A242" s="13">
        <v>229</v>
      </c>
      <c r="B242" s="429" t="s">
        <v>3067</v>
      </c>
      <c r="C242" s="147" t="s">
        <v>2893</v>
      </c>
      <c r="D242" s="148" t="s">
        <v>3068</v>
      </c>
      <c r="E242" s="1087"/>
      <c r="F242" s="1087"/>
      <c r="G242" s="149">
        <v>1</v>
      </c>
      <c r="H242" s="664"/>
      <c r="I242" s="127">
        <f>G242*ROUND(H242,2)</f>
        <v>0</v>
      </c>
      <c r="J242" s="209"/>
    </row>
    <row r="243" spans="1:10" s="38" customFormat="1" ht="26.25" customHeight="1" x14ac:dyDescent="0.25">
      <c r="A243" s="12">
        <v>230</v>
      </c>
      <c r="B243" s="429" t="s">
        <v>3069</v>
      </c>
      <c r="C243" s="147" t="s">
        <v>3070</v>
      </c>
      <c r="D243" s="148" t="s">
        <v>3071</v>
      </c>
      <c r="E243" s="1087"/>
      <c r="F243" s="1087"/>
      <c r="G243" s="149">
        <v>1</v>
      </c>
      <c r="H243" s="664"/>
      <c r="I243" s="127">
        <f t="shared" si="4"/>
        <v>0</v>
      </c>
      <c r="J243" s="209"/>
    </row>
    <row r="244" spans="1:10" s="38" customFormat="1" ht="26.25" customHeight="1" x14ac:dyDescent="0.25">
      <c r="A244" s="13">
        <v>231</v>
      </c>
      <c r="B244" s="429" t="s">
        <v>3072</v>
      </c>
      <c r="C244" s="147" t="s">
        <v>3073</v>
      </c>
      <c r="D244" s="148" t="s">
        <v>3074</v>
      </c>
      <c r="E244" s="1087"/>
      <c r="F244" s="1087"/>
      <c r="G244" s="149">
        <v>1</v>
      </c>
      <c r="H244" s="664"/>
      <c r="I244" s="127">
        <f t="shared" si="4"/>
        <v>0</v>
      </c>
      <c r="J244" s="209"/>
    </row>
    <row r="245" spans="1:10" s="38" customFormat="1" ht="26.25" customHeight="1" x14ac:dyDescent="0.25">
      <c r="A245" s="12">
        <v>232</v>
      </c>
      <c r="B245" s="429" t="s">
        <v>3075</v>
      </c>
      <c r="C245" s="147" t="s">
        <v>3073</v>
      </c>
      <c r="D245" s="148" t="s">
        <v>3076</v>
      </c>
      <c r="E245" s="1087"/>
      <c r="F245" s="1087"/>
      <c r="G245" s="149">
        <v>1</v>
      </c>
      <c r="H245" s="664"/>
      <c r="I245" s="127">
        <f t="shared" si="4"/>
        <v>0</v>
      </c>
      <c r="J245" s="209"/>
    </row>
    <row r="246" spans="1:10" s="38" customFormat="1" ht="52.5" customHeight="1" x14ac:dyDescent="0.25">
      <c r="A246" s="13">
        <v>233</v>
      </c>
      <c r="B246" s="429" t="s">
        <v>3967</v>
      </c>
      <c r="C246" s="147" t="s">
        <v>3077</v>
      </c>
      <c r="D246" s="148" t="s">
        <v>3078</v>
      </c>
      <c r="E246" s="1087"/>
      <c r="F246" s="1087"/>
      <c r="G246" s="149">
        <v>1</v>
      </c>
      <c r="H246" s="664"/>
      <c r="I246" s="127">
        <f t="shared" si="4"/>
        <v>0</v>
      </c>
      <c r="J246" s="209"/>
    </row>
    <row r="247" spans="1:10" s="38" customFormat="1" ht="15" customHeight="1" x14ac:dyDescent="0.25">
      <c r="A247" s="12">
        <v>234</v>
      </c>
      <c r="B247" s="429" t="s">
        <v>3079</v>
      </c>
      <c r="C247" s="147" t="s">
        <v>3080</v>
      </c>
      <c r="D247" s="148" t="s">
        <v>3081</v>
      </c>
      <c r="E247" s="1087"/>
      <c r="F247" s="1087"/>
      <c r="G247" s="149">
        <v>1</v>
      </c>
      <c r="H247" s="664"/>
      <c r="I247" s="127">
        <f t="shared" si="4"/>
        <v>0</v>
      </c>
      <c r="J247" s="209"/>
    </row>
    <row r="248" spans="1:10" s="38" customFormat="1" ht="39.200000000000003" customHeight="1" x14ac:dyDescent="0.25">
      <c r="A248" s="13">
        <v>235</v>
      </c>
      <c r="B248" s="429" t="s">
        <v>3082</v>
      </c>
      <c r="C248" s="147" t="s">
        <v>3083</v>
      </c>
      <c r="D248" s="148" t="s">
        <v>3084</v>
      </c>
      <c r="E248" s="1087"/>
      <c r="F248" s="1087"/>
      <c r="G248" s="149">
        <v>1</v>
      </c>
      <c r="H248" s="664"/>
      <c r="I248" s="127">
        <f t="shared" si="4"/>
        <v>0</v>
      </c>
      <c r="J248" s="209"/>
    </row>
    <row r="249" spans="1:10" s="38" customFormat="1" ht="15" customHeight="1" x14ac:dyDescent="0.25">
      <c r="A249" s="12">
        <v>236</v>
      </c>
      <c r="B249" s="429" t="s">
        <v>3085</v>
      </c>
      <c r="C249" s="147" t="s">
        <v>3083</v>
      </c>
      <c r="D249" s="148" t="s">
        <v>3086</v>
      </c>
      <c r="E249" s="1087"/>
      <c r="F249" s="1087"/>
      <c r="G249" s="149">
        <v>1</v>
      </c>
      <c r="H249" s="664"/>
      <c r="I249" s="127">
        <f t="shared" si="4"/>
        <v>0</v>
      </c>
      <c r="J249" s="209"/>
    </row>
    <row r="250" spans="1:10" s="38" customFormat="1" ht="15" customHeight="1" x14ac:dyDescent="0.25">
      <c r="A250" s="13">
        <v>237</v>
      </c>
      <c r="B250" s="429" t="s">
        <v>3087</v>
      </c>
      <c r="C250" s="147" t="s">
        <v>2252</v>
      </c>
      <c r="D250" s="148" t="s">
        <v>3088</v>
      </c>
      <c r="E250" s="1087"/>
      <c r="F250" s="1087"/>
      <c r="G250" s="149">
        <v>1</v>
      </c>
      <c r="H250" s="664"/>
      <c r="I250" s="127">
        <f t="shared" si="4"/>
        <v>0</v>
      </c>
      <c r="J250" s="209"/>
    </row>
    <row r="251" spans="1:10" s="38" customFormat="1" ht="15" customHeight="1" x14ac:dyDescent="0.25">
      <c r="A251" s="12">
        <v>238</v>
      </c>
      <c r="B251" s="429" t="s">
        <v>3089</v>
      </c>
      <c r="C251" s="147" t="s">
        <v>3090</v>
      </c>
      <c r="D251" s="148" t="s">
        <v>3091</v>
      </c>
      <c r="E251" s="1087"/>
      <c r="F251" s="1087"/>
      <c r="G251" s="149">
        <v>1</v>
      </c>
      <c r="H251" s="664"/>
      <c r="I251" s="127">
        <f t="shared" si="4"/>
        <v>0</v>
      </c>
      <c r="J251" s="209"/>
    </row>
    <row r="252" spans="1:10" s="38" customFormat="1" ht="15" customHeight="1" x14ac:dyDescent="0.25">
      <c r="A252" s="13">
        <v>239</v>
      </c>
      <c r="B252" s="429" t="s">
        <v>3092</v>
      </c>
      <c r="C252" s="147" t="s">
        <v>3093</v>
      </c>
      <c r="D252" s="148" t="s">
        <v>3094</v>
      </c>
      <c r="E252" s="1087"/>
      <c r="F252" s="1087"/>
      <c r="G252" s="149">
        <v>1</v>
      </c>
      <c r="H252" s="664"/>
      <c r="I252" s="127">
        <f t="shared" si="4"/>
        <v>0</v>
      </c>
      <c r="J252" s="209"/>
    </row>
    <row r="253" spans="1:10" s="38" customFormat="1" ht="15" customHeight="1" x14ac:dyDescent="0.25">
      <c r="A253" s="12">
        <v>240</v>
      </c>
      <c r="B253" s="429" t="s">
        <v>3095</v>
      </c>
      <c r="C253" s="147" t="s">
        <v>3093</v>
      </c>
      <c r="D253" s="148" t="s">
        <v>3096</v>
      </c>
      <c r="E253" s="1087"/>
      <c r="F253" s="1087"/>
      <c r="G253" s="149">
        <v>6</v>
      </c>
      <c r="H253" s="664"/>
      <c r="I253" s="127">
        <f t="shared" si="4"/>
        <v>0</v>
      </c>
      <c r="J253" s="209"/>
    </row>
    <row r="254" spans="1:10" s="38" customFormat="1" ht="15" customHeight="1" x14ac:dyDescent="0.25">
      <c r="A254" s="13">
        <v>241</v>
      </c>
      <c r="B254" s="429" t="s">
        <v>3097</v>
      </c>
      <c r="C254" s="147" t="s">
        <v>2988</v>
      </c>
      <c r="D254" s="148" t="s">
        <v>3098</v>
      </c>
      <c r="E254" s="1087"/>
      <c r="F254" s="1087"/>
      <c r="G254" s="149">
        <v>4</v>
      </c>
      <c r="H254" s="664"/>
      <c r="I254" s="127">
        <f t="shared" si="4"/>
        <v>0</v>
      </c>
      <c r="J254" s="209"/>
    </row>
    <row r="255" spans="1:10" s="38" customFormat="1" ht="15" customHeight="1" x14ac:dyDescent="0.25">
      <c r="A255" s="12">
        <v>242</v>
      </c>
      <c r="B255" s="429" t="s">
        <v>16</v>
      </c>
      <c r="C255" s="147"/>
      <c r="D255" s="148"/>
      <c r="E255" s="1087"/>
      <c r="F255" s="1087"/>
      <c r="G255" s="149">
        <v>1</v>
      </c>
      <c r="H255" s="664"/>
      <c r="I255" s="127">
        <f t="shared" si="4"/>
        <v>0</v>
      </c>
      <c r="J255" s="209"/>
    </row>
    <row r="256" spans="1:10" s="38" customFormat="1" ht="15" customHeight="1" x14ac:dyDescent="0.25">
      <c r="A256" s="13">
        <v>243</v>
      </c>
      <c r="B256" s="429" t="s">
        <v>3099</v>
      </c>
      <c r="C256" s="147"/>
      <c r="D256" s="148"/>
      <c r="E256" s="1087"/>
      <c r="F256" s="1087"/>
      <c r="G256" s="149">
        <v>1</v>
      </c>
      <c r="H256" s="664"/>
      <c r="I256" s="127">
        <f t="shared" si="4"/>
        <v>0</v>
      </c>
      <c r="J256" s="209"/>
    </row>
    <row r="257" spans="1:10" s="38" customFormat="1" ht="15" customHeight="1" x14ac:dyDescent="0.25">
      <c r="A257" s="12">
        <v>244</v>
      </c>
      <c r="B257" s="429" t="s">
        <v>52</v>
      </c>
      <c r="C257" s="147"/>
      <c r="D257" s="148" t="s">
        <v>3100</v>
      </c>
      <c r="E257" s="1087"/>
      <c r="F257" s="1087"/>
      <c r="G257" s="149">
        <v>1</v>
      </c>
      <c r="H257" s="664"/>
      <c r="I257" s="127">
        <f t="shared" si="4"/>
        <v>0</v>
      </c>
      <c r="J257" s="209"/>
    </row>
    <row r="258" spans="1:10" s="38" customFormat="1" ht="15" customHeight="1" x14ac:dyDescent="0.25">
      <c r="A258" s="13">
        <v>245</v>
      </c>
      <c r="B258" s="429" t="s">
        <v>3101</v>
      </c>
      <c r="C258" s="147" t="s">
        <v>3102</v>
      </c>
      <c r="D258" s="148" t="s">
        <v>3103</v>
      </c>
      <c r="E258" s="1087"/>
      <c r="F258" s="1087"/>
      <c r="G258" s="149">
        <v>20</v>
      </c>
      <c r="H258" s="664"/>
      <c r="I258" s="127">
        <f t="shared" si="4"/>
        <v>0</v>
      </c>
      <c r="J258" s="209"/>
    </row>
    <row r="259" spans="1:10" s="38" customFormat="1" ht="15" customHeight="1" x14ac:dyDescent="0.25">
      <c r="A259" s="12">
        <v>246</v>
      </c>
      <c r="B259" s="429" t="s">
        <v>3104</v>
      </c>
      <c r="C259" s="147" t="s">
        <v>2733</v>
      </c>
      <c r="D259" s="148" t="s">
        <v>3105</v>
      </c>
      <c r="E259" s="1087"/>
      <c r="F259" s="1087"/>
      <c r="G259" s="149">
        <v>1</v>
      </c>
      <c r="H259" s="664"/>
      <c r="I259" s="127">
        <f t="shared" si="4"/>
        <v>0</v>
      </c>
      <c r="J259" s="209"/>
    </row>
    <row r="260" spans="1:10" s="38" customFormat="1" ht="15" customHeight="1" x14ac:dyDescent="0.25">
      <c r="A260" s="13">
        <v>247</v>
      </c>
      <c r="B260" s="429" t="s">
        <v>3106</v>
      </c>
      <c r="C260" s="147" t="s">
        <v>2733</v>
      </c>
      <c r="D260" s="148" t="s">
        <v>3107</v>
      </c>
      <c r="E260" s="1087"/>
      <c r="F260" s="1087"/>
      <c r="G260" s="149">
        <v>1</v>
      </c>
      <c r="H260" s="664"/>
      <c r="I260" s="127">
        <f t="shared" si="4"/>
        <v>0</v>
      </c>
      <c r="J260" s="209"/>
    </row>
    <row r="261" spans="1:10" s="38" customFormat="1" ht="15" customHeight="1" x14ac:dyDescent="0.25">
      <c r="A261" s="12">
        <v>248</v>
      </c>
      <c r="B261" s="429" t="s">
        <v>3108</v>
      </c>
      <c r="C261" s="147" t="s">
        <v>2733</v>
      </c>
      <c r="D261" s="148" t="s">
        <v>3109</v>
      </c>
      <c r="E261" s="1087"/>
      <c r="F261" s="1087"/>
      <c r="G261" s="149">
        <v>1</v>
      </c>
      <c r="H261" s="664"/>
      <c r="I261" s="127">
        <f t="shared" si="4"/>
        <v>0</v>
      </c>
      <c r="J261" s="209"/>
    </row>
    <row r="262" spans="1:10" s="38" customFormat="1" ht="15" customHeight="1" x14ac:dyDescent="0.25">
      <c r="A262" s="13">
        <v>249</v>
      </c>
      <c r="B262" s="429" t="s">
        <v>3110</v>
      </c>
      <c r="C262" s="147" t="s">
        <v>2733</v>
      </c>
      <c r="D262" s="148" t="s">
        <v>3111</v>
      </c>
      <c r="E262" s="1087"/>
      <c r="F262" s="1087"/>
      <c r="G262" s="149">
        <v>1</v>
      </c>
      <c r="H262" s="664"/>
      <c r="I262" s="127">
        <f t="shared" si="4"/>
        <v>0</v>
      </c>
      <c r="J262" s="209"/>
    </row>
    <row r="263" spans="1:10" s="38" customFormat="1" ht="15" customHeight="1" x14ac:dyDescent="0.25">
      <c r="A263" s="12">
        <v>250</v>
      </c>
      <c r="B263" s="429" t="s">
        <v>3112</v>
      </c>
      <c r="C263" s="147" t="s">
        <v>2733</v>
      </c>
      <c r="D263" s="148" t="s">
        <v>3113</v>
      </c>
      <c r="E263" s="1087"/>
      <c r="F263" s="1087"/>
      <c r="G263" s="149">
        <v>1</v>
      </c>
      <c r="H263" s="664"/>
      <c r="I263" s="127">
        <f t="shared" si="4"/>
        <v>0</v>
      </c>
      <c r="J263" s="209"/>
    </row>
    <row r="264" spans="1:10" s="38" customFormat="1" ht="15" customHeight="1" x14ac:dyDescent="0.25">
      <c r="A264" s="13">
        <v>251</v>
      </c>
      <c r="B264" s="429" t="s">
        <v>3114</v>
      </c>
      <c r="C264" s="147" t="s">
        <v>2733</v>
      </c>
      <c r="D264" s="148" t="s">
        <v>3115</v>
      </c>
      <c r="E264" s="1087"/>
      <c r="F264" s="1087"/>
      <c r="G264" s="149">
        <v>1</v>
      </c>
      <c r="H264" s="664"/>
      <c r="I264" s="127">
        <f t="shared" si="4"/>
        <v>0</v>
      </c>
      <c r="J264" s="209"/>
    </row>
    <row r="265" spans="1:10" s="38" customFormat="1" ht="15" customHeight="1" x14ac:dyDescent="0.25">
      <c r="A265" s="12">
        <v>252</v>
      </c>
      <c r="B265" s="429" t="s">
        <v>3116</v>
      </c>
      <c r="C265" s="147" t="s">
        <v>2733</v>
      </c>
      <c r="D265" s="148" t="s">
        <v>3117</v>
      </c>
      <c r="E265" s="1087"/>
      <c r="F265" s="1087"/>
      <c r="G265" s="149">
        <v>1</v>
      </c>
      <c r="H265" s="664"/>
      <c r="I265" s="127">
        <f t="shared" si="4"/>
        <v>0</v>
      </c>
      <c r="J265" s="209"/>
    </row>
    <row r="266" spans="1:10" s="38" customFormat="1" ht="15" customHeight="1" x14ac:dyDescent="0.25">
      <c r="A266" s="13">
        <v>253</v>
      </c>
      <c r="B266" s="429" t="s">
        <v>3118</v>
      </c>
      <c r="C266" s="147"/>
      <c r="D266" s="148"/>
      <c r="E266" s="1087"/>
      <c r="F266" s="1087"/>
      <c r="G266" s="149">
        <v>1</v>
      </c>
      <c r="H266" s="664"/>
      <c r="I266" s="127">
        <f t="shared" si="4"/>
        <v>0</v>
      </c>
      <c r="J266" s="209"/>
    </row>
    <row r="267" spans="1:10" s="38" customFormat="1" ht="15" customHeight="1" x14ac:dyDescent="0.25">
      <c r="A267" s="12">
        <v>254</v>
      </c>
      <c r="B267" s="429" t="s">
        <v>3119</v>
      </c>
      <c r="C267" s="147"/>
      <c r="D267" s="148"/>
      <c r="E267" s="1087"/>
      <c r="F267" s="1087"/>
      <c r="G267" s="149">
        <v>1</v>
      </c>
      <c r="H267" s="664"/>
      <c r="I267" s="127">
        <f t="shared" si="4"/>
        <v>0</v>
      </c>
      <c r="J267" s="209"/>
    </row>
    <row r="268" spans="1:10" s="38" customFormat="1" ht="15" customHeight="1" x14ac:dyDescent="0.25">
      <c r="A268" s="13">
        <v>255</v>
      </c>
      <c r="B268" s="429" t="s">
        <v>3120</v>
      </c>
      <c r="C268" s="147" t="s">
        <v>2136</v>
      </c>
      <c r="D268" s="148" t="s">
        <v>3121</v>
      </c>
      <c r="E268" s="1087"/>
      <c r="F268" s="1087"/>
      <c r="G268" s="149">
        <v>1</v>
      </c>
      <c r="H268" s="664"/>
      <c r="I268" s="127">
        <f t="shared" si="4"/>
        <v>0</v>
      </c>
      <c r="J268" s="209"/>
    </row>
    <row r="269" spans="1:10" s="38" customFormat="1" ht="15" customHeight="1" x14ac:dyDescent="0.25">
      <c r="A269" s="396">
        <v>220</v>
      </c>
      <c r="B269" s="852" t="s">
        <v>3040</v>
      </c>
      <c r="C269" s="853"/>
      <c r="D269" s="853"/>
      <c r="E269" s="853"/>
      <c r="F269" s="853"/>
      <c r="G269" s="853"/>
      <c r="H269" s="853"/>
      <c r="I269" s="854"/>
      <c r="J269" s="209"/>
    </row>
    <row r="270" spans="1:10" s="38" customFormat="1" ht="15" customHeight="1" x14ac:dyDescent="0.25">
      <c r="A270" s="13">
        <v>256</v>
      </c>
      <c r="B270" s="146" t="s">
        <v>3041</v>
      </c>
      <c r="C270" s="147" t="s">
        <v>3042</v>
      </c>
      <c r="D270" s="148" t="s">
        <v>3043</v>
      </c>
      <c r="E270" s="1087"/>
      <c r="F270" s="1087"/>
      <c r="G270" s="149">
        <v>2</v>
      </c>
      <c r="H270" s="664"/>
      <c r="I270" s="127">
        <f t="shared" si="3"/>
        <v>0</v>
      </c>
      <c r="J270" s="209"/>
    </row>
    <row r="271" spans="1:10" s="38" customFormat="1" ht="15" customHeight="1" x14ac:dyDescent="0.25">
      <c r="A271" s="12">
        <v>257</v>
      </c>
      <c r="B271" s="146" t="s">
        <v>3044</v>
      </c>
      <c r="C271" s="147"/>
      <c r="D271" s="148"/>
      <c r="E271" s="1087"/>
      <c r="F271" s="1087"/>
      <c r="G271" s="149">
        <v>2</v>
      </c>
      <c r="H271" s="664"/>
      <c r="I271" s="127">
        <f t="shared" si="3"/>
        <v>0</v>
      </c>
      <c r="J271" s="209"/>
    </row>
    <row r="272" spans="1:10" s="38" customFormat="1" ht="15" customHeight="1" x14ac:dyDescent="0.25">
      <c r="A272" s="13">
        <v>258</v>
      </c>
      <c r="B272" s="146" t="s">
        <v>3045</v>
      </c>
      <c r="C272" s="147"/>
      <c r="D272" s="148"/>
      <c r="E272" s="1087"/>
      <c r="F272" s="1087"/>
      <c r="G272" s="149">
        <v>2</v>
      </c>
      <c r="H272" s="664"/>
      <c r="I272" s="127">
        <f t="shared" si="3"/>
        <v>0</v>
      </c>
      <c r="J272" s="209"/>
    </row>
    <row r="273" spans="1:10" s="38" customFormat="1" ht="15" customHeight="1" x14ac:dyDescent="0.25">
      <c r="A273" s="12">
        <v>259</v>
      </c>
      <c r="B273" s="146" t="s">
        <v>3046</v>
      </c>
      <c r="C273" s="147"/>
      <c r="D273" s="148"/>
      <c r="E273" s="1087"/>
      <c r="F273" s="1087"/>
      <c r="G273" s="149">
        <v>2</v>
      </c>
      <c r="H273" s="664"/>
      <c r="I273" s="127">
        <f t="shared" si="3"/>
        <v>0</v>
      </c>
      <c r="J273" s="209"/>
    </row>
    <row r="274" spans="1:10" s="38" customFormat="1" ht="15" customHeight="1" x14ac:dyDescent="0.25">
      <c r="A274" s="13">
        <v>260</v>
      </c>
      <c r="B274" s="146" t="s">
        <v>3047</v>
      </c>
      <c r="C274" s="147"/>
      <c r="D274" s="148"/>
      <c r="E274" s="1087"/>
      <c r="F274" s="1087"/>
      <c r="G274" s="149">
        <v>2</v>
      </c>
      <c r="H274" s="664"/>
      <c r="I274" s="127">
        <f t="shared" si="3"/>
        <v>0</v>
      </c>
      <c r="J274" s="209"/>
    </row>
    <row r="275" spans="1:10" s="38" customFormat="1" ht="15" customHeight="1" x14ac:dyDescent="0.25">
      <c r="A275" s="12">
        <v>261</v>
      </c>
      <c r="B275" s="146" t="s">
        <v>3048</v>
      </c>
      <c r="C275" s="147"/>
      <c r="D275" s="148"/>
      <c r="E275" s="1087"/>
      <c r="F275" s="1087"/>
      <c r="G275" s="149">
        <v>2</v>
      </c>
      <c r="H275" s="664"/>
      <c r="I275" s="127">
        <f t="shared" si="3"/>
        <v>0</v>
      </c>
      <c r="J275" s="209"/>
    </row>
    <row r="276" spans="1:10" s="38" customFormat="1" ht="15" customHeight="1" x14ac:dyDescent="0.25">
      <c r="A276" s="13">
        <v>262</v>
      </c>
      <c r="B276" s="146" t="s">
        <v>3049</v>
      </c>
      <c r="C276" s="147"/>
      <c r="D276" s="148"/>
      <c r="E276" s="1087"/>
      <c r="F276" s="1087"/>
      <c r="G276" s="149">
        <v>2</v>
      </c>
      <c r="H276" s="664"/>
      <c r="I276" s="127">
        <f t="shared" si="3"/>
        <v>0</v>
      </c>
      <c r="J276" s="209"/>
    </row>
    <row r="277" spans="1:10" s="38" customFormat="1" ht="15" customHeight="1" x14ac:dyDescent="0.25">
      <c r="A277" s="12">
        <v>263</v>
      </c>
      <c r="B277" s="146" t="s">
        <v>3050</v>
      </c>
      <c r="C277" s="147" t="s">
        <v>157</v>
      </c>
      <c r="D277" s="148" t="s">
        <v>3051</v>
      </c>
      <c r="E277" s="1087"/>
      <c r="F277" s="1087"/>
      <c r="G277" s="149">
        <v>2</v>
      </c>
      <c r="H277" s="664"/>
      <c r="I277" s="127">
        <f t="shared" si="3"/>
        <v>0</v>
      </c>
      <c r="J277" s="209"/>
    </row>
    <row r="278" spans="1:10" s="38" customFormat="1" ht="15" customHeight="1" x14ac:dyDescent="0.25">
      <c r="A278" s="13">
        <v>264</v>
      </c>
      <c r="B278" s="146" t="s">
        <v>152</v>
      </c>
      <c r="C278" s="147"/>
      <c r="D278" s="148" t="s">
        <v>173</v>
      </c>
      <c r="E278" s="1087"/>
      <c r="F278" s="1087"/>
      <c r="G278" s="149">
        <v>2</v>
      </c>
      <c r="H278" s="664"/>
      <c r="I278" s="127">
        <f t="shared" si="3"/>
        <v>0</v>
      </c>
      <c r="J278" s="209"/>
    </row>
    <row r="279" spans="1:10" s="38" customFormat="1" ht="15" customHeight="1" x14ac:dyDescent="0.25">
      <c r="A279" s="12">
        <v>265</v>
      </c>
      <c r="B279" s="146" t="s">
        <v>3052</v>
      </c>
      <c r="C279" s="147" t="s">
        <v>3053</v>
      </c>
      <c r="D279" s="148" t="s">
        <v>3054</v>
      </c>
      <c r="E279" s="1087"/>
      <c r="F279" s="1087"/>
      <c r="G279" s="149">
        <v>2</v>
      </c>
      <c r="H279" s="664"/>
      <c r="I279" s="127">
        <f t="shared" si="3"/>
        <v>0</v>
      </c>
      <c r="J279" s="209"/>
    </row>
    <row r="280" spans="1:10" s="38" customFormat="1" ht="15" customHeight="1" x14ac:dyDescent="0.25">
      <c r="A280" s="13">
        <v>266</v>
      </c>
      <c r="B280" s="146" t="s">
        <v>3055</v>
      </c>
      <c r="C280" s="147" t="s">
        <v>3053</v>
      </c>
      <c r="D280" s="148"/>
      <c r="E280" s="1087"/>
      <c r="F280" s="1087"/>
      <c r="G280" s="149">
        <v>4</v>
      </c>
      <c r="H280" s="664"/>
      <c r="I280" s="127">
        <f t="shared" si="3"/>
        <v>0</v>
      </c>
      <c r="J280" s="209"/>
    </row>
    <row r="281" spans="1:10" s="38" customFormat="1" ht="15" customHeight="1" x14ac:dyDescent="0.25">
      <c r="A281" s="12">
        <v>267</v>
      </c>
      <c r="B281" s="146" t="s">
        <v>3056</v>
      </c>
      <c r="C281" s="147"/>
      <c r="D281" s="148"/>
      <c r="E281" s="1087"/>
      <c r="F281" s="1087"/>
      <c r="G281" s="149">
        <v>1</v>
      </c>
      <c r="H281" s="664"/>
      <c r="I281" s="127">
        <f t="shared" si="3"/>
        <v>0</v>
      </c>
      <c r="J281" s="209"/>
    </row>
    <row r="282" spans="1:10" s="38" customFormat="1" ht="15" customHeight="1" x14ac:dyDescent="0.25">
      <c r="A282" s="13">
        <v>268</v>
      </c>
      <c r="B282" s="146" t="s">
        <v>2823</v>
      </c>
      <c r="C282" s="147" t="s">
        <v>2824</v>
      </c>
      <c r="D282" s="148" t="s">
        <v>2825</v>
      </c>
      <c r="E282" s="1087"/>
      <c r="F282" s="1087"/>
      <c r="G282" s="149">
        <v>1</v>
      </c>
      <c r="H282" s="664"/>
      <c r="I282" s="127">
        <f t="shared" si="3"/>
        <v>0</v>
      </c>
      <c r="J282" s="209"/>
    </row>
    <row r="283" spans="1:10" s="38" customFormat="1" ht="15" customHeight="1" x14ac:dyDescent="0.25">
      <c r="A283" s="396">
        <v>234</v>
      </c>
      <c r="B283" s="852" t="s">
        <v>143</v>
      </c>
      <c r="C283" s="853"/>
      <c r="D283" s="853"/>
      <c r="E283" s="853"/>
      <c r="F283" s="853"/>
      <c r="G283" s="853"/>
      <c r="H283" s="853"/>
      <c r="I283" s="854"/>
      <c r="J283" s="209"/>
    </row>
    <row r="284" spans="1:10" s="38" customFormat="1" ht="15" customHeight="1" x14ac:dyDescent="0.25">
      <c r="A284" s="12">
        <v>269</v>
      </c>
      <c r="B284" s="146" t="s">
        <v>3057</v>
      </c>
      <c r="C284" s="147" t="s">
        <v>177</v>
      </c>
      <c r="D284" s="406">
        <v>5111500</v>
      </c>
      <c r="E284" s="1087"/>
      <c r="F284" s="1087"/>
      <c r="G284" s="149">
        <v>6</v>
      </c>
      <c r="H284" s="664"/>
      <c r="I284" s="127">
        <f t="shared" si="3"/>
        <v>0</v>
      </c>
      <c r="J284" s="209"/>
    </row>
    <row r="285" spans="1:10" s="38" customFormat="1" ht="15" customHeight="1" x14ac:dyDescent="0.25">
      <c r="A285" s="13">
        <v>270</v>
      </c>
      <c r="B285" s="146" t="s">
        <v>3058</v>
      </c>
      <c r="C285" s="147" t="s">
        <v>2733</v>
      </c>
      <c r="D285" s="148"/>
      <c r="E285" s="1087"/>
      <c r="F285" s="1087"/>
      <c r="G285" s="149">
        <v>1</v>
      </c>
      <c r="H285" s="664"/>
      <c r="I285" s="127">
        <f t="shared" si="3"/>
        <v>0</v>
      </c>
      <c r="J285" s="209"/>
    </row>
    <row r="286" spans="1:10" s="38" customFormat="1" ht="15" customHeight="1" x14ac:dyDescent="0.25">
      <c r="A286" s="396">
        <v>237</v>
      </c>
      <c r="B286" s="852" t="s">
        <v>1955</v>
      </c>
      <c r="C286" s="853"/>
      <c r="D286" s="853"/>
      <c r="E286" s="853"/>
      <c r="F286" s="853"/>
      <c r="G286" s="853"/>
      <c r="H286" s="853"/>
      <c r="I286" s="854"/>
      <c r="J286" s="209"/>
    </row>
    <row r="287" spans="1:10" s="38" customFormat="1" ht="15" customHeight="1" x14ac:dyDescent="0.25">
      <c r="A287" s="12">
        <v>271</v>
      </c>
      <c r="B287" s="146" t="s">
        <v>2823</v>
      </c>
      <c r="C287" s="147" t="s">
        <v>2824</v>
      </c>
      <c r="D287" s="148" t="s">
        <v>2825</v>
      </c>
      <c r="E287" s="1087"/>
      <c r="F287" s="1087"/>
      <c r="G287" s="149">
        <v>1</v>
      </c>
      <c r="H287" s="664"/>
      <c r="I287" s="127">
        <f t="shared" si="3"/>
        <v>0</v>
      </c>
      <c r="J287" s="209"/>
    </row>
    <row r="288" spans="1:10" s="38" customFormat="1" ht="15" customHeight="1" x14ac:dyDescent="0.25">
      <c r="A288" s="13">
        <v>272</v>
      </c>
      <c r="B288" s="146" t="s">
        <v>2826</v>
      </c>
      <c r="C288" s="147"/>
      <c r="D288" s="148"/>
      <c r="E288" s="1087"/>
      <c r="F288" s="1087"/>
      <c r="G288" s="149">
        <v>2</v>
      </c>
      <c r="H288" s="664"/>
      <c r="I288" s="127">
        <f t="shared" si="3"/>
        <v>0</v>
      </c>
      <c r="J288" s="209"/>
    </row>
    <row r="289" spans="1:10" s="38" customFormat="1" ht="15" customHeight="1" thickBot="1" x14ac:dyDescent="0.3">
      <c r="A289" s="259">
        <v>273</v>
      </c>
      <c r="B289" s="158" t="s">
        <v>3059</v>
      </c>
      <c r="C289" s="202" t="s">
        <v>157</v>
      </c>
      <c r="D289" s="203" t="s">
        <v>2827</v>
      </c>
      <c r="E289" s="1088"/>
      <c r="F289" s="1088"/>
      <c r="G289" s="160">
        <v>1</v>
      </c>
      <c r="H289" s="676"/>
      <c r="I289" s="145">
        <f t="shared" si="3"/>
        <v>0</v>
      </c>
      <c r="J289" s="209"/>
    </row>
    <row r="290" spans="1:10" s="38" customFormat="1" ht="15" customHeight="1" thickTop="1" thickBot="1" x14ac:dyDescent="0.3">
      <c r="A290" s="192"/>
      <c r="G290" s="192"/>
      <c r="H290" s="1151" t="s">
        <v>9</v>
      </c>
      <c r="I290" s="126">
        <f>SUM(I8:I80,I82:I95,I97:I122,I124:I134,I136:I162,I164:I192,I194:I268,I270:I282,I284:I285,I287:I289)</f>
        <v>0</v>
      </c>
      <c r="J290" s="209"/>
    </row>
    <row r="291" spans="1:10" ht="15.75" thickTop="1" x14ac:dyDescent="0.25"/>
    <row r="292" spans="1:10" ht="75" customHeight="1" x14ac:dyDescent="0.25">
      <c r="A292" s="1341" t="s">
        <v>151</v>
      </c>
      <c r="B292" s="1342"/>
      <c r="C292" s="1342"/>
      <c r="D292" s="1342"/>
      <c r="E292" s="1342"/>
      <c r="F292" s="1342"/>
      <c r="G292" s="1342"/>
      <c r="H292" s="1342"/>
      <c r="I292" s="1342"/>
    </row>
    <row r="293" spans="1:10" x14ac:dyDescent="0.25">
      <c r="A293" s="466"/>
      <c r="B293" s="463"/>
    </row>
    <row r="294" spans="1:10" x14ac:dyDescent="0.25">
      <c r="A294" s="466"/>
      <c r="B294" s="463"/>
    </row>
  </sheetData>
  <sheetProtection algorithmName="SHA-512" hashValue="KW50TZrx/0AhcIy+nzUvR1i6wX10V4U0tqO1rPkHrJo2ok/U1Qmla42N5+mF1jBaJgN3Zhzlen2FqQLo9l/bkA==" saltValue="Wws45B8mlJxtnWi29IXHlw==" spinCount="100000" sheet="1" objects="1" scenarios="1"/>
  <mergeCells count="13">
    <mergeCell ref="A292:I292"/>
    <mergeCell ref="H5:H6"/>
    <mergeCell ref="I5:I6"/>
    <mergeCell ref="A5:A6"/>
    <mergeCell ref="B5:B6"/>
    <mergeCell ref="C5:D5"/>
    <mergeCell ref="E5:F5"/>
    <mergeCell ref="G5:G6"/>
    <mergeCell ref="A2:I2"/>
    <mergeCell ref="A3:I3"/>
    <mergeCell ref="A4:I4"/>
    <mergeCell ref="G1:I1"/>
    <mergeCell ref="A1:F1"/>
  </mergeCells>
  <printOptions horizontalCentered="1"/>
  <pageMargins left="0.39370078740157483" right="0.39370078740157483" top="0.39370078740157483" bottom="0.39370078740157483" header="0.19685039370078741" footer="0.19685039370078741"/>
  <pageSetup paperSize="9" scale="74" fitToHeight="10" orientation="landscape" horizontalDpi="4294967295" verticalDpi="4294967295" r:id="rId1"/>
  <headerFooter>
    <oddFooter>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8">
    <tabColor rgb="FF92D050"/>
    <pageSetUpPr fitToPage="1"/>
  </sheetPr>
  <dimension ref="A1:S160"/>
  <sheetViews>
    <sheetView zoomScale="25" zoomScaleNormal="25" workbookViewId="0">
      <pane ySplit="7" topLeftCell="A134" activePane="bottomLeft" state="frozen"/>
      <selection pane="bottomLeft" activeCell="AI139" sqref="AI139"/>
    </sheetView>
  </sheetViews>
  <sheetFormatPr defaultColWidth="9.140625" defaultRowHeight="15" x14ac:dyDescent="0.25"/>
  <cols>
    <col min="1" max="1" width="5.7109375" style="1133" customWidth="1"/>
    <col min="2" max="2" width="18.7109375" style="18" customWidth="1"/>
    <col min="3" max="3" width="32.7109375" style="18" customWidth="1"/>
    <col min="4" max="4" width="60.7109375" style="18" customWidth="1"/>
    <col min="5" max="10" width="3.7109375" style="1133" customWidth="1"/>
    <col min="11" max="12" width="9.7109375" style="1133"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521</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522</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70"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71"/>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0"/>
      <c r="D7" s="1190"/>
      <c r="E7" s="253" t="s">
        <v>227</v>
      </c>
      <c r="F7" s="254" t="s">
        <v>228</v>
      </c>
      <c r="G7" s="254" t="s">
        <v>229</v>
      </c>
      <c r="H7" s="254" t="s">
        <v>217</v>
      </c>
      <c r="I7" s="255" t="s">
        <v>230</v>
      </c>
      <c r="J7" s="256" t="s">
        <v>231</v>
      </c>
      <c r="K7" s="256" t="s">
        <v>232</v>
      </c>
      <c r="L7" s="256" t="s">
        <v>233</v>
      </c>
      <c r="M7" s="258" t="s">
        <v>239</v>
      </c>
      <c r="N7" s="256" t="s">
        <v>238</v>
      </c>
      <c r="O7" s="256" t="s">
        <v>380</v>
      </c>
      <c r="P7" s="256" t="s">
        <v>3</v>
      </c>
      <c r="Q7" s="257" t="s">
        <v>64</v>
      </c>
      <c r="R7" s="1191"/>
      <c r="S7" s="1192"/>
    </row>
    <row r="8" spans="1:19" s="38" customFormat="1" ht="15" customHeight="1" x14ac:dyDescent="0.25">
      <c r="A8" s="290">
        <v>1</v>
      </c>
      <c r="B8" s="277"/>
      <c r="C8" s="277"/>
      <c r="D8" s="288" t="s">
        <v>381</v>
      </c>
      <c r="E8" s="278"/>
      <c r="F8" s="278"/>
      <c r="G8" s="278"/>
      <c r="H8" s="278"/>
      <c r="I8" s="278"/>
      <c r="J8" s="279"/>
      <c r="K8" s="702">
        <v>43033</v>
      </c>
      <c r="L8" s="702">
        <v>46684</v>
      </c>
      <c r="M8" s="279"/>
      <c r="N8" s="279"/>
      <c r="O8" s="279"/>
      <c r="P8" s="718">
        <v>0.25</v>
      </c>
      <c r="Q8" s="718">
        <v>1</v>
      </c>
      <c r="R8" s="698"/>
      <c r="S8" s="312">
        <f>P8*Q8*ROUND(R8,2)</f>
        <v>0</v>
      </c>
    </row>
    <row r="9" spans="1:19" ht="89.25" x14ac:dyDescent="0.25">
      <c r="A9" s="214">
        <v>2</v>
      </c>
      <c r="B9" s="1196" t="s">
        <v>523</v>
      </c>
      <c r="C9" s="311" t="s">
        <v>1245</v>
      </c>
      <c r="D9" s="309" t="s">
        <v>224</v>
      </c>
      <c r="E9" s="310"/>
      <c r="F9" s="310"/>
      <c r="G9" s="310"/>
      <c r="H9" s="310"/>
      <c r="I9" s="310"/>
      <c r="J9" s="718" t="s">
        <v>7</v>
      </c>
      <c r="K9" s="720"/>
      <c r="L9" s="720"/>
      <c r="M9" s="718"/>
      <c r="N9" s="718" t="s">
        <v>7</v>
      </c>
      <c r="O9" s="718"/>
      <c r="P9" s="718">
        <v>1</v>
      </c>
      <c r="Q9" s="718">
        <v>1</v>
      </c>
      <c r="R9" s="698"/>
      <c r="S9" s="312">
        <f>P9*Q9*ROUND(R9,2)</f>
        <v>0</v>
      </c>
    </row>
    <row r="10" spans="1:19" ht="23.25" customHeight="1" x14ac:dyDescent="0.25">
      <c r="A10" s="214">
        <v>3</v>
      </c>
      <c r="B10" s="1197"/>
      <c r="C10" s="311" t="s">
        <v>1246</v>
      </c>
      <c r="D10" s="309" t="s">
        <v>1238</v>
      </c>
      <c r="E10" s="310"/>
      <c r="F10" s="310"/>
      <c r="G10" s="310"/>
      <c r="H10" s="310"/>
      <c r="I10" s="310"/>
      <c r="J10" s="718" t="s">
        <v>7</v>
      </c>
      <c r="K10" s="720"/>
      <c r="L10" s="720"/>
      <c r="M10" s="718"/>
      <c r="N10" s="718" t="s">
        <v>7</v>
      </c>
      <c r="O10" s="718"/>
      <c r="P10" s="718">
        <v>1</v>
      </c>
      <c r="Q10" s="718">
        <v>1</v>
      </c>
      <c r="R10" s="698"/>
      <c r="S10" s="312">
        <f>P10*Q10*ROUND(R10,2)</f>
        <v>0</v>
      </c>
    </row>
    <row r="11" spans="1:19" ht="89.25" x14ac:dyDescent="0.25">
      <c r="A11" s="214">
        <v>4</v>
      </c>
      <c r="B11" s="1197"/>
      <c r="C11" s="1137" t="s">
        <v>524</v>
      </c>
      <c r="D11" s="900" t="s">
        <v>476</v>
      </c>
      <c r="E11" s="781" t="s">
        <v>7</v>
      </c>
      <c r="F11" s="781"/>
      <c r="G11" s="781"/>
      <c r="H11" s="781"/>
      <c r="I11" s="781"/>
      <c r="J11" s="781"/>
      <c r="K11" s="782"/>
      <c r="L11" s="782"/>
      <c r="M11" s="781"/>
      <c r="N11" s="781"/>
      <c r="O11" s="781"/>
      <c r="P11" s="781">
        <v>365</v>
      </c>
      <c r="Q11" s="781" t="s">
        <v>4046</v>
      </c>
      <c r="R11" s="787" t="s">
        <v>4046</v>
      </c>
      <c r="S11" s="788" t="s">
        <v>4046</v>
      </c>
    </row>
    <row r="12" spans="1:19" x14ac:dyDescent="0.25">
      <c r="A12" s="214">
        <v>5</v>
      </c>
      <c r="B12" s="1197"/>
      <c r="C12" s="758" t="s">
        <v>525</v>
      </c>
      <c r="D12" s="758" t="s">
        <v>476</v>
      </c>
      <c r="E12" s="767"/>
      <c r="F12" s="767" t="s">
        <v>7</v>
      </c>
      <c r="G12" s="767"/>
      <c r="H12" s="767"/>
      <c r="I12" s="767"/>
      <c r="J12" s="767"/>
      <c r="K12" s="770"/>
      <c r="L12" s="770"/>
      <c r="M12" s="767"/>
      <c r="N12" s="767"/>
      <c r="O12" s="767"/>
      <c r="P12" s="767">
        <v>52</v>
      </c>
      <c r="Q12" s="767" t="s">
        <v>4046</v>
      </c>
      <c r="R12" s="787" t="s">
        <v>4046</v>
      </c>
      <c r="S12" s="788" t="s">
        <v>4046</v>
      </c>
    </row>
    <row r="13" spans="1:19" ht="15" customHeight="1" x14ac:dyDescent="0.25">
      <c r="A13" s="214">
        <v>6</v>
      </c>
      <c r="B13" s="1197"/>
      <c r="C13" s="903"/>
      <c r="D13" s="758" t="s">
        <v>526</v>
      </c>
      <c r="E13" s="767" t="s">
        <v>7</v>
      </c>
      <c r="F13" s="767"/>
      <c r="G13" s="767"/>
      <c r="H13" s="767"/>
      <c r="I13" s="767"/>
      <c r="J13" s="767"/>
      <c r="K13" s="770"/>
      <c r="L13" s="770"/>
      <c r="M13" s="767"/>
      <c r="N13" s="767"/>
      <c r="O13" s="767"/>
      <c r="P13" s="767">
        <v>365</v>
      </c>
      <c r="Q13" s="767" t="s">
        <v>4046</v>
      </c>
      <c r="R13" s="787" t="s">
        <v>4046</v>
      </c>
      <c r="S13" s="788" t="s">
        <v>4046</v>
      </c>
    </row>
    <row r="14" spans="1:19" ht="15" customHeight="1" x14ac:dyDescent="0.25">
      <c r="A14" s="214">
        <v>7</v>
      </c>
      <c r="B14" s="1198"/>
      <c r="C14" s="760"/>
      <c r="D14" s="758" t="s">
        <v>224</v>
      </c>
      <c r="E14" s="767"/>
      <c r="F14" s="767"/>
      <c r="G14" s="767"/>
      <c r="H14" s="767"/>
      <c r="I14" s="767"/>
      <c r="J14" s="767" t="s">
        <v>7</v>
      </c>
      <c r="K14" s="770"/>
      <c r="L14" s="770"/>
      <c r="M14" s="767"/>
      <c r="N14" s="767"/>
      <c r="O14" s="767"/>
      <c r="P14" s="767">
        <v>1</v>
      </c>
      <c r="Q14" s="767">
        <v>1</v>
      </c>
      <c r="R14" s="698"/>
      <c r="S14" s="772">
        <f>Q14*P14*ROUND(R14,2)</f>
        <v>0</v>
      </c>
    </row>
    <row r="15" spans="1:19" x14ac:dyDescent="0.25">
      <c r="A15" s="214">
        <v>8</v>
      </c>
      <c r="B15" s="1175" t="s">
        <v>3994</v>
      </c>
      <c r="C15" s="1183" t="s">
        <v>3995</v>
      </c>
      <c r="D15" s="758" t="s">
        <v>528</v>
      </c>
      <c r="E15" s="767" t="s">
        <v>7</v>
      </c>
      <c r="F15" s="767"/>
      <c r="G15" s="767"/>
      <c r="H15" s="767"/>
      <c r="I15" s="767"/>
      <c r="J15" s="767"/>
      <c r="K15" s="770"/>
      <c r="L15" s="770"/>
      <c r="M15" s="767"/>
      <c r="N15" s="767"/>
      <c r="O15" s="767"/>
      <c r="P15" s="767">
        <v>365</v>
      </c>
      <c r="Q15" s="767">
        <v>57</v>
      </c>
      <c r="R15" s="787" t="s">
        <v>4046</v>
      </c>
      <c r="S15" s="788" t="s">
        <v>4046</v>
      </c>
    </row>
    <row r="16" spans="1:19" x14ac:dyDescent="0.25">
      <c r="A16" s="214">
        <v>9</v>
      </c>
      <c r="B16" s="1176"/>
      <c r="C16" s="1184"/>
      <c r="D16" s="758" t="s">
        <v>529</v>
      </c>
      <c r="E16" s="767"/>
      <c r="F16" s="767"/>
      <c r="G16" s="767"/>
      <c r="H16" s="767"/>
      <c r="I16" s="767"/>
      <c r="J16" s="767"/>
      <c r="K16" s="770"/>
      <c r="L16" s="770"/>
      <c r="M16" s="767" t="s">
        <v>7</v>
      </c>
      <c r="N16" s="767" t="s">
        <v>7</v>
      </c>
      <c r="O16" s="767"/>
      <c r="P16" s="767">
        <v>2</v>
      </c>
      <c r="Q16" s="767">
        <v>57</v>
      </c>
      <c r="R16" s="698"/>
      <c r="S16" s="772">
        <f>P16*Q16*ROUND(R16,2)</f>
        <v>0</v>
      </c>
    </row>
    <row r="17" spans="1:19" x14ac:dyDescent="0.25">
      <c r="A17" s="214">
        <v>10</v>
      </c>
      <c r="B17" s="1176"/>
      <c r="C17" s="1184"/>
      <c r="D17" s="758" t="s">
        <v>530</v>
      </c>
      <c r="E17" s="767"/>
      <c r="F17" s="767"/>
      <c r="G17" s="767"/>
      <c r="H17" s="767"/>
      <c r="I17" s="767"/>
      <c r="J17" s="767"/>
      <c r="K17" s="770"/>
      <c r="L17" s="770"/>
      <c r="M17" s="767" t="s">
        <v>7</v>
      </c>
      <c r="N17" s="767" t="s">
        <v>7</v>
      </c>
      <c r="O17" s="767"/>
      <c r="P17" s="767">
        <v>2</v>
      </c>
      <c r="Q17" s="767">
        <v>57</v>
      </c>
      <c r="R17" s="698"/>
      <c r="S17" s="772">
        <f t="shared" ref="S17:S52" si="0">P17*Q17*ROUND(R17,2)</f>
        <v>0</v>
      </c>
    </row>
    <row r="18" spans="1:19" ht="25.5" x14ac:dyDescent="0.25">
      <c r="A18" s="214">
        <v>11</v>
      </c>
      <c r="B18" s="1176"/>
      <c r="C18" s="1184"/>
      <c r="D18" s="758" t="s">
        <v>531</v>
      </c>
      <c r="E18" s="767"/>
      <c r="F18" s="767"/>
      <c r="G18" s="767"/>
      <c r="H18" s="767"/>
      <c r="I18" s="767"/>
      <c r="J18" s="767"/>
      <c r="K18" s="770"/>
      <c r="L18" s="770"/>
      <c r="M18" s="767" t="s">
        <v>7</v>
      </c>
      <c r="N18" s="767" t="s">
        <v>7</v>
      </c>
      <c r="O18" s="767"/>
      <c r="P18" s="767">
        <v>2</v>
      </c>
      <c r="Q18" s="767">
        <v>57</v>
      </c>
      <c r="R18" s="698"/>
      <c r="S18" s="772">
        <f t="shared" si="0"/>
        <v>0</v>
      </c>
    </row>
    <row r="19" spans="1:19" s="1148" customFormat="1" ht="38.25" x14ac:dyDescent="0.25">
      <c r="A19" s="214">
        <v>12</v>
      </c>
      <c r="B19" s="1176"/>
      <c r="C19" s="1184"/>
      <c r="D19" s="758" t="s">
        <v>532</v>
      </c>
      <c r="E19" s="767"/>
      <c r="F19" s="767"/>
      <c r="G19" s="767"/>
      <c r="H19" s="767"/>
      <c r="I19" s="767"/>
      <c r="J19" s="767"/>
      <c r="K19" s="770"/>
      <c r="L19" s="770"/>
      <c r="M19" s="767" t="s">
        <v>7</v>
      </c>
      <c r="N19" s="767" t="s">
        <v>7</v>
      </c>
      <c r="O19" s="767"/>
      <c r="P19" s="767">
        <v>2</v>
      </c>
      <c r="Q19" s="767">
        <v>57</v>
      </c>
      <c r="R19" s="698"/>
      <c r="S19" s="772">
        <f t="shared" si="0"/>
        <v>0</v>
      </c>
    </row>
    <row r="20" spans="1:19" x14ac:dyDescent="0.25">
      <c r="A20" s="214">
        <v>13</v>
      </c>
      <c r="B20" s="1176"/>
      <c r="C20" s="1184"/>
      <c r="D20" s="758" t="s">
        <v>533</v>
      </c>
      <c r="E20" s="767"/>
      <c r="F20" s="767"/>
      <c r="G20" s="767"/>
      <c r="H20" s="767"/>
      <c r="I20" s="767"/>
      <c r="J20" s="767"/>
      <c r="K20" s="770"/>
      <c r="L20" s="770"/>
      <c r="M20" s="767" t="s">
        <v>7</v>
      </c>
      <c r="N20" s="767" t="s">
        <v>7</v>
      </c>
      <c r="O20" s="767"/>
      <c r="P20" s="767">
        <v>2</v>
      </c>
      <c r="Q20" s="767">
        <v>57</v>
      </c>
      <c r="R20" s="698"/>
      <c r="S20" s="772">
        <f t="shared" si="0"/>
        <v>0</v>
      </c>
    </row>
    <row r="21" spans="1:19" x14ac:dyDescent="0.25">
      <c r="A21" s="214">
        <v>14</v>
      </c>
      <c r="B21" s="1176"/>
      <c r="C21" s="1184"/>
      <c r="D21" s="758" t="s">
        <v>534</v>
      </c>
      <c r="E21" s="767"/>
      <c r="F21" s="767"/>
      <c r="G21" s="767"/>
      <c r="H21" s="767"/>
      <c r="I21" s="767"/>
      <c r="J21" s="767"/>
      <c r="K21" s="770"/>
      <c r="L21" s="770"/>
      <c r="M21" s="767" t="s">
        <v>7</v>
      </c>
      <c r="N21" s="767" t="s">
        <v>7</v>
      </c>
      <c r="O21" s="767"/>
      <c r="P21" s="767">
        <v>2</v>
      </c>
      <c r="Q21" s="767">
        <v>57</v>
      </c>
      <c r="R21" s="698"/>
      <c r="S21" s="772">
        <f t="shared" si="0"/>
        <v>0</v>
      </c>
    </row>
    <row r="22" spans="1:19" x14ac:dyDescent="0.25">
      <c r="A22" s="214">
        <v>15</v>
      </c>
      <c r="B22" s="1176"/>
      <c r="C22" s="1184"/>
      <c r="D22" s="758" t="s">
        <v>535</v>
      </c>
      <c r="E22" s="767"/>
      <c r="F22" s="767"/>
      <c r="G22" s="767"/>
      <c r="H22" s="767"/>
      <c r="I22" s="767"/>
      <c r="J22" s="767"/>
      <c r="K22" s="770"/>
      <c r="L22" s="770"/>
      <c r="M22" s="767" t="s">
        <v>7</v>
      </c>
      <c r="N22" s="767" t="s">
        <v>7</v>
      </c>
      <c r="O22" s="767"/>
      <c r="P22" s="767">
        <v>2</v>
      </c>
      <c r="Q22" s="767">
        <v>57</v>
      </c>
      <c r="R22" s="698"/>
      <c r="S22" s="772">
        <f t="shared" si="0"/>
        <v>0</v>
      </c>
    </row>
    <row r="23" spans="1:19" ht="24.75" customHeight="1" x14ac:dyDescent="0.25">
      <c r="A23" s="214">
        <v>16</v>
      </c>
      <c r="B23" s="1176"/>
      <c r="C23" s="1184"/>
      <c r="D23" s="758" t="s">
        <v>536</v>
      </c>
      <c r="E23" s="767"/>
      <c r="F23" s="767"/>
      <c r="G23" s="767"/>
      <c r="H23" s="767"/>
      <c r="I23" s="767"/>
      <c r="J23" s="767"/>
      <c r="K23" s="770"/>
      <c r="L23" s="770"/>
      <c r="M23" s="767"/>
      <c r="N23" s="767" t="s">
        <v>7</v>
      </c>
      <c r="O23" s="767"/>
      <c r="P23" s="767">
        <v>1</v>
      </c>
      <c r="Q23" s="767">
        <v>57</v>
      </c>
      <c r="R23" s="698"/>
      <c r="S23" s="772">
        <f t="shared" si="0"/>
        <v>0</v>
      </c>
    </row>
    <row r="24" spans="1:19" x14ac:dyDescent="0.25">
      <c r="A24" s="214">
        <v>17</v>
      </c>
      <c r="B24" s="1176"/>
      <c r="C24" s="1184"/>
      <c r="D24" s="758" t="s">
        <v>218</v>
      </c>
      <c r="E24" s="767"/>
      <c r="F24" s="767"/>
      <c r="G24" s="767"/>
      <c r="H24" s="767"/>
      <c r="I24" s="767"/>
      <c r="J24" s="767"/>
      <c r="K24" s="770"/>
      <c r="L24" s="770"/>
      <c r="M24" s="767"/>
      <c r="N24" s="767" t="s">
        <v>7</v>
      </c>
      <c r="O24" s="767"/>
      <c r="P24" s="767">
        <v>1</v>
      </c>
      <c r="Q24" s="767">
        <v>57</v>
      </c>
      <c r="R24" s="698"/>
      <c r="S24" s="772">
        <f t="shared" si="0"/>
        <v>0</v>
      </c>
    </row>
    <row r="25" spans="1:19" x14ac:dyDescent="0.25">
      <c r="A25" s="214">
        <v>18</v>
      </c>
      <c r="B25" s="1177"/>
      <c r="C25" s="1185"/>
      <c r="D25" s="758" t="s">
        <v>537</v>
      </c>
      <c r="E25" s="767"/>
      <c r="F25" s="767"/>
      <c r="G25" s="767"/>
      <c r="H25" s="767"/>
      <c r="I25" s="767"/>
      <c r="J25" s="767"/>
      <c r="K25" s="770"/>
      <c r="L25" s="770"/>
      <c r="M25" s="767"/>
      <c r="N25" s="767" t="s">
        <v>7</v>
      </c>
      <c r="O25" s="767"/>
      <c r="P25" s="767">
        <v>1</v>
      </c>
      <c r="Q25" s="767">
        <v>57</v>
      </c>
      <c r="R25" s="698"/>
      <c r="S25" s="772">
        <f t="shared" si="0"/>
        <v>0</v>
      </c>
    </row>
    <row r="26" spans="1:19" x14ac:dyDescent="0.25">
      <c r="A26" s="214">
        <v>19</v>
      </c>
      <c r="B26" s="1175" t="s">
        <v>3997</v>
      </c>
      <c r="C26" s="1183" t="s">
        <v>3996</v>
      </c>
      <c r="D26" s="758" t="s">
        <v>528</v>
      </c>
      <c r="E26" s="767" t="s">
        <v>7</v>
      </c>
      <c r="F26" s="767"/>
      <c r="G26" s="767"/>
      <c r="H26" s="767"/>
      <c r="I26" s="767"/>
      <c r="J26" s="767"/>
      <c r="K26" s="770"/>
      <c r="L26" s="770"/>
      <c r="M26" s="767"/>
      <c r="N26" s="767"/>
      <c r="O26" s="767"/>
      <c r="P26" s="767">
        <v>365</v>
      </c>
      <c r="Q26" s="767">
        <v>4</v>
      </c>
      <c r="R26" s="787" t="s">
        <v>4046</v>
      </c>
      <c r="S26" s="788" t="s">
        <v>4046</v>
      </c>
    </row>
    <row r="27" spans="1:19" x14ac:dyDescent="0.25">
      <c r="A27" s="214">
        <v>20</v>
      </c>
      <c r="B27" s="1176"/>
      <c r="C27" s="1184"/>
      <c r="D27" s="758" t="s">
        <v>529</v>
      </c>
      <c r="E27" s="767"/>
      <c r="F27" s="767"/>
      <c r="G27" s="767"/>
      <c r="H27" s="767"/>
      <c r="I27" s="767"/>
      <c r="J27" s="767"/>
      <c r="K27" s="770"/>
      <c r="L27" s="770"/>
      <c r="M27" s="767" t="s">
        <v>7</v>
      </c>
      <c r="N27" s="767" t="s">
        <v>7</v>
      </c>
      <c r="O27" s="767"/>
      <c r="P27" s="767">
        <v>2</v>
      </c>
      <c r="Q27" s="767">
        <v>4</v>
      </c>
      <c r="R27" s="698"/>
      <c r="S27" s="772">
        <f t="shared" si="0"/>
        <v>0</v>
      </c>
    </row>
    <row r="28" spans="1:19" x14ac:dyDescent="0.25">
      <c r="A28" s="214">
        <v>21</v>
      </c>
      <c r="B28" s="1176"/>
      <c r="C28" s="1184"/>
      <c r="D28" s="758" t="s">
        <v>530</v>
      </c>
      <c r="E28" s="767"/>
      <c r="F28" s="767"/>
      <c r="G28" s="767"/>
      <c r="H28" s="767"/>
      <c r="I28" s="767"/>
      <c r="J28" s="767"/>
      <c r="K28" s="770"/>
      <c r="L28" s="770"/>
      <c r="M28" s="767" t="s">
        <v>7</v>
      </c>
      <c r="N28" s="767" t="s">
        <v>7</v>
      </c>
      <c r="O28" s="767"/>
      <c r="P28" s="767">
        <v>2</v>
      </c>
      <c r="Q28" s="767">
        <v>4</v>
      </c>
      <c r="R28" s="698"/>
      <c r="S28" s="772">
        <f t="shared" si="0"/>
        <v>0</v>
      </c>
    </row>
    <row r="29" spans="1:19" ht="25.5" x14ac:dyDescent="0.25">
      <c r="A29" s="214">
        <v>22</v>
      </c>
      <c r="B29" s="1176"/>
      <c r="C29" s="1184"/>
      <c r="D29" s="758" t="s">
        <v>531</v>
      </c>
      <c r="E29" s="767"/>
      <c r="F29" s="767"/>
      <c r="G29" s="767"/>
      <c r="H29" s="767"/>
      <c r="I29" s="767"/>
      <c r="J29" s="767"/>
      <c r="K29" s="770"/>
      <c r="L29" s="770"/>
      <c r="M29" s="767" t="s">
        <v>7</v>
      </c>
      <c r="N29" s="767" t="s">
        <v>7</v>
      </c>
      <c r="O29" s="767"/>
      <c r="P29" s="767">
        <v>2</v>
      </c>
      <c r="Q29" s="767">
        <v>4</v>
      </c>
      <c r="R29" s="698"/>
      <c r="S29" s="772">
        <f t="shared" si="0"/>
        <v>0</v>
      </c>
    </row>
    <row r="30" spans="1:19" ht="38.25" x14ac:dyDescent="0.25">
      <c r="A30" s="214">
        <v>23</v>
      </c>
      <c r="B30" s="1176"/>
      <c r="C30" s="1184"/>
      <c r="D30" s="758" t="s">
        <v>532</v>
      </c>
      <c r="E30" s="767"/>
      <c r="F30" s="767"/>
      <c r="G30" s="767"/>
      <c r="H30" s="767"/>
      <c r="I30" s="767"/>
      <c r="J30" s="767"/>
      <c r="K30" s="770"/>
      <c r="L30" s="770"/>
      <c r="M30" s="767" t="s">
        <v>7</v>
      </c>
      <c r="N30" s="767" t="s">
        <v>7</v>
      </c>
      <c r="O30" s="767"/>
      <c r="P30" s="767">
        <v>2</v>
      </c>
      <c r="Q30" s="767">
        <v>4</v>
      </c>
      <c r="R30" s="698"/>
      <c r="S30" s="772">
        <f t="shared" si="0"/>
        <v>0</v>
      </c>
    </row>
    <row r="31" spans="1:19" x14ac:dyDescent="0.25">
      <c r="A31" s="214">
        <v>24</v>
      </c>
      <c r="B31" s="1176"/>
      <c r="C31" s="1184"/>
      <c r="D31" s="758" t="s">
        <v>533</v>
      </c>
      <c r="E31" s="767"/>
      <c r="F31" s="767"/>
      <c r="G31" s="767"/>
      <c r="H31" s="767"/>
      <c r="I31" s="767"/>
      <c r="J31" s="767"/>
      <c r="K31" s="770"/>
      <c r="L31" s="770"/>
      <c r="M31" s="767" t="s">
        <v>7</v>
      </c>
      <c r="N31" s="767" t="s">
        <v>7</v>
      </c>
      <c r="O31" s="767"/>
      <c r="P31" s="767">
        <v>2</v>
      </c>
      <c r="Q31" s="767">
        <v>4</v>
      </c>
      <c r="R31" s="698"/>
      <c r="S31" s="772">
        <f t="shared" si="0"/>
        <v>0</v>
      </c>
    </row>
    <row r="32" spans="1:19" x14ac:dyDescent="0.25">
      <c r="A32" s="214">
        <v>25</v>
      </c>
      <c r="B32" s="1176"/>
      <c r="C32" s="1184"/>
      <c r="D32" s="758" t="s">
        <v>538</v>
      </c>
      <c r="E32" s="767"/>
      <c r="F32" s="767"/>
      <c r="G32" s="767"/>
      <c r="H32" s="767"/>
      <c r="I32" s="767"/>
      <c r="J32" s="767"/>
      <c r="K32" s="770"/>
      <c r="L32" s="770"/>
      <c r="M32" s="767" t="s">
        <v>7</v>
      </c>
      <c r="N32" s="767" t="s">
        <v>7</v>
      </c>
      <c r="O32" s="767"/>
      <c r="P32" s="767">
        <v>2</v>
      </c>
      <c r="Q32" s="767">
        <v>4</v>
      </c>
      <c r="R32" s="698"/>
      <c r="S32" s="772">
        <f t="shared" si="0"/>
        <v>0</v>
      </c>
    </row>
    <row r="33" spans="1:19" x14ac:dyDescent="0.25">
      <c r="A33" s="214">
        <v>26</v>
      </c>
      <c r="B33" s="1176"/>
      <c r="C33" s="1184"/>
      <c r="D33" s="758" t="s">
        <v>210</v>
      </c>
      <c r="E33" s="767"/>
      <c r="F33" s="767"/>
      <c r="G33" s="767"/>
      <c r="H33" s="767"/>
      <c r="I33" s="767"/>
      <c r="J33" s="767"/>
      <c r="K33" s="770"/>
      <c r="L33" s="770"/>
      <c r="M33" s="767" t="s">
        <v>7</v>
      </c>
      <c r="N33" s="767" t="s">
        <v>7</v>
      </c>
      <c r="O33" s="767"/>
      <c r="P33" s="767">
        <v>2</v>
      </c>
      <c r="Q33" s="767">
        <v>4</v>
      </c>
      <c r="R33" s="698"/>
      <c r="S33" s="772">
        <f t="shared" si="0"/>
        <v>0</v>
      </c>
    </row>
    <row r="34" spans="1:19" x14ac:dyDescent="0.25">
      <c r="A34" s="214">
        <v>27</v>
      </c>
      <c r="B34" s="1176"/>
      <c r="C34" s="1184"/>
      <c r="D34" s="758" t="s">
        <v>539</v>
      </c>
      <c r="E34" s="767"/>
      <c r="F34" s="767"/>
      <c r="G34" s="767"/>
      <c r="H34" s="767"/>
      <c r="I34" s="767"/>
      <c r="J34" s="767"/>
      <c r="K34" s="770"/>
      <c r="L34" s="770"/>
      <c r="M34" s="767" t="s">
        <v>7</v>
      </c>
      <c r="N34" s="767" t="s">
        <v>7</v>
      </c>
      <c r="O34" s="767"/>
      <c r="P34" s="767">
        <v>2</v>
      </c>
      <c r="Q34" s="767">
        <v>4</v>
      </c>
      <c r="R34" s="698"/>
      <c r="S34" s="772">
        <f t="shared" si="0"/>
        <v>0</v>
      </c>
    </row>
    <row r="35" spans="1:19" x14ac:dyDescent="0.25">
      <c r="A35" s="214">
        <v>28</v>
      </c>
      <c r="B35" s="1176"/>
      <c r="C35" s="1184"/>
      <c r="D35" s="758" t="s">
        <v>540</v>
      </c>
      <c r="E35" s="767"/>
      <c r="F35" s="767"/>
      <c r="G35" s="767"/>
      <c r="H35" s="767"/>
      <c r="I35" s="767"/>
      <c r="J35" s="767"/>
      <c r="K35" s="770"/>
      <c r="L35" s="770"/>
      <c r="M35" s="767" t="s">
        <v>7</v>
      </c>
      <c r="N35" s="767" t="s">
        <v>7</v>
      </c>
      <c r="O35" s="767"/>
      <c r="P35" s="767">
        <v>2</v>
      </c>
      <c r="Q35" s="767">
        <v>4</v>
      </c>
      <c r="R35" s="698"/>
      <c r="S35" s="772">
        <f t="shared" si="0"/>
        <v>0</v>
      </c>
    </row>
    <row r="36" spans="1:19" x14ac:dyDescent="0.25">
      <c r="A36" s="214">
        <v>29</v>
      </c>
      <c r="B36" s="1176"/>
      <c r="C36" s="1184"/>
      <c r="D36" s="758" t="s">
        <v>541</v>
      </c>
      <c r="E36" s="767"/>
      <c r="F36" s="767"/>
      <c r="G36" s="767"/>
      <c r="H36" s="767"/>
      <c r="I36" s="767"/>
      <c r="J36" s="767"/>
      <c r="K36" s="770"/>
      <c r="L36" s="770"/>
      <c r="M36" s="767" t="s">
        <v>7</v>
      </c>
      <c r="N36" s="767" t="s">
        <v>7</v>
      </c>
      <c r="O36" s="767"/>
      <c r="P36" s="767">
        <v>2</v>
      </c>
      <c r="Q36" s="767">
        <v>4</v>
      </c>
      <c r="R36" s="698"/>
      <c r="S36" s="772">
        <f t="shared" si="0"/>
        <v>0</v>
      </c>
    </row>
    <row r="37" spans="1:19" x14ac:dyDescent="0.25">
      <c r="A37" s="214">
        <v>30</v>
      </c>
      <c r="B37" s="1176"/>
      <c r="C37" s="1184"/>
      <c r="D37" s="758" t="s">
        <v>542</v>
      </c>
      <c r="E37" s="767"/>
      <c r="F37" s="767"/>
      <c r="G37" s="767"/>
      <c r="H37" s="767"/>
      <c r="I37" s="767"/>
      <c r="J37" s="767"/>
      <c r="K37" s="770"/>
      <c r="L37" s="770"/>
      <c r="M37" s="767"/>
      <c r="N37" s="767" t="s">
        <v>7</v>
      </c>
      <c r="O37" s="767"/>
      <c r="P37" s="767">
        <v>1</v>
      </c>
      <c r="Q37" s="767">
        <v>4</v>
      </c>
      <c r="R37" s="698"/>
      <c r="S37" s="772">
        <f t="shared" si="0"/>
        <v>0</v>
      </c>
    </row>
    <row r="38" spans="1:19" x14ac:dyDescent="0.25">
      <c r="A38" s="214">
        <v>31</v>
      </c>
      <c r="B38" s="1176"/>
      <c r="C38" s="1184"/>
      <c r="D38" s="758" t="s">
        <v>543</v>
      </c>
      <c r="E38" s="767"/>
      <c r="F38" s="767"/>
      <c r="G38" s="767"/>
      <c r="H38" s="767"/>
      <c r="I38" s="767"/>
      <c r="J38" s="767"/>
      <c r="K38" s="770"/>
      <c r="L38" s="770"/>
      <c r="M38" s="767"/>
      <c r="N38" s="767" t="s">
        <v>7</v>
      </c>
      <c r="O38" s="767"/>
      <c r="P38" s="767">
        <v>1</v>
      </c>
      <c r="Q38" s="767">
        <v>4</v>
      </c>
      <c r="R38" s="698"/>
      <c r="S38" s="772">
        <f t="shared" si="0"/>
        <v>0</v>
      </c>
    </row>
    <row r="39" spans="1:19" x14ac:dyDescent="0.25">
      <c r="A39" s="214">
        <v>32</v>
      </c>
      <c r="B39" s="1176"/>
      <c r="C39" s="1184"/>
      <c r="D39" s="758" t="s">
        <v>536</v>
      </c>
      <c r="E39" s="767"/>
      <c r="F39" s="767"/>
      <c r="G39" s="767"/>
      <c r="H39" s="767"/>
      <c r="I39" s="767"/>
      <c r="J39" s="767"/>
      <c r="K39" s="770"/>
      <c r="L39" s="770"/>
      <c r="M39" s="767"/>
      <c r="N39" s="767" t="s">
        <v>7</v>
      </c>
      <c r="O39" s="767"/>
      <c r="P39" s="767">
        <v>1</v>
      </c>
      <c r="Q39" s="767">
        <v>4</v>
      </c>
      <c r="R39" s="698"/>
      <c r="S39" s="772">
        <f t="shared" si="0"/>
        <v>0</v>
      </c>
    </row>
    <row r="40" spans="1:19" x14ac:dyDescent="0.25">
      <c r="A40" s="214">
        <v>33</v>
      </c>
      <c r="B40" s="1176"/>
      <c r="C40" s="1184"/>
      <c r="D40" s="758" t="s">
        <v>218</v>
      </c>
      <c r="E40" s="767"/>
      <c r="F40" s="767"/>
      <c r="G40" s="767"/>
      <c r="H40" s="767"/>
      <c r="I40" s="767"/>
      <c r="J40" s="767"/>
      <c r="K40" s="770"/>
      <c r="L40" s="770"/>
      <c r="M40" s="767"/>
      <c r="N40" s="767" t="s">
        <v>7</v>
      </c>
      <c r="O40" s="767"/>
      <c r="P40" s="767">
        <v>1</v>
      </c>
      <c r="Q40" s="767">
        <v>4</v>
      </c>
      <c r="R40" s="698"/>
      <c r="S40" s="772">
        <f t="shared" si="0"/>
        <v>0</v>
      </c>
    </row>
    <row r="41" spans="1:19" x14ac:dyDescent="0.25">
      <c r="A41" s="214">
        <v>34</v>
      </c>
      <c r="B41" s="1177"/>
      <c r="C41" s="1185"/>
      <c r="D41" s="758" t="s">
        <v>537</v>
      </c>
      <c r="E41" s="767"/>
      <c r="F41" s="767"/>
      <c r="G41" s="767"/>
      <c r="H41" s="767"/>
      <c r="I41" s="767"/>
      <c r="J41" s="767"/>
      <c r="K41" s="770"/>
      <c r="L41" s="770"/>
      <c r="M41" s="767"/>
      <c r="N41" s="767" t="s">
        <v>7</v>
      </c>
      <c r="O41" s="767"/>
      <c r="P41" s="767">
        <v>1</v>
      </c>
      <c r="Q41" s="767">
        <v>4</v>
      </c>
      <c r="R41" s="698"/>
      <c r="S41" s="772">
        <f t="shared" si="0"/>
        <v>0</v>
      </c>
    </row>
    <row r="42" spans="1:19" x14ac:dyDescent="0.25">
      <c r="A42" s="214">
        <v>35</v>
      </c>
      <c r="B42" s="1175" t="s">
        <v>3999</v>
      </c>
      <c r="C42" s="1183" t="s">
        <v>3998</v>
      </c>
      <c r="D42" s="758" t="s">
        <v>528</v>
      </c>
      <c r="E42" s="767" t="s">
        <v>7</v>
      </c>
      <c r="F42" s="767"/>
      <c r="G42" s="767"/>
      <c r="H42" s="767"/>
      <c r="I42" s="767"/>
      <c r="J42" s="767"/>
      <c r="K42" s="770"/>
      <c r="L42" s="770"/>
      <c r="M42" s="767"/>
      <c r="N42" s="767"/>
      <c r="O42" s="767"/>
      <c r="P42" s="767">
        <v>365</v>
      </c>
      <c r="Q42" s="767">
        <v>20</v>
      </c>
      <c r="R42" s="787" t="s">
        <v>4046</v>
      </c>
      <c r="S42" s="788" t="s">
        <v>4046</v>
      </c>
    </row>
    <row r="43" spans="1:19" x14ac:dyDescent="0.25">
      <c r="A43" s="214">
        <v>36</v>
      </c>
      <c r="B43" s="1176"/>
      <c r="C43" s="1184"/>
      <c r="D43" s="758" t="s">
        <v>529</v>
      </c>
      <c r="E43" s="767"/>
      <c r="F43" s="767"/>
      <c r="G43" s="767"/>
      <c r="H43" s="767"/>
      <c r="I43" s="767"/>
      <c r="J43" s="767"/>
      <c r="K43" s="770"/>
      <c r="L43" s="770"/>
      <c r="M43" s="767" t="s">
        <v>7</v>
      </c>
      <c r="N43" s="767" t="s">
        <v>7</v>
      </c>
      <c r="O43" s="767"/>
      <c r="P43" s="767">
        <v>2</v>
      </c>
      <c r="Q43" s="767">
        <v>20</v>
      </c>
      <c r="R43" s="698"/>
      <c r="S43" s="772">
        <f t="shared" si="0"/>
        <v>0</v>
      </c>
    </row>
    <row r="44" spans="1:19" x14ac:dyDescent="0.25">
      <c r="A44" s="214">
        <v>37</v>
      </c>
      <c r="B44" s="1176"/>
      <c r="C44" s="1184"/>
      <c r="D44" s="758" t="s">
        <v>530</v>
      </c>
      <c r="E44" s="767"/>
      <c r="F44" s="767"/>
      <c r="G44" s="767"/>
      <c r="H44" s="767"/>
      <c r="I44" s="767"/>
      <c r="J44" s="767"/>
      <c r="K44" s="770"/>
      <c r="L44" s="770"/>
      <c r="M44" s="767" t="s">
        <v>7</v>
      </c>
      <c r="N44" s="767" t="s">
        <v>7</v>
      </c>
      <c r="O44" s="767"/>
      <c r="P44" s="767">
        <v>2</v>
      </c>
      <c r="Q44" s="767">
        <v>20</v>
      </c>
      <c r="R44" s="698"/>
      <c r="S44" s="772">
        <f t="shared" si="0"/>
        <v>0</v>
      </c>
    </row>
    <row r="45" spans="1:19" ht="25.5" x14ac:dyDescent="0.25">
      <c r="A45" s="214">
        <v>38</v>
      </c>
      <c r="B45" s="1176"/>
      <c r="C45" s="1184"/>
      <c r="D45" s="758" t="s">
        <v>531</v>
      </c>
      <c r="E45" s="767"/>
      <c r="F45" s="767"/>
      <c r="G45" s="767"/>
      <c r="H45" s="767"/>
      <c r="I45" s="767"/>
      <c r="J45" s="767"/>
      <c r="K45" s="770"/>
      <c r="L45" s="770"/>
      <c r="M45" s="767" t="s">
        <v>7</v>
      </c>
      <c r="N45" s="767" t="s">
        <v>7</v>
      </c>
      <c r="O45" s="767"/>
      <c r="P45" s="767">
        <v>2</v>
      </c>
      <c r="Q45" s="767">
        <v>20</v>
      </c>
      <c r="R45" s="698"/>
      <c r="S45" s="772">
        <f t="shared" si="0"/>
        <v>0</v>
      </c>
    </row>
    <row r="46" spans="1:19" ht="38.25" x14ac:dyDescent="0.25">
      <c r="A46" s="214">
        <v>39</v>
      </c>
      <c r="B46" s="1176"/>
      <c r="C46" s="1184"/>
      <c r="D46" s="758" t="s">
        <v>532</v>
      </c>
      <c r="E46" s="767"/>
      <c r="F46" s="767"/>
      <c r="G46" s="767"/>
      <c r="H46" s="767"/>
      <c r="I46" s="767"/>
      <c r="J46" s="767"/>
      <c r="K46" s="770"/>
      <c r="L46" s="770"/>
      <c r="M46" s="767" t="s">
        <v>7</v>
      </c>
      <c r="N46" s="767" t="s">
        <v>7</v>
      </c>
      <c r="O46" s="767"/>
      <c r="P46" s="767">
        <v>2</v>
      </c>
      <c r="Q46" s="767">
        <v>20</v>
      </c>
      <c r="R46" s="698"/>
      <c r="S46" s="772">
        <f t="shared" si="0"/>
        <v>0</v>
      </c>
    </row>
    <row r="47" spans="1:19" x14ac:dyDescent="0.25">
      <c r="A47" s="214">
        <v>40</v>
      </c>
      <c r="B47" s="1176"/>
      <c r="C47" s="1184"/>
      <c r="D47" s="758" t="s">
        <v>533</v>
      </c>
      <c r="E47" s="767"/>
      <c r="F47" s="767"/>
      <c r="G47" s="767"/>
      <c r="H47" s="767"/>
      <c r="I47" s="767"/>
      <c r="J47" s="767"/>
      <c r="K47" s="770"/>
      <c r="L47" s="770"/>
      <c r="M47" s="767" t="s">
        <v>7</v>
      </c>
      <c r="N47" s="767" t="s">
        <v>7</v>
      </c>
      <c r="O47" s="767"/>
      <c r="P47" s="767">
        <v>2</v>
      </c>
      <c r="Q47" s="767">
        <v>20</v>
      </c>
      <c r="R47" s="698"/>
      <c r="S47" s="772">
        <f t="shared" si="0"/>
        <v>0</v>
      </c>
    </row>
    <row r="48" spans="1:19" x14ac:dyDescent="0.25">
      <c r="A48" s="214">
        <v>41</v>
      </c>
      <c r="B48" s="1176"/>
      <c r="C48" s="1184"/>
      <c r="D48" s="758" t="s">
        <v>534</v>
      </c>
      <c r="E48" s="767"/>
      <c r="F48" s="767"/>
      <c r="G48" s="767"/>
      <c r="H48" s="767"/>
      <c r="I48" s="767"/>
      <c r="J48" s="767"/>
      <c r="K48" s="770"/>
      <c r="L48" s="770"/>
      <c r="M48" s="767" t="s">
        <v>7</v>
      </c>
      <c r="N48" s="767" t="s">
        <v>7</v>
      </c>
      <c r="O48" s="767"/>
      <c r="P48" s="767">
        <v>2</v>
      </c>
      <c r="Q48" s="767">
        <v>20</v>
      </c>
      <c r="R48" s="698"/>
      <c r="S48" s="772">
        <f t="shared" si="0"/>
        <v>0</v>
      </c>
    </row>
    <row r="49" spans="1:19" x14ac:dyDescent="0.25">
      <c r="A49" s="214">
        <v>42</v>
      </c>
      <c r="B49" s="1176"/>
      <c r="C49" s="1184"/>
      <c r="D49" s="758" t="s">
        <v>535</v>
      </c>
      <c r="E49" s="767"/>
      <c r="F49" s="767"/>
      <c r="G49" s="767"/>
      <c r="H49" s="767"/>
      <c r="I49" s="767"/>
      <c r="J49" s="767"/>
      <c r="K49" s="770"/>
      <c r="L49" s="770"/>
      <c r="M49" s="767" t="s">
        <v>7</v>
      </c>
      <c r="N49" s="767" t="s">
        <v>7</v>
      </c>
      <c r="O49" s="767"/>
      <c r="P49" s="767">
        <v>2</v>
      </c>
      <c r="Q49" s="767">
        <v>20</v>
      </c>
      <c r="R49" s="698"/>
      <c r="S49" s="772">
        <f t="shared" si="0"/>
        <v>0</v>
      </c>
    </row>
    <row r="50" spans="1:19" x14ac:dyDescent="0.25">
      <c r="A50" s="214">
        <v>43</v>
      </c>
      <c r="B50" s="1176"/>
      <c r="C50" s="1184"/>
      <c r="D50" s="758" t="s">
        <v>536</v>
      </c>
      <c r="E50" s="767"/>
      <c r="F50" s="767"/>
      <c r="G50" s="767"/>
      <c r="H50" s="767"/>
      <c r="I50" s="767"/>
      <c r="J50" s="767"/>
      <c r="K50" s="770"/>
      <c r="L50" s="770"/>
      <c r="M50" s="767"/>
      <c r="N50" s="767" t="s">
        <v>7</v>
      </c>
      <c r="O50" s="767"/>
      <c r="P50" s="767">
        <v>1</v>
      </c>
      <c r="Q50" s="767">
        <v>20</v>
      </c>
      <c r="R50" s="698"/>
      <c r="S50" s="772">
        <f t="shared" si="0"/>
        <v>0</v>
      </c>
    </row>
    <row r="51" spans="1:19" x14ac:dyDescent="0.25">
      <c r="A51" s="214">
        <v>44</v>
      </c>
      <c r="B51" s="1176"/>
      <c r="C51" s="1184"/>
      <c r="D51" s="758" t="s">
        <v>218</v>
      </c>
      <c r="E51" s="767"/>
      <c r="F51" s="767"/>
      <c r="G51" s="767"/>
      <c r="H51" s="767"/>
      <c r="I51" s="767"/>
      <c r="J51" s="767"/>
      <c r="K51" s="770"/>
      <c r="L51" s="770"/>
      <c r="M51" s="767"/>
      <c r="N51" s="767" t="s">
        <v>7</v>
      </c>
      <c r="O51" s="767"/>
      <c r="P51" s="767">
        <v>1</v>
      </c>
      <c r="Q51" s="767">
        <v>20</v>
      </c>
      <c r="R51" s="698"/>
      <c r="S51" s="772">
        <f t="shared" si="0"/>
        <v>0</v>
      </c>
    </row>
    <row r="52" spans="1:19" x14ac:dyDescent="0.25">
      <c r="A52" s="214">
        <v>45</v>
      </c>
      <c r="B52" s="1177"/>
      <c r="C52" s="1185"/>
      <c r="D52" s="758" t="s">
        <v>537</v>
      </c>
      <c r="E52" s="767"/>
      <c r="F52" s="767"/>
      <c r="G52" s="767"/>
      <c r="H52" s="767"/>
      <c r="I52" s="767"/>
      <c r="J52" s="767"/>
      <c r="K52" s="770"/>
      <c r="L52" s="770"/>
      <c r="M52" s="767"/>
      <c r="N52" s="767" t="s">
        <v>7</v>
      </c>
      <c r="O52" s="767"/>
      <c r="P52" s="767">
        <v>1</v>
      </c>
      <c r="Q52" s="767">
        <v>20</v>
      </c>
      <c r="R52" s="698"/>
      <c r="S52" s="772">
        <f t="shared" si="0"/>
        <v>0</v>
      </c>
    </row>
    <row r="53" spans="1:19" x14ac:dyDescent="0.25">
      <c r="A53" s="214">
        <v>46</v>
      </c>
      <c r="B53" s="1175" t="s">
        <v>4001</v>
      </c>
      <c r="C53" s="1183" t="s">
        <v>4016</v>
      </c>
      <c r="D53" s="758" t="s">
        <v>528</v>
      </c>
      <c r="E53" s="767" t="s">
        <v>7</v>
      </c>
      <c r="F53" s="767"/>
      <c r="G53" s="767"/>
      <c r="H53" s="767"/>
      <c r="I53" s="767"/>
      <c r="J53" s="767"/>
      <c r="K53" s="770"/>
      <c r="L53" s="770"/>
      <c r="M53" s="767"/>
      <c r="N53" s="767"/>
      <c r="O53" s="767"/>
      <c r="P53" s="767">
        <v>365</v>
      </c>
      <c r="Q53" s="767">
        <v>20</v>
      </c>
      <c r="R53" s="787" t="s">
        <v>4046</v>
      </c>
      <c r="S53" s="788" t="s">
        <v>4046</v>
      </c>
    </row>
    <row r="54" spans="1:19" x14ac:dyDescent="0.25">
      <c r="A54" s="214">
        <v>47</v>
      </c>
      <c r="B54" s="1176"/>
      <c r="C54" s="1184"/>
      <c r="D54" s="758" t="s">
        <v>529</v>
      </c>
      <c r="E54" s="767"/>
      <c r="F54" s="767"/>
      <c r="G54" s="767"/>
      <c r="H54" s="767"/>
      <c r="I54" s="767"/>
      <c r="J54" s="767"/>
      <c r="K54" s="770"/>
      <c r="L54" s="770"/>
      <c r="M54" s="767" t="s">
        <v>7</v>
      </c>
      <c r="N54" s="767" t="s">
        <v>7</v>
      </c>
      <c r="O54" s="767"/>
      <c r="P54" s="767">
        <v>2</v>
      </c>
      <c r="Q54" s="767">
        <v>20</v>
      </c>
      <c r="R54" s="698"/>
      <c r="S54" s="904">
        <f>P54*Q54*ROUND(R54,2)</f>
        <v>0</v>
      </c>
    </row>
    <row r="55" spans="1:19" x14ac:dyDescent="0.25">
      <c r="A55" s="214">
        <v>48</v>
      </c>
      <c r="B55" s="1176"/>
      <c r="C55" s="1184"/>
      <c r="D55" s="758" t="s">
        <v>530</v>
      </c>
      <c r="E55" s="767"/>
      <c r="F55" s="767"/>
      <c r="G55" s="767"/>
      <c r="H55" s="767"/>
      <c r="I55" s="767"/>
      <c r="J55" s="767"/>
      <c r="K55" s="770"/>
      <c r="L55" s="770"/>
      <c r="M55" s="767" t="s">
        <v>7</v>
      </c>
      <c r="N55" s="767" t="s">
        <v>7</v>
      </c>
      <c r="O55" s="767"/>
      <c r="P55" s="767">
        <v>2</v>
      </c>
      <c r="Q55" s="767">
        <v>20</v>
      </c>
      <c r="R55" s="698"/>
      <c r="S55" s="904">
        <f t="shared" ref="S55:S86" si="1">P55*Q55*ROUND(R55,2)</f>
        <v>0</v>
      </c>
    </row>
    <row r="56" spans="1:19" ht="25.5" x14ac:dyDescent="0.25">
      <c r="A56" s="214">
        <v>49</v>
      </c>
      <c r="B56" s="1176"/>
      <c r="C56" s="1184"/>
      <c r="D56" s="758" t="s">
        <v>531</v>
      </c>
      <c r="E56" s="767"/>
      <c r="F56" s="767"/>
      <c r="G56" s="767"/>
      <c r="H56" s="767"/>
      <c r="I56" s="767"/>
      <c r="J56" s="767"/>
      <c r="K56" s="770"/>
      <c r="L56" s="770"/>
      <c r="M56" s="767" t="s">
        <v>7</v>
      </c>
      <c r="N56" s="767" t="s">
        <v>7</v>
      </c>
      <c r="O56" s="767"/>
      <c r="P56" s="767">
        <v>2</v>
      </c>
      <c r="Q56" s="767">
        <v>20</v>
      </c>
      <c r="R56" s="698"/>
      <c r="S56" s="904">
        <f t="shared" si="1"/>
        <v>0</v>
      </c>
    </row>
    <row r="57" spans="1:19" ht="38.25" x14ac:dyDescent="0.25">
      <c r="A57" s="214">
        <v>50</v>
      </c>
      <c r="B57" s="1176"/>
      <c r="C57" s="1184"/>
      <c r="D57" s="758" t="s">
        <v>532</v>
      </c>
      <c r="E57" s="767"/>
      <c r="F57" s="767"/>
      <c r="G57" s="767"/>
      <c r="H57" s="767"/>
      <c r="I57" s="767"/>
      <c r="J57" s="767"/>
      <c r="K57" s="770"/>
      <c r="L57" s="770"/>
      <c r="M57" s="767" t="s">
        <v>7</v>
      </c>
      <c r="N57" s="767" t="s">
        <v>7</v>
      </c>
      <c r="O57" s="767"/>
      <c r="P57" s="767">
        <v>2</v>
      </c>
      <c r="Q57" s="767">
        <v>20</v>
      </c>
      <c r="R57" s="698"/>
      <c r="S57" s="904">
        <f t="shared" si="1"/>
        <v>0</v>
      </c>
    </row>
    <row r="58" spans="1:19" x14ac:dyDescent="0.25">
      <c r="A58" s="214">
        <v>51</v>
      </c>
      <c r="B58" s="1176"/>
      <c r="C58" s="1184"/>
      <c r="D58" s="758" t="s">
        <v>533</v>
      </c>
      <c r="E58" s="767"/>
      <c r="F58" s="767"/>
      <c r="G58" s="767"/>
      <c r="H58" s="767"/>
      <c r="I58" s="767"/>
      <c r="J58" s="767"/>
      <c r="K58" s="770"/>
      <c r="L58" s="770"/>
      <c r="M58" s="767" t="s">
        <v>7</v>
      </c>
      <c r="N58" s="767" t="s">
        <v>7</v>
      </c>
      <c r="O58" s="767"/>
      <c r="P58" s="767">
        <v>2</v>
      </c>
      <c r="Q58" s="767">
        <v>20</v>
      </c>
      <c r="R58" s="698"/>
      <c r="S58" s="904">
        <f t="shared" si="1"/>
        <v>0</v>
      </c>
    </row>
    <row r="59" spans="1:19" x14ac:dyDescent="0.25">
      <c r="A59" s="214">
        <v>52</v>
      </c>
      <c r="B59" s="1176"/>
      <c r="C59" s="1184"/>
      <c r="D59" s="758" t="s">
        <v>534</v>
      </c>
      <c r="E59" s="767"/>
      <c r="F59" s="767"/>
      <c r="G59" s="767"/>
      <c r="H59" s="767"/>
      <c r="I59" s="767"/>
      <c r="J59" s="767"/>
      <c r="K59" s="770"/>
      <c r="L59" s="770"/>
      <c r="M59" s="767" t="s">
        <v>7</v>
      </c>
      <c r="N59" s="767" t="s">
        <v>7</v>
      </c>
      <c r="O59" s="767"/>
      <c r="P59" s="767">
        <v>2</v>
      </c>
      <c r="Q59" s="767">
        <v>20</v>
      </c>
      <c r="R59" s="698"/>
      <c r="S59" s="904">
        <f t="shared" si="1"/>
        <v>0</v>
      </c>
    </row>
    <row r="60" spans="1:19" x14ac:dyDescent="0.25">
      <c r="A60" s="214">
        <v>53</v>
      </c>
      <c r="B60" s="1176"/>
      <c r="C60" s="1184"/>
      <c r="D60" s="758" t="s">
        <v>544</v>
      </c>
      <c r="E60" s="767"/>
      <c r="F60" s="767"/>
      <c r="G60" s="767"/>
      <c r="H60" s="767"/>
      <c r="I60" s="767"/>
      <c r="J60" s="767"/>
      <c r="K60" s="770"/>
      <c r="L60" s="770"/>
      <c r="M60" s="767" t="s">
        <v>7</v>
      </c>
      <c r="N60" s="767" t="s">
        <v>7</v>
      </c>
      <c r="O60" s="767"/>
      <c r="P60" s="767">
        <v>2</v>
      </c>
      <c r="Q60" s="767">
        <v>20</v>
      </c>
      <c r="R60" s="698"/>
      <c r="S60" s="904">
        <f t="shared" si="1"/>
        <v>0</v>
      </c>
    </row>
    <row r="61" spans="1:19" x14ac:dyDescent="0.25">
      <c r="A61" s="214">
        <v>54</v>
      </c>
      <c r="B61" s="1176"/>
      <c r="C61" s="1184"/>
      <c r="D61" s="758" t="s">
        <v>536</v>
      </c>
      <c r="E61" s="767"/>
      <c r="F61" s="767"/>
      <c r="G61" s="767"/>
      <c r="H61" s="767"/>
      <c r="I61" s="767"/>
      <c r="J61" s="767"/>
      <c r="K61" s="770"/>
      <c r="L61" s="770"/>
      <c r="M61" s="767"/>
      <c r="N61" s="767" t="s">
        <v>7</v>
      </c>
      <c r="O61" s="767"/>
      <c r="P61" s="767">
        <v>1</v>
      </c>
      <c r="Q61" s="767">
        <v>20</v>
      </c>
      <c r="R61" s="698"/>
      <c r="S61" s="904">
        <f t="shared" si="1"/>
        <v>0</v>
      </c>
    </row>
    <row r="62" spans="1:19" x14ac:dyDescent="0.25">
      <c r="A62" s="214">
        <v>55</v>
      </c>
      <c r="B62" s="1176"/>
      <c r="C62" s="1184"/>
      <c r="D62" s="758" t="s">
        <v>218</v>
      </c>
      <c r="E62" s="767"/>
      <c r="F62" s="767"/>
      <c r="G62" s="767"/>
      <c r="H62" s="767"/>
      <c r="I62" s="767"/>
      <c r="J62" s="767"/>
      <c r="K62" s="770"/>
      <c r="L62" s="770"/>
      <c r="M62" s="767"/>
      <c r="N62" s="767" t="s">
        <v>7</v>
      </c>
      <c r="O62" s="767"/>
      <c r="P62" s="767">
        <v>1</v>
      </c>
      <c r="Q62" s="767">
        <v>20</v>
      </c>
      <c r="R62" s="698"/>
      <c r="S62" s="904">
        <f t="shared" si="1"/>
        <v>0</v>
      </c>
    </row>
    <row r="63" spans="1:19" x14ac:dyDescent="0.25">
      <c r="A63" s="214">
        <v>56</v>
      </c>
      <c r="B63" s="1177"/>
      <c r="C63" s="1185"/>
      <c r="D63" s="758" t="s">
        <v>537</v>
      </c>
      <c r="E63" s="767"/>
      <c r="F63" s="767"/>
      <c r="G63" s="767"/>
      <c r="H63" s="767"/>
      <c r="I63" s="767"/>
      <c r="J63" s="767"/>
      <c r="K63" s="770"/>
      <c r="L63" s="770"/>
      <c r="M63" s="767"/>
      <c r="N63" s="767" t="s">
        <v>7</v>
      </c>
      <c r="O63" s="767"/>
      <c r="P63" s="767">
        <v>1</v>
      </c>
      <c r="Q63" s="767">
        <v>20</v>
      </c>
      <c r="R63" s="698"/>
      <c r="S63" s="904">
        <f t="shared" si="1"/>
        <v>0</v>
      </c>
    </row>
    <row r="64" spans="1:19" x14ac:dyDescent="0.25">
      <c r="A64" s="214">
        <v>57</v>
      </c>
      <c r="B64" s="1175" t="s">
        <v>4000</v>
      </c>
      <c r="C64" s="1183" t="s">
        <v>527</v>
      </c>
      <c r="D64" s="758" t="s">
        <v>528</v>
      </c>
      <c r="E64" s="767" t="s">
        <v>7</v>
      </c>
      <c r="F64" s="767"/>
      <c r="G64" s="767"/>
      <c r="H64" s="767"/>
      <c r="I64" s="767"/>
      <c r="J64" s="767"/>
      <c r="K64" s="770"/>
      <c r="L64" s="770"/>
      <c r="M64" s="767"/>
      <c r="N64" s="767"/>
      <c r="O64" s="767"/>
      <c r="P64" s="767">
        <v>365</v>
      </c>
      <c r="Q64" s="767">
        <v>8</v>
      </c>
      <c r="R64" s="787" t="s">
        <v>4046</v>
      </c>
      <c r="S64" s="788" t="s">
        <v>4046</v>
      </c>
    </row>
    <row r="65" spans="1:19" x14ac:dyDescent="0.25">
      <c r="A65" s="214">
        <v>58</v>
      </c>
      <c r="B65" s="1176"/>
      <c r="C65" s="1184"/>
      <c r="D65" s="758" t="s">
        <v>529</v>
      </c>
      <c r="E65" s="767"/>
      <c r="F65" s="767"/>
      <c r="G65" s="767"/>
      <c r="H65" s="767"/>
      <c r="I65" s="767"/>
      <c r="J65" s="767"/>
      <c r="K65" s="770"/>
      <c r="L65" s="770"/>
      <c r="M65" s="767" t="s">
        <v>7</v>
      </c>
      <c r="N65" s="767" t="s">
        <v>7</v>
      </c>
      <c r="O65" s="767"/>
      <c r="P65" s="767">
        <v>2</v>
      </c>
      <c r="Q65" s="767">
        <v>8</v>
      </c>
      <c r="R65" s="698"/>
      <c r="S65" s="904">
        <f t="shared" si="1"/>
        <v>0</v>
      </c>
    </row>
    <row r="66" spans="1:19" x14ac:dyDescent="0.25">
      <c r="A66" s="214">
        <v>59</v>
      </c>
      <c r="B66" s="1176"/>
      <c r="C66" s="1184"/>
      <c r="D66" s="758" t="s">
        <v>530</v>
      </c>
      <c r="E66" s="767"/>
      <c r="F66" s="767"/>
      <c r="G66" s="767"/>
      <c r="H66" s="767"/>
      <c r="I66" s="767"/>
      <c r="J66" s="767"/>
      <c r="K66" s="770"/>
      <c r="L66" s="770"/>
      <c r="M66" s="767" t="s">
        <v>7</v>
      </c>
      <c r="N66" s="767" t="s">
        <v>7</v>
      </c>
      <c r="O66" s="767"/>
      <c r="P66" s="767">
        <v>2</v>
      </c>
      <c r="Q66" s="767">
        <v>8</v>
      </c>
      <c r="R66" s="698"/>
      <c r="S66" s="904">
        <f t="shared" si="1"/>
        <v>0</v>
      </c>
    </row>
    <row r="67" spans="1:19" ht="25.5" x14ac:dyDescent="0.25">
      <c r="A67" s="214">
        <v>60</v>
      </c>
      <c r="B67" s="1176"/>
      <c r="C67" s="1184"/>
      <c r="D67" s="758" t="s">
        <v>531</v>
      </c>
      <c r="E67" s="767"/>
      <c r="F67" s="767"/>
      <c r="G67" s="767"/>
      <c r="H67" s="767"/>
      <c r="I67" s="767"/>
      <c r="J67" s="767"/>
      <c r="K67" s="770"/>
      <c r="L67" s="770"/>
      <c r="M67" s="767" t="s">
        <v>7</v>
      </c>
      <c r="N67" s="767" t="s">
        <v>7</v>
      </c>
      <c r="O67" s="767"/>
      <c r="P67" s="767">
        <v>2</v>
      </c>
      <c r="Q67" s="767">
        <v>8</v>
      </c>
      <c r="R67" s="698"/>
      <c r="S67" s="904">
        <f t="shared" si="1"/>
        <v>0</v>
      </c>
    </row>
    <row r="68" spans="1:19" ht="38.25" x14ac:dyDescent="0.25">
      <c r="A68" s="214">
        <v>61</v>
      </c>
      <c r="B68" s="1176"/>
      <c r="C68" s="1184"/>
      <c r="D68" s="758" t="s">
        <v>532</v>
      </c>
      <c r="E68" s="767"/>
      <c r="F68" s="767"/>
      <c r="G68" s="767"/>
      <c r="H68" s="767"/>
      <c r="I68" s="767"/>
      <c r="J68" s="767"/>
      <c r="K68" s="770"/>
      <c r="L68" s="770"/>
      <c r="M68" s="767" t="s">
        <v>7</v>
      </c>
      <c r="N68" s="767" t="s">
        <v>7</v>
      </c>
      <c r="O68" s="767"/>
      <c r="P68" s="767">
        <v>2</v>
      </c>
      <c r="Q68" s="767">
        <v>8</v>
      </c>
      <c r="R68" s="698"/>
      <c r="S68" s="904">
        <f t="shared" si="1"/>
        <v>0</v>
      </c>
    </row>
    <row r="69" spans="1:19" x14ac:dyDescent="0.25">
      <c r="A69" s="214">
        <v>62</v>
      </c>
      <c r="B69" s="1176"/>
      <c r="C69" s="1184"/>
      <c r="D69" s="758" t="s">
        <v>533</v>
      </c>
      <c r="E69" s="767"/>
      <c r="F69" s="767"/>
      <c r="G69" s="767"/>
      <c r="H69" s="767"/>
      <c r="I69" s="767"/>
      <c r="J69" s="767"/>
      <c r="K69" s="770"/>
      <c r="L69" s="770"/>
      <c r="M69" s="767" t="s">
        <v>7</v>
      </c>
      <c r="N69" s="767" t="s">
        <v>7</v>
      </c>
      <c r="O69" s="767"/>
      <c r="P69" s="767">
        <v>2</v>
      </c>
      <c r="Q69" s="767">
        <v>8</v>
      </c>
      <c r="R69" s="698"/>
      <c r="S69" s="904">
        <f t="shared" si="1"/>
        <v>0</v>
      </c>
    </row>
    <row r="70" spans="1:19" x14ac:dyDescent="0.25">
      <c r="A70" s="214">
        <v>63</v>
      </c>
      <c r="B70" s="1176"/>
      <c r="C70" s="1184"/>
      <c r="D70" s="758" t="s">
        <v>534</v>
      </c>
      <c r="E70" s="767"/>
      <c r="F70" s="767"/>
      <c r="G70" s="767"/>
      <c r="H70" s="767"/>
      <c r="I70" s="767"/>
      <c r="J70" s="767"/>
      <c r="K70" s="770"/>
      <c r="L70" s="770"/>
      <c r="M70" s="767" t="s">
        <v>7</v>
      </c>
      <c r="N70" s="767" t="s">
        <v>7</v>
      </c>
      <c r="O70" s="767"/>
      <c r="P70" s="767">
        <v>2</v>
      </c>
      <c r="Q70" s="767">
        <v>8</v>
      </c>
      <c r="R70" s="698"/>
      <c r="S70" s="904">
        <f t="shared" si="1"/>
        <v>0</v>
      </c>
    </row>
    <row r="71" spans="1:19" x14ac:dyDescent="0.25">
      <c r="A71" s="214">
        <v>64</v>
      </c>
      <c r="B71" s="1176"/>
      <c r="C71" s="1184"/>
      <c r="D71" s="758" t="s">
        <v>535</v>
      </c>
      <c r="E71" s="767"/>
      <c r="F71" s="767"/>
      <c r="G71" s="767"/>
      <c r="H71" s="767"/>
      <c r="I71" s="767"/>
      <c r="J71" s="767"/>
      <c r="K71" s="770"/>
      <c r="L71" s="770"/>
      <c r="M71" s="767" t="s">
        <v>7</v>
      </c>
      <c r="N71" s="767" t="s">
        <v>7</v>
      </c>
      <c r="O71" s="767"/>
      <c r="P71" s="767">
        <v>2</v>
      </c>
      <c r="Q71" s="767">
        <v>8</v>
      </c>
      <c r="R71" s="698"/>
      <c r="S71" s="904">
        <f t="shared" si="1"/>
        <v>0</v>
      </c>
    </row>
    <row r="72" spans="1:19" x14ac:dyDescent="0.25">
      <c r="A72" s="214">
        <v>65</v>
      </c>
      <c r="B72" s="1176"/>
      <c r="C72" s="1184"/>
      <c r="D72" s="758" t="s">
        <v>536</v>
      </c>
      <c r="E72" s="767"/>
      <c r="F72" s="767"/>
      <c r="G72" s="767"/>
      <c r="H72" s="767"/>
      <c r="I72" s="767"/>
      <c r="J72" s="767"/>
      <c r="K72" s="770"/>
      <c r="L72" s="770"/>
      <c r="M72" s="767"/>
      <c r="N72" s="767" t="s">
        <v>7</v>
      </c>
      <c r="O72" s="767"/>
      <c r="P72" s="767">
        <v>1</v>
      </c>
      <c r="Q72" s="767">
        <v>8</v>
      </c>
      <c r="R72" s="698"/>
      <c r="S72" s="904">
        <f t="shared" si="1"/>
        <v>0</v>
      </c>
    </row>
    <row r="73" spans="1:19" x14ac:dyDescent="0.25">
      <c r="A73" s="214">
        <v>66</v>
      </c>
      <c r="B73" s="1176"/>
      <c r="C73" s="1184"/>
      <c r="D73" s="758" t="s">
        <v>218</v>
      </c>
      <c r="E73" s="767"/>
      <c r="F73" s="767"/>
      <c r="G73" s="767"/>
      <c r="H73" s="767"/>
      <c r="I73" s="767"/>
      <c r="J73" s="767"/>
      <c r="K73" s="770"/>
      <c r="L73" s="770"/>
      <c r="M73" s="767"/>
      <c r="N73" s="767" t="s">
        <v>7</v>
      </c>
      <c r="O73" s="767"/>
      <c r="P73" s="767">
        <v>1</v>
      </c>
      <c r="Q73" s="767">
        <v>8</v>
      </c>
      <c r="R73" s="698"/>
      <c r="S73" s="904">
        <f t="shared" si="1"/>
        <v>0</v>
      </c>
    </row>
    <row r="74" spans="1:19" x14ac:dyDescent="0.25">
      <c r="A74" s="214">
        <v>67</v>
      </c>
      <c r="B74" s="1177"/>
      <c r="C74" s="1185"/>
      <c r="D74" s="758" t="s">
        <v>537</v>
      </c>
      <c r="E74" s="767"/>
      <c r="F74" s="767"/>
      <c r="G74" s="767"/>
      <c r="H74" s="767"/>
      <c r="I74" s="767"/>
      <c r="J74" s="767"/>
      <c r="K74" s="770"/>
      <c r="L74" s="770"/>
      <c r="M74" s="767"/>
      <c r="N74" s="767" t="s">
        <v>7</v>
      </c>
      <c r="O74" s="767"/>
      <c r="P74" s="767">
        <v>1</v>
      </c>
      <c r="Q74" s="767">
        <v>8</v>
      </c>
      <c r="R74" s="698"/>
      <c r="S74" s="904">
        <f t="shared" si="1"/>
        <v>0</v>
      </c>
    </row>
    <row r="75" spans="1:19" x14ac:dyDescent="0.25">
      <c r="A75" s="214">
        <v>68</v>
      </c>
      <c r="B75" s="1175" t="s">
        <v>4002</v>
      </c>
      <c r="C75" s="1183" t="s">
        <v>4003</v>
      </c>
      <c r="D75" s="758" t="s">
        <v>393</v>
      </c>
      <c r="E75" s="767"/>
      <c r="F75" s="767" t="s">
        <v>7</v>
      </c>
      <c r="G75" s="767"/>
      <c r="H75" s="767"/>
      <c r="I75" s="767"/>
      <c r="J75" s="767"/>
      <c r="K75" s="770"/>
      <c r="L75" s="770"/>
      <c r="M75" s="767"/>
      <c r="N75" s="767"/>
      <c r="O75" s="767"/>
      <c r="P75" s="767">
        <v>52</v>
      </c>
      <c r="Q75" s="767">
        <v>4</v>
      </c>
      <c r="R75" s="787" t="s">
        <v>4046</v>
      </c>
      <c r="S75" s="788" t="s">
        <v>4046</v>
      </c>
    </row>
    <row r="76" spans="1:19" x14ac:dyDescent="0.25">
      <c r="A76" s="214">
        <v>69</v>
      </c>
      <c r="B76" s="1176"/>
      <c r="C76" s="1184"/>
      <c r="D76" s="758" t="s">
        <v>510</v>
      </c>
      <c r="E76" s="767"/>
      <c r="F76" s="767"/>
      <c r="G76" s="767"/>
      <c r="H76" s="767"/>
      <c r="I76" s="767"/>
      <c r="J76" s="767"/>
      <c r="K76" s="770"/>
      <c r="L76" s="770"/>
      <c r="M76" s="767" t="s">
        <v>7</v>
      </c>
      <c r="N76" s="767" t="s">
        <v>7</v>
      </c>
      <c r="O76" s="767"/>
      <c r="P76" s="767">
        <v>2</v>
      </c>
      <c r="Q76" s="767">
        <v>4</v>
      </c>
      <c r="R76" s="698"/>
      <c r="S76" s="904">
        <f t="shared" si="1"/>
        <v>0</v>
      </c>
    </row>
    <row r="77" spans="1:19" x14ac:dyDescent="0.25">
      <c r="A77" s="214">
        <v>70</v>
      </c>
      <c r="B77" s="1176"/>
      <c r="C77" s="1184"/>
      <c r="D77" s="758" t="s">
        <v>545</v>
      </c>
      <c r="E77" s="767"/>
      <c r="F77" s="767"/>
      <c r="G77" s="767"/>
      <c r="H77" s="767"/>
      <c r="I77" s="767"/>
      <c r="J77" s="767"/>
      <c r="K77" s="770"/>
      <c r="L77" s="770"/>
      <c r="M77" s="767" t="s">
        <v>7</v>
      </c>
      <c r="N77" s="767" t="s">
        <v>7</v>
      </c>
      <c r="O77" s="767"/>
      <c r="P77" s="767">
        <v>2</v>
      </c>
      <c r="Q77" s="767">
        <v>4</v>
      </c>
      <c r="R77" s="698"/>
      <c r="S77" s="904">
        <f t="shared" si="1"/>
        <v>0</v>
      </c>
    </row>
    <row r="78" spans="1:19" x14ac:dyDescent="0.25">
      <c r="A78" s="214">
        <v>71</v>
      </c>
      <c r="B78" s="1176"/>
      <c r="C78" s="1184"/>
      <c r="D78" s="758" t="s">
        <v>279</v>
      </c>
      <c r="E78" s="767"/>
      <c r="F78" s="767"/>
      <c r="G78" s="767"/>
      <c r="H78" s="767"/>
      <c r="I78" s="767"/>
      <c r="J78" s="767"/>
      <c r="K78" s="770"/>
      <c r="L78" s="770"/>
      <c r="M78" s="767" t="s">
        <v>7</v>
      </c>
      <c r="N78" s="767" t="s">
        <v>7</v>
      </c>
      <c r="O78" s="767"/>
      <c r="P78" s="767">
        <v>2</v>
      </c>
      <c r="Q78" s="767">
        <v>4</v>
      </c>
      <c r="R78" s="698"/>
      <c r="S78" s="904">
        <f t="shared" si="1"/>
        <v>0</v>
      </c>
    </row>
    <row r="79" spans="1:19" x14ac:dyDescent="0.25">
      <c r="A79" s="214">
        <v>72</v>
      </c>
      <c r="B79" s="1176"/>
      <c r="C79" s="1184"/>
      <c r="D79" s="758" t="s">
        <v>512</v>
      </c>
      <c r="E79" s="767"/>
      <c r="F79" s="767"/>
      <c r="G79" s="767"/>
      <c r="H79" s="767"/>
      <c r="I79" s="767"/>
      <c r="J79" s="767"/>
      <c r="K79" s="770"/>
      <c r="L79" s="770"/>
      <c r="M79" s="767" t="s">
        <v>7</v>
      </c>
      <c r="N79" s="767" t="s">
        <v>7</v>
      </c>
      <c r="O79" s="767"/>
      <c r="P79" s="767">
        <v>2</v>
      </c>
      <c r="Q79" s="767">
        <v>4</v>
      </c>
      <c r="R79" s="698"/>
      <c r="S79" s="904">
        <f t="shared" si="1"/>
        <v>0</v>
      </c>
    </row>
    <row r="80" spans="1:19" x14ac:dyDescent="0.25">
      <c r="A80" s="214">
        <v>73</v>
      </c>
      <c r="B80" s="1176"/>
      <c r="C80" s="1184"/>
      <c r="D80" s="758" t="s">
        <v>209</v>
      </c>
      <c r="E80" s="767"/>
      <c r="F80" s="767"/>
      <c r="G80" s="767"/>
      <c r="H80" s="767"/>
      <c r="I80" s="767"/>
      <c r="J80" s="767"/>
      <c r="K80" s="770"/>
      <c r="L80" s="770"/>
      <c r="M80" s="767"/>
      <c r="N80" s="767" t="s">
        <v>7</v>
      </c>
      <c r="O80" s="767"/>
      <c r="P80" s="767">
        <v>1</v>
      </c>
      <c r="Q80" s="767">
        <v>4</v>
      </c>
      <c r="R80" s="698"/>
      <c r="S80" s="904">
        <f t="shared" si="1"/>
        <v>0</v>
      </c>
    </row>
    <row r="81" spans="1:19" ht="25.5" x14ac:dyDescent="0.25">
      <c r="A81" s="214">
        <v>74</v>
      </c>
      <c r="B81" s="1176"/>
      <c r="C81" s="1184"/>
      <c r="D81" s="758" t="s">
        <v>277</v>
      </c>
      <c r="E81" s="767"/>
      <c r="F81" s="767"/>
      <c r="G81" s="767"/>
      <c r="H81" s="767"/>
      <c r="I81" s="767"/>
      <c r="J81" s="767"/>
      <c r="K81" s="770"/>
      <c r="L81" s="770"/>
      <c r="M81" s="767"/>
      <c r="N81" s="767" t="s">
        <v>7</v>
      </c>
      <c r="O81" s="767"/>
      <c r="P81" s="767">
        <v>1</v>
      </c>
      <c r="Q81" s="767">
        <v>4</v>
      </c>
      <c r="R81" s="698"/>
      <c r="S81" s="904">
        <f t="shared" si="1"/>
        <v>0</v>
      </c>
    </row>
    <row r="82" spans="1:19" x14ac:dyDescent="0.25">
      <c r="A82" s="214">
        <v>75</v>
      </c>
      <c r="B82" s="1176"/>
      <c r="C82" s="1184"/>
      <c r="D82" s="758" t="s">
        <v>546</v>
      </c>
      <c r="E82" s="767"/>
      <c r="F82" s="767"/>
      <c r="G82" s="767"/>
      <c r="H82" s="767"/>
      <c r="I82" s="767"/>
      <c r="J82" s="767"/>
      <c r="K82" s="770"/>
      <c r="L82" s="770"/>
      <c r="M82" s="767" t="s">
        <v>7</v>
      </c>
      <c r="N82" s="767" t="s">
        <v>7</v>
      </c>
      <c r="O82" s="767"/>
      <c r="P82" s="767">
        <v>2</v>
      </c>
      <c r="Q82" s="767">
        <v>4</v>
      </c>
      <c r="R82" s="698"/>
      <c r="S82" s="904">
        <f t="shared" si="1"/>
        <v>0</v>
      </c>
    </row>
    <row r="83" spans="1:19" x14ac:dyDescent="0.25">
      <c r="A83" s="214">
        <v>76</v>
      </c>
      <c r="B83" s="1176"/>
      <c r="C83" s="1184"/>
      <c r="D83" s="758" t="s">
        <v>547</v>
      </c>
      <c r="E83" s="767"/>
      <c r="F83" s="767"/>
      <c r="G83" s="767"/>
      <c r="H83" s="767"/>
      <c r="I83" s="767"/>
      <c r="J83" s="767"/>
      <c r="K83" s="770"/>
      <c r="L83" s="770"/>
      <c r="M83" s="767" t="s">
        <v>7</v>
      </c>
      <c r="N83" s="767" t="s">
        <v>7</v>
      </c>
      <c r="O83" s="767"/>
      <c r="P83" s="767">
        <v>2</v>
      </c>
      <c r="Q83" s="767">
        <v>4</v>
      </c>
      <c r="R83" s="698"/>
      <c r="S83" s="904">
        <f t="shared" si="1"/>
        <v>0</v>
      </c>
    </row>
    <row r="84" spans="1:19" ht="25.5" x14ac:dyDescent="0.25">
      <c r="A84" s="214">
        <v>77</v>
      </c>
      <c r="B84" s="1176"/>
      <c r="C84" s="1184"/>
      <c r="D84" s="758" t="s">
        <v>548</v>
      </c>
      <c r="E84" s="767"/>
      <c r="F84" s="767"/>
      <c r="G84" s="767"/>
      <c r="H84" s="767"/>
      <c r="I84" s="767"/>
      <c r="J84" s="767"/>
      <c r="K84" s="770"/>
      <c r="L84" s="770"/>
      <c r="M84" s="767"/>
      <c r="N84" s="767" t="s">
        <v>7</v>
      </c>
      <c r="O84" s="767"/>
      <c r="P84" s="767">
        <v>1</v>
      </c>
      <c r="Q84" s="767">
        <v>4</v>
      </c>
      <c r="R84" s="698"/>
      <c r="S84" s="904">
        <f t="shared" si="1"/>
        <v>0</v>
      </c>
    </row>
    <row r="85" spans="1:19" x14ac:dyDescent="0.25">
      <c r="A85" s="214">
        <v>78</v>
      </c>
      <c r="B85" s="1176"/>
      <c r="C85" s="1184"/>
      <c r="D85" s="758" t="s">
        <v>549</v>
      </c>
      <c r="E85" s="767"/>
      <c r="F85" s="767"/>
      <c r="G85" s="767"/>
      <c r="H85" s="767"/>
      <c r="I85" s="767"/>
      <c r="J85" s="767"/>
      <c r="K85" s="770"/>
      <c r="L85" s="770"/>
      <c r="M85" s="767"/>
      <c r="N85" s="767" t="s">
        <v>7</v>
      </c>
      <c r="O85" s="767"/>
      <c r="P85" s="767">
        <v>1</v>
      </c>
      <c r="Q85" s="767">
        <v>4</v>
      </c>
      <c r="R85" s="698"/>
      <c r="S85" s="904">
        <f t="shared" si="1"/>
        <v>0</v>
      </c>
    </row>
    <row r="86" spans="1:19" x14ac:dyDescent="0.25">
      <c r="A86" s="214">
        <v>79</v>
      </c>
      <c r="B86" s="1177"/>
      <c r="C86" s="1185"/>
      <c r="D86" s="758" t="s">
        <v>513</v>
      </c>
      <c r="E86" s="767"/>
      <c r="F86" s="767"/>
      <c r="G86" s="767"/>
      <c r="H86" s="767"/>
      <c r="I86" s="767"/>
      <c r="J86" s="767"/>
      <c r="K86" s="770"/>
      <c r="L86" s="770"/>
      <c r="M86" s="767"/>
      <c r="N86" s="767" t="s">
        <v>7</v>
      </c>
      <c r="O86" s="767"/>
      <c r="P86" s="767">
        <v>1</v>
      </c>
      <c r="Q86" s="767">
        <v>4</v>
      </c>
      <c r="R86" s="698"/>
      <c r="S86" s="904">
        <f t="shared" si="1"/>
        <v>0</v>
      </c>
    </row>
    <row r="87" spans="1:19" x14ac:dyDescent="0.25">
      <c r="A87" s="214">
        <v>80</v>
      </c>
      <c r="B87" s="1175" t="s">
        <v>4005</v>
      </c>
      <c r="C87" s="1183" t="s">
        <v>4004</v>
      </c>
      <c r="D87" s="758" t="s">
        <v>393</v>
      </c>
      <c r="E87" s="767"/>
      <c r="F87" s="767" t="s">
        <v>7</v>
      </c>
      <c r="G87" s="767"/>
      <c r="H87" s="767"/>
      <c r="I87" s="767"/>
      <c r="J87" s="767"/>
      <c r="K87" s="770"/>
      <c r="L87" s="770"/>
      <c r="M87" s="767"/>
      <c r="N87" s="767"/>
      <c r="O87" s="767"/>
      <c r="P87" s="767">
        <v>52</v>
      </c>
      <c r="Q87" s="767">
        <v>8</v>
      </c>
      <c r="R87" s="787" t="s">
        <v>4046</v>
      </c>
      <c r="S87" s="788" t="s">
        <v>4046</v>
      </c>
    </row>
    <row r="88" spans="1:19" x14ac:dyDescent="0.25">
      <c r="A88" s="214">
        <v>81</v>
      </c>
      <c r="B88" s="1176"/>
      <c r="C88" s="1184"/>
      <c r="D88" s="758" t="s">
        <v>510</v>
      </c>
      <c r="E88" s="767"/>
      <c r="F88" s="767"/>
      <c r="G88" s="767"/>
      <c r="H88" s="767"/>
      <c r="I88" s="767"/>
      <c r="J88" s="767"/>
      <c r="K88" s="770"/>
      <c r="L88" s="770"/>
      <c r="M88" s="767" t="s">
        <v>7</v>
      </c>
      <c r="N88" s="767" t="s">
        <v>7</v>
      </c>
      <c r="O88" s="767"/>
      <c r="P88" s="767">
        <v>2</v>
      </c>
      <c r="Q88" s="767">
        <v>8</v>
      </c>
      <c r="R88" s="698"/>
      <c r="S88" s="904">
        <f>P88*Q88*ROUND(R88,2)</f>
        <v>0</v>
      </c>
    </row>
    <row r="89" spans="1:19" x14ac:dyDescent="0.25">
      <c r="A89" s="214">
        <v>82</v>
      </c>
      <c r="B89" s="1176"/>
      <c r="C89" s="1184"/>
      <c r="D89" s="758" t="s">
        <v>545</v>
      </c>
      <c r="E89" s="767"/>
      <c r="F89" s="767"/>
      <c r="G89" s="767"/>
      <c r="H89" s="767"/>
      <c r="I89" s="767"/>
      <c r="J89" s="767"/>
      <c r="K89" s="770"/>
      <c r="L89" s="770"/>
      <c r="M89" s="767" t="s">
        <v>7</v>
      </c>
      <c r="N89" s="767" t="s">
        <v>7</v>
      </c>
      <c r="O89" s="767"/>
      <c r="P89" s="767">
        <v>2</v>
      </c>
      <c r="Q89" s="767">
        <v>8</v>
      </c>
      <c r="R89" s="698"/>
      <c r="S89" s="904">
        <f t="shared" ref="S89:S112" si="2">P89*Q89*ROUND(R89,2)</f>
        <v>0</v>
      </c>
    </row>
    <row r="90" spans="1:19" x14ac:dyDescent="0.25">
      <c r="A90" s="214">
        <v>83</v>
      </c>
      <c r="B90" s="1176"/>
      <c r="C90" s="1184"/>
      <c r="D90" s="758" t="s">
        <v>279</v>
      </c>
      <c r="E90" s="767"/>
      <c r="F90" s="767"/>
      <c r="G90" s="767"/>
      <c r="H90" s="767"/>
      <c r="I90" s="767"/>
      <c r="J90" s="767"/>
      <c r="K90" s="770"/>
      <c r="L90" s="770"/>
      <c r="M90" s="767" t="s">
        <v>7</v>
      </c>
      <c r="N90" s="767" t="s">
        <v>7</v>
      </c>
      <c r="O90" s="767"/>
      <c r="P90" s="767">
        <v>2</v>
      </c>
      <c r="Q90" s="767">
        <v>8</v>
      </c>
      <c r="R90" s="698"/>
      <c r="S90" s="904">
        <f t="shared" si="2"/>
        <v>0</v>
      </c>
    </row>
    <row r="91" spans="1:19" x14ac:dyDescent="0.25">
      <c r="A91" s="214">
        <v>84</v>
      </c>
      <c r="B91" s="1176"/>
      <c r="C91" s="1184"/>
      <c r="D91" s="758" t="s">
        <v>512</v>
      </c>
      <c r="E91" s="767"/>
      <c r="F91" s="767"/>
      <c r="G91" s="767"/>
      <c r="H91" s="767"/>
      <c r="I91" s="767"/>
      <c r="J91" s="767"/>
      <c r="K91" s="770"/>
      <c r="L91" s="770"/>
      <c r="M91" s="767" t="s">
        <v>7</v>
      </c>
      <c r="N91" s="767" t="s">
        <v>7</v>
      </c>
      <c r="O91" s="767"/>
      <c r="P91" s="767">
        <v>2</v>
      </c>
      <c r="Q91" s="767">
        <v>8</v>
      </c>
      <c r="R91" s="698"/>
      <c r="S91" s="904">
        <f t="shared" si="2"/>
        <v>0</v>
      </c>
    </row>
    <row r="92" spans="1:19" x14ac:dyDescent="0.25">
      <c r="A92" s="214">
        <v>85</v>
      </c>
      <c r="B92" s="1176"/>
      <c r="C92" s="1184"/>
      <c r="D92" s="758" t="s">
        <v>209</v>
      </c>
      <c r="E92" s="767"/>
      <c r="F92" s="767"/>
      <c r="G92" s="767"/>
      <c r="H92" s="767"/>
      <c r="I92" s="767"/>
      <c r="J92" s="767"/>
      <c r="K92" s="770"/>
      <c r="L92" s="770"/>
      <c r="M92" s="767"/>
      <c r="N92" s="767" t="s">
        <v>7</v>
      </c>
      <c r="O92" s="767"/>
      <c r="P92" s="767">
        <v>1</v>
      </c>
      <c r="Q92" s="767">
        <v>8</v>
      </c>
      <c r="R92" s="698"/>
      <c r="S92" s="904">
        <f t="shared" si="2"/>
        <v>0</v>
      </c>
    </row>
    <row r="93" spans="1:19" ht="25.5" x14ac:dyDescent="0.25">
      <c r="A93" s="214">
        <v>86</v>
      </c>
      <c r="B93" s="1176"/>
      <c r="C93" s="1184"/>
      <c r="D93" s="758" t="s">
        <v>277</v>
      </c>
      <c r="E93" s="767"/>
      <c r="F93" s="767"/>
      <c r="G93" s="767"/>
      <c r="H93" s="767"/>
      <c r="I93" s="767"/>
      <c r="J93" s="767"/>
      <c r="K93" s="770"/>
      <c r="L93" s="770"/>
      <c r="M93" s="767"/>
      <c r="N93" s="767" t="s">
        <v>7</v>
      </c>
      <c r="O93" s="767"/>
      <c r="P93" s="767">
        <v>1</v>
      </c>
      <c r="Q93" s="767">
        <v>8</v>
      </c>
      <c r="R93" s="698"/>
      <c r="S93" s="904">
        <f t="shared" si="2"/>
        <v>0</v>
      </c>
    </row>
    <row r="94" spans="1:19" x14ac:dyDescent="0.25">
      <c r="A94" s="214">
        <v>87</v>
      </c>
      <c r="B94" s="1176"/>
      <c r="C94" s="1184"/>
      <c r="D94" s="758" t="s">
        <v>546</v>
      </c>
      <c r="E94" s="767"/>
      <c r="F94" s="767"/>
      <c r="G94" s="767"/>
      <c r="H94" s="767"/>
      <c r="I94" s="767"/>
      <c r="J94" s="767"/>
      <c r="K94" s="770"/>
      <c r="L94" s="770"/>
      <c r="M94" s="767" t="s">
        <v>7</v>
      </c>
      <c r="N94" s="767" t="s">
        <v>7</v>
      </c>
      <c r="O94" s="767"/>
      <c r="P94" s="767">
        <v>2</v>
      </c>
      <c r="Q94" s="767">
        <v>8</v>
      </c>
      <c r="R94" s="698"/>
      <c r="S94" s="904">
        <f t="shared" si="2"/>
        <v>0</v>
      </c>
    </row>
    <row r="95" spans="1:19" x14ac:dyDescent="0.25">
      <c r="A95" s="214">
        <v>88</v>
      </c>
      <c r="B95" s="1176"/>
      <c r="C95" s="1184"/>
      <c r="D95" s="758" t="s">
        <v>550</v>
      </c>
      <c r="E95" s="767"/>
      <c r="F95" s="767"/>
      <c r="G95" s="767"/>
      <c r="H95" s="767"/>
      <c r="I95" s="767"/>
      <c r="J95" s="767"/>
      <c r="K95" s="770"/>
      <c r="L95" s="770"/>
      <c r="M95" s="767"/>
      <c r="N95" s="767" t="s">
        <v>7</v>
      </c>
      <c r="O95" s="767"/>
      <c r="P95" s="767">
        <v>1</v>
      </c>
      <c r="Q95" s="767">
        <v>8</v>
      </c>
      <c r="R95" s="698"/>
      <c r="S95" s="904">
        <f t="shared" si="2"/>
        <v>0</v>
      </c>
    </row>
    <row r="96" spans="1:19" ht="25.5" x14ac:dyDescent="0.25">
      <c r="A96" s="214">
        <v>89</v>
      </c>
      <c r="B96" s="1176"/>
      <c r="C96" s="1184"/>
      <c r="D96" s="758" t="s">
        <v>551</v>
      </c>
      <c r="E96" s="767"/>
      <c r="F96" s="767"/>
      <c r="G96" s="767"/>
      <c r="H96" s="767"/>
      <c r="I96" s="767"/>
      <c r="J96" s="767"/>
      <c r="K96" s="770"/>
      <c r="L96" s="770"/>
      <c r="M96" s="767"/>
      <c r="N96" s="767" t="s">
        <v>7</v>
      </c>
      <c r="O96" s="767"/>
      <c r="P96" s="767">
        <v>1</v>
      </c>
      <c r="Q96" s="767">
        <v>8</v>
      </c>
      <c r="R96" s="698"/>
      <c r="S96" s="904">
        <f t="shared" si="2"/>
        <v>0</v>
      </c>
    </row>
    <row r="97" spans="1:19" x14ac:dyDescent="0.25">
      <c r="A97" s="214">
        <v>90</v>
      </c>
      <c r="B97" s="1176"/>
      <c r="C97" s="1184"/>
      <c r="D97" s="758" t="s">
        <v>513</v>
      </c>
      <c r="E97" s="767"/>
      <c r="F97" s="767"/>
      <c r="G97" s="767"/>
      <c r="H97" s="767"/>
      <c r="I97" s="767"/>
      <c r="J97" s="767"/>
      <c r="K97" s="770"/>
      <c r="L97" s="770"/>
      <c r="M97" s="767"/>
      <c r="N97" s="767" t="s">
        <v>7</v>
      </c>
      <c r="O97" s="767"/>
      <c r="P97" s="767">
        <v>1</v>
      </c>
      <c r="Q97" s="767">
        <v>8</v>
      </c>
      <c r="R97" s="698"/>
      <c r="S97" s="904">
        <f t="shared" si="2"/>
        <v>0</v>
      </c>
    </row>
    <row r="98" spans="1:19" x14ac:dyDescent="0.25">
      <c r="A98" s="214">
        <v>91</v>
      </c>
      <c r="B98" s="1177"/>
      <c r="C98" s="1185"/>
      <c r="D98" s="758" t="s">
        <v>552</v>
      </c>
      <c r="E98" s="767"/>
      <c r="F98" s="767"/>
      <c r="G98" s="767"/>
      <c r="H98" s="767"/>
      <c r="I98" s="767"/>
      <c r="J98" s="767"/>
      <c r="K98" s="770"/>
      <c r="L98" s="770"/>
      <c r="M98" s="767" t="s">
        <v>7</v>
      </c>
      <c r="N98" s="767" t="s">
        <v>7</v>
      </c>
      <c r="O98" s="767"/>
      <c r="P98" s="767">
        <v>2</v>
      </c>
      <c r="Q98" s="767">
        <v>8</v>
      </c>
      <c r="R98" s="698"/>
      <c r="S98" s="904">
        <f t="shared" si="2"/>
        <v>0</v>
      </c>
    </row>
    <row r="99" spans="1:19" x14ac:dyDescent="0.25">
      <c r="A99" s="214">
        <v>92</v>
      </c>
      <c r="B99" s="759" t="s">
        <v>553</v>
      </c>
      <c r="C99" s="760" t="s">
        <v>554</v>
      </c>
      <c r="D99" s="758" t="s">
        <v>555</v>
      </c>
      <c r="E99" s="767"/>
      <c r="F99" s="767"/>
      <c r="G99" s="767"/>
      <c r="H99" s="767"/>
      <c r="I99" s="767"/>
      <c r="J99" s="767"/>
      <c r="K99" s="770"/>
      <c r="L99" s="770"/>
      <c r="M99" s="767"/>
      <c r="N99" s="767"/>
      <c r="O99" s="767" t="s">
        <v>7</v>
      </c>
      <c r="P99" s="767">
        <v>12</v>
      </c>
      <c r="Q99" s="767">
        <v>6</v>
      </c>
      <c r="R99" s="698"/>
      <c r="S99" s="904">
        <f t="shared" si="2"/>
        <v>0</v>
      </c>
    </row>
    <row r="100" spans="1:19" x14ac:dyDescent="0.25">
      <c r="A100" s="214">
        <v>93</v>
      </c>
      <c r="B100" s="759" t="s">
        <v>556</v>
      </c>
      <c r="C100" s="760" t="s">
        <v>557</v>
      </c>
      <c r="D100" s="758" t="s">
        <v>558</v>
      </c>
      <c r="E100" s="767"/>
      <c r="F100" s="767"/>
      <c r="G100" s="767"/>
      <c r="H100" s="767"/>
      <c r="I100" s="767"/>
      <c r="J100" s="767"/>
      <c r="K100" s="770"/>
      <c r="L100" s="770"/>
      <c r="M100" s="767"/>
      <c r="N100" s="767"/>
      <c r="O100" s="767" t="s">
        <v>7</v>
      </c>
      <c r="P100" s="767">
        <v>12</v>
      </c>
      <c r="Q100" s="767">
        <v>6</v>
      </c>
      <c r="R100" s="698"/>
      <c r="S100" s="904">
        <f t="shared" si="2"/>
        <v>0</v>
      </c>
    </row>
    <row r="101" spans="1:19" x14ac:dyDescent="0.25">
      <c r="A101" s="214">
        <v>94</v>
      </c>
      <c r="B101" s="759" t="s">
        <v>559</v>
      </c>
      <c r="C101" s="760" t="s">
        <v>560</v>
      </c>
      <c r="D101" s="758" t="s">
        <v>561</v>
      </c>
      <c r="E101" s="767"/>
      <c r="F101" s="767"/>
      <c r="G101" s="767"/>
      <c r="H101" s="767"/>
      <c r="I101" s="767"/>
      <c r="J101" s="767"/>
      <c r="K101" s="770"/>
      <c r="L101" s="770"/>
      <c r="M101" s="767"/>
      <c r="N101" s="767"/>
      <c r="O101" s="767" t="s">
        <v>7</v>
      </c>
      <c r="P101" s="767">
        <v>12</v>
      </c>
      <c r="Q101" s="767">
        <v>6</v>
      </c>
      <c r="R101" s="698"/>
      <c r="S101" s="904">
        <f t="shared" si="2"/>
        <v>0</v>
      </c>
    </row>
    <row r="102" spans="1:19" x14ac:dyDescent="0.25">
      <c r="A102" s="214">
        <v>95</v>
      </c>
      <c r="B102" s="759" t="s">
        <v>562</v>
      </c>
      <c r="C102" s="760" t="s">
        <v>563</v>
      </c>
      <c r="D102" s="758" t="s">
        <v>564</v>
      </c>
      <c r="E102" s="767"/>
      <c r="F102" s="767"/>
      <c r="G102" s="767"/>
      <c r="H102" s="767"/>
      <c r="I102" s="767"/>
      <c r="J102" s="767"/>
      <c r="K102" s="770"/>
      <c r="L102" s="770"/>
      <c r="M102" s="767"/>
      <c r="N102" s="767"/>
      <c r="O102" s="767" t="s">
        <v>7</v>
      </c>
      <c r="P102" s="767">
        <v>12</v>
      </c>
      <c r="Q102" s="767">
        <v>6</v>
      </c>
      <c r="R102" s="698"/>
      <c r="S102" s="904">
        <f t="shared" si="2"/>
        <v>0</v>
      </c>
    </row>
    <row r="103" spans="1:19" x14ac:dyDescent="0.25">
      <c r="A103" s="214">
        <v>96</v>
      </c>
      <c r="B103" s="759" t="s">
        <v>565</v>
      </c>
      <c r="C103" s="760" t="s">
        <v>566</v>
      </c>
      <c r="D103" s="758" t="s">
        <v>567</v>
      </c>
      <c r="E103" s="767"/>
      <c r="F103" s="767"/>
      <c r="G103" s="767"/>
      <c r="H103" s="767"/>
      <c r="I103" s="767"/>
      <c r="J103" s="767"/>
      <c r="K103" s="770"/>
      <c r="L103" s="770"/>
      <c r="M103" s="767" t="s">
        <v>7</v>
      </c>
      <c r="N103" s="767" t="s">
        <v>7</v>
      </c>
      <c r="O103" s="767"/>
      <c r="P103" s="767">
        <v>2</v>
      </c>
      <c r="Q103" s="767">
        <v>6</v>
      </c>
      <c r="R103" s="698"/>
      <c r="S103" s="904">
        <f t="shared" si="2"/>
        <v>0</v>
      </c>
    </row>
    <row r="104" spans="1:19" x14ac:dyDescent="0.25">
      <c r="A104" s="214">
        <v>97</v>
      </c>
      <c r="B104" s="1175" t="s">
        <v>568</v>
      </c>
      <c r="C104" s="1183" t="s">
        <v>569</v>
      </c>
      <c r="D104" s="758" t="s">
        <v>570</v>
      </c>
      <c r="E104" s="767"/>
      <c r="F104" s="767"/>
      <c r="G104" s="767"/>
      <c r="H104" s="767"/>
      <c r="I104" s="767"/>
      <c r="J104" s="767"/>
      <c r="K104" s="770"/>
      <c r="L104" s="770"/>
      <c r="M104" s="767" t="s">
        <v>7</v>
      </c>
      <c r="N104" s="767" t="s">
        <v>7</v>
      </c>
      <c r="O104" s="767"/>
      <c r="P104" s="767">
        <v>2</v>
      </c>
      <c r="Q104" s="767">
        <v>6</v>
      </c>
      <c r="R104" s="698"/>
      <c r="S104" s="904">
        <f t="shared" si="2"/>
        <v>0</v>
      </c>
    </row>
    <row r="105" spans="1:19" x14ac:dyDescent="0.25">
      <c r="A105" s="214">
        <v>98</v>
      </c>
      <c r="B105" s="1176"/>
      <c r="C105" s="1184"/>
      <c r="D105" s="758" t="s">
        <v>571</v>
      </c>
      <c r="E105" s="767"/>
      <c r="F105" s="767"/>
      <c r="G105" s="767"/>
      <c r="H105" s="767"/>
      <c r="I105" s="767"/>
      <c r="J105" s="767"/>
      <c r="K105" s="770"/>
      <c r="L105" s="770"/>
      <c r="M105" s="767"/>
      <c r="N105" s="767" t="s">
        <v>7</v>
      </c>
      <c r="O105" s="767"/>
      <c r="P105" s="767">
        <v>1</v>
      </c>
      <c r="Q105" s="767">
        <v>6</v>
      </c>
      <c r="R105" s="698"/>
      <c r="S105" s="904">
        <f t="shared" si="2"/>
        <v>0</v>
      </c>
    </row>
    <row r="106" spans="1:19" x14ac:dyDescent="0.25">
      <c r="A106" s="214">
        <v>99</v>
      </c>
      <c r="B106" s="1176"/>
      <c r="C106" s="1184"/>
      <c r="D106" s="758" t="s">
        <v>572</v>
      </c>
      <c r="E106" s="767"/>
      <c r="F106" s="767"/>
      <c r="G106" s="767"/>
      <c r="H106" s="767"/>
      <c r="I106" s="767"/>
      <c r="J106" s="767"/>
      <c r="K106" s="770"/>
      <c r="L106" s="770"/>
      <c r="M106" s="767"/>
      <c r="N106" s="767" t="s">
        <v>7</v>
      </c>
      <c r="O106" s="767"/>
      <c r="P106" s="767">
        <v>1</v>
      </c>
      <c r="Q106" s="767">
        <v>6</v>
      </c>
      <c r="R106" s="698"/>
      <c r="S106" s="904">
        <f t="shared" si="2"/>
        <v>0</v>
      </c>
    </row>
    <row r="107" spans="1:19" x14ac:dyDescent="0.25">
      <c r="A107" s="214">
        <v>100</v>
      </c>
      <c r="B107" s="1176"/>
      <c r="C107" s="1184"/>
      <c r="D107" s="758" t="s">
        <v>573</v>
      </c>
      <c r="E107" s="767"/>
      <c r="F107" s="767"/>
      <c r="G107" s="767"/>
      <c r="H107" s="767"/>
      <c r="I107" s="767"/>
      <c r="J107" s="767"/>
      <c r="K107" s="770"/>
      <c r="L107" s="770"/>
      <c r="M107" s="767" t="s">
        <v>7</v>
      </c>
      <c r="N107" s="767" t="s">
        <v>7</v>
      </c>
      <c r="O107" s="767"/>
      <c r="P107" s="767">
        <v>2</v>
      </c>
      <c r="Q107" s="767">
        <v>1</v>
      </c>
      <c r="R107" s="698"/>
      <c r="S107" s="904">
        <f t="shared" si="2"/>
        <v>0</v>
      </c>
    </row>
    <row r="108" spans="1:19" x14ac:dyDescent="0.25">
      <c r="A108" s="214">
        <v>101</v>
      </c>
      <c r="B108" s="1177"/>
      <c r="C108" s="1185"/>
      <c r="D108" s="758" t="s">
        <v>574</v>
      </c>
      <c r="E108" s="767"/>
      <c r="F108" s="767"/>
      <c r="G108" s="767"/>
      <c r="H108" s="767"/>
      <c r="I108" s="767"/>
      <c r="J108" s="767"/>
      <c r="K108" s="770"/>
      <c r="L108" s="770"/>
      <c r="M108" s="767" t="s">
        <v>7</v>
      </c>
      <c r="N108" s="767" t="s">
        <v>7</v>
      </c>
      <c r="O108" s="767"/>
      <c r="P108" s="767">
        <v>2</v>
      </c>
      <c r="Q108" s="767">
        <v>1</v>
      </c>
      <c r="R108" s="698"/>
      <c r="S108" s="904">
        <f t="shared" si="2"/>
        <v>0</v>
      </c>
    </row>
    <row r="109" spans="1:19" x14ac:dyDescent="0.25">
      <c r="A109" s="214">
        <v>102</v>
      </c>
      <c r="B109" s="1175" t="s">
        <v>575</v>
      </c>
      <c r="C109" s="1183" t="s">
        <v>576</v>
      </c>
      <c r="D109" s="758" t="s">
        <v>393</v>
      </c>
      <c r="E109" s="767" t="s">
        <v>7</v>
      </c>
      <c r="F109" s="767"/>
      <c r="G109" s="767"/>
      <c r="H109" s="767"/>
      <c r="I109" s="767"/>
      <c r="J109" s="767"/>
      <c r="K109" s="770"/>
      <c r="L109" s="770"/>
      <c r="M109" s="767"/>
      <c r="N109" s="767"/>
      <c r="O109" s="767"/>
      <c r="P109" s="767">
        <v>365</v>
      </c>
      <c r="Q109" s="767">
        <v>1</v>
      </c>
      <c r="R109" s="787" t="s">
        <v>4046</v>
      </c>
      <c r="S109" s="788" t="s">
        <v>4046</v>
      </c>
    </row>
    <row r="110" spans="1:19" x14ac:dyDescent="0.25">
      <c r="A110" s="214">
        <v>103</v>
      </c>
      <c r="B110" s="1176"/>
      <c r="C110" s="1184"/>
      <c r="D110" s="758" t="s">
        <v>577</v>
      </c>
      <c r="E110" s="767"/>
      <c r="F110" s="767"/>
      <c r="G110" s="767"/>
      <c r="H110" s="767"/>
      <c r="I110" s="767"/>
      <c r="J110" s="767"/>
      <c r="K110" s="770"/>
      <c r="L110" s="770"/>
      <c r="M110" s="767"/>
      <c r="N110" s="767" t="s">
        <v>7</v>
      </c>
      <c r="O110" s="767"/>
      <c r="P110" s="767">
        <v>1</v>
      </c>
      <c r="Q110" s="767">
        <v>1</v>
      </c>
      <c r="R110" s="698"/>
      <c r="S110" s="904">
        <f t="shared" si="2"/>
        <v>0</v>
      </c>
    </row>
    <row r="111" spans="1:19" x14ac:dyDescent="0.25">
      <c r="A111" s="214">
        <v>104</v>
      </c>
      <c r="B111" s="1176"/>
      <c r="C111" s="1184"/>
      <c r="D111" s="758" t="s">
        <v>578</v>
      </c>
      <c r="E111" s="767"/>
      <c r="F111" s="767"/>
      <c r="G111" s="767"/>
      <c r="H111" s="767"/>
      <c r="I111" s="767"/>
      <c r="J111" s="767"/>
      <c r="K111" s="770"/>
      <c r="L111" s="770"/>
      <c r="M111" s="767" t="s">
        <v>7</v>
      </c>
      <c r="N111" s="767" t="s">
        <v>7</v>
      </c>
      <c r="O111" s="767"/>
      <c r="P111" s="767">
        <v>2</v>
      </c>
      <c r="Q111" s="767">
        <v>1</v>
      </c>
      <c r="R111" s="698"/>
      <c r="S111" s="904">
        <f t="shared" si="2"/>
        <v>0</v>
      </c>
    </row>
    <row r="112" spans="1:19" x14ac:dyDescent="0.25">
      <c r="A112" s="214">
        <v>105</v>
      </c>
      <c r="B112" s="1177"/>
      <c r="C112" s="1185"/>
      <c r="D112" s="758" t="s">
        <v>579</v>
      </c>
      <c r="E112" s="767"/>
      <c r="F112" s="767"/>
      <c r="G112" s="767"/>
      <c r="H112" s="767"/>
      <c r="I112" s="767"/>
      <c r="J112" s="767"/>
      <c r="K112" s="770"/>
      <c r="L112" s="770"/>
      <c r="M112" s="767" t="s">
        <v>7</v>
      </c>
      <c r="N112" s="767" t="s">
        <v>7</v>
      </c>
      <c r="O112" s="767"/>
      <c r="P112" s="767">
        <v>2</v>
      </c>
      <c r="Q112" s="767">
        <v>1</v>
      </c>
      <c r="R112" s="698"/>
      <c r="S112" s="904">
        <f t="shared" si="2"/>
        <v>0</v>
      </c>
    </row>
    <row r="113" spans="1:19" x14ac:dyDescent="0.25">
      <c r="A113" s="214">
        <v>106</v>
      </c>
      <c r="B113" s="1175" t="s">
        <v>4006</v>
      </c>
      <c r="C113" s="1183" t="s">
        <v>4007</v>
      </c>
      <c r="D113" s="758" t="s">
        <v>393</v>
      </c>
      <c r="E113" s="767"/>
      <c r="F113" s="767" t="s">
        <v>7</v>
      </c>
      <c r="G113" s="767"/>
      <c r="H113" s="767"/>
      <c r="I113" s="767"/>
      <c r="J113" s="767"/>
      <c r="K113" s="770"/>
      <c r="L113" s="770"/>
      <c r="M113" s="767"/>
      <c r="N113" s="767"/>
      <c r="O113" s="767"/>
      <c r="P113" s="767">
        <v>52</v>
      </c>
      <c r="Q113" s="767">
        <v>34</v>
      </c>
      <c r="R113" s="787" t="s">
        <v>4046</v>
      </c>
      <c r="S113" s="788" t="s">
        <v>4046</v>
      </c>
    </row>
    <row r="114" spans="1:19" x14ac:dyDescent="0.25">
      <c r="A114" s="214">
        <v>107</v>
      </c>
      <c r="B114" s="1176"/>
      <c r="C114" s="1184"/>
      <c r="D114" s="758" t="s">
        <v>510</v>
      </c>
      <c r="E114" s="767"/>
      <c r="F114" s="767"/>
      <c r="G114" s="767"/>
      <c r="H114" s="767"/>
      <c r="I114" s="767"/>
      <c r="J114" s="767"/>
      <c r="K114" s="770"/>
      <c r="L114" s="770"/>
      <c r="M114" s="767" t="s">
        <v>7</v>
      </c>
      <c r="N114" s="767" t="s">
        <v>7</v>
      </c>
      <c r="O114" s="767"/>
      <c r="P114" s="767">
        <v>2</v>
      </c>
      <c r="Q114" s="767">
        <v>34</v>
      </c>
      <c r="R114" s="698"/>
      <c r="S114" s="904">
        <f>P114*Q114*ROUND(R114,2)</f>
        <v>0</v>
      </c>
    </row>
    <row r="115" spans="1:19" x14ac:dyDescent="0.25">
      <c r="A115" s="214">
        <v>108</v>
      </c>
      <c r="B115" s="1176"/>
      <c r="C115" s="1184"/>
      <c r="D115" s="758" t="s">
        <v>545</v>
      </c>
      <c r="E115" s="767"/>
      <c r="F115" s="767"/>
      <c r="G115" s="767"/>
      <c r="H115" s="767"/>
      <c r="I115" s="767"/>
      <c r="J115" s="767"/>
      <c r="K115" s="770"/>
      <c r="L115" s="770"/>
      <c r="M115" s="767" t="s">
        <v>7</v>
      </c>
      <c r="N115" s="767" t="s">
        <v>7</v>
      </c>
      <c r="O115" s="767"/>
      <c r="P115" s="767">
        <v>2</v>
      </c>
      <c r="Q115" s="767">
        <v>34</v>
      </c>
      <c r="R115" s="698"/>
      <c r="S115" s="904">
        <f t="shared" ref="S115:S123" si="3">P115*Q115*ROUND(R115,2)</f>
        <v>0</v>
      </c>
    </row>
    <row r="116" spans="1:19" x14ac:dyDescent="0.25">
      <c r="A116" s="214">
        <v>109</v>
      </c>
      <c r="B116" s="1176"/>
      <c r="C116" s="1184"/>
      <c r="D116" s="758" t="s">
        <v>279</v>
      </c>
      <c r="E116" s="767"/>
      <c r="F116" s="767"/>
      <c r="G116" s="767"/>
      <c r="H116" s="767"/>
      <c r="I116" s="767"/>
      <c r="J116" s="767"/>
      <c r="K116" s="770"/>
      <c r="L116" s="770"/>
      <c r="M116" s="767" t="s">
        <v>7</v>
      </c>
      <c r="N116" s="767" t="s">
        <v>7</v>
      </c>
      <c r="O116" s="767"/>
      <c r="P116" s="767">
        <v>2</v>
      </c>
      <c r="Q116" s="767">
        <v>34</v>
      </c>
      <c r="R116" s="698"/>
      <c r="S116" s="904">
        <f t="shared" si="3"/>
        <v>0</v>
      </c>
    </row>
    <row r="117" spans="1:19" x14ac:dyDescent="0.25">
      <c r="A117" s="214">
        <v>110</v>
      </c>
      <c r="B117" s="1176"/>
      <c r="C117" s="1184"/>
      <c r="D117" s="758" t="s">
        <v>512</v>
      </c>
      <c r="E117" s="767"/>
      <c r="F117" s="767"/>
      <c r="G117" s="767"/>
      <c r="H117" s="767"/>
      <c r="I117" s="767"/>
      <c r="J117" s="767"/>
      <c r="K117" s="770"/>
      <c r="L117" s="770"/>
      <c r="M117" s="767" t="s">
        <v>7</v>
      </c>
      <c r="N117" s="767" t="s">
        <v>7</v>
      </c>
      <c r="O117" s="767"/>
      <c r="P117" s="767">
        <v>2</v>
      </c>
      <c r="Q117" s="767">
        <v>34</v>
      </c>
      <c r="R117" s="698"/>
      <c r="S117" s="904">
        <f t="shared" si="3"/>
        <v>0</v>
      </c>
    </row>
    <row r="118" spans="1:19" x14ac:dyDescent="0.25">
      <c r="A118" s="214">
        <v>111</v>
      </c>
      <c r="B118" s="1176"/>
      <c r="C118" s="1184"/>
      <c r="D118" s="758" t="s">
        <v>209</v>
      </c>
      <c r="E118" s="767"/>
      <c r="F118" s="767"/>
      <c r="G118" s="767"/>
      <c r="H118" s="767"/>
      <c r="I118" s="767"/>
      <c r="J118" s="767"/>
      <c r="K118" s="770"/>
      <c r="L118" s="770"/>
      <c r="M118" s="767"/>
      <c r="N118" s="767" t="s">
        <v>7</v>
      </c>
      <c r="O118" s="767"/>
      <c r="P118" s="767">
        <v>1</v>
      </c>
      <c r="Q118" s="767">
        <v>34</v>
      </c>
      <c r="R118" s="698"/>
      <c r="S118" s="904">
        <f>P118*Q118*ROUND(R118,2)</f>
        <v>0</v>
      </c>
    </row>
    <row r="119" spans="1:19" ht="25.5" x14ac:dyDescent="0.25">
      <c r="A119" s="214">
        <v>112</v>
      </c>
      <c r="B119" s="1176"/>
      <c r="C119" s="1184"/>
      <c r="D119" s="758" t="s">
        <v>277</v>
      </c>
      <c r="E119" s="767"/>
      <c r="F119" s="767"/>
      <c r="G119" s="767"/>
      <c r="H119" s="767"/>
      <c r="I119" s="767"/>
      <c r="J119" s="767"/>
      <c r="K119" s="770"/>
      <c r="L119" s="770"/>
      <c r="M119" s="767"/>
      <c r="N119" s="767" t="s">
        <v>7</v>
      </c>
      <c r="O119" s="767"/>
      <c r="P119" s="767">
        <v>1</v>
      </c>
      <c r="Q119" s="767">
        <v>34</v>
      </c>
      <c r="R119" s="698"/>
      <c r="S119" s="904">
        <f t="shared" si="3"/>
        <v>0</v>
      </c>
    </row>
    <row r="120" spans="1:19" x14ac:dyDescent="0.25">
      <c r="A120" s="214">
        <v>113</v>
      </c>
      <c r="B120" s="1176"/>
      <c r="C120" s="1184"/>
      <c r="D120" s="758" t="s">
        <v>546</v>
      </c>
      <c r="E120" s="767"/>
      <c r="F120" s="767"/>
      <c r="G120" s="767"/>
      <c r="H120" s="767"/>
      <c r="I120" s="767"/>
      <c r="J120" s="767"/>
      <c r="K120" s="770"/>
      <c r="L120" s="770"/>
      <c r="M120" s="767" t="s">
        <v>7</v>
      </c>
      <c r="N120" s="767" t="s">
        <v>7</v>
      </c>
      <c r="O120" s="767"/>
      <c r="P120" s="767">
        <v>2</v>
      </c>
      <c r="Q120" s="767">
        <v>34</v>
      </c>
      <c r="R120" s="698"/>
      <c r="S120" s="904">
        <f t="shared" si="3"/>
        <v>0</v>
      </c>
    </row>
    <row r="121" spans="1:19" x14ac:dyDescent="0.25">
      <c r="A121" s="214">
        <v>114</v>
      </c>
      <c r="B121" s="1176"/>
      <c r="C121" s="1184"/>
      <c r="D121" s="758" t="s">
        <v>550</v>
      </c>
      <c r="E121" s="767"/>
      <c r="F121" s="767"/>
      <c r="G121" s="767"/>
      <c r="H121" s="767"/>
      <c r="I121" s="767"/>
      <c r="J121" s="767"/>
      <c r="K121" s="770"/>
      <c r="L121" s="770"/>
      <c r="M121" s="767"/>
      <c r="N121" s="767" t="s">
        <v>7</v>
      </c>
      <c r="O121" s="767"/>
      <c r="P121" s="767">
        <v>1</v>
      </c>
      <c r="Q121" s="767">
        <v>34</v>
      </c>
      <c r="R121" s="698"/>
      <c r="S121" s="904">
        <f>P121*Q121*ROUND(R121,2)</f>
        <v>0</v>
      </c>
    </row>
    <row r="122" spans="1:19" x14ac:dyDescent="0.25">
      <c r="A122" s="214">
        <v>115</v>
      </c>
      <c r="B122" s="1176"/>
      <c r="C122" s="1184"/>
      <c r="D122" s="758" t="s">
        <v>513</v>
      </c>
      <c r="E122" s="767"/>
      <c r="F122" s="767"/>
      <c r="G122" s="767"/>
      <c r="H122" s="767"/>
      <c r="I122" s="767"/>
      <c r="J122" s="767"/>
      <c r="K122" s="770"/>
      <c r="L122" s="770"/>
      <c r="M122" s="767"/>
      <c r="N122" s="767" t="s">
        <v>7</v>
      </c>
      <c r="O122" s="767"/>
      <c r="P122" s="767">
        <v>1</v>
      </c>
      <c r="Q122" s="767">
        <v>34</v>
      </c>
      <c r="R122" s="698"/>
      <c r="S122" s="904">
        <f t="shared" si="3"/>
        <v>0</v>
      </c>
    </row>
    <row r="123" spans="1:19" x14ac:dyDescent="0.25">
      <c r="A123" s="214">
        <v>116</v>
      </c>
      <c r="B123" s="1177"/>
      <c r="C123" s="1185"/>
      <c r="D123" s="758" t="s">
        <v>552</v>
      </c>
      <c r="E123" s="767"/>
      <c r="F123" s="767"/>
      <c r="G123" s="767"/>
      <c r="H123" s="767"/>
      <c r="I123" s="767"/>
      <c r="J123" s="767"/>
      <c r="K123" s="770"/>
      <c r="L123" s="770"/>
      <c r="M123" s="767" t="s">
        <v>7</v>
      </c>
      <c r="N123" s="767" t="s">
        <v>7</v>
      </c>
      <c r="O123" s="767"/>
      <c r="P123" s="767">
        <v>2</v>
      </c>
      <c r="Q123" s="767">
        <v>34</v>
      </c>
      <c r="R123" s="698"/>
      <c r="S123" s="904">
        <f t="shared" si="3"/>
        <v>0</v>
      </c>
    </row>
    <row r="124" spans="1:19" x14ac:dyDescent="0.25">
      <c r="A124" s="214">
        <v>117</v>
      </c>
      <c r="B124" s="1175" t="s">
        <v>4009</v>
      </c>
      <c r="C124" s="1183" t="s">
        <v>4008</v>
      </c>
      <c r="D124" s="758" t="s">
        <v>528</v>
      </c>
      <c r="E124" s="767" t="s">
        <v>7</v>
      </c>
      <c r="F124" s="767"/>
      <c r="G124" s="767"/>
      <c r="H124" s="767"/>
      <c r="I124" s="767"/>
      <c r="J124" s="767"/>
      <c r="K124" s="770"/>
      <c r="L124" s="770"/>
      <c r="M124" s="767"/>
      <c r="N124" s="767"/>
      <c r="O124" s="767"/>
      <c r="P124" s="767">
        <v>365</v>
      </c>
      <c r="Q124" s="767">
        <v>8</v>
      </c>
      <c r="R124" s="787" t="s">
        <v>4046</v>
      </c>
      <c r="S124" s="788" t="s">
        <v>4046</v>
      </c>
    </row>
    <row r="125" spans="1:19" x14ac:dyDescent="0.25">
      <c r="A125" s="214">
        <v>118</v>
      </c>
      <c r="B125" s="1176"/>
      <c r="C125" s="1184"/>
      <c r="D125" s="758" t="s">
        <v>529</v>
      </c>
      <c r="E125" s="767"/>
      <c r="F125" s="767"/>
      <c r="G125" s="767"/>
      <c r="H125" s="767"/>
      <c r="I125" s="767"/>
      <c r="J125" s="767"/>
      <c r="K125" s="770"/>
      <c r="L125" s="770"/>
      <c r="M125" s="767" t="s">
        <v>7</v>
      </c>
      <c r="N125" s="767" t="s">
        <v>7</v>
      </c>
      <c r="O125" s="767"/>
      <c r="P125" s="767">
        <v>2</v>
      </c>
      <c r="Q125" s="767">
        <v>8</v>
      </c>
      <c r="R125" s="698"/>
      <c r="S125" s="904">
        <f>P125*Q125*ROUND(R125,2)</f>
        <v>0</v>
      </c>
    </row>
    <row r="126" spans="1:19" x14ac:dyDescent="0.25">
      <c r="A126" s="214">
        <v>119</v>
      </c>
      <c r="B126" s="1176"/>
      <c r="C126" s="1184"/>
      <c r="D126" s="758" t="s">
        <v>580</v>
      </c>
      <c r="E126" s="767"/>
      <c r="F126" s="767"/>
      <c r="G126" s="767"/>
      <c r="H126" s="767"/>
      <c r="I126" s="767"/>
      <c r="J126" s="767"/>
      <c r="K126" s="770"/>
      <c r="L126" s="770"/>
      <c r="M126" s="767" t="s">
        <v>7</v>
      </c>
      <c r="N126" s="767" t="s">
        <v>7</v>
      </c>
      <c r="O126" s="767"/>
      <c r="P126" s="767">
        <v>2</v>
      </c>
      <c r="Q126" s="767">
        <v>8</v>
      </c>
      <c r="R126" s="698"/>
      <c r="S126" s="904">
        <f t="shared" ref="S126:S137" si="4">P126*Q126*ROUND(R126,2)</f>
        <v>0</v>
      </c>
    </row>
    <row r="127" spans="1:19" ht="25.5" x14ac:dyDescent="0.25">
      <c r="A127" s="214">
        <v>120</v>
      </c>
      <c r="B127" s="1176"/>
      <c r="C127" s="1184"/>
      <c r="D127" s="758" t="s">
        <v>531</v>
      </c>
      <c r="E127" s="767"/>
      <c r="F127" s="767"/>
      <c r="G127" s="767"/>
      <c r="H127" s="767"/>
      <c r="I127" s="767"/>
      <c r="J127" s="767"/>
      <c r="K127" s="770"/>
      <c r="L127" s="770"/>
      <c r="M127" s="767" t="s">
        <v>7</v>
      </c>
      <c r="N127" s="767" t="s">
        <v>7</v>
      </c>
      <c r="O127" s="767"/>
      <c r="P127" s="767">
        <v>2</v>
      </c>
      <c r="Q127" s="767">
        <v>8</v>
      </c>
      <c r="R127" s="698"/>
      <c r="S127" s="904">
        <f t="shared" si="4"/>
        <v>0</v>
      </c>
    </row>
    <row r="128" spans="1:19" ht="45.75" customHeight="1" x14ac:dyDescent="0.25">
      <c r="A128" s="214">
        <v>121</v>
      </c>
      <c r="B128" s="1176"/>
      <c r="C128" s="1184"/>
      <c r="D128" s="758" t="s">
        <v>581</v>
      </c>
      <c r="E128" s="767"/>
      <c r="F128" s="767"/>
      <c r="G128" s="767"/>
      <c r="H128" s="767"/>
      <c r="I128" s="767"/>
      <c r="J128" s="767"/>
      <c r="K128" s="770"/>
      <c r="L128" s="770"/>
      <c r="M128" s="767" t="s">
        <v>7</v>
      </c>
      <c r="N128" s="767" t="s">
        <v>7</v>
      </c>
      <c r="O128" s="767"/>
      <c r="P128" s="767">
        <v>2</v>
      </c>
      <c r="Q128" s="767">
        <v>8</v>
      </c>
      <c r="R128" s="698"/>
      <c r="S128" s="904">
        <f t="shared" si="4"/>
        <v>0</v>
      </c>
    </row>
    <row r="129" spans="1:19" x14ac:dyDescent="0.25">
      <c r="A129" s="214">
        <v>122</v>
      </c>
      <c r="B129" s="1176"/>
      <c r="C129" s="1184"/>
      <c r="D129" s="758" t="s">
        <v>533</v>
      </c>
      <c r="E129" s="767"/>
      <c r="F129" s="767"/>
      <c r="G129" s="767"/>
      <c r="H129" s="767"/>
      <c r="I129" s="767"/>
      <c r="J129" s="767"/>
      <c r="K129" s="770"/>
      <c r="L129" s="770"/>
      <c r="M129" s="767" t="s">
        <v>7</v>
      </c>
      <c r="N129" s="767" t="s">
        <v>7</v>
      </c>
      <c r="O129" s="767"/>
      <c r="P129" s="767">
        <v>2</v>
      </c>
      <c r="Q129" s="767">
        <v>8</v>
      </c>
      <c r="R129" s="698"/>
      <c r="S129" s="904">
        <f t="shared" si="4"/>
        <v>0</v>
      </c>
    </row>
    <row r="130" spans="1:19" x14ac:dyDescent="0.25">
      <c r="A130" s="214">
        <v>123</v>
      </c>
      <c r="B130" s="1176"/>
      <c r="C130" s="1184"/>
      <c r="D130" s="758" t="s">
        <v>534</v>
      </c>
      <c r="E130" s="767"/>
      <c r="F130" s="767"/>
      <c r="G130" s="767"/>
      <c r="H130" s="767"/>
      <c r="I130" s="767"/>
      <c r="J130" s="767"/>
      <c r="K130" s="770"/>
      <c r="L130" s="770"/>
      <c r="M130" s="767" t="s">
        <v>7</v>
      </c>
      <c r="N130" s="767" t="s">
        <v>7</v>
      </c>
      <c r="O130" s="767"/>
      <c r="P130" s="767">
        <v>2</v>
      </c>
      <c r="Q130" s="767">
        <v>8</v>
      </c>
      <c r="R130" s="698"/>
      <c r="S130" s="904">
        <f t="shared" si="4"/>
        <v>0</v>
      </c>
    </row>
    <row r="131" spans="1:19" x14ac:dyDescent="0.25">
      <c r="A131" s="214">
        <v>124</v>
      </c>
      <c r="B131" s="1176"/>
      <c r="C131" s="1184"/>
      <c r="D131" s="758" t="s">
        <v>582</v>
      </c>
      <c r="E131" s="767"/>
      <c r="F131" s="767"/>
      <c r="G131" s="767"/>
      <c r="H131" s="767"/>
      <c r="I131" s="767"/>
      <c r="J131" s="767"/>
      <c r="K131" s="770"/>
      <c r="L131" s="770"/>
      <c r="M131" s="767" t="s">
        <v>7</v>
      </c>
      <c r="N131" s="767" t="s">
        <v>7</v>
      </c>
      <c r="O131" s="767"/>
      <c r="P131" s="767">
        <v>2</v>
      </c>
      <c r="Q131" s="767">
        <v>8</v>
      </c>
      <c r="R131" s="698"/>
      <c r="S131" s="904">
        <f t="shared" si="4"/>
        <v>0</v>
      </c>
    </row>
    <row r="132" spans="1:19" x14ac:dyDescent="0.25">
      <c r="A132" s="214">
        <v>125</v>
      </c>
      <c r="B132" s="1176"/>
      <c r="C132" s="1184"/>
      <c r="D132" s="758" t="s">
        <v>536</v>
      </c>
      <c r="E132" s="767"/>
      <c r="F132" s="767"/>
      <c r="G132" s="767"/>
      <c r="H132" s="767"/>
      <c r="I132" s="767"/>
      <c r="J132" s="767"/>
      <c r="K132" s="770"/>
      <c r="L132" s="770"/>
      <c r="M132" s="767"/>
      <c r="N132" s="767" t="s">
        <v>7</v>
      </c>
      <c r="O132" s="767"/>
      <c r="P132" s="767">
        <v>1</v>
      </c>
      <c r="Q132" s="767">
        <v>8</v>
      </c>
      <c r="R132" s="698"/>
      <c r="S132" s="904">
        <f t="shared" si="4"/>
        <v>0</v>
      </c>
    </row>
    <row r="133" spans="1:19" x14ac:dyDescent="0.25">
      <c r="A133" s="214">
        <v>126</v>
      </c>
      <c r="B133" s="1176"/>
      <c r="C133" s="1184"/>
      <c r="D133" s="758" t="s">
        <v>218</v>
      </c>
      <c r="E133" s="767"/>
      <c r="F133" s="767"/>
      <c r="G133" s="767"/>
      <c r="H133" s="767"/>
      <c r="I133" s="767"/>
      <c r="J133" s="767"/>
      <c r="K133" s="770"/>
      <c r="L133" s="770"/>
      <c r="M133" s="767"/>
      <c r="N133" s="767" t="s">
        <v>7</v>
      </c>
      <c r="O133" s="767"/>
      <c r="P133" s="767">
        <v>1</v>
      </c>
      <c r="Q133" s="767">
        <v>8</v>
      </c>
      <c r="R133" s="698"/>
      <c r="S133" s="904">
        <f t="shared" si="4"/>
        <v>0</v>
      </c>
    </row>
    <row r="134" spans="1:19" x14ac:dyDescent="0.25">
      <c r="A134" s="214">
        <v>127</v>
      </c>
      <c r="B134" s="1177"/>
      <c r="C134" s="1185"/>
      <c r="D134" s="758" t="s">
        <v>537</v>
      </c>
      <c r="E134" s="767"/>
      <c r="F134" s="767"/>
      <c r="G134" s="767"/>
      <c r="H134" s="767"/>
      <c r="I134" s="767"/>
      <c r="J134" s="767"/>
      <c r="K134" s="770"/>
      <c r="L134" s="770"/>
      <c r="M134" s="767"/>
      <c r="N134" s="767" t="s">
        <v>7</v>
      </c>
      <c r="O134" s="767"/>
      <c r="P134" s="767">
        <v>1</v>
      </c>
      <c r="Q134" s="767">
        <v>8</v>
      </c>
      <c r="R134" s="698"/>
      <c r="S134" s="904">
        <f t="shared" si="4"/>
        <v>0</v>
      </c>
    </row>
    <row r="135" spans="1:19" ht="39.6" customHeight="1" x14ac:dyDescent="0.25">
      <c r="A135" s="214">
        <v>128</v>
      </c>
      <c r="B135" s="1175" t="s">
        <v>4010</v>
      </c>
      <c r="C135" s="1183" t="s">
        <v>4011</v>
      </c>
      <c r="D135" s="758" t="s">
        <v>583</v>
      </c>
      <c r="E135" s="767"/>
      <c r="F135" s="767" t="s">
        <v>7</v>
      </c>
      <c r="G135" s="767"/>
      <c r="H135" s="767"/>
      <c r="I135" s="767"/>
      <c r="J135" s="767"/>
      <c r="K135" s="770"/>
      <c r="L135" s="770"/>
      <c r="M135" s="767"/>
      <c r="N135" s="767"/>
      <c r="O135" s="767"/>
      <c r="P135" s="767">
        <v>52</v>
      </c>
      <c r="Q135" s="767">
        <v>8</v>
      </c>
      <c r="R135" s="787" t="s">
        <v>4046</v>
      </c>
      <c r="S135" s="788" t="s">
        <v>4046</v>
      </c>
    </row>
    <row r="136" spans="1:19" ht="39.6" customHeight="1" x14ac:dyDescent="0.25">
      <c r="A136" s="214">
        <v>129</v>
      </c>
      <c r="B136" s="1176"/>
      <c r="C136" s="1184"/>
      <c r="D136" s="758" t="s">
        <v>584</v>
      </c>
      <c r="E136" s="767"/>
      <c r="F136" s="767"/>
      <c r="G136" s="767"/>
      <c r="H136" s="767"/>
      <c r="I136" s="767"/>
      <c r="J136" s="767"/>
      <c r="K136" s="770"/>
      <c r="L136" s="770"/>
      <c r="M136" s="767" t="s">
        <v>7</v>
      </c>
      <c r="N136" s="767" t="s">
        <v>7</v>
      </c>
      <c r="O136" s="767"/>
      <c r="P136" s="767">
        <v>2</v>
      </c>
      <c r="Q136" s="767">
        <v>8</v>
      </c>
      <c r="R136" s="698"/>
      <c r="S136" s="904">
        <f t="shared" si="4"/>
        <v>0</v>
      </c>
    </row>
    <row r="137" spans="1:19" ht="39.6" customHeight="1" x14ac:dyDescent="0.25">
      <c r="A137" s="214">
        <v>130</v>
      </c>
      <c r="B137" s="1177"/>
      <c r="C137" s="1185"/>
      <c r="D137" s="758" t="s">
        <v>585</v>
      </c>
      <c r="E137" s="767"/>
      <c r="F137" s="767"/>
      <c r="G137" s="767"/>
      <c r="H137" s="767"/>
      <c r="I137" s="767"/>
      <c r="J137" s="767"/>
      <c r="K137" s="770"/>
      <c r="L137" s="770"/>
      <c r="M137" s="767" t="s">
        <v>7</v>
      </c>
      <c r="N137" s="767" t="s">
        <v>7</v>
      </c>
      <c r="O137" s="767"/>
      <c r="P137" s="767">
        <v>2</v>
      </c>
      <c r="Q137" s="767">
        <v>8</v>
      </c>
      <c r="R137" s="698"/>
      <c r="S137" s="904">
        <f t="shared" si="4"/>
        <v>0</v>
      </c>
    </row>
    <row r="138" spans="1:19" ht="51" x14ac:dyDescent="0.25">
      <c r="A138" s="214">
        <v>131</v>
      </c>
      <c r="B138" s="759" t="s">
        <v>516</v>
      </c>
      <c r="C138" s="760" t="s">
        <v>586</v>
      </c>
      <c r="D138" s="758" t="s">
        <v>518</v>
      </c>
      <c r="E138" s="767"/>
      <c r="F138" s="767" t="s">
        <v>7</v>
      </c>
      <c r="G138" s="767"/>
      <c r="H138" s="767"/>
      <c r="I138" s="767"/>
      <c r="J138" s="767"/>
      <c r="K138" s="770"/>
      <c r="L138" s="770"/>
      <c r="M138" s="767"/>
      <c r="N138" s="767"/>
      <c r="O138" s="767"/>
      <c r="P138" s="767">
        <v>52</v>
      </c>
      <c r="Q138" s="767" t="s">
        <v>4046</v>
      </c>
      <c r="R138" s="787" t="s">
        <v>4046</v>
      </c>
      <c r="S138" s="788" t="s">
        <v>4046</v>
      </c>
    </row>
    <row r="139" spans="1:19" ht="51" x14ac:dyDescent="0.25">
      <c r="A139" s="214">
        <v>132</v>
      </c>
      <c r="B139" s="759" t="s">
        <v>516</v>
      </c>
      <c r="C139" s="760" t="s">
        <v>587</v>
      </c>
      <c r="D139" s="758" t="s">
        <v>518</v>
      </c>
      <c r="E139" s="767"/>
      <c r="F139" s="767" t="s">
        <v>7</v>
      </c>
      <c r="G139" s="767"/>
      <c r="H139" s="767"/>
      <c r="I139" s="767"/>
      <c r="J139" s="767"/>
      <c r="K139" s="770"/>
      <c r="L139" s="770"/>
      <c r="M139" s="767"/>
      <c r="N139" s="767"/>
      <c r="O139" s="767"/>
      <c r="P139" s="767">
        <v>52</v>
      </c>
      <c r="Q139" s="767" t="s">
        <v>4046</v>
      </c>
      <c r="R139" s="787" t="s">
        <v>4046</v>
      </c>
      <c r="S139" s="788" t="s">
        <v>4046</v>
      </c>
    </row>
    <row r="140" spans="1:19" ht="25.5" customHeight="1" x14ac:dyDescent="0.25">
      <c r="A140" s="214">
        <v>133</v>
      </c>
      <c r="B140" s="1175" t="s">
        <v>588</v>
      </c>
      <c r="C140" s="1183" t="s">
        <v>589</v>
      </c>
      <c r="D140" s="758" t="s">
        <v>518</v>
      </c>
      <c r="E140" s="767"/>
      <c r="F140" s="767" t="s">
        <v>7</v>
      </c>
      <c r="G140" s="767"/>
      <c r="H140" s="767"/>
      <c r="I140" s="767"/>
      <c r="J140" s="767"/>
      <c r="K140" s="770"/>
      <c r="L140" s="770"/>
      <c r="M140" s="767"/>
      <c r="N140" s="767"/>
      <c r="O140" s="767"/>
      <c r="P140" s="767">
        <v>52</v>
      </c>
      <c r="Q140" s="767" t="s">
        <v>4046</v>
      </c>
      <c r="R140" s="787" t="s">
        <v>4046</v>
      </c>
      <c r="S140" s="788" t="s">
        <v>4046</v>
      </c>
    </row>
    <row r="141" spans="1:19" ht="22.5" customHeight="1" x14ac:dyDescent="0.25">
      <c r="A141" s="214">
        <v>134</v>
      </c>
      <c r="B141" s="1176"/>
      <c r="C141" s="1184"/>
      <c r="D141" s="758" t="s">
        <v>590</v>
      </c>
      <c r="E141" s="767"/>
      <c r="F141" s="767"/>
      <c r="G141" s="767"/>
      <c r="H141" s="767"/>
      <c r="I141" s="767"/>
      <c r="J141" s="767"/>
      <c r="K141" s="770"/>
      <c r="L141" s="770"/>
      <c r="M141" s="767"/>
      <c r="N141" s="767" t="s">
        <v>7</v>
      </c>
      <c r="O141" s="767"/>
      <c r="P141" s="767">
        <v>1</v>
      </c>
      <c r="Q141" s="767">
        <v>6</v>
      </c>
      <c r="R141" s="698"/>
      <c r="S141" s="904">
        <f>P141*Q141*ROUND(R141,2)</f>
        <v>0</v>
      </c>
    </row>
    <row r="142" spans="1:19" x14ac:dyDescent="0.25">
      <c r="A142" s="214">
        <v>135</v>
      </c>
      <c r="B142" s="1177"/>
      <c r="C142" s="1185"/>
      <c r="D142" s="758" t="s">
        <v>208</v>
      </c>
      <c r="E142" s="767"/>
      <c r="F142" s="767"/>
      <c r="G142" s="767"/>
      <c r="H142" s="767"/>
      <c r="I142" s="767"/>
      <c r="J142" s="767"/>
      <c r="K142" s="770"/>
      <c r="L142" s="770"/>
      <c r="M142" s="767"/>
      <c r="N142" s="767"/>
      <c r="O142" s="767"/>
      <c r="P142" s="767">
        <v>1</v>
      </c>
      <c r="Q142" s="767">
        <v>6</v>
      </c>
      <c r="R142" s="698"/>
      <c r="S142" s="904">
        <f>P142*Q142*ROUND(R142,2)</f>
        <v>0</v>
      </c>
    </row>
    <row r="143" spans="1:19" x14ac:dyDescent="0.25">
      <c r="A143" s="214">
        <v>136</v>
      </c>
      <c r="B143" s="1175" t="s">
        <v>4013</v>
      </c>
      <c r="C143" s="1183" t="s">
        <v>4012</v>
      </c>
      <c r="D143" s="758" t="s">
        <v>393</v>
      </c>
      <c r="E143" s="767" t="s">
        <v>7</v>
      </c>
      <c r="F143" s="767"/>
      <c r="G143" s="767"/>
      <c r="H143" s="767"/>
      <c r="I143" s="767"/>
      <c r="J143" s="767"/>
      <c r="K143" s="770"/>
      <c r="L143" s="770"/>
      <c r="M143" s="767"/>
      <c r="N143" s="767"/>
      <c r="O143" s="767"/>
      <c r="P143" s="767">
        <v>365</v>
      </c>
      <c r="Q143" s="767">
        <v>2</v>
      </c>
      <c r="R143" s="787" t="s">
        <v>4046</v>
      </c>
      <c r="S143" s="788" t="s">
        <v>4046</v>
      </c>
    </row>
    <row r="144" spans="1:19" x14ac:dyDescent="0.25">
      <c r="A144" s="214">
        <v>137</v>
      </c>
      <c r="B144" s="1176"/>
      <c r="C144" s="1184"/>
      <c r="D144" s="758" t="s">
        <v>591</v>
      </c>
      <c r="E144" s="767"/>
      <c r="F144" s="767"/>
      <c r="G144" s="767"/>
      <c r="H144" s="767"/>
      <c r="I144" s="767"/>
      <c r="J144" s="767"/>
      <c r="K144" s="770"/>
      <c r="L144" s="770"/>
      <c r="M144" s="767"/>
      <c r="N144" s="767" t="s">
        <v>7</v>
      </c>
      <c r="O144" s="767"/>
      <c r="P144" s="767">
        <v>1</v>
      </c>
      <c r="Q144" s="767">
        <v>2</v>
      </c>
      <c r="R144" s="698"/>
      <c r="S144" s="904">
        <f>P144*Q144*ROUND(R144,2)</f>
        <v>0</v>
      </c>
    </row>
    <row r="145" spans="1:19" x14ac:dyDescent="0.25">
      <c r="A145" s="214">
        <v>138</v>
      </c>
      <c r="B145" s="1176"/>
      <c r="C145" s="1184"/>
      <c r="D145" s="758" t="s">
        <v>578</v>
      </c>
      <c r="E145" s="767"/>
      <c r="F145" s="767"/>
      <c r="G145" s="767"/>
      <c r="H145" s="767"/>
      <c r="I145" s="767"/>
      <c r="J145" s="767"/>
      <c r="K145" s="770"/>
      <c r="L145" s="770"/>
      <c r="M145" s="767" t="s">
        <v>7</v>
      </c>
      <c r="N145" s="767" t="s">
        <v>7</v>
      </c>
      <c r="O145" s="767"/>
      <c r="P145" s="767">
        <v>2</v>
      </c>
      <c r="Q145" s="767">
        <v>2</v>
      </c>
      <c r="R145" s="698"/>
      <c r="S145" s="904">
        <f>P145*Q145*ROUND(R145,2)</f>
        <v>0</v>
      </c>
    </row>
    <row r="146" spans="1:19" x14ac:dyDescent="0.25">
      <c r="A146" s="214">
        <v>139</v>
      </c>
      <c r="B146" s="1177"/>
      <c r="C146" s="1185"/>
      <c r="D146" s="758" t="s">
        <v>579</v>
      </c>
      <c r="E146" s="767"/>
      <c r="F146" s="767"/>
      <c r="G146" s="767"/>
      <c r="H146" s="767"/>
      <c r="I146" s="767"/>
      <c r="J146" s="767"/>
      <c r="K146" s="770"/>
      <c r="L146" s="770"/>
      <c r="M146" s="767" t="s">
        <v>7</v>
      </c>
      <c r="N146" s="767" t="s">
        <v>7</v>
      </c>
      <c r="O146" s="767"/>
      <c r="P146" s="767">
        <v>2</v>
      </c>
      <c r="Q146" s="767">
        <v>2</v>
      </c>
      <c r="R146" s="698"/>
      <c r="S146" s="904">
        <f>P146*Q146*ROUND(R146,2)</f>
        <v>0</v>
      </c>
    </row>
    <row r="147" spans="1:19" x14ac:dyDescent="0.25">
      <c r="A147" s="214">
        <v>140</v>
      </c>
      <c r="B147" s="1175" t="s">
        <v>4014</v>
      </c>
      <c r="C147" s="1183" t="s">
        <v>4015</v>
      </c>
      <c r="D147" s="758" t="s">
        <v>393</v>
      </c>
      <c r="E147" s="767" t="s">
        <v>7</v>
      </c>
      <c r="F147" s="767"/>
      <c r="G147" s="767"/>
      <c r="H147" s="767"/>
      <c r="I147" s="767"/>
      <c r="J147" s="767"/>
      <c r="K147" s="770"/>
      <c r="L147" s="770"/>
      <c r="M147" s="767"/>
      <c r="N147" s="767"/>
      <c r="O147" s="767"/>
      <c r="P147" s="767">
        <v>365</v>
      </c>
      <c r="Q147" s="767">
        <v>2</v>
      </c>
      <c r="R147" s="787" t="s">
        <v>4046</v>
      </c>
      <c r="S147" s="788" t="s">
        <v>4046</v>
      </c>
    </row>
    <row r="148" spans="1:19" x14ac:dyDescent="0.25">
      <c r="A148" s="214">
        <v>141</v>
      </c>
      <c r="B148" s="1176"/>
      <c r="C148" s="1184"/>
      <c r="D148" s="758" t="s">
        <v>592</v>
      </c>
      <c r="E148" s="767"/>
      <c r="F148" s="767"/>
      <c r="G148" s="767"/>
      <c r="H148" s="767"/>
      <c r="I148" s="767"/>
      <c r="J148" s="767"/>
      <c r="K148" s="770"/>
      <c r="L148" s="770"/>
      <c r="M148" s="767"/>
      <c r="N148" s="767" t="s">
        <v>7</v>
      </c>
      <c r="O148" s="767"/>
      <c r="P148" s="767">
        <v>1</v>
      </c>
      <c r="Q148" s="767">
        <v>2</v>
      </c>
      <c r="R148" s="698"/>
      <c r="S148" s="904">
        <f>P148*Q148*ROUND(R148,2)</f>
        <v>0</v>
      </c>
    </row>
    <row r="149" spans="1:19" x14ac:dyDescent="0.25">
      <c r="A149" s="214">
        <v>142</v>
      </c>
      <c r="B149" s="1176"/>
      <c r="C149" s="1184"/>
      <c r="D149" s="758" t="s">
        <v>578</v>
      </c>
      <c r="E149" s="767"/>
      <c r="F149" s="767"/>
      <c r="G149" s="767"/>
      <c r="H149" s="767"/>
      <c r="I149" s="767"/>
      <c r="J149" s="767"/>
      <c r="K149" s="770"/>
      <c r="L149" s="770"/>
      <c r="M149" s="767" t="s">
        <v>7</v>
      </c>
      <c r="N149" s="767" t="s">
        <v>7</v>
      </c>
      <c r="O149" s="767"/>
      <c r="P149" s="767">
        <v>2</v>
      </c>
      <c r="Q149" s="767">
        <v>2</v>
      </c>
      <c r="R149" s="698"/>
      <c r="S149" s="904">
        <f t="shared" ref="S149:S156" si="5">P149*Q149*ROUND(R149,2)</f>
        <v>0</v>
      </c>
    </row>
    <row r="150" spans="1:19" x14ac:dyDescent="0.25">
      <c r="A150" s="214">
        <v>143</v>
      </c>
      <c r="B150" s="1176"/>
      <c r="C150" s="1184"/>
      <c r="D150" s="758" t="s">
        <v>579</v>
      </c>
      <c r="E150" s="767"/>
      <c r="F150" s="767"/>
      <c r="G150" s="767"/>
      <c r="H150" s="767"/>
      <c r="I150" s="767"/>
      <c r="J150" s="767"/>
      <c r="K150" s="770"/>
      <c r="L150" s="770"/>
      <c r="M150" s="767" t="s">
        <v>7</v>
      </c>
      <c r="N150" s="767" t="s">
        <v>7</v>
      </c>
      <c r="O150" s="767"/>
      <c r="P150" s="767">
        <v>2</v>
      </c>
      <c r="Q150" s="767">
        <v>2</v>
      </c>
      <c r="R150" s="698"/>
      <c r="S150" s="904">
        <f t="shared" si="5"/>
        <v>0</v>
      </c>
    </row>
    <row r="151" spans="1:19" x14ac:dyDescent="0.25">
      <c r="A151" s="214">
        <v>144</v>
      </c>
      <c r="B151" s="1176"/>
      <c r="C151" s="1184"/>
      <c r="D151" s="758" t="s">
        <v>593</v>
      </c>
      <c r="E151" s="767"/>
      <c r="F151" s="767"/>
      <c r="G151" s="767"/>
      <c r="H151" s="767"/>
      <c r="I151" s="767"/>
      <c r="J151" s="767"/>
      <c r="K151" s="770"/>
      <c r="L151" s="770"/>
      <c r="M151" s="767" t="s">
        <v>7</v>
      </c>
      <c r="N151" s="767" t="s">
        <v>7</v>
      </c>
      <c r="O151" s="767"/>
      <c r="P151" s="767">
        <v>2</v>
      </c>
      <c r="Q151" s="767">
        <v>2</v>
      </c>
      <c r="R151" s="698"/>
      <c r="S151" s="904">
        <f t="shared" si="5"/>
        <v>0</v>
      </c>
    </row>
    <row r="152" spans="1:19" x14ac:dyDescent="0.25">
      <c r="A152" s="214">
        <v>145</v>
      </c>
      <c r="B152" s="1177"/>
      <c r="C152" s="1185"/>
      <c r="D152" s="758" t="s">
        <v>208</v>
      </c>
      <c r="E152" s="767"/>
      <c r="F152" s="767"/>
      <c r="G152" s="767"/>
      <c r="H152" s="767"/>
      <c r="I152" s="767"/>
      <c r="J152" s="767"/>
      <c r="K152" s="770"/>
      <c r="L152" s="770"/>
      <c r="M152" s="767"/>
      <c r="N152" s="767"/>
      <c r="O152" s="767"/>
      <c r="P152" s="767">
        <v>2</v>
      </c>
      <c r="Q152" s="767">
        <v>2</v>
      </c>
      <c r="R152" s="698"/>
      <c r="S152" s="904">
        <f t="shared" si="5"/>
        <v>0</v>
      </c>
    </row>
    <row r="153" spans="1:19" ht="25.5" x14ac:dyDescent="0.25">
      <c r="A153" s="214">
        <v>146</v>
      </c>
      <c r="B153" s="759" t="s">
        <v>594</v>
      </c>
      <c r="C153" s="760" t="s">
        <v>595</v>
      </c>
      <c r="D153" s="758" t="s">
        <v>555</v>
      </c>
      <c r="E153" s="767"/>
      <c r="F153" s="767"/>
      <c r="G153" s="767"/>
      <c r="H153" s="767"/>
      <c r="I153" s="767"/>
      <c r="J153" s="767"/>
      <c r="K153" s="770"/>
      <c r="L153" s="770"/>
      <c r="M153" s="767"/>
      <c r="N153" s="767"/>
      <c r="O153" s="767" t="s">
        <v>7</v>
      </c>
      <c r="P153" s="767">
        <v>12</v>
      </c>
      <c r="Q153" s="767">
        <v>1</v>
      </c>
      <c r="R153" s="698"/>
      <c r="S153" s="904">
        <f t="shared" si="5"/>
        <v>0</v>
      </c>
    </row>
    <row r="154" spans="1:19" x14ac:dyDescent="0.25">
      <c r="A154" s="214">
        <v>147</v>
      </c>
      <c r="B154" s="1175" t="s">
        <v>596</v>
      </c>
      <c r="C154" s="1183" t="s">
        <v>597</v>
      </c>
      <c r="D154" s="758" t="s">
        <v>598</v>
      </c>
      <c r="E154" s="767"/>
      <c r="F154" s="767"/>
      <c r="G154" s="767"/>
      <c r="H154" s="767"/>
      <c r="I154" s="767"/>
      <c r="J154" s="767"/>
      <c r="K154" s="770"/>
      <c r="L154" s="770"/>
      <c r="M154" s="767"/>
      <c r="N154" s="767"/>
      <c r="O154" s="767" t="s">
        <v>7</v>
      </c>
      <c r="P154" s="767">
        <v>12</v>
      </c>
      <c r="Q154" s="767">
        <v>1</v>
      </c>
      <c r="R154" s="698"/>
      <c r="S154" s="904">
        <f t="shared" si="5"/>
        <v>0</v>
      </c>
    </row>
    <row r="155" spans="1:19" x14ac:dyDescent="0.25">
      <c r="A155" s="214">
        <v>148</v>
      </c>
      <c r="B155" s="1176"/>
      <c r="C155" s="1184"/>
      <c r="D155" s="758" t="s">
        <v>599</v>
      </c>
      <c r="E155" s="767"/>
      <c r="F155" s="767"/>
      <c r="G155" s="767"/>
      <c r="H155" s="767"/>
      <c r="I155" s="767"/>
      <c r="J155" s="767"/>
      <c r="K155" s="770"/>
      <c r="L155" s="770"/>
      <c r="M155" s="767" t="s">
        <v>7</v>
      </c>
      <c r="N155" s="767" t="s">
        <v>7</v>
      </c>
      <c r="O155" s="767"/>
      <c r="P155" s="767">
        <v>2</v>
      </c>
      <c r="Q155" s="767">
        <v>1</v>
      </c>
      <c r="R155" s="698"/>
      <c r="S155" s="904">
        <f t="shared" si="5"/>
        <v>0</v>
      </c>
    </row>
    <row r="156" spans="1:19" x14ac:dyDescent="0.25">
      <c r="A156" s="432">
        <v>149</v>
      </c>
      <c r="B156" s="1177"/>
      <c r="C156" s="1185"/>
      <c r="D156" s="1143" t="s">
        <v>600</v>
      </c>
      <c r="E156" s="931"/>
      <c r="F156" s="931"/>
      <c r="G156" s="931"/>
      <c r="H156" s="931"/>
      <c r="I156" s="931"/>
      <c r="J156" s="931"/>
      <c r="K156" s="932"/>
      <c r="L156" s="932"/>
      <c r="M156" s="931" t="s">
        <v>7</v>
      </c>
      <c r="N156" s="931" t="s">
        <v>7</v>
      </c>
      <c r="O156" s="931"/>
      <c r="P156" s="931">
        <v>2</v>
      </c>
      <c r="Q156" s="931">
        <v>1</v>
      </c>
      <c r="R156" s="732"/>
      <c r="S156" s="933">
        <f t="shared" si="5"/>
        <v>0</v>
      </c>
    </row>
    <row r="157" spans="1:19" x14ac:dyDescent="0.25">
      <c r="A157" s="396"/>
      <c r="B157" s="919" t="s">
        <v>3779</v>
      </c>
      <c r="C157" s="920"/>
      <c r="D157" s="920"/>
      <c r="E157" s="920"/>
      <c r="F157" s="920"/>
      <c r="G157" s="920"/>
      <c r="H157" s="920"/>
      <c r="I157" s="920"/>
      <c r="J157" s="920"/>
      <c r="K157" s="920"/>
      <c r="L157" s="920"/>
      <c r="M157" s="920"/>
      <c r="N157" s="920"/>
      <c r="O157" s="920"/>
      <c r="P157" s="920"/>
      <c r="Q157" s="920"/>
      <c r="R157" s="920"/>
      <c r="S157" s="921"/>
    </row>
    <row r="158" spans="1:19" ht="51" customHeight="1" thickBot="1" x14ac:dyDescent="0.3">
      <c r="A158" s="259">
        <v>150</v>
      </c>
      <c r="B158" s="922"/>
      <c r="C158" s="908" t="s">
        <v>3780</v>
      </c>
      <c r="D158" s="909" t="s">
        <v>3781</v>
      </c>
      <c r="E158" s="910"/>
      <c r="F158" s="910"/>
      <c r="G158" s="776"/>
      <c r="H158" s="910"/>
      <c r="I158" s="910"/>
      <c r="J158" s="910"/>
      <c r="K158" s="911"/>
      <c r="L158" s="911"/>
      <c r="M158" s="776" t="s">
        <v>7</v>
      </c>
      <c r="N158" s="776" t="s">
        <v>7</v>
      </c>
      <c r="O158" s="776"/>
      <c r="P158" s="776">
        <v>2</v>
      </c>
      <c r="Q158" s="910">
        <v>1</v>
      </c>
      <c r="R158" s="725"/>
      <c r="S158" s="726">
        <f>P158*Q158*ROUND(R158,2)</f>
        <v>0</v>
      </c>
    </row>
    <row r="159" spans="1:19" ht="16.5" thickTop="1" thickBot="1" x14ac:dyDescent="0.3">
      <c r="A159" s="192"/>
      <c r="B159" s="38"/>
      <c r="C159" s="38"/>
      <c r="D159" s="38"/>
      <c r="E159" s="192"/>
      <c r="F159" s="192"/>
      <c r="G159" s="192"/>
      <c r="H159" s="192"/>
      <c r="I159" s="192"/>
      <c r="J159" s="192"/>
      <c r="K159" s="192"/>
      <c r="L159" s="192"/>
      <c r="M159" s="192"/>
      <c r="N159" s="192"/>
      <c r="O159" s="192"/>
      <c r="P159" s="192"/>
      <c r="Q159" s="192"/>
      <c r="R159" s="125" t="s">
        <v>9</v>
      </c>
      <c r="S159" s="126">
        <f>SUM(S8:S10,S14,S16:S25,S27:S41,S43:S52,S54:S63,S65:S74,S76:S86,S88:S108,S110:S112,S114:S123,S125:S134,S136:S137,S141:S142,S144:S146,S148:S156,S158)</f>
        <v>0</v>
      </c>
    </row>
    <row r="160" spans="1:19" ht="15.75" thickTop="1" x14ac:dyDescent="0.25"/>
  </sheetData>
  <sheetProtection algorithmName="SHA-512" hashValue="70UCwlgL2roMpJmhwHzMvwu+phVhVuj8OZr5S17Rkza6Wk9ANOJau++jmky3eVXTwt7XzYuVUBfvbFl3isocYQ==" saltValue="s+clVmMXrd3gSWdIn+uCSQ==" spinCount="100000" sheet="1" objects="1" scenarios="1"/>
  <mergeCells count="46">
    <mergeCell ref="B64:B74"/>
    <mergeCell ref="C64:C74"/>
    <mergeCell ref="B53:B63"/>
    <mergeCell ref="B75:B86"/>
    <mergeCell ref="C75:C86"/>
    <mergeCell ref="B143:B146"/>
    <mergeCell ref="C87:C98"/>
    <mergeCell ref="B104:B108"/>
    <mergeCell ref="C104:C108"/>
    <mergeCell ref="B87:B98"/>
    <mergeCell ref="B109:B112"/>
    <mergeCell ref="C109:C112"/>
    <mergeCell ref="C42:C52"/>
    <mergeCell ref="B42:B52"/>
    <mergeCell ref="C53:C63"/>
    <mergeCell ref="B154:B156"/>
    <mergeCell ref="C154:C156"/>
    <mergeCell ref="B147:B152"/>
    <mergeCell ref="C147:C152"/>
    <mergeCell ref="B113:B123"/>
    <mergeCell ref="C113:C123"/>
    <mergeCell ref="B124:B134"/>
    <mergeCell ref="C124:C134"/>
    <mergeCell ref="B135:B137"/>
    <mergeCell ref="C135:C137"/>
    <mergeCell ref="B140:B142"/>
    <mergeCell ref="C140:C142"/>
    <mergeCell ref="C143:C146"/>
    <mergeCell ref="B9:B14"/>
    <mergeCell ref="B15:B25"/>
    <mergeCell ref="C15:C25"/>
    <mergeCell ref="B26:B41"/>
    <mergeCell ref="C26:C41"/>
    <mergeCell ref="F1:S1"/>
    <mergeCell ref="E5:I6"/>
    <mergeCell ref="J5:L6"/>
    <mergeCell ref="M5:Q6"/>
    <mergeCell ref="R5:R7"/>
    <mergeCell ref="S5:S7"/>
    <mergeCell ref="A1:E1"/>
    <mergeCell ref="A3:N3"/>
    <mergeCell ref="A5:A7"/>
    <mergeCell ref="C5:C7"/>
    <mergeCell ref="D5:D7"/>
    <mergeCell ref="B5:B7"/>
    <mergeCell ref="A2:S2"/>
  </mergeCells>
  <conditionalFormatting sqref="A9:A158">
    <cfRule type="containsText" dxfId="250" priority="1" operator="containsText" text="2.">
      <formula>NOT(ISERROR(SEARCH("2.",A9)))</formula>
    </cfRule>
  </conditionalFormatting>
  <printOptions horizontalCentered="1"/>
  <pageMargins left="0.39370078740157483" right="0.39370078740157483" top="0.39370078740157483" bottom="0.39370078740157483" header="0.19685039370078741" footer="0.19685039370078741"/>
  <pageSetup paperSize="9" scale="60" fitToHeight="5" orientation="landscape" r:id="rId1"/>
  <headerFooter>
    <oddFooter>Strana &amp;P z &amp;N</oddFooter>
  </headerFooter>
  <drawing r:id="rId2"/>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1">
    <tabColor theme="2" tint="-0.749992370372631"/>
  </sheetPr>
  <dimension ref="A1:O37"/>
  <sheetViews>
    <sheetView zoomScale="85" zoomScaleNormal="85" workbookViewId="0">
      <selection activeCell="I38" sqref="I38"/>
    </sheetView>
  </sheetViews>
  <sheetFormatPr defaultColWidth="9.140625" defaultRowHeight="15" outlineLevelRow="1" x14ac:dyDescent="0.25"/>
  <cols>
    <col min="1" max="1" width="8.7109375" style="18" customWidth="1"/>
    <col min="2" max="2" width="63.7109375" style="18" customWidth="1"/>
    <col min="3" max="3" width="20.7109375" style="18" customWidth="1"/>
    <col min="4" max="4" width="9.140625" style="18"/>
    <col min="5" max="7" width="10.85546875" style="18" bestFit="1" customWidth="1"/>
    <col min="8" max="8" width="9.42578125" style="18" bestFit="1" customWidth="1"/>
    <col min="9" max="9" width="10.85546875" style="18" bestFit="1" customWidth="1"/>
    <col min="10" max="16384" width="9.140625" style="18"/>
  </cols>
  <sheetData>
    <row r="1" spans="1:15" ht="54" customHeight="1" x14ac:dyDescent="0.25"/>
    <row r="2" spans="1:15" ht="15.75" customHeight="1" x14ac:dyDescent="0.25">
      <c r="A2" s="1169" t="s">
        <v>1956</v>
      </c>
      <c r="B2" s="1169"/>
      <c r="C2" s="1169"/>
      <c r="D2" s="442"/>
      <c r="E2" s="442"/>
      <c r="F2" s="442"/>
      <c r="G2" s="442"/>
      <c r="H2" s="442"/>
      <c r="I2" s="442"/>
      <c r="J2" s="442"/>
      <c r="K2" s="442"/>
      <c r="L2" s="442"/>
      <c r="M2" s="442"/>
      <c r="N2" s="442"/>
      <c r="O2" s="442"/>
    </row>
    <row r="3" spans="1:15" ht="15.75" customHeight="1" x14ac:dyDescent="0.25"/>
    <row r="4" spans="1:15" ht="15.75" customHeight="1" x14ac:dyDescent="0.25">
      <c r="A4" s="1169" t="s">
        <v>3567</v>
      </c>
      <c r="B4" s="1169"/>
    </row>
    <row r="5" spans="1:15" ht="15.75" customHeight="1" thickBot="1" x14ac:dyDescent="0.3"/>
    <row r="6" spans="1:15" ht="15" customHeight="1" thickTop="1" thickBot="1" x14ac:dyDescent="0.3">
      <c r="A6" s="443"/>
      <c r="B6" s="443"/>
      <c r="C6" s="443"/>
    </row>
    <row r="7" spans="1:15" ht="30" customHeight="1" thickTop="1" thickBot="1" x14ac:dyDescent="0.3">
      <c r="C7" s="1152" t="s">
        <v>3771</v>
      </c>
    </row>
    <row r="8" spans="1:15" ht="39.950000000000003" customHeight="1" thickTop="1" thickBot="1" x14ac:dyDescent="0.3">
      <c r="A8" s="221" t="s">
        <v>198</v>
      </c>
      <c r="B8" s="220" t="s">
        <v>1937</v>
      </c>
      <c r="C8" s="188">
        <f>SUM(C9:C25)</f>
        <v>0</v>
      </c>
    </row>
    <row r="9" spans="1:15" ht="15" customHeight="1" outlineLevel="1" thickTop="1" x14ac:dyDescent="0.25">
      <c r="A9" s="527" t="s">
        <v>3730</v>
      </c>
      <c r="B9" s="222" t="s">
        <v>3500</v>
      </c>
      <c r="C9" s="223">
        <f>'Príloha č.7.1 - SO 420-01'!I30</f>
        <v>0</v>
      </c>
    </row>
    <row r="10" spans="1:15" ht="15" customHeight="1" outlineLevel="1" x14ac:dyDescent="0.25">
      <c r="A10" s="528" t="s">
        <v>3731</v>
      </c>
      <c r="B10" s="224" t="s">
        <v>1291</v>
      </c>
      <c r="C10" s="189">
        <f>'Príloha č.7.2 - SO 420-02'!I9</f>
        <v>0</v>
      </c>
    </row>
    <row r="11" spans="1:15" ht="15" customHeight="1" outlineLevel="1" x14ac:dyDescent="0.25">
      <c r="A11" s="528" t="s">
        <v>3732</v>
      </c>
      <c r="B11" s="224" t="s">
        <v>3501</v>
      </c>
      <c r="C11" s="189">
        <f>'Príloha č.7.3 - SO 420-03'!I22</f>
        <v>0</v>
      </c>
    </row>
    <row r="12" spans="1:15" ht="15" customHeight="1" outlineLevel="1" x14ac:dyDescent="0.25">
      <c r="A12" s="528" t="s">
        <v>3733</v>
      </c>
      <c r="B12" s="224" t="s">
        <v>1905</v>
      </c>
      <c r="C12" s="189">
        <f>'Príloha č.7.4 - SO 420-04'!I35</f>
        <v>0</v>
      </c>
    </row>
    <row r="13" spans="1:15" ht="15" customHeight="1" outlineLevel="1" x14ac:dyDescent="0.25">
      <c r="A13" s="528" t="s">
        <v>3734</v>
      </c>
      <c r="B13" s="224" t="s">
        <v>3502</v>
      </c>
      <c r="C13" s="189">
        <f>'Príloha č.7.5 - SO 420-05'!I53</f>
        <v>0</v>
      </c>
    </row>
    <row r="14" spans="1:15" ht="15" customHeight="1" outlineLevel="1" x14ac:dyDescent="0.25">
      <c r="A14" s="528" t="s">
        <v>3735</v>
      </c>
      <c r="B14" s="224" t="s">
        <v>1907</v>
      </c>
      <c r="C14" s="189">
        <f>'Príloha č.7.6 - SO 420-06'!I26</f>
        <v>0</v>
      </c>
    </row>
    <row r="15" spans="1:15" ht="15" customHeight="1" outlineLevel="1" x14ac:dyDescent="0.25">
      <c r="A15" s="528" t="s">
        <v>3736</v>
      </c>
      <c r="B15" s="224" t="s">
        <v>1908</v>
      </c>
      <c r="C15" s="189">
        <f>'Príloha č.7.7 - SO 420-07'!I32</f>
        <v>0</v>
      </c>
    </row>
    <row r="16" spans="1:15" ht="15" customHeight="1" outlineLevel="1" x14ac:dyDescent="0.25">
      <c r="A16" s="528" t="s">
        <v>3737</v>
      </c>
      <c r="B16" s="225" t="s">
        <v>1909</v>
      </c>
      <c r="C16" s="210">
        <f>'Príloha č.7.8 - SO 420-08'!I49</f>
        <v>0</v>
      </c>
    </row>
    <row r="17" spans="1:9" ht="15" customHeight="1" outlineLevel="1" x14ac:dyDescent="0.25">
      <c r="A17" s="528" t="s">
        <v>3738</v>
      </c>
      <c r="B17" s="224" t="s">
        <v>1910</v>
      </c>
      <c r="C17" s="189">
        <f>'Príloha č.7.9 - SO 420-09'!I22</f>
        <v>0</v>
      </c>
    </row>
    <row r="18" spans="1:9" ht="15" customHeight="1" outlineLevel="1" x14ac:dyDescent="0.25">
      <c r="A18" s="528" t="s">
        <v>3739</v>
      </c>
      <c r="B18" s="224" t="s">
        <v>1911</v>
      </c>
      <c r="C18" s="189">
        <f>'Príloha č.7.10 - SO 420-10'!I16</f>
        <v>0</v>
      </c>
    </row>
    <row r="19" spans="1:9" ht="15" customHeight="1" outlineLevel="1" x14ac:dyDescent="0.25">
      <c r="A19" s="528" t="s">
        <v>3740</v>
      </c>
      <c r="B19" s="224" t="s">
        <v>1912</v>
      </c>
      <c r="C19" s="189">
        <f>'Príloha č.7.11 - SO 420-11'!I19</f>
        <v>0</v>
      </c>
    </row>
    <row r="20" spans="1:9" ht="15" customHeight="1" outlineLevel="1" x14ac:dyDescent="0.25">
      <c r="A20" s="528" t="s">
        <v>3741</v>
      </c>
      <c r="B20" s="224" t="s">
        <v>1913</v>
      </c>
      <c r="C20" s="189">
        <f>'Príloha č.7.12 - SO 420-12'!I102</f>
        <v>0</v>
      </c>
    </row>
    <row r="21" spans="1:9" ht="15" customHeight="1" outlineLevel="1" x14ac:dyDescent="0.25">
      <c r="A21" s="528" t="s">
        <v>3742</v>
      </c>
      <c r="B21" s="224" t="s">
        <v>1915</v>
      </c>
      <c r="C21" s="189">
        <f>'Príloha č.7.13 - SO 420-14'!I47</f>
        <v>0</v>
      </c>
    </row>
    <row r="22" spans="1:9" ht="15" customHeight="1" outlineLevel="1" x14ac:dyDescent="0.25">
      <c r="A22" s="528" t="s">
        <v>3743</v>
      </c>
      <c r="B22" s="224" t="s">
        <v>1916</v>
      </c>
      <c r="C22" s="189">
        <f>'Príloha č.7.14 - SO 420-15'!I32</f>
        <v>0</v>
      </c>
      <c r="G22" s="206"/>
      <c r="H22" s="206"/>
      <c r="I22" s="206"/>
    </row>
    <row r="23" spans="1:9" ht="15" customHeight="1" outlineLevel="1" x14ac:dyDescent="0.25">
      <c r="A23" s="528" t="s">
        <v>3744</v>
      </c>
      <c r="B23" s="224" t="s">
        <v>3503</v>
      </c>
      <c r="C23" s="189">
        <f>'Príloha č.7.15 - SO 404,405'!I43</f>
        <v>0</v>
      </c>
    </row>
    <row r="24" spans="1:9" ht="15" customHeight="1" outlineLevel="1" x14ac:dyDescent="0.25">
      <c r="A24" s="528" t="s">
        <v>3745</v>
      </c>
      <c r="B24" s="224" t="s">
        <v>3504</v>
      </c>
      <c r="C24" s="189">
        <f>'Príloha č.7.16 - SO 413-00'!I12</f>
        <v>0</v>
      </c>
    </row>
    <row r="25" spans="1:9" ht="15" customHeight="1" outlineLevel="1" thickBot="1" x14ac:dyDescent="0.3">
      <c r="A25" s="529" t="s">
        <v>3746</v>
      </c>
      <c r="B25" s="226" t="s">
        <v>3506</v>
      </c>
      <c r="C25" s="190">
        <f>'Príloha č.7.17 - SO 405,415,420'!I22</f>
        <v>0</v>
      </c>
    </row>
    <row r="26" spans="1:9" ht="15" customHeight="1" thickTop="1" thickBot="1" x14ac:dyDescent="0.3"/>
    <row r="27" spans="1:9" ht="30" customHeight="1" thickTop="1" thickBot="1" x14ac:dyDescent="0.3">
      <c r="C27" s="444" t="s">
        <v>3771</v>
      </c>
      <c r="F27" s="206"/>
    </row>
    <row r="28" spans="1:9" ht="39.950000000000003" customHeight="1" thickTop="1" thickBot="1" x14ac:dyDescent="0.3">
      <c r="A28" s="221" t="s">
        <v>198</v>
      </c>
      <c r="B28" s="220" t="s">
        <v>3627</v>
      </c>
      <c r="C28" s="188">
        <f>SUM(C29:C31)</f>
        <v>0</v>
      </c>
    </row>
    <row r="29" spans="1:9" ht="15" customHeight="1" outlineLevel="1" thickTop="1" x14ac:dyDescent="0.25">
      <c r="A29" s="530" t="s">
        <v>3747</v>
      </c>
      <c r="B29" s="412" t="s">
        <v>3624</v>
      </c>
      <c r="C29" s="223">
        <f>'Príloha č.7.18 - ISD SČ D3'!I180</f>
        <v>0</v>
      </c>
    </row>
    <row r="30" spans="1:9" ht="15" customHeight="1" outlineLevel="1" x14ac:dyDescent="0.25">
      <c r="A30" s="531" t="s">
        <v>3748</v>
      </c>
      <c r="B30" s="224" t="s">
        <v>3625</v>
      </c>
      <c r="C30" s="411">
        <f>'Príloha č.7.19 - ISD TČ D3'!I93</f>
        <v>0</v>
      </c>
    </row>
    <row r="31" spans="1:9" ht="15" customHeight="1" outlineLevel="1" thickBot="1" x14ac:dyDescent="0.3">
      <c r="A31" s="532" t="s">
        <v>3749</v>
      </c>
      <c r="B31" s="226" t="s">
        <v>3626</v>
      </c>
      <c r="C31" s="190">
        <f>'Príloha č.7.20 - ISD D1'!I290</f>
        <v>0</v>
      </c>
    </row>
    <row r="32" spans="1:9" ht="15" customHeight="1" thickTop="1" thickBot="1" x14ac:dyDescent="0.3"/>
    <row r="33" spans="1:5" ht="15" customHeight="1" thickTop="1" thickBot="1" x14ac:dyDescent="0.3">
      <c r="A33" s="227"/>
      <c r="B33" s="227"/>
      <c r="C33" s="227"/>
    </row>
    <row r="34" spans="1:5" ht="30" customHeight="1" thickTop="1" thickBot="1" x14ac:dyDescent="0.3">
      <c r="A34" s="1274" t="s">
        <v>3768</v>
      </c>
      <c r="B34" s="1275"/>
      <c r="C34" s="449">
        <f>C8+C28</f>
        <v>0</v>
      </c>
      <c r="E34" s="206"/>
    </row>
    <row r="35" spans="1:5" ht="15" customHeight="1" thickTop="1" thickBot="1" x14ac:dyDescent="0.3">
      <c r="A35" s="1276" t="s">
        <v>4072</v>
      </c>
      <c r="B35" s="1277"/>
      <c r="C35" s="191">
        <f>ROUND(C34*0.23,2)</f>
        <v>0</v>
      </c>
    </row>
    <row r="36" spans="1:5" ht="15" customHeight="1" thickTop="1" thickBot="1" x14ac:dyDescent="0.3">
      <c r="A36" s="1278" t="s">
        <v>3772</v>
      </c>
      <c r="B36" s="1279"/>
      <c r="C36" s="191">
        <f>SUM(C34:C35)</f>
        <v>0</v>
      </c>
    </row>
    <row r="37" spans="1:5" ht="15.75" thickTop="1" x14ac:dyDescent="0.25"/>
  </sheetData>
  <sheetProtection algorithmName="SHA-512" hashValue="XkI2G3eoTV2m/Zlk8jr0n8+2eoZdsT9GAkA749U4OE+XbmFadc0fKztnrlzCmq+FWtvC8HxxxYYBwrc8JY4FsA==" saltValue="pHZ8mP/kbgMFzJIPJPwDLQ==" spinCount="100000" sheet="1" objects="1" scenarios="1"/>
  <mergeCells count="5">
    <mergeCell ref="A2:C2"/>
    <mergeCell ref="A34:B34"/>
    <mergeCell ref="A35:B35"/>
    <mergeCell ref="A36:B36"/>
    <mergeCell ref="A4:B4"/>
  </mergeCells>
  <printOptions horizontalCentered="1"/>
  <pageMargins left="0.39370078740157483" right="0.39370078740157483" top="0.39370078740157483" bottom="0.39370078740157483" header="0.19685039370078741" footer="0.19685039370078741"/>
  <pageSetup paperSize="9" scale="86" orientation="portrait" horizontalDpi="4294967295" verticalDpi="4294967295" r:id="rId1"/>
  <headerFooter>
    <oddFooter>Strana &amp;P z &amp;N</oddFooter>
  </headerFooter>
  <ignoredErrors>
    <ignoredError sqref="A21:A25 A29:A31" twoDigitTextYear="1"/>
  </ignoredErrors>
  <drawing r:id="rId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2">
    <tabColor theme="5" tint="0.59999389629810485"/>
  </sheetPr>
  <dimension ref="A1:P26"/>
  <sheetViews>
    <sheetView zoomScale="90" zoomScaleNormal="90" workbookViewId="0">
      <selection activeCell="M26" sqref="M26"/>
    </sheetView>
  </sheetViews>
  <sheetFormatPr defaultColWidth="9.140625" defaultRowHeight="15" x14ac:dyDescent="0.25"/>
  <cols>
    <col min="1" max="1" width="32.7109375" style="18" customWidth="1"/>
    <col min="2" max="4" width="20.7109375" style="18" customWidth="1"/>
    <col min="5" max="5" width="9.140625" style="18"/>
    <col min="6" max="6" width="12.85546875" style="18" bestFit="1" customWidth="1"/>
    <col min="7" max="7" width="11.85546875" style="18" bestFit="1" customWidth="1"/>
    <col min="8" max="16384" width="9.140625" style="18"/>
  </cols>
  <sheetData>
    <row r="1" spans="1:16" ht="54" customHeight="1" x14ac:dyDescent="0.25">
      <c r="A1" s="1162"/>
      <c r="B1" s="1162"/>
      <c r="C1" s="1162"/>
      <c r="D1" s="1162"/>
    </row>
    <row r="2" spans="1:16" ht="15.75" customHeight="1" x14ac:dyDescent="0.25">
      <c r="A2" s="1169" t="s">
        <v>1957</v>
      </c>
      <c r="B2" s="1169"/>
      <c r="C2" s="1169"/>
      <c r="D2" s="1169"/>
      <c r="E2" s="442"/>
      <c r="F2" s="442"/>
      <c r="G2" s="442"/>
      <c r="H2" s="442"/>
      <c r="I2" s="442"/>
      <c r="J2" s="442"/>
      <c r="K2" s="442"/>
      <c r="L2" s="442"/>
      <c r="M2" s="442"/>
      <c r="N2" s="442"/>
      <c r="O2" s="442"/>
      <c r="P2" s="442"/>
    </row>
    <row r="3" spans="1:16" ht="15.75" customHeight="1" x14ac:dyDescent="0.25">
      <c r="A3" s="1169"/>
      <c r="B3" s="1169"/>
      <c r="C3" s="1169"/>
      <c r="D3" s="1169"/>
      <c r="E3" s="442"/>
      <c r="F3" s="442"/>
      <c r="G3" s="442"/>
      <c r="H3" s="442"/>
      <c r="I3" s="442"/>
      <c r="J3" s="442"/>
      <c r="K3" s="442"/>
      <c r="L3" s="442"/>
      <c r="M3" s="442"/>
      <c r="N3" s="442"/>
      <c r="O3" s="442"/>
      <c r="P3" s="442"/>
    </row>
    <row r="4" spans="1:16" ht="15.75" customHeight="1" x14ac:dyDescent="0.25">
      <c r="A4" s="442" t="s">
        <v>199</v>
      </c>
      <c r="B4" s="442"/>
      <c r="C4" s="442"/>
    </row>
    <row r="5" spans="1:16" ht="15.75" customHeight="1" thickBot="1" x14ac:dyDescent="0.3"/>
    <row r="6" spans="1:16" ht="15" customHeight="1" thickTop="1" thickBot="1" x14ac:dyDescent="0.3">
      <c r="A6" s="443"/>
      <c r="B6" s="443"/>
      <c r="C6" s="443"/>
      <c r="D6" s="443"/>
    </row>
    <row r="7" spans="1:16" ht="40.5" customHeight="1" thickTop="1" thickBot="1" x14ac:dyDescent="0.3">
      <c r="D7" s="444" t="s">
        <v>4073</v>
      </c>
    </row>
    <row r="8" spans="1:16" ht="39.950000000000003" customHeight="1" thickTop="1" thickBot="1" x14ac:dyDescent="0.3">
      <c r="A8" s="1366" t="s">
        <v>3766</v>
      </c>
      <c r="B8" s="1367"/>
      <c r="C8" s="1368"/>
      <c r="D8" s="228">
        <f>SUM(D10:D15)</f>
        <v>0</v>
      </c>
    </row>
    <row r="9" spans="1:16" ht="60" customHeight="1" thickTop="1" thickBot="1" x14ac:dyDescent="0.3">
      <c r="A9" s="242" t="s">
        <v>214</v>
      </c>
      <c r="B9" s="243" t="s">
        <v>216</v>
      </c>
      <c r="C9" s="243" t="s">
        <v>3767</v>
      </c>
      <c r="D9" s="654" t="s">
        <v>215</v>
      </c>
      <c r="F9" s="206"/>
    </row>
    <row r="10" spans="1:16" ht="30" customHeight="1" thickTop="1" x14ac:dyDescent="0.25">
      <c r="A10" s="657" t="s">
        <v>3906</v>
      </c>
      <c r="B10" s="661"/>
      <c r="C10" s="658">
        <v>3000</v>
      </c>
      <c r="D10" s="659">
        <f t="shared" ref="D10:D15" si="0">ROUND(B10,2)*C10</f>
        <v>0</v>
      </c>
      <c r="F10" s="206"/>
    </row>
    <row r="11" spans="1:16" ht="30" customHeight="1" x14ac:dyDescent="0.25">
      <c r="A11" s="244" t="s">
        <v>3907</v>
      </c>
      <c r="B11" s="826"/>
      <c r="C11" s="245">
        <v>1000</v>
      </c>
      <c r="D11" s="655">
        <f t="shared" si="0"/>
        <v>0</v>
      </c>
      <c r="F11" s="206"/>
    </row>
    <row r="12" spans="1:16" ht="30" customHeight="1" x14ac:dyDescent="0.25">
      <c r="A12" s="244" t="s">
        <v>3908</v>
      </c>
      <c r="B12" s="826"/>
      <c r="C12" s="245">
        <v>100</v>
      </c>
      <c r="D12" s="655">
        <f t="shared" si="0"/>
        <v>0</v>
      </c>
      <c r="F12" s="206"/>
    </row>
    <row r="13" spans="1:16" ht="30" customHeight="1" x14ac:dyDescent="0.25">
      <c r="A13" s="244" t="s">
        <v>3909</v>
      </c>
      <c r="B13" s="826"/>
      <c r="C13" s="245">
        <v>300</v>
      </c>
      <c r="D13" s="655">
        <f t="shared" si="0"/>
        <v>0</v>
      </c>
      <c r="F13" s="206"/>
    </row>
    <row r="14" spans="1:16" ht="30" customHeight="1" x14ac:dyDescent="0.25">
      <c r="A14" s="244" t="s">
        <v>3911</v>
      </c>
      <c r="B14" s="826"/>
      <c r="C14" s="245">
        <v>200</v>
      </c>
      <c r="D14" s="655">
        <f t="shared" si="0"/>
        <v>0</v>
      </c>
      <c r="F14" s="206"/>
    </row>
    <row r="15" spans="1:16" ht="30" customHeight="1" thickBot="1" x14ac:dyDescent="0.3">
      <c r="A15" s="660" t="s">
        <v>3910</v>
      </c>
      <c r="B15" s="827"/>
      <c r="C15" s="247">
        <v>500</v>
      </c>
      <c r="D15" s="656">
        <f t="shared" si="0"/>
        <v>0</v>
      </c>
      <c r="F15" s="206"/>
    </row>
    <row r="16" spans="1:16" ht="15" customHeight="1" collapsed="1" thickTop="1" thickBot="1" x14ac:dyDescent="0.3"/>
    <row r="17" spans="1:7" ht="15" customHeight="1" thickTop="1" thickBot="1" x14ac:dyDescent="0.3">
      <c r="A17" s="566"/>
      <c r="B17" s="566"/>
      <c r="C17" s="566"/>
      <c r="D17" s="603" t="s">
        <v>4073</v>
      </c>
    </row>
    <row r="18" spans="1:7" ht="60" customHeight="1" thickTop="1" thickBot="1" x14ac:dyDescent="0.3">
      <c r="A18" s="1366" t="s">
        <v>3917</v>
      </c>
      <c r="B18" s="1367"/>
      <c r="C18" s="1368"/>
      <c r="D18" s="188">
        <f>SUM(D20)</f>
        <v>0</v>
      </c>
    </row>
    <row r="19" spans="1:7" ht="60" customHeight="1" thickTop="1" thickBot="1" x14ac:dyDescent="0.3">
      <c r="A19" s="604" t="s">
        <v>3912</v>
      </c>
      <c r="B19" s="605" t="s">
        <v>3913</v>
      </c>
      <c r="C19" s="605" t="s">
        <v>3916</v>
      </c>
      <c r="D19" s="606" t="s">
        <v>3914</v>
      </c>
    </row>
    <row r="20" spans="1:7" ht="30" customHeight="1" thickTop="1" thickBot="1" x14ac:dyDescent="0.3">
      <c r="A20" s="246" t="s">
        <v>3915</v>
      </c>
      <c r="B20" s="662"/>
      <c r="C20" s="601">
        <v>250</v>
      </c>
      <c r="D20" s="602">
        <f>ROUND(B20,2)*C20</f>
        <v>0</v>
      </c>
    </row>
    <row r="21" spans="1:7" ht="15" customHeight="1" thickTop="1" thickBot="1" x14ac:dyDescent="0.3"/>
    <row r="22" spans="1:7" ht="15" customHeight="1" thickTop="1" thickBot="1" x14ac:dyDescent="0.3">
      <c r="A22" s="443"/>
      <c r="B22" s="443"/>
      <c r="C22" s="443"/>
      <c r="D22" s="443"/>
    </row>
    <row r="23" spans="1:7" ht="30" customHeight="1" thickTop="1" thickBot="1" x14ac:dyDescent="0.3">
      <c r="A23" s="1274" t="s">
        <v>4044</v>
      </c>
      <c r="B23" s="1369"/>
      <c r="C23" s="1275"/>
      <c r="D23" s="449">
        <f>D8+D18</f>
        <v>0</v>
      </c>
    </row>
    <row r="24" spans="1:7" ht="15" customHeight="1" thickTop="1" thickBot="1" x14ac:dyDescent="0.3">
      <c r="A24" s="1276" t="s">
        <v>4072</v>
      </c>
      <c r="B24" s="1362"/>
      <c r="C24" s="1277"/>
      <c r="D24" s="191">
        <f>ROUND(D23*0.23,2)</f>
        <v>0</v>
      </c>
      <c r="F24" s="206"/>
      <c r="G24" s="206"/>
    </row>
    <row r="25" spans="1:7" ht="15" customHeight="1" thickTop="1" thickBot="1" x14ac:dyDescent="0.3">
      <c r="A25" s="1363" t="s">
        <v>3769</v>
      </c>
      <c r="B25" s="1364"/>
      <c r="C25" s="1365"/>
      <c r="D25" s="191">
        <f>SUM(D23+D24)</f>
        <v>0</v>
      </c>
    </row>
    <row r="26" spans="1:7" ht="15" customHeight="1" thickTop="1" x14ac:dyDescent="0.25"/>
  </sheetData>
  <sheetProtection algorithmName="SHA-512" hashValue="gGEkBOYjABpx5n6UjTxKGAduuEyeU65S77UsLvLKexXj1Oa25q3ncSfpNaYiWFSdkCbnqmVQXq9zzfJzOV8Ckw==" saltValue="2zvnb3gRuHHHf310+8yOrQ==" spinCount="100000" sheet="1" objects="1" scenarios="1"/>
  <mergeCells count="8">
    <mergeCell ref="A24:C24"/>
    <mergeCell ref="A25:C25"/>
    <mergeCell ref="A1:D1"/>
    <mergeCell ref="A2:D2"/>
    <mergeCell ref="A3:D3"/>
    <mergeCell ref="A8:C8"/>
    <mergeCell ref="A23:C23"/>
    <mergeCell ref="A18:C18"/>
  </mergeCells>
  <printOptions horizontalCentered="1"/>
  <pageMargins left="0.39370078740157483" right="0.39370078740157483" top="0.39370078740157483" bottom="0.39370078740157483" header="0.19685039370078741" footer="0.19685039370078741"/>
  <pageSetup paperSize="9" scale="86" orientation="portrait" r:id="rId1"/>
  <headerFooter>
    <oddFooter>Strana &amp;P z &amp;N</oddFooter>
  </headerFooter>
  <ignoredErrors>
    <ignoredError sqref="D13:D15 D10:D12" unlockedFormula="1"/>
  </ignoredErrors>
  <drawing r:id="rId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1">
    <tabColor theme="5" tint="0.39997558519241921"/>
    <pageSetUpPr fitToPage="1"/>
  </sheetPr>
  <dimension ref="A1:L28"/>
  <sheetViews>
    <sheetView zoomScaleNormal="100" workbookViewId="0">
      <selection activeCell="B31" sqref="B31"/>
    </sheetView>
  </sheetViews>
  <sheetFormatPr defaultColWidth="9.140625" defaultRowHeight="15" x14ac:dyDescent="0.25"/>
  <cols>
    <col min="1" max="1" width="5.7109375" style="1154" customWidth="1"/>
    <col min="2" max="2" width="45.7109375" style="494" customWidth="1"/>
    <col min="3" max="3" width="60.7109375" style="494" customWidth="1"/>
    <col min="4" max="7" width="7.7109375" style="1154" customWidth="1"/>
    <col min="8" max="9" width="15.7109375" style="1154" customWidth="1"/>
    <col min="10" max="16384" width="9.140625" style="494"/>
  </cols>
  <sheetData>
    <row r="1" spans="1:12" ht="54" customHeight="1" x14ac:dyDescent="0.25">
      <c r="A1" s="1372"/>
      <c r="B1" s="1372"/>
      <c r="C1" s="1372"/>
      <c r="D1" s="1372"/>
      <c r="E1" s="1373" t="s">
        <v>3795</v>
      </c>
      <c r="F1" s="1373"/>
      <c r="G1" s="1374"/>
      <c r="H1" s="1374"/>
      <c r="I1" s="1374"/>
    </row>
    <row r="2" spans="1:12" ht="15.75" customHeight="1" x14ac:dyDescent="0.25">
      <c r="A2" s="1370" t="s">
        <v>4069</v>
      </c>
      <c r="B2" s="1370"/>
      <c r="C2" s="1370"/>
      <c r="D2" s="1370"/>
      <c r="E2" s="1370"/>
      <c r="F2" s="1370"/>
      <c r="G2" s="1370"/>
      <c r="H2" s="1370"/>
      <c r="I2" s="1370"/>
    </row>
    <row r="3" spans="1:12" ht="15.75" customHeight="1" x14ac:dyDescent="0.25">
      <c r="A3" s="1370" t="s">
        <v>1567</v>
      </c>
      <c r="B3" s="1370"/>
      <c r="C3" s="1370"/>
      <c r="D3" s="1370"/>
      <c r="E3" s="1370"/>
      <c r="F3" s="1370"/>
      <c r="G3" s="1370"/>
      <c r="H3" s="1370"/>
      <c r="I3" s="1370"/>
    </row>
    <row r="4" spans="1:12" ht="15.75" customHeight="1" thickBot="1" x14ac:dyDescent="0.3">
      <c r="A4" s="1370"/>
      <c r="B4" s="1370"/>
      <c r="C4" s="1370"/>
      <c r="D4" s="1370"/>
      <c r="E4" s="1370"/>
      <c r="F4" s="1370"/>
      <c r="G4" s="1370"/>
      <c r="H4" s="1370"/>
      <c r="I4" s="1370"/>
    </row>
    <row r="5" spans="1:12" ht="15.75" customHeight="1" thickTop="1" x14ac:dyDescent="0.25">
      <c r="A5" s="1371"/>
      <c r="B5" s="1371"/>
      <c r="C5" s="1371"/>
      <c r="D5" s="1371"/>
      <c r="E5" s="1371"/>
      <c r="F5" s="1371"/>
      <c r="G5" s="1371"/>
      <c r="H5" s="1371"/>
      <c r="I5" s="1371"/>
    </row>
    <row r="6" spans="1:12" ht="15.75" customHeight="1" x14ac:dyDescent="0.25">
      <c r="A6" s="1370" t="s">
        <v>3782</v>
      </c>
      <c r="B6" s="1370"/>
      <c r="C6" s="1370"/>
      <c r="D6" s="1370"/>
      <c r="E6" s="1370"/>
      <c r="F6" s="1370"/>
      <c r="G6" s="1370"/>
      <c r="H6" s="1370"/>
      <c r="I6" s="1370"/>
    </row>
    <row r="7" spans="1:12" ht="15.75" customHeight="1" thickBot="1" x14ac:dyDescent="0.3">
      <c r="A7" s="1378"/>
      <c r="B7" s="1378"/>
      <c r="C7" s="1378"/>
      <c r="D7" s="1378"/>
      <c r="E7" s="1378"/>
      <c r="F7" s="1378"/>
      <c r="G7" s="1378"/>
      <c r="H7" s="1378"/>
      <c r="I7" s="1378"/>
    </row>
    <row r="8" spans="1:12" ht="15" customHeight="1" x14ac:dyDescent="0.25">
      <c r="A8" s="1379" t="s">
        <v>61</v>
      </c>
      <c r="B8" s="1381" t="s">
        <v>0</v>
      </c>
      <c r="C8" s="1381" t="s">
        <v>2</v>
      </c>
      <c r="D8" s="1379" t="s">
        <v>3</v>
      </c>
      <c r="E8" s="1383" t="s">
        <v>3783</v>
      </c>
      <c r="F8" s="1385" t="s">
        <v>3784</v>
      </c>
      <c r="G8" s="1386"/>
      <c r="H8" s="1389" t="s">
        <v>3785</v>
      </c>
      <c r="I8" s="1379" t="s">
        <v>3786</v>
      </c>
    </row>
    <row r="9" spans="1:12" ht="15" customHeight="1" x14ac:dyDescent="0.25">
      <c r="A9" s="1380"/>
      <c r="B9" s="1380"/>
      <c r="C9" s="1380"/>
      <c r="D9" s="1382"/>
      <c r="E9" s="1384"/>
      <c r="F9" s="1387"/>
      <c r="G9" s="1388"/>
      <c r="H9" s="1390"/>
      <c r="I9" s="1382"/>
    </row>
    <row r="10" spans="1:12" ht="65.099999999999994" customHeight="1" thickBot="1" x14ac:dyDescent="0.3">
      <c r="A10" s="1380"/>
      <c r="B10" s="1380"/>
      <c r="C10" s="1380"/>
      <c r="D10" s="1382"/>
      <c r="E10" s="1384"/>
      <c r="F10" s="495" t="s">
        <v>3787</v>
      </c>
      <c r="G10" s="496" t="s">
        <v>3788</v>
      </c>
      <c r="H10" s="1390"/>
      <c r="I10" s="1382"/>
    </row>
    <row r="11" spans="1:12" s="498" customFormat="1" x14ac:dyDescent="0.25">
      <c r="A11" s="497"/>
      <c r="B11" s="1391" t="s">
        <v>3789</v>
      </c>
      <c r="C11" s="1391"/>
      <c r="D11" s="1391"/>
      <c r="E11" s="1391"/>
      <c r="F11" s="1391"/>
      <c r="G11" s="1391"/>
      <c r="H11" s="1391"/>
      <c r="I11" s="1392"/>
    </row>
    <row r="12" spans="1:12" s="498" customFormat="1" ht="31.9" customHeight="1" x14ac:dyDescent="0.25">
      <c r="A12" s="533">
        <v>1</v>
      </c>
      <c r="B12" s="499" t="s">
        <v>3796</v>
      </c>
      <c r="C12" s="500" t="s">
        <v>3790</v>
      </c>
      <c r="D12" s="501">
        <v>12</v>
      </c>
      <c r="E12" s="501">
        <v>1</v>
      </c>
      <c r="F12" s="501" t="s">
        <v>7</v>
      </c>
      <c r="G12" s="502"/>
      <c r="H12" s="663"/>
      <c r="I12" s="503">
        <f t="shared" ref="I12:I17" si="0">D12*E12*ROUND(H12, 2)</f>
        <v>0</v>
      </c>
      <c r="L12" s="504"/>
    </row>
    <row r="13" spans="1:12" s="498" customFormat="1" ht="31.9" customHeight="1" x14ac:dyDescent="0.25">
      <c r="A13" s="533" t="s">
        <v>344</v>
      </c>
      <c r="B13" s="505" t="s">
        <v>4068</v>
      </c>
      <c r="C13" s="500" t="s">
        <v>3790</v>
      </c>
      <c r="D13" s="506">
        <v>12</v>
      </c>
      <c r="E13" s="506">
        <v>1</v>
      </c>
      <c r="F13" s="506" t="s">
        <v>7</v>
      </c>
      <c r="G13" s="507"/>
      <c r="H13" s="664"/>
      <c r="I13" s="503">
        <f t="shared" si="0"/>
        <v>0</v>
      </c>
      <c r="L13" s="504"/>
    </row>
    <row r="14" spans="1:12" s="498" customFormat="1" ht="31.9" customHeight="1" x14ac:dyDescent="0.25">
      <c r="A14" s="533" t="s">
        <v>345</v>
      </c>
      <c r="B14" s="505" t="s">
        <v>3797</v>
      </c>
      <c r="C14" s="500" t="s">
        <v>3790</v>
      </c>
      <c r="D14" s="506">
        <v>12</v>
      </c>
      <c r="E14" s="506">
        <v>1</v>
      </c>
      <c r="F14" s="506" t="s">
        <v>7</v>
      </c>
      <c r="G14" s="507"/>
      <c r="H14" s="664"/>
      <c r="I14" s="503">
        <f t="shared" si="0"/>
        <v>0</v>
      </c>
      <c r="L14" s="504"/>
    </row>
    <row r="15" spans="1:12" s="498" customFormat="1" ht="30.75" customHeight="1" x14ac:dyDescent="0.25">
      <c r="A15" s="533" t="s">
        <v>346</v>
      </c>
      <c r="B15" s="499" t="s">
        <v>3796</v>
      </c>
      <c r="C15" s="508" t="s">
        <v>3799</v>
      </c>
      <c r="D15" s="506">
        <v>1</v>
      </c>
      <c r="E15" s="506">
        <v>1</v>
      </c>
      <c r="F15" s="506"/>
      <c r="G15" s="507" t="s">
        <v>7</v>
      </c>
      <c r="H15" s="664"/>
      <c r="I15" s="503">
        <f t="shared" si="0"/>
        <v>0</v>
      </c>
      <c r="L15" s="504"/>
    </row>
    <row r="16" spans="1:12" s="498" customFormat="1" ht="25.5" x14ac:dyDescent="0.25">
      <c r="A16" s="533" t="s">
        <v>347</v>
      </c>
      <c r="B16" s="505" t="s">
        <v>4068</v>
      </c>
      <c r="C16" s="508" t="s">
        <v>4070</v>
      </c>
      <c r="D16" s="506">
        <v>1</v>
      </c>
      <c r="E16" s="506">
        <v>1</v>
      </c>
      <c r="F16" s="506"/>
      <c r="G16" s="507" t="s">
        <v>7</v>
      </c>
      <c r="H16" s="664"/>
      <c r="I16" s="503">
        <f t="shared" si="0"/>
        <v>0</v>
      </c>
      <c r="L16" s="504"/>
    </row>
    <row r="17" spans="1:12" s="498" customFormat="1" ht="25.5" x14ac:dyDescent="0.25">
      <c r="A17" s="533" t="s">
        <v>348</v>
      </c>
      <c r="B17" s="505" t="s">
        <v>3797</v>
      </c>
      <c r="C17" s="508" t="s">
        <v>3798</v>
      </c>
      <c r="D17" s="506">
        <v>1</v>
      </c>
      <c r="E17" s="506">
        <v>1</v>
      </c>
      <c r="F17" s="506"/>
      <c r="G17" s="507" t="s">
        <v>7</v>
      </c>
      <c r="H17" s="664"/>
      <c r="I17" s="526">
        <f t="shared" si="0"/>
        <v>0</v>
      </c>
      <c r="L17" s="504"/>
    </row>
    <row r="18" spans="1:12" s="498" customFormat="1" ht="15.75" thickBot="1" x14ac:dyDescent="0.3">
      <c r="A18" s="536" t="s">
        <v>349</v>
      </c>
      <c r="B18" s="509" t="s">
        <v>3791</v>
      </c>
      <c r="C18" s="510" t="s">
        <v>3792</v>
      </c>
      <c r="D18" s="511">
        <v>1</v>
      </c>
      <c r="E18" s="511">
        <v>1</v>
      </c>
      <c r="F18" s="511"/>
      <c r="G18" s="512" t="s">
        <v>7</v>
      </c>
      <c r="H18" s="665"/>
      <c r="I18" s="513">
        <f>D18*E18*ROUND(H18, 2)</f>
        <v>0</v>
      </c>
      <c r="J18" s="514"/>
    </row>
    <row r="19" spans="1:12" ht="15.75" thickBot="1" x14ac:dyDescent="0.3">
      <c r="A19" s="515"/>
      <c r="B19" s="1393"/>
      <c r="C19" s="1393"/>
      <c r="H19" s="534" t="s">
        <v>9</v>
      </c>
      <c r="I19" s="535">
        <f>SUM(I12:I18)</f>
        <v>0</v>
      </c>
    </row>
    <row r="20" spans="1:12" ht="15.75" thickBot="1" x14ac:dyDescent="0.3"/>
    <row r="21" spans="1:12" ht="15.75" thickBot="1" x14ac:dyDescent="0.3">
      <c r="A21" s="516"/>
      <c r="B21" s="517"/>
      <c r="E21" s="518"/>
      <c r="F21" s="518"/>
      <c r="G21" s="518"/>
      <c r="H21" s="1394" t="s">
        <v>3793</v>
      </c>
      <c r="I21" s="1395"/>
    </row>
    <row r="22" spans="1:12" ht="15.75" thickBot="1" x14ac:dyDescent="0.3">
      <c r="A22" s="516"/>
      <c r="B22" s="517"/>
      <c r="D22" s="1375" t="s">
        <v>1946</v>
      </c>
      <c r="E22" s="1376"/>
      <c r="F22" s="1376"/>
      <c r="G22" s="1376"/>
      <c r="H22" s="1377"/>
      <c r="I22" s="607">
        <f>SUM(I19)</f>
        <v>0</v>
      </c>
    </row>
    <row r="23" spans="1:12" ht="15.75" thickBot="1" x14ac:dyDescent="0.3">
      <c r="E23" s="520"/>
      <c r="F23" s="520"/>
      <c r="G23" s="520"/>
      <c r="H23" s="521"/>
      <c r="I23" s="522"/>
    </row>
    <row r="24" spans="1:12" ht="15.75" thickBot="1" x14ac:dyDescent="0.3">
      <c r="D24" s="1375" t="s">
        <v>3794</v>
      </c>
      <c r="E24" s="1376"/>
      <c r="F24" s="1376"/>
      <c r="G24" s="1376"/>
      <c r="H24" s="1377"/>
      <c r="I24" s="607">
        <f>I22*4</f>
        <v>0</v>
      </c>
    </row>
    <row r="25" spans="1:12" ht="15.75" thickBot="1" x14ac:dyDescent="0.3">
      <c r="E25" s="520"/>
      <c r="F25" s="520"/>
      <c r="G25" s="520"/>
      <c r="H25" s="523"/>
      <c r="I25" s="522"/>
    </row>
    <row r="26" spans="1:12" ht="15.75" thickBot="1" x14ac:dyDescent="0.3">
      <c r="E26" s="524"/>
      <c r="F26" s="524"/>
      <c r="G26" s="524"/>
      <c r="H26" s="525" t="s">
        <v>4072</v>
      </c>
      <c r="I26" s="519">
        <f>0.23*I24</f>
        <v>0</v>
      </c>
    </row>
    <row r="27" spans="1:12" ht="15.75" thickBot="1" x14ac:dyDescent="0.3">
      <c r="E27" s="520"/>
      <c r="F27" s="520"/>
      <c r="G27" s="520"/>
      <c r="H27" s="521"/>
      <c r="I27" s="522"/>
    </row>
    <row r="28" spans="1:12" ht="15.75" thickBot="1" x14ac:dyDescent="0.3">
      <c r="D28" s="1375" t="s">
        <v>3772</v>
      </c>
      <c r="E28" s="1376"/>
      <c r="F28" s="1376"/>
      <c r="G28" s="1376"/>
      <c r="H28" s="1377"/>
      <c r="I28" s="607">
        <f>I24+I26</f>
        <v>0</v>
      </c>
    </row>
  </sheetData>
  <sheetProtection algorithmName="SHA-512" hashValue="KPB1JOiNrynhGuXwGgan8B386zwXR1WyEOd9NHTXbGbXH01fryJQ7F3VRFZnOoIYuKK0gRQzx2uGNnHIJ9iAZQ==" saltValue="0G9oLZqsbvs/Hqi7MLQ6fg==" spinCount="100000" sheet="1" objects="1" scenarios="1"/>
  <mergeCells count="22">
    <mergeCell ref="D22:H22"/>
    <mergeCell ref="D24:H24"/>
    <mergeCell ref="D28:H28"/>
    <mergeCell ref="A6:I6"/>
    <mergeCell ref="A7:I7"/>
    <mergeCell ref="A8:A10"/>
    <mergeCell ref="B8:B10"/>
    <mergeCell ref="C8:C10"/>
    <mergeCell ref="D8:D10"/>
    <mergeCell ref="E8:E10"/>
    <mergeCell ref="F8:G9"/>
    <mergeCell ref="H8:H10"/>
    <mergeCell ref="I8:I10"/>
    <mergeCell ref="B11:I11"/>
    <mergeCell ref="B19:C19"/>
    <mergeCell ref="H21:I21"/>
    <mergeCell ref="A4:I4"/>
    <mergeCell ref="A5:I5"/>
    <mergeCell ref="A1:D1"/>
    <mergeCell ref="E1:I1"/>
    <mergeCell ref="A2:I2"/>
    <mergeCell ref="A3:I3"/>
  </mergeCells>
  <printOptions horizontalCentered="1"/>
  <pageMargins left="0.39370078740157483" right="0.39370078740157483" top="0.39370078740157483" bottom="0.39370078740157483" header="0.19685039370078741" footer="0.19685039370078741"/>
  <pageSetup scale="74" orientation="landscape" r:id="rId1"/>
  <headerFooter>
    <oddFooter>Strana &amp;P z &amp;N</oddFooter>
  </headerFooter>
  <ignoredErrors>
    <ignoredError sqref="A13:A18" numberStoredAsText="1"/>
  </ignoredErrors>
  <drawing r:id="rId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2">
    <tabColor theme="5" tint="-0.249977111117893"/>
    <pageSetUpPr fitToPage="1"/>
  </sheetPr>
  <dimension ref="A1:M56"/>
  <sheetViews>
    <sheetView topLeftCell="A12" zoomScale="70" zoomScaleNormal="70" workbookViewId="0">
      <selection activeCell="L53" sqref="L53"/>
    </sheetView>
  </sheetViews>
  <sheetFormatPr defaultColWidth="8.7109375" defaultRowHeight="15" x14ac:dyDescent="0.25"/>
  <cols>
    <col min="1" max="1" width="6.85546875" style="568" bestFit="1" customWidth="1"/>
    <col min="2" max="2" width="88" style="566" bestFit="1" customWidth="1"/>
    <col min="3" max="3" width="9.5703125" style="1153" customWidth="1"/>
    <col min="4" max="4" width="14.140625" style="1153" customWidth="1"/>
    <col min="5" max="5" width="10" style="1153" customWidth="1"/>
    <col min="6" max="6" width="15.42578125" style="1153" bestFit="1" customWidth="1"/>
    <col min="7" max="10" width="10" style="566" customWidth="1"/>
    <col min="11" max="11" width="14.140625" style="566" customWidth="1"/>
    <col min="12" max="12" width="14.5703125" style="566" customWidth="1"/>
    <col min="13" max="13" width="31.5703125" style="567" bestFit="1" customWidth="1"/>
    <col min="14" max="16384" width="8.7109375" style="566"/>
  </cols>
  <sheetData>
    <row r="1" spans="1:13" ht="54" customHeight="1" x14ac:dyDescent="0.25">
      <c r="A1" s="1396"/>
      <c r="B1" s="1396"/>
      <c r="C1" s="1396"/>
      <c r="D1" s="1396"/>
      <c r="E1" s="565"/>
      <c r="F1" s="565"/>
      <c r="G1" s="565"/>
      <c r="H1" s="565"/>
      <c r="I1" s="565"/>
      <c r="J1" s="565"/>
      <c r="K1" s="1163" t="s">
        <v>3900</v>
      </c>
      <c r="L1" s="1163"/>
      <c r="M1" s="1163"/>
    </row>
    <row r="2" spans="1:13" ht="15.75" customHeight="1" x14ac:dyDescent="0.25">
      <c r="A2" s="1397" t="s">
        <v>3815</v>
      </c>
      <c r="B2" s="1397"/>
      <c r="C2" s="1397"/>
      <c r="D2" s="1397"/>
      <c r="E2" s="1397"/>
      <c r="F2" s="1155"/>
    </row>
    <row r="3" spans="1:13" ht="15.75" customHeight="1" thickBot="1" x14ac:dyDescent="0.3"/>
    <row r="4" spans="1:13" ht="15" customHeight="1" thickBot="1" x14ac:dyDescent="0.3">
      <c r="E4" s="569"/>
      <c r="F4" s="566"/>
      <c r="G4" s="1398" t="s">
        <v>3901</v>
      </c>
      <c r="H4" s="1399"/>
      <c r="I4" s="1399"/>
      <c r="J4" s="1399"/>
      <c r="K4" s="1399"/>
      <c r="L4" s="1400"/>
    </row>
    <row r="5" spans="1:13" ht="15" customHeight="1" x14ac:dyDescent="0.25">
      <c r="A5" s="1401" t="s">
        <v>3816</v>
      </c>
      <c r="B5" s="1404" t="s">
        <v>2</v>
      </c>
      <c r="C5" s="1405" t="s">
        <v>3817</v>
      </c>
      <c r="D5" s="1408" t="s">
        <v>3818</v>
      </c>
      <c r="E5" s="1405" t="s">
        <v>3819</v>
      </c>
      <c r="F5" s="1405" t="s">
        <v>3820</v>
      </c>
      <c r="G5" s="1405" t="s">
        <v>3821</v>
      </c>
      <c r="H5" s="1405" t="s">
        <v>228</v>
      </c>
      <c r="I5" s="1405" t="s">
        <v>229</v>
      </c>
      <c r="J5" s="1405" t="s">
        <v>3822</v>
      </c>
      <c r="K5" s="1405" t="s">
        <v>3823</v>
      </c>
      <c r="L5" s="1405" t="s">
        <v>3824</v>
      </c>
      <c r="M5" s="1411" t="s">
        <v>3825</v>
      </c>
    </row>
    <row r="6" spans="1:13" x14ac:dyDescent="0.25">
      <c r="A6" s="1402"/>
      <c r="B6" s="1402"/>
      <c r="C6" s="1406"/>
      <c r="D6" s="1409"/>
      <c r="E6" s="1406"/>
      <c r="F6" s="1406"/>
      <c r="G6" s="1406"/>
      <c r="H6" s="1406"/>
      <c r="I6" s="1406"/>
      <c r="J6" s="1406"/>
      <c r="K6" s="1406"/>
      <c r="L6" s="1406"/>
      <c r="M6" s="1412"/>
    </row>
    <row r="7" spans="1:13" ht="60" customHeight="1" thickBot="1" x14ac:dyDescent="0.3">
      <c r="A7" s="1403"/>
      <c r="B7" s="1403"/>
      <c r="C7" s="1407"/>
      <c r="D7" s="1410"/>
      <c r="E7" s="1407"/>
      <c r="F7" s="1407"/>
      <c r="G7" s="1407"/>
      <c r="H7" s="1407"/>
      <c r="I7" s="1407"/>
      <c r="J7" s="1407"/>
      <c r="K7" s="1407"/>
      <c r="L7" s="1407"/>
      <c r="M7" s="1413"/>
    </row>
    <row r="8" spans="1:13" x14ac:dyDescent="0.25">
      <c r="A8" s="570">
        <v>1</v>
      </c>
      <c r="B8" s="828" t="s">
        <v>3826</v>
      </c>
      <c r="C8" s="829"/>
      <c r="D8" s="829"/>
      <c r="E8" s="829"/>
      <c r="F8" s="829"/>
      <c r="G8" s="829"/>
      <c r="H8" s="829"/>
      <c r="I8" s="829"/>
      <c r="J8" s="829"/>
      <c r="K8" s="829"/>
      <c r="L8" s="829"/>
      <c r="M8" s="830"/>
    </row>
    <row r="9" spans="1:13" x14ac:dyDescent="0.25">
      <c r="A9" s="533" t="s">
        <v>3827</v>
      </c>
      <c r="B9" s="571" t="s">
        <v>3828</v>
      </c>
      <c r="C9" s="617" t="s">
        <v>3829</v>
      </c>
      <c r="D9" s="572">
        <v>8</v>
      </c>
      <c r="E9" s="666"/>
      <c r="F9" s="573">
        <f>D9*ROUND(E9, 2)</f>
        <v>0</v>
      </c>
      <c r="G9" s="574"/>
      <c r="H9" s="575"/>
      <c r="I9" s="575"/>
      <c r="J9" s="575"/>
      <c r="K9" s="575"/>
      <c r="L9" s="576" t="s">
        <v>7</v>
      </c>
      <c r="M9" s="577"/>
    </row>
    <row r="10" spans="1:13" x14ac:dyDescent="0.25">
      <c r="A10" s="533" t="s">
        <v>3830</v>
      </c>
      <c r="B10" s="571" t="s">
        <v>3831</v>
      </c>
      <c r="C10" s="617" t="s">
        <v>3829</v>
      </c>
      <c r="D10" s="572">
        <v>12</v>
      </c>
      <c r="E10" s="666"/>
      <c r="F10" s="573">
        <f t="shared" ref="F10:F15" si="0">D10*ROUND(E10, 2)</f>
        <v>0</v>
      </c>
      <c r="G10" s="574"/>
      <c r="H10" s="575"/>
      <c r="I10" s="575" t="s">
        <v>7</v>
      </c>
      <c r="J10" s="575"/>
      <c r="K10" s="575"/>
      <c r="L10" s="576"/>
      <c r="M10" s="577"/>
    </row>
    <row r="11" spans="1:13" x14ac:dyDescent="0.25">
      <c r="A11" s="533" t="s">
        <v>3832</v>
      </c>
      <c r="B11" s="571" t="s">
        <v>3833</v>
      </c>
      <c r="C11" s="617" t="s">
        <v>3829</v>
      </c>
      <c r="D11" s="572">
        <v>12</v>
      </c>
      <c r="E11" s="666"/>
      <c r="F11" s="573">
        <f t="shared" si="0"/>
        <v>0</v>
      </c>
      <c r="G11" s="574"/>
      <c r="H11" s="575"/>
      <c r="I11" s="575" t="s">
        <v>7</v>
      </c>
      <c r="J11" s="575"/>
      <c r="K11" s="575"/>
      <c r="L11" s="576"/>
      <c r="M11" s="577"/>
    </row>
    <row r="12" spans="1:13" x14ac:dyDescent="0.25">
      <c r="A12" s="533" t="s">
        <v>3834</v>
      </c>
      <c r="B12" s="571" t="s">
        <v>3835</v>
      </c>
      <c r="C12" s="617" t="s">
        <v>3829</v>
      </c>
      <c r="D12" s="572">
        <v>16</v>
      </c>
      <c r="E12" s="666"/>
      <c r="F12" s="573">
        <f t="shared" si="0"/>
        <v>0</v>
      </c>
      <c r="G12" s="574"/>
      <c r="H12" s="575"/>
      <c r="I12" s="575"/>
      <c r="J12" s="575"/>
      <c r="K12" s="575" t="s">
        <v>7</v>
      </c>
      <c r="L12" s="576" t="s">
        <v>7</v>
      </c>
      <c r="M12" s="577"/>
    </row>
    <row r="13" spans="1:13" x14ac:dyDescent="0.25">
      <c r="A13" s="533" t="s">
        <v>3836</v>
      </c>
      <c r="B13" s="571" t="s">
        <v>3837</v>
      </c>
      <c r="C13" s="617" t="s">
        <v>3829</v>
      </c>
      <c r="D13" s="572">
        <v>48</v>
      </c>
      <c r="E13" s="666"/>
      <c r="F13" s="573">
        <f t="shared" si="0"/>
        <v>0</v>
      </c>
      <c r="G13" s="574"/>
      <c r="H13" s="575"/>
      <c r="I13" s="575" t="s">
        <v>7</v>
      </c>
      <c r="J13" s="575"/>
      <c r="K13" s="575"/>
      <c r="L13" s="576"/>
      <c r="M13" s="577" t="s">
        <v>3838</v>
      </c>
    </row>
    <row r="14" spans="1:13" x14ac:dyDescent="0.25">
      <c r="A14" s="533" t="s">
        <v>3839</v>
      </c>
      <c r="B14" s="571" t="s">
        <v>3840</v>
      </c>
      <c r="C14" s="617" t="s">
        <v>3829</v>
      </c>
      <c r="D14" s="572">
        <v>12</v>
      </c>
      <c r="E14" s="666"/>
      <c r="F14" s="573">
        <f t="shared" si="0"/>
        <v>0</v>
      </c>
      <c r="G14" s="574"/>
      <c r="H14" s="575"/>
      <c r="I14" s="575" t="s">
        <v>7</v>
      </c>
      <c r="J14" s="575"/>
      <c r="K14" s="575"/>
      <c r="L14" s="576"/>
      <c r="M14" s="577" t="s">
        <v>3841</v>
      </c>
    </row>
    <row r="15" spans="1:13" ht="26.25" thickBot="1" x14ac:dyDescent="0.3">
      <c r="A15" s="536" t="s">
        <v>3842</v>
      </c>
      <c r="B15" s="578" t="s">
        <v>3843</v>
      </c>
      <c r="C15" s="617" t="s">
        <v>3829</v>
      </c>
      <c r="D15" s="572">
        <v>16</v>
      </c>
      <c r="E15" s="666"/>
      <c r="F15" s="579">
        <f t="shared" si="0"/>
        <v>0</v>
      </c>
      <c r="G15" s="580"/>
      <c r="H15" s="581"/>
      <c r="I15" s="581"/>
      <c r="J15" s="581"/>
      <c r="K15" s="581" t="s">
        <v>7</v>
      </c>
      <c r="L15" s="582" t="s">
        <v>7</v>
      </c>
      <c r="M15" s="583"/>
    </row>
    <row r="16" spans="1:13" x14ac:dyDescent="0.25">
      <c r="A16" s="570">
        <v>2</v>
      </c>
      <c r="B16" s="831" t="s">
        <v>3844</v>
      </c>
      <c r="C16" s="832"/>
      <c r="D16" s="832"/>
      <c r="E16" s="832"/>
      <c r="F16" s="832"/>
      <c r="G16" s="832"/>
      <c r="H16" s="832"/>
      <c r="I16" s="832"/>
      <c r="J16" s="832"/>
      <c r="K16" s="832"/>
      <c r="L16" s="832"/>
      <c r="M16" s="833"/>
    </row>
    <row r="17" spans="1:13" ht="26.25" thickBot="1" x14ac:dyDescent="0.3">
      <c r="A17" s="536" t="s">
        <v>3845</v>
      </c>
      <c r="B17" s="584" t="s">
        <v>3846</v>
      </c>
      <c r="C17" s="585" t="s">
        <v>3829</v>
      </c>
      <c r="D17" s="586">
        <v>8</v>
      </c>
      <c r="E17" s="667"/>
      <c r="F17" s="579">
        <f>D17*ROUND(E17, 2)</f>
        <v>0</v>
      </c>
      <c r="G17" s="580"/>
      <c r="H17" s="581"/>
      <c r="I17" s="581"/>
      <c r="J17" s="581"/>
      <c r="K17" s="581"/>
      <c r="L17" s="582" t="s">
        <v>7</v>
      </c>
      <c r="M17" s="583"/>
    </row>
    <row r="18" spans="1:13" x14ac:dyDescent="0.25">
      <c r="A18" s="570">
        <v>3</v>
      </c>
      <c r="B18" s="831" t="s">
        <v>3847</v>
      </c>
      <c r="C18" s="832"/>
      <c r="D18" s="832"/>
      <c r="E18" s="832"/>
      <c r="F18" s="832"/>
      <c r="G18" s="832"/>
      <c r="H18" s="832"/>
      <c r="I18" s="832"/>
      <c r="J18" s="832"/>
      <c r="K18" s="832"/>
      <c r="L18" s="832"/>
      <c r="M18" s="833"/>
    </row>
    <row r="19" spans="1:13" ht="51" customHeight="1" x14ac:dyDescent="0.25">
      <c r="A19" s="533"/>
      <c r="B19" s="587" t="s">
        <v>3848</v>
      </c>
      <c r="C19" s="834"/>
      <c r="D19" s="835"/>
      <c r="E19" s="835"/>
      <c r="F19" s="835"/>
      <c r="G19" s="835"/>
      <c r="H19" s="835"/>
      <c r="I19" s="835"/>
      <c r="J19" s="835"/>
      <c r="K19" s="835"/>
      <c r="L19" s="835"/>
      <c r="M19" s="836"/>
    </row>
    <row r="20" spans="1:13" ht="38.25" x14ac:dyDescent="0.25">
      <c r="A20" s="533" t="s">
        <v>3849</v>
      </c>
      <c r="B20" s="587" t="s">
        <v>3850</v>
      </c>
      <c r="C20" s="617" t="s">
        <v>3829</v>
      </c>
      <c r="D20" s="572">
        <v>4</v>
      </c>
      <c r="E20" s="666"/>
      <c r="F20" s="573">
        <f>D20*ROUND(E20, 2)</f>
        <v>0</v>
      </c>
      <c r="G20" s="574"/>
      <c r="H20" s="575"/>
      <c r="I20" s="575"/>
      <c r="J20" s="575"/>
      <c r="K20" s="575"/>
      <c r="L20" s="576" t="s">
        <v>7</v>
      </c>
      <c r="M20" s="577"/>
    </row>
    <row r="21" spans="1:13" ht="25.5" x14ac:dyDescent="0.25">
      <c r="A21" s="533" t="s">
        <v>3851</v>
      </c>
      <c r="B21" s="587" t="s">
        <v>3852</v>
      </c>
      <c r="C21" s="617" t="s">
        <v>3829</v>
      </c>
      <c r="D21" s="572">
        <v>8</v>
      </c>
      <c r="E21" s="666"/>
      <c r="F21" s="573">
        <f t="shared" ref="F21:F46" si="1">D21*ROUND(E21, 2)</f>
        <v>0</v>
      </c>
      <c r="G21" s="574"/>
      <c r="H21" s="575"/>
      <c r="I21" s="575"/>
      <c r="J21" s="575"/>
      <c r="K21" s="575"/>
      <c r="L21" s="576" t="s">
        <v>7</v>
      </c>
      <c r="M21" s="577"/>
    </row>
    <row r="22" spans="1:13" x14ac:dyDescent="0.25">
      <c r="A22" s="533" t="s">
        <v>3853</v>
      </c>
      <c r="B22" s="587" t="s">
        <v>3854</v>
      </c>
      <c r="C22" s="617" t="s">
        <v>3829</v>
      </c>
      <c r="D22" s="572">
        <v>32</v>
      </c>
      <c r="E22" s="666"/>
      <c r="F22" s="573">
        <f t="shared" si="1"/>
        <v>0</v>
      </c>
      <c r="G22" s="574"/>
      <c r="H22" s="575"/>
      <c r="I22" s="575"/>
      <c r="J22" s="575"/>
      <c r="K22" s="575" t="s">
        <v>7</v>
      </c>
      <c r="L22" s="576" t="s">
        <v>7</v>
      </c>
      <c r="M22" s="577"/>
    </row>
    <row r="23" spans="1:13" x14ac:dyDescent="0.25">
      <c r="A23" s="533" t="s">
        <v>3855</v>
      </c>
      <c r="B23" s="587" t="s">
        <v>3856</v>
      </c>
      <c r="C23" s="617" t="s">
        <v>3829</v>
      </c>
      <c r="D23" s="572">
        <v>8</v>
      </c>
      <c r="E23" s="666"/>
      <c r="F23" s="573">
        <f t="shared" si="1"/>
        <v>0</v>
      </c>
      <c r="G23" s="574"/>
      <c r="H23" s="575"/>
      <c r="I23" s="575"/>
      <c r="J23" s="575" t="s">
        <v>7</v>
      </c>
      <c r="K23" s="575"/>
      <c r="L23" s="576"/>
      <c r="M23" s="577"/>
    </row>
    <row r="24" spans="1:13" ht="38.25" x14ac:dyDescent="0.25">
      <c r="A24" s="533" t="s">
        <v>3857</v>
      </c>
      <c r="B24" s="587" t="s">
        <v>3858</v>
      </c>
      <c r="C24" s="617" t="s">
        <v>3829</v>
      </c>
      <c r="D24" s="572">
        <v>16</v>
      </c>
      <c r="E24" s="666"/>
      <c r="F24" s="573">
        <f t="shared" si="1"/>
        <v>0</v>
      </c>
      <c r="G24" s="574"/>
      <c r="H24" s="575"/>
      <c r="I24" s="575"/>
      <c r="J24" s="575" t="s">
        <v>7</v>
      </c>
      <c r="K24" s="575"/>
      <c r="L24" s="576"/>
      <c r="M24" s="577"/>
    </row>
    <row r="25" spans="1:13" ht="25.5" x14ac:dyDescent="0.25">
      <c r="A25" s="533" t="s">
        <v>3859</v>
      </c>
      <c r="B25" s="587" t="s">
        <v>3860</v>
      </c>
      <c r="C25" s="617" t="s">
        <v>3829</v>
      </c>
      <c r="D25" s="572">
        <v>8</v>
      </c>
      <c r="E25" s="666"/>
      <c r="F25" s="573">
        <f t="shared" si="1"/>
        <v>0</v>
      </c>
      <c r="G25" s="574"/>
      <c r="H25" s="575"/>
      <c r="I25" s="575"/>
      <c r="J25" s="575" t="s">
        <v>7</v>
      </c>
      <c r="K25" s="575"/>
      <c r="L25" s="576"/>
      <c r="M25" s="577"/>
    </row>
    <row r="26" spans="1:13" x14ac:dyDescent="0.25">
      <c r="A26" s="533" t="s">
        <v>3861</v>
      </c>
      <c r="B26" s="587" t="s">
        <v>3862</v>
      </c>
      <c r="C26" s="617" t="s">
        <v>3829</v>
      </c>
      <c r="D26" s="572">
        <v>52</v>
      </c>
      <c r="E26" s="666"/>
      <c r="F26" s="573">
        <f t="shared" si="1"/>
        <v>0</v>
      </c>
      <c r="G26" s="574"/>
      <c r="H26" s="575" t="s">
        <v>7</v>
      </c>
      <c r="I26" s="575"/>
      <c r="J26" s="575"/>
      <c r="K26" s="575"/>
      <c r="L26" s="576"/>
      <c r="M26" s="577"/>
    </row>
    <row r="27" spans="1:13" x14ac:dyDescent="0.25">
      <c r="A27" s="533" t="s">
        <v>3863</v>
      </c>
      <c r="B27" s="587" t="s">
        <v>3864</v>
      </c>
      <c r="C27" s="617" t="s">
        <v>3829</v>
      </c>
      <c r="D27" s="572">
        <v>52</v>
      </c>
      <c r="E27" s="666"/>
      <c r="F27" s="573">
        <f t="shared" si="1"/>
        <v>0</v>
      </c>
      <c r="G27" s="574"/>
      <c r="H27" s="575" t="s">
        <v>7</v>
      </c>
      <c r="I27" s="575"/>
      <c r="J27" s="575"/>
      <c r="K27" s="575"/>
      <c r="L27" s="576"/>
      <c r="M27" s="577"/>
    </row>
    <row r="28" spans="1:13" ht="51" x14ac:dyDescent="0.25">
      <c r="A28" s="533" t="s">
        <v>3865</v>
      </c>
      <c r="B28" s="587" t="s">
        <v>4064</v>
      </c>
      <c r="C28" s="617" t="s">
        <v>3829</v>
      </c>
      <c r="D28" s="588">
        <f>24*365</f>
        <v>8760</v>
      </c>
      <c r="E28" s="668"/>
      <c r="F28" s="573">
        <f t="shared" si="1"/>
        <v>0</v>
      </c>
      <c r="G28" s="574" t="s">
        <v>7</v>
      </c>
      <c r="H28" s="575"/>
      <c r="I28" s="575"/>
      <c r="J28" s="575"/>
      <c r="K28" s="575"/>
      <c r="L28" s="576"/>
      <c r="M28" s="577" t="s">
        <v>3866</v>
      </c>
    </row>
    <row r="29" spans="1:13" ht="25.5" x14ac:dyDescent="0.25">
      <c r="A29" s="533" t="s">
        <v>3867</v>
      </c>
      <c r="B29" s="587" t="s">
        <v>3868</v>
      </c>
      <c r="C29" s="617" t="s">
        <v>3829</v>
      </c>
      <c r="D29" s="588">
        <f>24*365</f>
        <v>8760</v>
      </c>
      <c r="E29" s="668"/>
      <c r="F29" s="573">
        <f t="shared" si="1"/>
        <v>0</v>
      </c>
      <c r="G29" s="574" t="s">
        <v>7</v>
      </c>
      <c r="H29" s="575"/>
      <c r="I29" s="575"/>
      <c r="J29" s="575"/>
      <c r="K29" s="575"/>
      <c r="L29" s="576"/>
      <c r="M29" s="577" t="s">
        <v>3866</v>
      </c>
    </row>
    <row r="30" spans="1:13" ht="38.25" x14ac:dyDescent="0.25">
      <c r="A30" s="533" t="s">
        <v>3869</v>
      </c>
      <c r="B30" s="587" t="s">
        <v>3871</v>
      </c>
      <c r="C30" s="617" t="s">
        <v>3829</v>
      </c>
      <c r="D30" s="588">
        <f>24*365</f>
        <v>8760</v>
      </c>
      <c r="E30" s="668"/>
      <c r="F30" s="573">
        <f t="shared" si="1"/>
        <v>0</v>
      </c>
      <c r="G30" s="574" t="s">
        <v>7</v>
      </c>
      <c r="H30" s="575"/>
      <c r="I30" s="575"/>
      <c r="J30" s="575"/>
      <c r="K30" s="575"/>
      <c r="L30" s="576"/>
      <c r="M30" s="577" t="s">
        <v>3866</v>
      </c>
    </row>
    <row r="31" spans="1:13" ht="25.5" x14ac:dyDescent="0.25">
      <c r="A31" s="533" t="s">
        <v>3870</v>
      </c>
      <c r="B31" s="587" t="s">
        <v>3873</v>
      </c>
      <c r="C31" s="617" t="s">
        <v>3829</v>
      </c>
      <c r="D31" s="572">
        <v>16</v>
      </c>
      <c r="E31" s="666"/>
      <c r="F31" s="573">
        <f t="shared" si="1"/>
        <v>0</v>
      </c>
      <c r="G31" s="574"/>
      <c r="H31" s="575" t="s">
        <v>7</v>
      </c>
      <c r="I31" s="575"/>
      <c r="J31" s="575"/>
      <c r="K31" s="575"/>
      <c r="L31" s="576"/>
      <c r="M31" s="577"/>
    </row>
    <row r="32" spans="1:13" ht="38.25" x14ac:dyDescent="0.25">
      <c r="A32" s="533" t="s">
        <v>3872</v>
      </c>
      <c r="B32" s="587" t="s">
        <v>3875</v>
      </c>
      <c r="C32" s="617" t="s">
        <v>3829</v>
      </c>
      <c r="D32" s="572">
        <v>24</v>
      </c>
      <c r="E32" s="666"/>
      <c r="F32" s="573">
        <f t="shared" si="1"/>
        <v>0</v>
      </c>
      <c r="G32" s="574"/>
      <c r="H32" s="575"/>
      <c r="I32" s="575"/>
      <c r="J32" s="575"/>
      <c r="K32" s="575" t="s">
        <v>7</v>
      </c>
      <c r="L32" s="576" t="s">
        <v>7</v>
      </c>
      <c r="M32" s="577"/>
    </row>
    <row r="33" spans="1:13" ht="51.75" thickBot="1" x14ac:dyDescent="0.3">
      <c r="A33" s="536" t="s">
        <v>3874</v>
      </c>
      <c r="B33" s="584" t="s">
        <v>3876</v>
      </c>
      <c r="C33" s="585" t="s">
        <v>3829</v>
      </c>
      <c r="D33" s="586">
        <v>12</v>
      </c>
      <c r="E33" s="667"/>
      <c r="F33" s="579">
        <f t="shared" si="1"/>
        <v>0</v>
      </c>
      <c r="G33" s="580"/>
      <c r="H33" s="581"/>
      <c r="I33" s="581" t="s">
        <v>7</v>
      </c>
      <c r="J33" s="581"/>
      <c r="K33" s="581"/>
      <c r="L33" s="582"/>
      <c r="M33" s="583"/>
    </row>
    <row r="34" spans="1:13" x14ac:dyDescent="0.25">
      <c r="A34" s="589">
        <v>4</v>
      </c>
      <c r="B34" s="831" t="s">
        <v>3877</v>
      </c>
      <c r="C34" s="832"/>
      <c r="D34" s="832"/>
      <c r="E34" s="832"/>
      <c r="F34" s="832"/>
      <c r="G34" s="832"/>
      <c r="H34" s="832"/>
      <c r="I34" s="832"/>
      <c r="J34" s="832"/>
      <c r="K34" s="832"/>
      <c r="L34" s="832"/>
      <c r="M34" s="833"/>
    </row>
    <row r="35" spans="1:13" ht="26.25" thickBot="1" x14ac:dyDescent="0.3">
      <c r="A35" s="536" t="s">
        <v>3878</v>
      </c>
      <c r="B35" s="590" t="s">
        <v>3879</v>
      </c>
      <c r="C35" s="585" t="s">
        <v>3829</v>
      </c>
      <c r="D35" s="591">
        <v>100</v>
      </c>
      <c r="E35" s="669"/>
      <c r="F35" s="579">
        <f t="shared" si="1"/>
        <v>0</v>
      </c>
      <c r="G35" s="580" t="s">
        <v>7</v>
      </c>
      <c r="H35" s="581"/>
      <c r="I35" s="581"/>
      <c r="J35" s="581"/>
      <c r="K35" s="581"/>
      <c r="L35" s="582"/>
      <c r="M35" s="583"/>
    </row>
    <row r="36" spans="1:13" ht="15" customHeight="1" x14ac:dyDescent="0.25">
      <c r="A36" s="589">
        <v>5</v>
      </c>
      <c r="B36" s="837" t="s">
        <v>3880</v>
      </c>
      <c r="C36" s="838"/>
      <c r="D36" s="838"/>
      <c r="E36" s="838"/>
      <c r="F36" s="838"/>
      <c r="G36" s="838"/>
      <c r="H36" s="838"/>
      <c r="I36" s="838"/>
      <c r="J36" s="838"/>
      <c r="K36" s="838"/>
      <c r="L36" s="838"/>
      <c r="M36" s="839"/>
    </row>
    <row r="37" spans="1:13" ht="25.5" x14ac:dyDescent="0.25">
      <c r="A37" s="533" t="s">
        <v>3881</v>
      </c>
      <c r="B37" s="592" t="s">
        <v>3882</v>
      </c>
      <c r="C37" s="617" t="s">
        <v>3829</v>
      </c>
      <c r="D37" s="588">
        <v>8760</v>
      </c>
      <c r="E37" s="668"/>
      <c r="F37" s="573">
        <f>D37*ROUND(E37, 2)</f>
        <v>0</v>
      </c>
      <c r="G37" s="574" t="s">
        <v>7</v>
      </c>
      <c r="H37" s="575"/>
      <c r="I37" s="575"/>
      <c r="J37" s="575"/>
      <c r="K37" s="575"/>
      <c r="L37" s="576"/>
      <c r="M37" s="577" t="s">
        <v>3866</v>
      </c>
    </row>
    <row r="38" spans="1:13" ht="25.5" x14ac:dyDescent="0.25">
      <c r="A38" s="533" t="s">
        <v>3883</v>
      </c>
      <c r="B38" s="592" t="s">
        <v>3884</v>
      </c>
      <c r="C38" s="617" t="s">
        <v>3829</v>
      </c>
      <c r="D38" s="588">
        <v>100</v>
      </c>
      <c r="E38" s="668"/>
      <c r="F38" s="573">
        <f t="shared" si="1"/>
        <v>0</v>
      </c>
      <c r="G38" s="574" t="s">
        <v>7</v>
      </c>
      <c r="H38" s="575"/>
      <c r="I38" s="575"/>
      <c r="J38" s="575"/>
      <c r="K38" s="575"/>
      <c r="L38" s="576"/>
      <c r="M38" s="577"/>
    </row>
    <row r="39" spans="1:13" x14ac:dyDescent="0.25">
      <c r="A39" s="533" t="s">
        <v>3885</v>
      </c>
      <c r="B39" s="592" t="s">
        <v>4062</v>
      </c>
      <c r="C39" s="617" t="s">
        <v>3829</v>
      </c>
      <c r="D39" s="572">
        <v>8</v>
      </c>
      <c r="E39" s="666"/>
      <c r="F39" s="573">
        <f t="shared" si="1"/>
        <v>0</v>
      </c>
      <c r="G39" s="574"/>
      <c r="H39" s="575"/>
      <c r="I39" s="575"/>
      <c r="J39" s="575"/>
      <c r="K39" s="575"/>
      <c r="L39" s="576" t="s">
        <v>7</v>
      </c>
      <c r="M39" s="577"/>
    </row>
    <row r="40" spans="1:13" x14ac:dyDescent="0.25">
      <c r="A40" s="533" t="s">
        <v>3886</v>
      </c>
      <c r="B40" s="592" t="s">
        <v>4063</v>
      </c>
      <c r="C40" s="617" t="s">
        <v>3829</v>
      </c>
      <c r="D40" s="572">
        <v>8</v>
      </c>
      <c r="E40" s="666"/>
      <c r="F40" s="573">
        <f t="shared" si="1"/>
        <v>0</v>
      </c>
      <c r="G40" s="574"/>
      <c r="H40" s="575"/>
      <c r="I40" s="575"/>
      <c r="J40" s="575"/>
      <c r="K40" s="575" t="s">
        <v>7</v>
      </c>
      <c r="L40" s="576" t="s">
        <v>7</v>
      </c>
      <c r="M40" s="577"/>
    </row>
    <row r="41" spans="1:13" x14ac:dyDescent="0.25">
      <c r="A41" s="533" t="s">
        <v>3887</v>
      </c>
      <c r="B41" s="592" t="s">
        <v>3888</v>
      </c>
      <c r="C41" s="617" t="s">
        <v>3829</v>
      </c>
      <c r="D41" s="572">
        <v>52</v>
      </c>
      <c r="E41" s="666"/>
      <c r="F41" s="573">
        <f t="shared" si="1"/>
        <v>0</v>
      </c>
      <c r="G41" s="574"/>
      <c r="H41" s="575" t="s">
        <v>7</v>
      </c>
      <c r="I41" s="575"/>
      <c r="J41" s="575"/>
      <c r="K41" s="575"/>
      <c r="L41" s="576"/>
      <c r="M41" s="577"/>
    </row>
    <row r="42" spans="1:13" x14ac:dyDescent="0.25">
      <c r="A42" s="533" t="s">
        <v>3889</v>
      </c>
      <c r="B42" s="592" t="s">
        <v>3890</v>
      </c>
      <c r="C42" s="617" t="s">
        <v>3829</v>
      </c>
      <c r="D42" s="572">
        <v>32</v>
      </c>
      <c r="E42" s="666"/>
      <c r="F42" s="573">
        <f t="shared" si="1"/>
        <v>0</v>
      </c>
      <c r="G42" s="574"/>
      <c r="H42" s="575"/>
      <c r="I42" s="575"/>
      <c r="J42" s="575"/>
      <c r="K42" s="575" t="s">
        <v>7</v>
      </c>
      <c r="L42" s="576" t="s">
        <v>7</v>
      </c>
      <c r="M42" s="577"/>
    </row>
    <row r="43" spans="1:13" x14ac:dyDescent="0.25">
      <c r="A43" s="533" t="s">
        <v>3891</v>
      </c>
      <c r="B43" s="593" t="s">
        <v>3892</v>
      </c>
      <c r="C43" s="617" t="s">
        <v>3829</v>
      </c>
      <c r="D43" s="572">
        <v>120</v>
      </c>
      <c r="E43" s="666"/>
      <c r="F43" s="573">
        <f t="shared" si="1"/>
        <v>0</v>
      </c>
      <c r="G43" s="574"/>
      <c r="H43" s="575"/>
      <c r="I43" s="575"/>
      <c r="J43" s="575"/>
      <c r="K43" s="575" t="s">
        <v>7</v>
      </c>
      <c r="L43" s="576" t="s">
        <v>7</v>
      </c>
      <c r="M43" s="577"/>
    </row>
    <row r="44" spans="1:13" ht="25.5" x14ac:dyDescent="0.25">
      <c r="A44" s="533" t="s">
        <v>3893</v>
      </c>
      <c r="B44" s="593" t="s">
        <v>3894</v>
      </c>
      <c r="C44" s="617" t="s">
        <v>3829</v>
      </c>
      <c r="D44" s="572">
        <v>48</v>
      </c>
      <c r="E44" s="666"/>
      <c r="F44" s="573">
        <f t="shared" si="1"/>
        <v>0</v>
      </c>
      <c r="G44" s="574"/>
      <c r="H44" s="575"/>
      <c r="I44" s="575"/>
      <c r="J44" s="575"/>
      <c r="K44" s="575"/>
      <c r="L44" s="576" t="s">
        <v>7</v>
      </c>
      <c r="M44" s="577"/>
    </row>
    <row r="45" spans="1:13" x14ac:dyDescent="0.25">
      <c r="A45" s="533" t="s">
        <v>3895</v>
      </c>
      <c r="B45" s="593" t="s">
        <v>3896</v>
      </c>
      <c r="C45" s="617" t="s">
        <v>3829</v>
      </c>
      <c r="D45" s="572">
        <v>160</v>
      </c>
      <c r="E45" s="666"/>
      <c r="F45" s="573">
        <f t="shared" si="1"/>
        <v>0</v>
      </c>
      <c r="G45" s="574"/>
      <c r="H45" s="575"/>
      <c r="I45" s="575"/>
      <c r="J45" s="575"/>
      <c r="K45" s="575"/>
      <c r="L45" s="576" t="s">
        <v>7</v>
      </c>
      <c r="M45" s="577"/>
    </row>
    <row r="46" spans="1:13" ht="26.25" thickBot="1" x14ac:dyDescent="0.3">
      <c r="A46" s="536" t="s">
        <v>3897</v>
      </c>
      <c r="B46" s="594" t="s">
        <v>3898</v>
      </c>
      <c r="C46" s="585" t="s">
        <v>3829</v>
      </c>
      <c r="D46" s="586">
        <v>48</v>
      </c>
      <c r="E46" s="667"/>
      <c r="F46" s="579">
        <f t="shared" si="1"/>
        <v>0</v>
      </c>
      <c r="G46" s="595"/>
      <c r="H46" s="596"/>
      <c r="I46" s="596"/>
      <c r="J46" s="596"/>
      <c r="K46" s="596" t="s">
        <v>7</v>
      </c>
      <c r="L46" s="597" t="s">
        <v>7</v>
      </c>
      <c r="M46" s="583"/>
    </row>
    <row r="47" spans="1:13" ht="15.75" thickBot="1" x14ac:dyDescent="0.3">
      <c r="E47" s="569"/>
      <c r="F47" s="567"/>
      <c r="M47" s="566"/>
    </row>
    <row r="48" spans="1:13" ht="15.75" thickBot="1" x14ac:dyDescent="0.3">
      <c r="B48" s="518"/>
      <c r="C48" s="518"/>
      <c r="D48" s="518"/>
      <c r="E48" s="1394" t="s">
        <v>3793</v>
      </c>
      <c r="F48" s="1395"/>
      <c r="M48" s="566"/>
    </row>
    <row r="49" spans="2:13" ht="30" customHeight="1" thickBot="1" x14ac:dyDescent="0.3">
      <c r="B49" s="1414" t="s">
        <v>1946</v>
      </c>
      <c r="C49" s="1415"/>
      <c r="D49" s="1415"/>
      <c r="E49" s="1416"/>
      <c r="F49" s="519">
        <f>SUM(F9:F15,F17,F20:F33,F35,F37:F46)</f>
        <v>0</v>
      </c>
      <c r="M49" s="566"/>
    </row>
    <row r="50" spans="2:13" ht="30" customHeight="1" thickBot="1" x14ac:dyDescent="0.3">
      <c r="B50" s="520"/>
      <c r="C50" s="520"/>
      <c r="D50" s="520"/>
      <c r="E50" s="521"/>
      <c r="F50" s="522"/>
      <c r="M50" s="566"/>
    </row>
    <row r="51" spans="2:13" ht="30" customHeight="1" thickBot="1" x14ac:dyDescent="0.3">
      <c r="B51" s="1417" t="s">
        <v>3899</v>
      </c>
      <c r="C51" s="1418"/>
      <c r="D51" s="1418"/>
      <c r="E51" s="1419"/>
      <c r="F51" s="519">
        <f>F49*4</f>
        <v>0</v>
      </c>
      <c r="M51" s="566"/>
    </row>
    <row r="52" spans="2:13" ht="30" customHeight="1" thickBot="1" x14ac:dyDescent="0.3">
      <c r="B52" s="520"/>
      <c r="C52" s="520"/>
      <c r="D52" s="520"/>
      <c r="E52" s="523"/>
      <c r="F52" s="522"/>
      <c r="M52" s="566"/>
    </row>
    <row r="53" spans="2:13" ht="30" customHeight="1" thickBot="1" x14ac:dyDescent="0.3">
      <c r="B53" s="524"/>
      <c r="C53" s="524"/>
      <c r="D53" s="524"/>
      <c r="E53" s="598" t="s">
        <v>4072</v>
      </c>
      <c r="F53" s="519">
        <f>0.23*F51</f>
        <v>0</v>
      </c>
      <c r="M53" s="566"/>
    </row>
    <row r="54" spans="2:13" ht="30" customHeight="1" thickBot="1" x14ac:dyDescent="0.3">
      <c r="B54" s="520"/>
      <c r="C54" s="520"/>
      <c r="D54" s="520"/>
      <c r="E54" s="521"/>
      <c r="F54" s="522"/>
      <c r="G54" s="1153"/>
      <c r="H54" s="1153"/>
      <c r="I54" s="599"/>
      <c r="J54" s="599"/>
      <c r="K54" s="599"/>
      <c r="L54" s="599"/>
      <c r="M54" s="600"/>
    </row>
    <row r="55" spans="2:13" ht="30" customHeight="1" thickBot="1" x14ac:dyDescent="0.3">
      <c r="B55" s="1417" t="s">
        <v>3769</v>
      </c>
      <c r="C55" s="1418"/>
      <c r="D55" s="1418"/>
      <c r="E55" s="1419"/>
      <c r="F55" s="519">
        <f>F51+F53</f>
        <v>0</v>
      </c>
      <c r="G55" s="1153"/>
      <c r="H55" s="1153"/>
    </row>
    <row r="56" spans="2:13" x14ac:dyDescent="0.25">
      <c r="G56" s="599"/>
      <c r="H56" s="599"/>
      <c r="I56" s="599"/>
      <c r="J56" s="599"/>
      <c r="K56" s="599"/>
      <c r="L56" s="599"/>
      <c r="M56" s="600"/>
    </row>
  </sheetData>
  <sheetProtection algorithmName="SHA-512" hashValue="AAaU7MvCqYyobgB5imuqFjA7J8cI7r+4sxGkQAmabJOZPxnOU2QnZ6fd0QBcFKXoLbOe6uDaxaAT6ouMkKPm9Q==" saltValue="wU/qKQ2SgayPD42wqSSvvA==" spinCount="100000" sheet="1" objects="1" scenarios="1"/>
  <mergeCells count="21">
    <mergeCell ref="M5:M7"/>
    <mergeCell ref="E48:F48"/>
    <mergeCell ref="B49:E49"/>
    <mergeCell ref="B51:E51"/>
    <mergeCell ref="B55:E55"/>
    <mergeCell ref="A1:D1"/>
    <mergeCell ref="K1:M1"/>
    <mergeCell ref="A2:E2"/>
    <mergeCell ref="G4:L4"/>
    <mergeCell ref="A5:A7"/>
    <mergeCell ref="B5:B7"/>
    <mergeCell ref="C5:C7"/>
    <mergeCell ref="D5:D7"/>
    <mergeCell ref="E5:E7"/>
    <mergeCell ref="F5:F7"/>
    <mergeCell ref="G5:G7"/>
    <mergeCell ref="H5:H7"/>
    <mergeCell ref="I5:I7"/>
    <mergeCell ref="J5:J7"/>
    <mergeCell ref="K5:K7"/>
    <mergeCell ref="L5:L7"/>
  </mergeCells>
  <printOptions horizontalCentered="1"/>
  <pageMargins left="0.39370078740157483" right="0.39370078740157483" top="0.39370078740157483" bottom="0.39370078740157483" header="0.19685039370078741" footer="0.19685039370078741"/>
  <pageSetup scale="53" fitToHeight="3" orientation="landscape" r:id="rId1"/>
  <headerFooter>
    <oddFooter>Strana &amp;P z &amp;N</oddFooter>
  </headerFooter>
  <ignoredErrors>
    <ignoredError sqref="A32:A33" twoDigitTextYear="1"/>
  </ignoredErrors>
  <drawing r:id="rId2"/>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3">
    <tabColor rgb="FF585858"/>
  </sheetPr>
  <dimension ref="A1:H33"/>
  <sheetViews>
    <sheetView tabSelected="1" zoomScale="90" zoomScaleNormal="90" workbookViewId="0">
      <selection activeCell="I24" sqref="I24"/>
    </sheetView>
  </sheetViews>
  <sheetFormatPr defaultColWidth="9.140625" defaultRowHeight="15" x14ac:dyDescent="0.25"/>
  <cols>
    <col min="1" max="1" width="55.7109375" style="18" customWidth="1"/>
    <col min="2" max="2" width="35.7109375" style="18" customWidth="1"/>
    <col min="3" max="16384" width="9.140625" style="18"/>
  </cols>
  <sheetData>
    <row r="1" spans="1:8" ht="54" customHeight="1" x14ac:dyDescent="0.25">
      <c r="A1" s="1162"/>
      <c r="B1" s="1162"/>
    </row>
    <row r="2" spans="1:8" ht="15.75" customHeight="1" x14ac:dyDescent="0.25">
      <c r="A2" s="1169" t="s">
        <v>1956</v>
      </c>
      <c r="B2" s="1169"/>
    </row>
    <row r="3" spans="1:8" ht="15.75" customHeight="1" x14ac:dyDescent="0.25"/>
    <row r="4" spans="1:8" ht="15.75" customHeight="1" x14ac:dyDescent="0.25">
      <c r="A4" s="1090" t="s">
        <v>3544</v>
      </c>
      <c r="B4" s="18" t="s">
        <v>4061</v>
      </c>
    </row>
    <row r="5" spans="1:8" ht="15.75" customHeight="1" thickBot="1" x14ac:dyDescent="0.3"/>
    <row r="6" spans="1:8" ht="50.1" customHeight="1" thickTop="1" x14ac:dyDescent="0.25">
      <c r="A6" s="1421" t="s">
        <v>3765</v>
      </c>
      <c r="B6" s="1422"/>
    </row>
    <row r="7" spans="1:8" ht="15.75" customHeight="1" x14ac:dyDescent="0.25">
      <c r="A7" s="1091"/>
      <c r="B7" s="201"/>
    </row>
    <row r="8" spans="1:8" ht="15.75" customHeight="1" thickBot="1" x14ac:dyDescent="0.3">
      <c r="A8" s="1091"/>
      <c r="B8" s="201"/>
    </row>
    <row r="9" spans="1:8" ht="15.75" customHeight="1" thickTop="1" x14ac:dyDescent="0.25">
      <c r="A9" s="1092" t="s">
        <v>194</v>
      </c>
      <c r="B9" s="1093" t="s">
        <v>3770</v>
      </c>
    </row>
    <row r="10" spans="1:8" ht="31.5" customHeight="1" x14ac:dyDescent="0.25">
      <c r="A10" s="1094" t="s">
        <v>4056</v>
      </c>
      <c r="B10" s="1095">
        <f>'Príloha č.2 - Sumár tunel'!C48</f>
        <v>0</v>
      </c>
    </row>
    <row r="11" spans="1:8" ht="31.5" customHeight="1" x14ac:dyDescent="0.25">
      <c r="A11" s="1094" t="s">
        <v>4057</v>
      </c>
      <c r="B11" s="1095">
        <f>'Príloha č.4 - Sumár ISD D3'!C23</f>
        <v>0</v>
      </c>
    </row>
    <row r="12" spans="1:8" ht="31.5" customHeight="1" x14ac:dyDescent="0.25">
      <c r="A12" s="1094" t="s">
        <v>4058</v>
      </c>
      <c r="B12" s="1095">
        <f>'Príloha č.6 - Sumár ISD D1'!C24</f>
        <v>0</v>
      </c>
      <c r="H12" s="778"/>
    </row>
    <row r="13" spans="1:8" ht="31.5" customHeight="1" x14ac:dyDescent="0.25">
      <c r="A13" s="1094" t="s">
        <v>3905</v>
      </c>
      <c r="B13" s="1095">
        <f>'Príloha č.8 - Sumár ND'!C34</f>
        <v>0</v>
      </c>
    </row>
    <row r="14" spans="1:8" ht="31.5" customHeight="1" x14ac:dyDescent="0.25">
      <c r="A14" s="1096" t="s">
        <v>3903</v>
      </c>
      <c r="B14" s="1097">
        <f>'Príloha č.9 - Opravy'!D23</f>
        <v>0</v>
      </c>
    </row>
    <row r="15" spans="1:8" ht="47.25" customHeight="1" x14ac:dyDescent="0.25">
      <c r="A15" s="1096" t="s">
        <v>3904</v>
      </c>
      <c r="B15" s="1097">
        <f>'Príloha č.10 - Správy'!$I$24</f>
        <v>0</v>
      </c>
    </row>
    <row r="16" spans="1:8" ht="31.5" customHeight="1" thickBot="1" x14ac:dyDescent="0.3">
      <c r="A16" s="1098" t="s">
        <v>3902</v>
      </c>
      <c r="B16" s="1099">
        <f>'Príloha č.11 - KB'!F51</f>
        <v>0</v>
      </c>
    </row>
    <row r="17" spans="1:2" ht="15.75" thickTop="1" x14ac:dyDescent="0.25">
      <c r="A17" s="1100"/>
      <c r="B17" s="1101"/>
    </row>
    <row r="18" spans="1:2" ht="15.75" customHeight="1" thickBot="1" x14ac:dyDescent="0.3">
      <c r="A18" s="1102"/>
      <c r="B18" s="1103"/>
    </row>
    <row r="19" spans="1:2" ht="15.75" customHeight="1" thickTop="1" x14ac:dyDescent="0.25">
      <c r="A19" s="1104"/>
      <c r="B19" s="1105"/>
    </row>
    <row r="20" spans="1:2" ht="15.75" thickBot="1" x14ac:dyDescent="0.3"/>
    <row r="21" spans="1:2" ht="15.75" thickTop="1" x14ac:dyDescent="0.25">
      <c r="A21" s="1106" t="s">
        <v>192</v>
      </c>
      <c r="B21" s="1107" t="s">
        <v>186</v>
      </c>
    </row>
    <row r="22" spans="1:2" ht="38.25" customHeight="1" thickBot="1" x14ac:dyDescent="0.3">
      <c r="A22" s="1108" t="s">
        <v>3814</v>
      </c>
      <c r="B22" s="1109">
        <f>SUM(B10:B16)</f>
        <v>0</v>
      </c>
    </row>
    <row r="23" spans="1:2" ht="15" customHeight="1" thickTop="1" x14ac:dyDescent="0.25">
      <c r="A23" s="1420"/>
      <c r="B23" s="1420"/>
    </row>
    <row r="24" spans="1:2" ht="34.5" customHeight="1" thickBot="1" x14ac:dyDescent="0.3"/>
    <row r="25" spans="1:2" ht="15.75" thickTop="1" x14ac:dyDescent="0.25">
      <c r="A25" s="1110" t="s">
        <v>187</v>
      </c>
      <c r="B25" s="1110" t="s">
        <v>188</v>
      </c>
    </row>
    <row r="26" spans="1:2" x14ac:dyDescent="0.25">
      <c r="A26" s="1111"/>
      <c r="B26" s="1111"/>
    </row>
    <row r="27" spans="1:2" x14ac:dyDescent="0.25">
      <c r="A27" s="1111"/>
      <c r="B27" s="1111"/>
    </row>
    <row r="28" spans="1:2" x14ac:dyDescent="0.25">
      <c r="A28" s="1111"/>
      <c r="B28" s="1111"/>
    </row>
    <row r="29" spans="1:2" x14ac:dyDescent="0.25">
      <c r="A29" s="778"/>
      <c r="B29" s="778"/>
    </row>
    <row r="30" spans="1:2" x14ac:dyDescent="0.25">
      <c r="A30" s="778"/>
      <c r="B30" s="778"/>
    </row>
    <row r="31" spans="1:2" x14ac:dyDescent="0.25">
      <c r="A31" s="778"/>
      <c r="B31" s="778"/>
    </row>
    <row r="32" spans="1:2" x14ac:dyDescent="0.25">
      <c r="A32" s="18" t="s">
        <v>189</v>
      </c>
      <c r="B32" s="1089" t="s">
        <v>190</v>
      </c>
    </row>
    <row r="33" spans="2:2" ht="30" x14ac:dyDescent="0.25">
      <c r="B33" s="1112" t="s">
        <v>191</v>
      </c>
    </row>
  </sheetData>
  <sheetProtection algorithmName="SHA-512" hashValue="9wtEEorUWz7d8fzfKWP3OOzUDQEsxx7QoRvAKr8XygiMmX+xf5rctkFMdXh/f3JGFsAXehA4xVsOd58sYbgFHA==" saltValue="yLEydo7fE4/7tfFq4g+Qyg==" spinCount="100000" sheet="1" objects="1" scenarios="1"/>
  <mergeCells count="4">
    <mergeCell ref="A1:B1"/>
    <mergeCell ref="A2:B2"/>
    <mergeCell ref="A23:B23"/>
    <mergeCell ref="A6:B6"/>
  </mergeCells>
  <printOptions horizontalCentered="1"/>
  <pageMargins left="0.39370078740157483" right="0.39370078740157483" top="0.39370078740157483" bottom="0.39370078740157483" header="0.19685039370078741" footer="0.19685039370078741"/>
  <pageSetup paperSize="9" orientation="portrait" r:id="rId1"/>
  <headerFooter>
    <oddFooter>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tabColor rgb="FF92D050"/>
    <pageSetUpPr fitToPage="1"/>
  </sheetPr>
  <dimension ref="A1:S60"/>
  <sheetViews>
    <sheetView zoomScale="40" zoomScaleNormal="40" workbookViewId="0">
      <pane ySplit="7" topLeftCell="A41" activePane="bottomLeft" state="frozen"/>
      <selection pane="bottomLeft" activeCell="AC42" sqref="AC42"/>
    </sheetView>
  </sheetViews>
  <sheetFormatPr defaultColWidth="9.140625" defaultRowHeight="15" x14ac:dyDescent="0.25"/>
  <cols>
    <col min="1" max="1" width="5.7109375" style="1133" customWidth="1"/>
    <col min="2" max="2" width="18.7109375" style="18" customWidth="1"/>
    <col min="3" max="3" width="32.7109375" style="18" customWidth="1"/>
    <col min="4" max="4" width="60.7109375" style="18" customWidth="1"/>
    <col min="5" max="10" width="3.7109375" style="1133" customWidth="1"/>
    <col min="11" max="12" width="9.7109375" style="1133" customWidth="1"/>
    <col min="13" max="17" width="7.7109375" style="18" customWidth="1"/>
    <col min="18" max="19" width="15.7109375" style="18" customWidth="1"/>
    <col min="20" max="16384" width="9.140625" style="18"/>
  </cols>
  <sheetData>
    <row r="1" spans="1:19" ht="54" customHeight="1" x14ac:dyDescent="0.25">
      <c r="A1" s="1162"/>
      <c r="B1" s="1162"/>
      <c r="C1" s="1162"/>
      <c r="D1" s="1162"/>
      <c r="E1" s="1162"/>
      <c r="F1" s="1163" t="s">
        <v>601</v>
      </c>
      <c r="G1" s="1163"/>
      <c r="H1" s="1163"/>
      <c r="I1" s="1163"/>
      <c r="J1" s="1163"/>
      <c r="K1" s="1163"/>
      <c r="L1" s="1163"/>
      <c r="M1" s="1163"/>
      <c r="N1" s="1163"/>
      <c r="O1" s="1163"/>
      <c r="P1" s="1163"/>
      <c r="Q1" s="1163"/>
      <c r="R1" s="1163"/>
      <c r="S1" s="1163"/>
    </row>
    <row r="2" spans="1:19" ht="15.75" customHeight="1" x14ac:dyDescent="0.25">
      <c r="A2" s="1169" t="s">
        <v>1567</v>
      </c>
      <c r="B2" s="1169"/>
      <c r="C2" s="1169"/>
      <c r="D2" s="1169"/>
      <c r="E2" s="1169"/>
      <c r="F2" s="1169"/>
      <c r="G2" s="1169"/>
      <c r="H2" s="1169"/>
      <c r="I2" s="1169"/>
      <c r="J2" s="1169"/>
      <c r="K2" s="1169"/>
      <c r="L2" s="1169"/>
      <c r="M2" s="1169"/>
      <c r="N2" s="1169"/>
      <c r="O2" s="1169"/>
      <c r="P2" s="1169"/>
      <c r="Q2" s="1169"/>
      <c r="R2" s="1169"/>
      <c r="S2" s="1169"/>
    </row>
    <row r="3" spans="1:19" ht="15.75" customHeight="1" x14ac:dyDescent="0.25">
      <c r="A3" s="1169" t="s">
        <v>639</v>
      </c>
      <c r="B3" s="1169"/>
      <c r="C3" s="1169"/>
      <c r="D3" s="1169"/>
      <c r="E3" s="1169"/>
      <c r="F3" s="1169"/>
      <c r="G3" s="1169"/>
      <c r="H3" s="1169"/>
      <c r="I3" s="1169"/>
      <c r="J3" s="1169"/>
      <c r="K3" s="1169"/>
      <c r="L3" s="1169"/>
      <c r="M3" s="1169"/>
      <c r="N3" s="1169"/>
    </row>
    <row r="4" spans="1:19" ht="15.75" customHeight="1" thickBot="1" x14ac:dyDescent="0.3"/>
    <row r="5" spans="1:19" ht="24.95" customHeight="1" thickTop="1" x14ac:dyDescent="0.25">
      <c r="A5" s="1173" t="s">
        <v>234</v>
      </c>
      <c r="B5" s="1170" t="s">
        <v>235</v>
      </c>
      <c r="C5" s="1193" t="s">
        <v>236</v>
      </c>
      <c r="D5" s="1170" t="s">
        <v>237</v>
      </c>
      <c r="E5" s="1156" t="s">
        <v>4045</v>
      </c>
      <c r="F5" s="1156"/>
      <c r="G5" s="1156"/>
      <c r="H5" s="1156"/>
      <c r="I5" s="1156"/>
      <c r="J5" s="1158" t="s">
        <v>1350</v>
      </c>
      <c r="K5" s="1158"/>
      <c r="L5" s="1158"/>
      <c r="M5" s="1160" t="s">
        <v>281</v>
      </c>
      <c r="N5" s="1160"/>
      <c r="O5" s="1160"/>
      <c r="P5" s="1160"/>
      <c r="Q5" s="1160"/>
      <c r="R5" s="1165" t="s">
        <v>201</v>
      </c>
      <c r="S5" s="1167" t="s">
        <v>202</v>
      </c>
    </row>
    <row r="6" spans="1:19" ht="24.95" customHeight="1" thickBot="1" x14ac:dyDescent="0.3">
      <c r="A6" s="1174"/>
      <c r="B6" s="1171"/>
      <c r="C6" s="1194"/>
      <c r="D6" s="1171"/>
      <c r="E6" s="1157"/>
      <c r="F6" s="1157"/>
      <c r="G6" s="1157"/>
      <c r="H6" s="1157"/>
      <c r="I6" s="1157"/>
      <c r="J6" s="1159"/>
      <c r="K6" s="1159"/>
      <c r="L6" s="1159"/>
      <c r="M6" s="1161"/>
      <c r="N6" s="1161"/>
      <c r="O6" s="1161"/>
      <c r="P6" s="1161"/>
      <c r="Q6" s="1161"/>
      <c r="R6" s="1166"/>
      <c r="S6" s="1168"/>
    </row>
    <row r="7" spans="1:19" ht="60" customHeight="1" thickBot="1" x14ac:dyDescent="0.3">
      <c r="A7" s="1189"/>
      <c r="B7" s="1190"/>
      <c r="C7" s="1195"/>
      <c r="D7" s="1190"/>
      <c r="E7" s="253" t="s">
        <v>227</v>
      </c>
      <c r="F7" s="254" t="s">
        <v>228</v>
      </c>
      <c r="G7" s="254" t="s">
        <v>229</v>
      </c>
      <c r="H7" s="254" t="s">
        <v>217</v>
      </c>
      <c r="I7" s="255" t="s">
        <v>230</v>
      </c>
      <c r="J7" s="256" t="s">
        <v>231</v>
      </c>
      <c r="K7" s="256" t="s">
        <v>232</v>
      </c>
      <c r="L7" s="256" t="s">
        <v>233</v>
      </c>
      <c r="M7" s="258" t="s">
        <v>239</v>
      </c>
      <c r="N7" s="256" t="s">
        <v>238</v>
      </c>
      <c r="O7" s="256" t="s">
        <v>473</v>
      </c>
      <c r="P7" s="256" t="s">
        <v>3</v>
      </c>
      <c r="Q7" s="257" t="s">
        <v>64</v>
      </c>
      <c r="R7" s="1191"/>
      <c r="S7" s="1192"/>
    </row>
    <row r="8" spans="1:19" s="38" customFormat="1" ht="15" customHeight="1" x14ac:dyDescent="0.25">
      <c r="A8" s="303">
        <v>1</v>
      </c>
      <c r="B8" s="330"/>
      <c r="C8" s="280"/>
      <c r="D8" s="289" t="s">
        <v>381</v>
      </c>
      <c r="E8" s="282"/>
      <c r="F8" s="282"/>
      <c r="G8" s="282"/>
      <c r="H8" s="282"/>
      <c r="I8" s="282"/>
      <c r="J8" s="331"/>
      <c r="K8" s="687">
        <v>43033</v>
      </c>
      <c r="L8" s="687">
        <v>46684</v>
      </c>
      <c r="M8" s="716"/>
      <c r="N8" s="331"/>
      <c r="O8" s="331"/>
      <c r="P8" s="717">
        <v>0.25</v>
      </c>
      <c r="Q8" s="717">
        <v>1</v>
      </c>
      <c r="R8" s="698"/>
      <c r="S8" s="308">
        <f>P8*Q8*ROUND(R8,2)</f>
        <v>0</v>
      </c>
    </row>
    <row r="9" spans="1:19" s="204" customFormat="1" ht="76.5" x14ac:dyDescent="0.25">
      <c r="A9" s="303">
        <v>2</v>
      </c>
      <c r="B9" s="539" t="s">
        <v>1247</v>
      </c>
      <c r="C9" s="315" t="s">
        <v>1248</v>
      </c>
      <c r="D9" s="313" t="s">
        <v>224</v>
      </c>
      <c r="E9" s="305"/>
      <c r="F9" s="305"/>
      <c r="G9" s="305"/>
      <c r="H9" s="305"/>
      <c r="I9" s="305"/>
      <c r="J9" s="717" t="s">
        <v>7</v>
      </c>
      <c r="K9" s="721"/>
      <c r="L9" s="721"/>
      <c r="M9" s="717" t="s">
        <v>7</v>
      </c>
      <c r="N9" s="717"/>
      <c r="O9" s="717"/>
      <c r="P9" s="717">
        <v>1</v>
      </c>
      <c r="Q9" s="717">
        <v>1</v>
      </c>
      <c r="R9" s="698"/>
      <c r="S9" s="308">
        <f>P9*Q9*ROUND(R9,2)</f>
        <v>0</v>
      </c>
    </row>
    <row r="10" spans="1:19" ht="38.25" x14ac:dyDescent="0.25">
      <c r="A10" s="214">
        <v>3</v>
      </c>
      <c r="B10" s="1136" t="s">
        <v>602</v>
      </c>
      <c r="C10" s="765" t="s">
        <v>4017</v>
      </c>
      <c r="D10" s="766" t="s">
        <v>603</v>
      </c>
      <c r="E10" s="767" t="s">
        <v>7</v>
      </c>
      <c r="F10" s="767"/>
      <c r="G10" s="767"/>
      <c r="H10" s="767"/>
      <c r="I10" s="767"/>
      <c r="J10" s="767"/>
      <c r="K10" s="768"/>
      <c r="L10" s="768"/>
      <c r="M10" s="767"/>
      <c r="N10" s="767"/>
      <c r="O10" s="767"/>
      <c r="P10" s="767">
        <v>365</v>
      </c>
      <c r="Q10" s="767" t="s">
        <v>4046</v>
      </c>
      <c r="R10" s="787" t="s">
        <v>4046</v>
      </c>
      <c r="S10" s="788" t="s">
        <v>4046</v>
      </c>
    </row>
    <row r="11" spans="1:19" x14ac:dyDescent="0.25">
      <c r="A11" s="214">
        <v>4</v>
      </c>
      <c r="B11" s="1175" t="s">
        <v>602</v>
      </c>
      <c r="C11" s="1179" t="s">
        <v>604</v>
      </c>
      <c r="D11" s="769" t="s">
        <v>603</v>
      </c>
      <c r="E11" s="767"/>
      <c r="F11" s="767" t="s">
        <v>7</v>
      </c>
      <c r="G11" s="767"/>
      <c r="H11" s="767"/>
      <c r="I11" s="767"/>
      <c r="J11" s="767"/>
      <c r="K11" s="770"/>
      <c r="L11" s="770"/>
      <c r="M11" s="767"/>
      <c r="N11" s="767"/>
      <c r="O11" s="767"/>
      <c r="P11" s="767">
        <v>52</v>
      </c>
      <c r="Q11" s="767" t="s">
        <v>4046</v>
      </c>
      <c r="R11" s="787" t="s">
        <v>4046</v>
      </c>
      <c r="S11" s="788" t="s">
        <v>4046</v>
      </c>
    </row>
    <row r="12" spans="1:19" ht="25.5" customHeight="1" x14ac:dyDescent="0.25">
      <c r="A12" s="214">
        <v>5</v>
      </c>
      <c r="B12" s="1176"/>
      <c r="C12" s="1180"/>
      <c r="D12" s="769" t="s">
        <v>605</v>
      </c>
      <c r="E12" s="767" t="s">
        <v>7</v>
      </c>
      <c r="F12" s="767"/>
      <c r="G12" s="767"/>
      <c r="H12" s="767"/>
      <c r="I12" s="767"/>
      <c r="J12" s="767"/>
      <c r="K12" s="770"/>
      <c r="L12" s="770"/>
      <c r="M12" s="767"/>
      <c r="N12" s="767"/>
      <c r="O12" s="767"/>
      <c r="P12" s="767">
        <v>365</v>
      </c>
      <c r="Q12" s="767" t="s">
        <v>4046</v>
      </c>
      <c r="R12" s="787" t="s">
        <v>4046</v>
      </c>
      <c r="S12" s="788" t="s">
        <v>4046</v>
      </c>
    </row>
    <row r="13" spans="1:19" ht="25.5" customHeight="1" x14ac:dyDescent="0.25">
      <c r="A13" s="303">
        <v>6</v>
      </c>
      <c r="B13" s="1176"/>
      <c r="C13" s="1180"/>
      <c r="D13" s="769" t="s">
        <v>606</v>
      </c>
      <c r="E13" s="767"/>
      <c r="F13" s="767" t="s">
        <v>7</v>
      </c>
      <c r="G13" s="767"/>
      <c r="H13" s="767"/>
      <c r="I13" s="767"/>
      <c r="J13" s="767"/>
      <c r="K13" s="770"/>
      <c r="L13" s="770"/>
      <c r="M13" s="767"/>
      <c r="N13" s="767"/>
      <c r="O13" s="767"/>
      <c r="P13" s="767">
        <v>52</v>
      </c>
      <c r="Q13" s="767" t="s">
        <v>4046</v>
      </c>
      <c r="R13" s="787" t="s">
        <v>4046</v>
      </c>
      <c r="S13" s="788" t="s">
        <v>4046</v>
      </c>
    </row>
    <row r="14" spans="1:19" ht="25.5" customHeight="1" x14ac:dyDescent="0.25">
      <c r="A14" s="214">
        <v>7</v>
      </c>
      <c r="B14" s="1176"/>
      <c r="C14" s="1180"/>
      <c r="D14" s="769" t="s">
        <v>607</v>
      </c>
      <c r="E14" s="767"/>
      <c r="F14" s="767"/>
      <c r="G14" s="767" t="s">
        <v>7</v>
      </c>
      <c r="H14" s="767"/>
      <c r="I14" s="767"/>
      <c r="J14" s="767"/>
      <c r="K14" s="770"/>
      <c r="L14" s="770"/>
      <c r="M14" s="767"/>
      <c r="N14" s="767"/>
      <c r="O14" s="767"/>
      <c r="P14" s="767">
        <v>12</v>
      </c>
      <c r="Q14" s="767" t="s">
        <v>4046</v>
      </c>
      <c r="R14" s="787" t="s">
        <v>4046</v>
      </c>
      <c r="S14" s="788" t="s">
        <v>4046</v>
      </c>
    </row>
    <row r="15" spans="1:19" ht="25.5" customHeight="1" x14ac:dyDescent="0.25">
      <c r="A15" s="214">
        <v>8</v>
      </c>
      <c r="B15" s="1176"/>
      <c r="C15" s="1180"/>
      <c r="D15" s="769" t="s">
        <v>608</v>
      </c>
      <c r="E15" s="767"/>
      <c r="F15" s="767"/>
      <c r="G15" s="767" t="s">
        <v>7</v>
      </c>
      <c r="H15" s="767"/>
      <c r="I15" s="767"/>
      <c r="J15" s="767"/>
      <c r="K15" s="770"/>
      <c r="L15" s="770"/>
      <c r="M15" s="767"/>
      <c r="N15" s="767"/>
      <c r="O15" s="767"/>
      <c r="P15" s="767">
        <v>12</v>
      </c>
      <c r="Q15" s="767" t="s">
        <v>4046</v>
      </c>
      <c r="R15" s="787" t="s">
        <v>4046</v>
      </c>
      <c r="S15" s="788" t="s">
        <v>4046</v>
      </c>
    </row>
    <row r="16" spans="1:19" ht="25.5" customHeight="1" x14ac:dyDescent="0.25">
      <c r="A16" s="214">
        <v>9</v>
      </c>
      <c r="B16" s="1176"/>
      <c r="C16" s="1180"/>
      <c r="D16" s="769" t="s">
        <v>609</v>
      </c>
      <c r="E16" s="767"/>
      <c r="F16" s="767"/>
      <c r="G16" s="767" t="s">
        <v>7</v>
      </c>
      <c r="H16" s="767"/>
      <c r="I16" s="767"/>
      <c r="J16" s="767"/>
      <c r="K16" s="770"/>
      <c r="L16" s="770"/>
      <c r="M16" s="767"/>
      <c r="N16" s="767"/>
      <c r="O16" s="767"/>
      <c r="P16" s="767">
        <v>12</v>
      </c>
      <c r="Q16" s="767" t="s">
        <v>4046</v>
      </c>
      <c r="R16" s="787" t="s">
        <v>4046</v>
      </c>
      <c r="S16" s="788" t="s">
        <v>4046</v>
      </c>
    </row>
    <row r="17" spans="1:19" ht="25.5" x14ac:dyDescent="0.25">
      <c r="A17" s="303">
        <v>10</v>
      </c>
      <c r="B17" s="1176"/>
      <c r="C17" s="1180"/>
      <c r="D17" s="769" t="s">
        <v>610</v>
      </c>
      <c r="E17" s="767"/>
      <c r="F17" s="767"/>
      <c r="G17" s="767"/>
      <c r="H17" s="767"/>
      <c r="I17" s="767"/>
      <c r="J17" s="767"/>
      <c r="K17" s="770"/>
      <c r="L17" s="770"/>
      <c r="M17" s="767" t="s">
        <v>7</v>
      </c>
      <c r="N17" s="767" t="s">
        <v>7</v>
      </c>
      <c r="O17" s="767"/>
      <c r="P17" s="767">
        <v>2</v>
      </c>
      <c r="Q17" s="767">
        <v>38</v>
      </c>
      <c r="R17" s="698"/>
      <c r="S17" s="772">
        <f>P17*Q17*ROUND(R17,2)</f>
        <v>0</v>
      </c>
    </row>
    <row r="18" spans="1:19" x14ac:dyDescent="0.25">
      <c r="A18" s="214">
        <v>11</v>
      </c>
      <c r="B18" s="1176"/>
      <c r="C18" s="1180"/>
      <c r="D18" s="769" t="s">
        <v>611</v>
      </c>
      <c r="E18" s="767"/>
      <c r="F18" s="767"/>
      <c r="G18" s="767"/>
      <c r="H18" s="767"/>
      <c r="I18" s="767"/>
      <c r="J18" s="767"/>
      <c r="K18" s="770"/>
      <c r="L18" s="770"/>
      <c r="M18" s="767" t="s">
        <v>7</v>
      </c>
      <c r="N18" s="767" t="s">
        <v>7</v>
      </c>
      <c r="O18" s="767"/>
      <c r="P18" s="767">
        <v>2</v>
      </c>
      <c r="Q18" s="767">
        <v>1</v>
      </c>
      <c r="R18" s="698"/>
      <c r="S18" s="772">
        <f t="shared" ref="S18:S26" si="0">P18*Q18*ROUND(R18,2)</f>
        <v>0</v>
      </c>
    </row>
    <row r="19" spans="1:19" x14ac:dyDescent="0.25">
      <c r="A19" s="214">
        <v>12</v>
      </c>
      <c r="B19" s="1176"/>
      <c r="C19" s="1180"/>
      <c r="D19" s="769" t="s">
        <v>612</v>
      </c>
      <c r="E19" s="767"/>
      <c r="F19" s="767"/>
      <c r="G19" s="767"/>
      <c r="H19" s="767"/>
      <c r="I19" s="767"/>
      <c r="J19" s="767"/>
      <c r="K19" s="770"/>
      <c r="L19" s="770"/>
      <c r="M19" s="767" t="s">
        <v>7</v>
      </c>
      <c r="N19" s="767" t="s">
        <v>7</v>
      </c>
      <c r="O19" s="767"/>
      <c r="P19" s="767">
        <v>2</v>
      </c>
      <c r="Q19" s="767">
        <v>1</v>
      </c>
      <c r="R19" s="698"/>
      <c r="S19" s="772">
        <f t="shared" si="0"/>
        <v>0</v>
      </c>
    </row>
    <row r="20" spans="1:19" x14ac:dyDescent="0.25">
      <c r="A20" s="214">
        <v>13</v>
      </c>
      <c r="B20" s="1176"/>
      <c r="C20" s="1180"/>
      <c r="D20" s="769" t="s">
        <v>613</v>
      </c>
      <c r="E20" s="767"/>
      <c r="F20" s="767"/>
      <c r="G20" s="767"/>
      <c r="H20" s="767"/>
      <c r="I20" s="767"/>
      <c r="J20" s="767"/>
      <c r="K20" s="770"/>
      <c r="L20" s="770"/>
      <c r="M20" s="767" t="s">
        <v>7</v>
      </c>
      <c r="N20" s="767" t="s">
        <v>7</v>
      </c>
      <c r="O20" s="767"/>
      <c r="P20" s="767">
        <v>2</v>
      </c>
      <c r="Q20" s="767">
        <v>1</v>
      </c>
      <c r="R20" s="698"/>
      <c r="S20" s="772">
        <f t="shared" si="0"/>
        <v>0</v>
      </c>
    </row>
    <row r="21" spans="1:19" x14ac:dyDescent="0.25">
      <c r="A21" s="303">
        <v>14</v>
      </c>
      <c r="B21" s="1176"/>
      <c r="C21" s="1180"/>
      <c r="D21" s="769" t="s">
        <v>614</v>
      </c>
      <c r="E21" s="767"/>
      <c r="F21" s="767"/>
      <c r="G21" s="767"/>
      <c r="H21" s="767"/>
      <c r="I21" s="767"/>
      <c r="J21" s="767"/>
      <c r="K21" s="770"/>
      <c r="L21" s="770"/>
      <c r="M21" s="767" t="s">
        <v>7</v>
      </c>
      <c r="N21" s="767" t="s">
        <v>7</v>
      </c>
      <c r="O21" s="767"/>
      <c r="P21" s="767">
        <v>2</v>
      </c>
      <c r="Q21" s="767">
        <v>1</v>
      </c>
      <c r="R21" s="698"/>
      <c r="S21" s="772">
        <f t="shared" si="0"/>
        <v>0</v>
      </c>
    </row>
    <row r="22" spans="1:19" x14ac:dyDescent="0.25">
      <c r="A22" s="214">
        <v>15</v>
      </c>
      <c r="B22" s="1176"/>
      <c r="C22" s="1180"/>
      <c r="D22" s="769" t="s">
        <v>615</v>
      </c>
      <c r="E22" s="767"/>
      <c r="F22" s="767"/>
      <c r="G22" s="767"/>
      <c r="H22" s="767"/>
      <c r="I22" s="767"/>
      <c r="J22" s="767"/>
      <c r="K22" s="770"/>
      <c r="L22" s="770"/>
      <c r="M22" s="767" t="s">
        <v>7</v>
      </c>
      <c r="N22" s="767" t="s">
        <v>7</v>
      </c>
      <c r="O22" s="767"/>
      <c r="P22" s="767">
        <v>2</v>
      </c>
      <c r="Q22" s="767">
        <v>1</v>
      </c>
      <c r="R22" s="698"/>
      <c r="S22" s="772">
        <f t="shared" si="0"/>
        <v>0</v>
      </c>
    </row>
    <row r="23" spans="1:19" x14ac:dyDescent="0.25">
      <c r="A23" s="214">
        <v>16</v>
      </c>
      <c r="B23" s="1176"/>
      <c r="C23" s="1180"/>
      <c r="D23" s="769" t="s">
        <v>616</v>
      </c>
      <c r="E23" s="767"/>
      <c r="F23" s="767"/>
      <c r="G23" s="767"/>
      <c r="H23" s="767"/>
      <c r="I23" s="767"/>
      <c r="J23" s="767"/>
      <c r="K23" s="770"/>
      <c r="L23" s="770"/>
      <c r="M23" s="767" t="s">
        <v>7</v>
      </c>
      <c r="N23" s="767" t="s">
        <v>7</v>
      </c>
      <c r="O23" s="767"/>
      <c r="P23" s="767">
        <v>2</v>
      </c>
      <c r="Q23" s="767">
        <v>1</v>
      </c>
      <c r="R23" s="698"/>
      <c r="S23" s="772">
        <f t="shared" si="0"/>
        <v>0</v>
      </c>
    </row>
    <row r="24" spans="1:19" ht="25.5" x14ac:dyDescent="0.25">
      <c r="A24" s="214">
        <v>17</v>
      </c>
      <c r="B24" s="1176"/>
      <c r="C24" s="1180"/>
      <c r="D24" s="769" t="s">
        <v>277</v>
      </c>
      <c r="E24" s="767"/>
      <c r="F24" s="767"/>
      <c r="G24" s="767"/>
      <c r="H24" s="767"/>
      <c r="I24" s="767"/>
      <c r="J24" s="767"/>
      <c r="K24" s="770"/>
      <c r="L24" s="770"/>
      <c r="M24" s="767" t="s">
        <v>7</v>
      </c>
      <c r="N24" s="767" t="s">
        <v>7</v>
      </c>
      <c r="O24" s="767"/>
      <c r="P24" s="767">
        <v>2</v>
      </c>
      <c r="Q24" s="767">
        <v>1</v>
      </c>
      <c r="R24" s="698"/>
      <c r="S24" s="772">
        <f t="shared" si="0"/>
        <v>0</v>
      </c>
    </row>
    <row r="25" spans="1:19" ht="25.5" x14ac:dyDescent="0.25">
      <c r="A25" s="303">
        <v>18</v>
      </c>
      <c r="B25" s="1176"/>
      <c r="C25" s="1180"/>
      <c r="D25" s="769" t="s">
        <v>617</v>
      </c>
      <c r="E25" s="767"/>
      <c r="F25" s="767"/>
      <c r="G25" s="767"/>
      <c r="H25" s="767"/>
      <c r="I25" s="767"/>
      <c r="J25" s="767"/>
      <c r="K25" s="770"/>
      <c r="L25" s="770"/>
      <c r="M25" s="767" t="s">
        <v>7</v>
      </c>
      <c r="N25" s="767" t="s">
        <v>7</v>
      </c>
      <c r="O25" s="767"/>
      <c r="P25" s="767">
        <v>2</v>
      </c>
      <c r="Q25" s="767">
        <v>1</v>
      </c>
      <c r="R25" s="698"/>
      <c r="S25" s="772">
        <f t="shared" si="0"/>
        <v>0</v>
      </c>
    </row>
    <row r="26" spans="1:19" x14ac:dyDescent="0.25">
      <c r="A26" s="214">
        <v>19</v>
      </c>
      <c r="B26" s="1177"/>
      <c r="C26" s="1182"/>
      <c r="D26" s="769" t="s">
        <v>224</v>
      </c>
      <c r="E26" s="767"/>
      <c r="F26" s="767"/>
      <c r="G26" s="767"/>
      <c r="H26" s="767"/>
      <c r="I26" s="767"/>
      <c r="J26" s="767" t="s">
        <v>7</v>
      </c>
      <c r="K26" s="770"/>
      <c r="L26" s="770"/>
      <c r="M26" s="767"/>
      <c r="N26" s="767"/>
      <c r="O26" s="767"/>
      <c r="P26" s="767">
        <v>1</v>
      </c>
      <c r="Q26" s="767">
        <v>1</v>
      </c>
      <c r="R26" s="698"/>
      <c r="S26" s="772">
        <f t="shared" si="0"/>
        <v>0</v>
      </c>
    </row>
    <row r="27" spans="1:19" x14ac:dyDescent="0.25">
      <c r="A27" s="214">
        <v>20</v>
      </c>
      <c r="B27" s="1175" t="s">
        <v>618</v>
      </c>
      <c r="C27" s="1183" t="s">
        <v>619</v>
      </c>
      <c r="D27" s="769" t="s">
        <v>620</v>
      </c>
      <c r="E27" s="767" t="s">
        <v>7</v>
      </c>
      <c r="F27" s="767"/>
      <c r="G27" s="767"/>
      <c r="H27" s="767"/>
      <c r="I27" s="767"/>
      <c r="J27" s="767"/>
      <c r="K27" s="770"/>
      <c r="L27" s="770"/>
      <c r="M27" s="767"/>
      <c r="N27" s="767"/>
      <c r="O27" s="767"/>
      <c r="P27" s="767">
        <v>365</v>
      </c>
      <c r="Q27" s="767" t="s">
        <v>4046</v>
      </c>
      <c r="R27" s="787" t="s">
        <v>4046</v>
      </c>
      <c r="S27" s="788" t="s">
        <v>4046</v>
      </c>
    </row>
    <row r="28" spans="1:19" x14ac:dyDescent="0.25">
      <c r="A28" s="214">
        <v>21</v>
      </c>
      <c r="B28" s="1176"/>
      <c r="C28" s="1184"/>
      <c r="D28" s="769" t="s">
        <v>620</v>
      </c>
      <c r="E28" s="767"/>
      <c r="F28" s="767" t="s">
        <v>7</v>
      </c>
      <c r="G28" s="767"/>
      <c r="H28" s="767"/>
      <c r="I28" s="767"/>
      <c r="J28" s="767"/>
      <c r="K28" s="770"/>
      <c r="L28" s="770"/>
      <c r="M28" s="767"/>
      <c r="N28" s="767"/>
      <c r="O28" s="767"/>
      <c r="P28" s="767">
        <v>52</v>
      </c>
      <c r="Q28" s="767" t="s">
        <v>4046</v>
      </c>
      <c r="R28" s="787" t="s">
        <v>4046</v>
      </c>
      <c r="S28" s="788" t="s">
        <v>4046</v>
      </c>
    </row>
    <row r="29" spans="1:19" x14ac:dyDescent="0.25">
      <c r="A29" s="303">
        <v>22</v>
      </c>
      <c r="B29" s="1176"/>
      <c r="C29" s="1184"/>
      <c r="D29" s="769" t="s">
        <v>605</v>
      </c>
      <c r="E29" s="767" t="s">
        <v>7</v>
      </c>
      <c r="F29" s="767"/>
      <c r="G29" s="767"/>
      <c r="H29" s="767"/>
      <c r="I29" s="767"/>
      <c r="J29" s="767"/>
      <c r="K29" s="770"/>
      <c r="L29" s="770"/>
      <c r="M29" s="767"/>
      <c r="N29" s="767"/>
      <c r="O29" s="767"/>
      <c r="P29" s="767">
        <v>365</v>
      </c>
      <c r="Q29" s="767" t="s">
        <v>4046</v>
      </c>
      <c r="R29" s="787" t="s">
        <v>4046</v>
      </c>
      <c r="S29" s="788" t="s">
        <v>4046</v>
      </c>
    </row>
    <row r="30" spans="1:19" x14ac:dyDescent="0.25">
      <c r="A30" s="214">
        <v>23</v>
      </c>
      <c r="B30" s="1176"/>
      <c r="C30" s="1184"/>
      <c r="D30" s="769" t="s">
        <v>606</v>
      </c>
      <c r="E30" s="767"/>
      <c r="F30" s="767" t="s">
        <v>7</v>
      </c>
      <c r="G30" s="767"/>
      <c r="H30" s="767"/>
      <c r="I30" s="767"/>
      <c r="J30" s="767"/>
      <c r="K30" s="770"/>
      <c r="L30" s="770"/>
      <c r="M30" s="767"/>
      <c r="N30" s="767"/>
      <c r="O30" s="767"/>
      <c r="P30" s="767">
        <v>52</v>
      </c>
      <c r="Q30" s="767" t="s">
        <v>4046</v>
      </c>
      <c r="R30" s="787" t="s">
        <v>4046</v>
      </c>
      <c r="S30" s="788" t="s">
        <v>4046</v>
      </c>
    </row>
    <row r="31" spans="1:19" x14ac:dyDescent="0.25">
      <c r="A31" s="214">
        <v>24</v>
      </c>
      <c r="B31" s="1176"/>
      <c r="C31" s="1184"/>
      <c r="D31" s="769" t="s">
        <v>621</v>
      </c>
      <c r="E31" s="767"/>
      <c r="F31" s="767"/>
      <c r="G31" s="767"/>
      <c r="H31" s="767"/>
      <c r="I31" s="767"/>
      <c r="J31" s="767"/>
      <c r="K31" s="770"/>
      <c r="L31" s="770"/>
      <c r="M31" s="767" t="s">
        <v>7</v>
      </c>
      <c r="N31" s="767" t="s">
        <v>7</v>
      </c>
      <c r="O31" s="767"/>
      <c r="P31" s="767">
        <v>2</v>
      </c>
      <c r="Q31" s="767">
        <v>18</v>
      </c>
      <c r="R31" s="698"/>
      <c r="S31" s="772">
        <f>P31*Q31*ROUND(R31,2)</f>
        <v>0</v>
      </c>
    </row>
    <row r="32" spans="1:19" x14ac:dyDescent="0.25">
      <c r="A32" s="214">
        <v>25</v>
      </c>
      <c r="B32" s="1176"/>
      <c r="C32" s="1184"/>
      <c r="D32" s="769" t="s">
        <v>622</v>
      </c>
      <c r="E32" s="767"/>
      <c r="F32" s="767"/>
      <c r="G32" s="767"/>
      <c r="H32" s="767"/>
      <c r="I32" s="767"/>
      <c r="J32" s="767"/>
      <c r="K32" s="770"/>
      <c r="L32" s="770"/>
      <c r="M32" s="767" t="s">
        <v>7</v>
      </c>
      <c r="N32" s="767" t="s">
        <v>7</v>
      </c>
      <c r="O32" s="767"/>
      <c r="P32" s="767">
        <v>2</v>
      </c>
      <c r="Q32" s="767">
        <v>2</v>
      </c>
      <c r="R32" s="698"/>
      <c r="S32" s="772">
        <f t="shared" ref="S32:S58" si="1">P32*Q32*ROUND(R32,2)</f>
        <v>0</v>
      </c>
    </row>
    <row r="33" spans="1:19" x14ac:dyDescent="0.25">
      <c r="A33" s="303">
        <v>26</v>
      </c>
      <c r="B33" s="1176"/>
      <c r="C33" s="1184"/>
      <c r="D33" s="769" t="s">
        <v>623</v>
      </c>
      <c r="E33" s="767"/>
      <c r="F33" s="767"/>
      <c r="G33" s="767"/>
      <c r="H33" s="767"/>
      <c r="I33" s="767"/>
      <c r="J33" s="767"/>
      <c r="K33" s="770"/>
      <c r="L33" s="770"/>
      <c r="M33" s="767" t="s">
        <v>7</v>
      </c>
      <c r="N33" s="767" t="s">
        <v>7</v>
      </c>
      <c r="O33" s="767"/>
      <c r="P33" s="767">
        <v>2</v>
      </c>
      <c r="Q33" s="767">
        <v>6</v>
      </c>
      <c r="R33" s="698"/>
      <c r="S33" s="772">
        <f t="shared" si="1"/>
        <v>0</v>
      </c>
    </row>
    <row r="34" spans="1:19" x14ac:dyDescent="0.25">
      <c r="A34" s="214">
        <v>27</v>
      </c>
      <c r="B34" s="1176"/>
      <c r="C34" s="1184"/>
      <c r="D34" s="769" t="s">
        <v>624</v>
      </c>
      <c r="E34" s="767"/>
      <c r="F34" s="767"/>
      <c r="G34" s="767"/>
      <c r="H34" s="767"/>
      <c r="I34" s="767"/>
      <c r="J34" s="767"/>
      <c r="K34" s="770"/>
      <c r="L34" s="770"/>
      <c r="M34" s="767" t="s">
        <v>7</v>
      </c>
      <c r="N34" s="767" t="s">
        <v>7</v>
      </c>
      <c r="O34" s="767"/>
      <c r="P34" s="767">
        <v>2</v>
      </c>
      <c r="Q34" s="767">
        <v>4</v>
      </c>
      <c r="R34" s="698"/>
      <c r="S34" s="772">
        <f t="shared" si="1"/>
        <v>0</v>
      </c>
    </row>
    <row r="35" spans="1:19" x14ac:dyDescent="0.25">
      <c r="A35" s="214">
        <v>28</v>
      </c>
      <c r="B35" s="1176"/>
      <c r="C35" s="1184"/>
      <c r="D35" s="769" t="s">
        <v>625</v>
      </c>
      <c r="E35" s="767"/>
      <c r="F35" s="767"/>
      <c r="G35" s="767"/>
      <c r="H35" s="767"/>
      <c r="I35" s="767"/>
      <c r="J35" s="767"/>
      <c r="K35" s="770"/>
      <c r="L35" s="770"/>
      <c r="M35" s="767" t="s">
        <v>7</v>
      </c>
      <c r="N35" s="767" t="s">
        <v>7</v>
      </c>
      <c r="O35" s="767"/>
      <c r="P35" s="767">
        <v>2</v>
      </c>
      <c r="Q35" s="767">
        <v>2</v>
      </c>
      <c r="R35" s="698"/>
      <c r="S35" s="772">
        <f t="shared" si="1"/>
        <v>0</v>
      </c>
    </row>
    <row r="36" spans="1:19" ht="25.5" x14ac:dyDescent="0.25">
      <c r="A36" s="214">
        <v>29</v>
      </c>
      <c r="B36" s="1176"/>
      <c r="C36" s="1184"/>
      <c r="D36" s="769" t="s">
        <v>626</v>
      </c>
      <c r="E36" s="767"/>
      <c r="F36" s="767"/>
      <c r="G36" s="767"/>
      <c r="H36" s="767"/>
      <c r="I36" s="767"/>
      <c r="J36" s="767"/>
      <c r="K36" s="770"/>
      <c r="L36" s="770"/>
      <c r="M36" s="767"/>
      <c r="N36" s="767" t="s">
        <v>7</v>
      </c>
      <c r="O36" s="767"/>
      <c r="P36" s="767">
        <v>1</v>
      </c>
      <c r="Q36" s="767">
        <v>8</v>
      </c>
      <c r="R36" s="698"/>
      <c r="S36" s="772">
        <f t="shared" si="1"/>
        <v>0</v>
      </c>
    </row>
    <row r="37" spans="1:19" x14ac:dyDescent="0.25">
      <c r="A37" s="303">
        <v>30</v>
      </c>
      <c r="B37" s="1176"/>
      <c r="C37" s="1184"/>
      <c r="D37" s="769" t="s">
        <v>627</v>
      </c>
      <c r="E37" s="767"/>
      <c r="F37" s="767"/>
      <c r="G37" s="767"/>
      <c r="H37" s="767"/>
      <c r="I37" s="767"/>
      <c r="J37" s="767"/>
      <c r="K37" s="770"/>
      <c r="L37" s="770"/>
      <c r="M37" s="767" t="s">
        <v>7</v>
      </c>
      <c r="N37" s="767" t="s">
        <v>7</v>
      </c>
      <c r="O37" s="767"/>
      <c r="P37" s="767">
        <v>2</v>
      </c>
      <c r="Q37" s="767">
        <v>8</v>
      </c>
      <c r="R37" s="698"/>
      <c r="S37" s="772">
        <f t="shared" si="1"/>
        <v>0</v>
      </c>
    </row>
    <row r="38" spans="1:19" x14ac:dyDescent="0.25">
      <c r="A38" s="214">
        <v>31</v>
      </c>
      <c r="B38" s="1176"/>
      <c r="C38" s="1184"/>
      <c r="D38" s="769" t="s">
        <v>628</v>
      </c>
      <c r="E38" s="767"/>
      <c r="F38" s="767"/>
      <c r="G38" s="767"/>
      <c r="H38" s="767"/>
      <c r="I38" s="767"/>
      <c r="J38" s="767"/>
      <c r="K38" s="770"/>
      <c r="L38" s="770"/>
      <c r="M38" s="767" t="s">
        <v>7</v>
      </c>
      <c r="N38" s="767" t="s">
        <v>7</v>
      </c>
      <c r="O38" s="767"/>
      <c r="P38" s="767">
        <v>2</v>
      </c>
      <c r="Q38" s="767">
        <v>1</v>
      </c>
      <c r="R38" s="698"/>
      <c r="S38" s="772">
        <f t="shared" si="1"/>
        <v>0</v>
      </c>
    </row>
    <row r="39" spans="1:19" x14ac:dyDescent="0.25">
      <c r="A39" s="214">
        <v>32</v>
      </c>
      <c r="B39" s="1177"/>
      <c r="C39" s="1185"/>
      <c r="D39" s="769" t="s">
        <v>629</v>
      </c>
      <c r="E39" s="767"/>
      <c r="F39" s="767"/>
      <c r="G39" s="767"/>
      <c r="H39" s="767"/>
      <c r="I39" s="767"/>
      <c r="J39" s="767"/>
      <c r="K39" s="770"/>
      <c r="L39" s="770"/>
      <c r="M39" s="767" t="s">
        <v>7</v>
      </c>
      <c r="N39" s="767" t="s">
        <v>7</v>
      </c>
      <c r="O39" s="767"/>
      <c r="P39" s="767">
        <v>2</v>
      </c>
      <c r="Q39" s="767">
        <v>6</v>
      </c>
      <c r="R39" s="698"/>
      <c r="S39" s="772">
        <f t="shared" si="1"/>
        <v>0</v>
      </c>
    </row>
    <row r="40" spans="1:19" x14ac:dyDescent="0.25">
      <c r="A40" s="214">
        <v>33</v>
      </c>
      <c r="B40" s="1175" t="s">
        <v>4018</v>
      </c>
      <c r="C40" s="1183" t="s">
        <v>630</v>
      </c>
      <c r="D40" s="769" t="s">
        <v>631</v>
      </c>
      <c r="E40" s="767" t="s">
        <v>7</v>
      </c>
      <c r="F40" s="767"/>
      <c r="G40" s="767"/>
      <c r="H40" s="767"/>
      <c r="I40" s="767"/>
      <c r="J40" s="767"/>
      <c r="K40" s="770"/>
      <c r="L40" s="770"/>
      <c r="M40" s="767"/>
      <c r="N40" s="767"/>
      <c r="O40" s="767"/>
      <c r="P40" s="767">
        <v>365</v>
      </c>
      <c r="Q40" s="767">
        <v>12</v>
      </c>
      <c r="R40" s="787" t="s">
        <v>4046</v>
      </c>
      <c r="S40" s="788" t="s">
        <v>4046</v>
      </c>
    </row>
    <row r="41" spans="1:19" x14ac:dyDescent="0.25">
      <c r="A41" s="303">
        <v>34</v>
      </c>
      <c r="B41" s="1176"/>
      <c r="C41" s="1184"/>
      <c r="D41" s="769" t="s">
        <v>632</v>
      </c>
      <c r="E41" s="767"/>
      <c r="F41" s="767"/>
      <c r="G41" s="767"/>
      <c r="H41" s="767"/>
      <c r="I41" s="767"/>
      <c r="J41" s="767"/>
      <c r="K41" s="770"/>
      <c r="L41" s="770"/>
      <c r="M41" s="767" t="s">
        <v>7</v>
      </c>
      <c r="N41" s="767" t="s">
        <v>7</v>
      </c>
      <c r="O41" s="767"/>
      <c r="P41" s="767">
        <v>2</v>
      </c>
      <c r="Q41" s="767">
        <v>12</v>
      </c>
      <c r="R41" s="698"/>
      <c r="S41" s="772">
        <f t="shared" si="1"/>
        <v>0</v>
      </c>
    </row>
    <row r="42" spans="1:19" ht="25.5" x14ac:dyDescent="0.25">
      <c r="A42" s="214">
        <v>35</v>
      </c>
      <c r="B42" s="1176"/>
      <c r="C42" s="1184"/>
      <c r="D42" s="769" t="s">
        <v>633</v>
      </c>
      <c r="E42" s="767"/>
      <c r="F42" s="767"/>
      <c r="G42" s="767" t="s">
        <v>7</v>
      </c>
      <c r="H42" s="767"/>
      <c r="I42" s="767"/>
      <c r="J42" s="767"/>
      <c r="K42" s="770"/>
      <c r="L42" s="770"/>
      <c r="M42" s="767"/>
      <c r="N42" s="767"/>
      <c r="O42" s="767"/>
      <c r="P42" s="767">
        <v>12</v>
      </c>
      <c r="Q42" s="767" t="s">
        <v>4046</v>
      </c>
      <c r="R42" s="787" t="s">
        <v>4046</v>
      </c>
      <c r="S42" s="788" t="s">
        <v>4046</v>
      </c>
    </row>
    <row r="43" spans="1:19" x14ac:dyDescent="0.25">
      <c r="A43" s="303">
        <v>36</v>
      </c>
      <c r="B43" s="1176"/>
      <c r="C43" s="1184"/>
      <c r="D43" s="769" t="s">
        <v>634</v>
      </c>
      <c r="E43" s="767"/>
      <c r="F43" s="767"/>
      <c r="G43" s="767"/>
      <c r="H43" s="767"/>
      <c r="I43" s="767"/>
      <c r="J43" s="767"/>
      <c r="K43" s="770"/>
      <c r="L43" s="770"/>
      <c r="M43" s="767" t="s">
        <v>7</v>
      </c>
      <c r="N43" s="767" t="s">
        <v>7</v>
      </c>
      <c r="O43" s="767"/>
      <c r="P43" s="767">
        <v>2</v>
      </c>
      <c r="Q43" s="767">
        <v>12</v>
      </c>
      <c r="R43" s="698"/>
      <c r="S43" s="772">
        <f t="shared" si="1"/>
        <v>0</v>
      </c>
    </row>
    <row r="44" spans="1:19" x14ac:dyDescent="0.25">
      <c r="A44" s="214">
        <v>37</v>
      </c>
      <c r="B44" s="1176"/>
      <c r="C44" s="1184"/>
      <c r="D44" s="769" t="s">
        <v>11</v>
      </c>
      <c r="E44" s="767"/>
      <c r="F44" s="767"/>
      <c r="G44" s="767"/>
      <c r="H44" s="767"/>
      <c r="I44" s="767"/>
      <c r="J44" s="767"/>
      <c r="K44" s="770"/>
      <c r="L44" s="770"/>
      <c r="M44" s="767" t="s">
        <v>7</v>
      </c>
      <c r="N44" s="767" t="s">
        <v>7</v>
      </c>
      <c r="O44" s="767"/>
      <c r="P44" s="767">
        <v>2</v>
      </c>
      <c r="Q44" s="767">
        <v>2</v>
      </c>
      <c r="R44" s="698"/>
      <c r="S44" s="772">
        <f t="shared" si="1"/>
        <v>0</v>
      </c>
    </row>
    <row r="45" spans="1:19" x14ac:dyDescent="0.25">
      <c r="A45" s="214">
        <v>38</v>
      </c>
      <c r="B45" s="1176"/>
      <c r="C45" s="1184"/>
      <c r="D45" s="769" t="s">
        <v>635</v>
      </c>
      <c r="E45" s="767"/>
      <c r="F45" s="767"/>
      <c r="G45" s="767"/>
      <c r="H45" s="767"/>
      <c r="I45" s="767"/>
      <c r="J45" s="767"/>
      <c r="K45" s="770"/>
      <c r="L45" s="770"/>
      <c r="M45" s="767" t="s">
        <v>7</v>
      </c>
      <c r="N45" s="767" t="s">
        <v>7</v>
      </c>
      <c r="O45" s="767"/>
      <c r="P45" s="767">
        <v>2</v>
      </c>
      <c r="Q45" s="767">
        <v>2</v>
      </c>
      <c r="R45" s="698"/>
      <c r="S45" s="772">
        <f t="shared" si="1"/>
        <v>0</v>
      </c>
    </row>
    <row r="46" spans="1:19" x14ac:dyDescent="0.25">
      <c r="A46" s="214">
        <v>39</v>
      </c>
      <c r="B46" s="1176"/>
      <c r="C46" s="1184"/>
      <c r="D46" s="769" t="s">
        <v>4019</v>
      </c>
      <c r="E46" s="767"/>
      <c r="F46" s="767"/>
      <c r="G46" s="767"/>
      <c r="H46" s="767"/>
      <c r="I46" s="767"/>
      <c r="J46" s="767"/>
      <c r="K46" s="770"/>
      <c r="L46" s="770"/>
      <c r="M46" s="767"/>
      <c r="N46" s="767" t="s">
        <v>7</v>
      </c>
      <c r="O46" s="767"/>
      <c r="P46" s="767">
        <v>1</v>
      </c>
      <c r="Q46" s="767">
        <v>2</v>
      </c>
      <c r="R46" s="698"/>
      <c r="S46" s="772">
        <f t="shared" si="1"/>
        <v>0</v>
      </c>
    </row>
    <row r="47" spans="1:19" x14ac:dyDescent="0.25">
      <c r="A47" s="303">
        <v>40</v>
      </c>
      <c r="B47" s="1177"/>
      <c r="C47" s="1185"/>
      <c r="D47" s="769" t="s">
        <v>636</v>
      </c>
      <c r="E47" s="767"/>
      <c r="F47" s="767"/>
      <c r="G47" s="767"/>
      <c r="H47" s="767"/>
      <c r="I47" s="767"/>
      <c r="J47" s="767"/>
      <c r="K47" s="770"/>
      <c r="L47" s="770"/>
      <c r="M47" s="767"/>
      <c r="N47" s="767" t="s">
        <v>7</v>
      </c>
      <c r="O47" s="767"/>
      <c r="P47" s="767">
        <v>1</v>
      </c>
      <c r="Q47" s="767">
        <v>2</v>
      </c>
      <c r="R47" s="698"/>
      <c r="S47" s="772">
        <f t="shared" si="1"/>
        <v>0</v>
      </c>
    </row>
    <row r="48" spans="1:19" x14ac:dyDescent="0.25">
      <c r="A48" s="214">
        <v>41</v>
      </c>
      <c r="B48" s="1175" t="s">
        <v>4020</v>
      </c>
      <c r="C48" s="1183" t="s">
        <v>466</v>
      </c>
      <c r="D48" s="769" t="s">
        <v>362</v>
      </c>
      <c r="E48" s="767"/>
      <c r="F48" s="767"/>
      <c r="G48" s="767" t="s">
        <v>7</v>
      </c>
      <c r="H48" s="767"/>
      <c r="I48" s="767"/>
      <c r="J48" s="767"/>
      <c r="K48" s="770"/>
      <c r="L48" s="770"/>
      <c r="M48" s="767"/>
      <c r="N48" s="767"/>
      <c r="O48" s="767"/>
      <c r="P48" s="767">
        <v>12</v>
      </c>
      <c r="Q48" s="767">
        <v>6</v>
      </c>
      <c r="R48" s="787" t="s">
        <v>4046</v>
      </c>
      <c r="S48" s="788" t="s">
        <v>4046</v>
      </c>
    </row>
    <row r="49" spans="1:19" x14ac:dyDescent="0.25">
      <c r="A49" s="214">
        <v>42</v>
      </c>
      <c r="B49" s="1176"/>
      <c r="C49" s="1184"/>
      <c r="D49" s="769" t="s">
        <v>637</v>
      </c>
      <c r="E49" s="767"/>
      <c r="F49" s="767"/>
      <c r="G49" s="767"/>
      <c r="H49" s="767"/>
      <c r="I49" s="767"/>
      <c r="J49" s="767"/>
      <c r="K49" s="770"/>
      <c r="L49" s="770"/>
      <c r="M49" s="767"/>
      <c r="N49" s="767" t="s">
        <v>7</v>
      </c>
      <c r="O49" s="767"/>
      <c r="P49" s="767">
        <v>1</v>
      </c>
      <c r="Q49" s="767">
        <v>6</v>
      </c>
      <c r="R49" s="698"/>
      <c r="S49" s="772">
        <f t="shared" si="1"/>
        <v>0</v>
      </c>
    </row>
    <row r="50" spans="1:19" x14ac:dyDescent="0.25">
      <c r="A50" s="214">
        <v>43</v>
      </c>
      <c r="B50" s="1176"/>
      <c r="C50" s="1184"/>
      <c r="D50" s="769" t="s">
        <v>510</v>
      </c>
      <c r="E50" s="767"/>
      <c r="F50" s="767"/>
      <c r="G50" s="767"/>
      <c r="H50" s="767"/>
      <c r="I50" s="767"/>
      <c r="J50" s="767"/>
      <c r="K50" s="770"/>
      <c r="L50" s="770"/>
      <c r="M50" s="767" t="s">
        <v>7</v>
      </c>
      <c r="N50" s="767" t="s">
        <v>7</v>
      </c>
      <c r="O50" s="767"/>
      <c r="P50" s="767">
        <v>2</v>
      </c>
      <c r="Q50" s="767">
        <v>6</v>
      </c>
      <c r="R50" s="698"/>
      <c r="S50" s="772">
        <f t="shared" si="1"/>
        <v>0</v>
      </c>
    </row>
    <row r="51" spans="1:19" x14ac:dyDescent="0.25">
      <c r="A51" s="303">
        <v>44</v>
      </c>
      <c r="B51" s="1176"/>
      <c r="C51" s="1184"/>
      <c r="D51" s="769" t="s">
        <v>364</v>
      </c>
      <c r="E51" s="767"/>
      <c r="F51" s="767"/>
      <c r="G51" s="767"/>
      <c r="H51" s="767"/>
      <c r="I51" s="767"/>
      <c r="J51" s="767"/>
      <c r="K51" s="770"/>
      <c r="L51" s="770"/>
      <c r="M51" s="767" t="s">
        <v>7</v>
      </c>
      <c r="N51" s="767" t="s">
        <v>7</v>
      </c>
      <c r="O51" s="767"/>
      <c r="P51" s="767">
        <v>2</v>
      </c>
      <c r="Q51" s="767">
        <v>6</v>
      </c>
      <c r="R51" s="787" t="s">
        <v>4046</v>
      </c>
      <c r="S51" s="788" t="s">
        <v>4046</v>
      </c>
    </row>
    <row r="52" spans="1:19" x14ac:dyDescent="0.25">
      <c r="A52" s="214">
        <v>45</v>
      </c>
      <c r="B52" s="1176"/>
      <c r="C52" s="1184"/>
      <c r="D52" s="769" t="s">
        <v>511</v>
      </c>
      <c r="E52" s="767"/>
      <c r="F52" s="767"/>
      <c r="G52" s="767"/>
      <c r="H52" s="767"/>
      <c r="I52" s="767"/>
      <c r="J52" s="767"/>
      <c r="K52" s="770"/>
      <c r="L52" s="770"/>
      <c r="M52" s="767" t="s">
        <v>7</v>
      </c>
      <c r="N52" s="767" t="s">
        <v>7</v>
      </c>
      <c r="O52" s="767"/>
      <c r="P52" s="767">
        <v>2</v>
      </c>
      <c r="Q52" s="767">
        <v>6</v>
      </c>
      <c r="R52" s="698"/>
      <c r="S52" s="772">
        <f t="shared" si="1"/>
        <v>0</v>
      </c>
    </row>
    <row r="53" spans="1:19" x14ac:dyDescent="0.25">
      <c r="A53" s="214">
        <v>46</v>
      </c>
      <c r="B53" s="1176"/>
      <c r="C53" s="1184"/>
      <c r="D53" s="769" t="s">
        <v>279</v>
      </c>
      <c r="E53" s="767"/>
      <c r="F53" s="767"/>
      <c r="G53" s="767"/>
      <c r="H53" s="767"/>
      <c r="I53" s="767"/>
      <c r="J53" s="767"/>
      <c r="K53" s="770"/>
      <c r="L53" s="770"/>
      <c r="M53" s="767" t="s">
        <v>7</v>
      </c>
      <c r="N53" s="767" t="s">
        <v>7</v>
      </c>
      <c r="O53" s="767"/>
      <c r="P53" s="767">
        <v>2</v>
      </c>
      <c r="Q53" s="767">
        <v>6</v>
      </c>
      <c r="R53" s="698"/>
      <c r="S53" s="772">
        <f t="shared" si="1"/>
        <v>0</v>
      </c>
    </row>
    <row r="54" spans="1:19" ht="25.5" x14ac:dyDescent="0.25">
      <c r="A54" s="214">
        <v>47</v>
      </c>
      <c r="B54" s="1176"/>
      <c r="C54" s="1184"/>
      <c r="D54" s="734" t="s">
        <v>638</v>
      </c>
      <c r="E54" s="735"/>
      <c r="F54" s="735"/>
      <c r="G54" s="735"/>
      <c r="H54" s="735"/>
      <c r="I54" s="735"/>
      <c r="J54" s="735"/>
      <c r="K54" s="736"/>
      <c r="L54" s="736"/>
      <c r="M54" s="736" t="s">
        <v>7</v>
      </c>
      <c r="N54" s="736" t="s">
        <v>7</v>
      </c>
      <c r="O54" s="736"/>
      <c r="P54" s="736">
        <v>2</v>
      </c>
      <c r="Q54" s="736">
        <v>6</v>
      </c>
      <c r="R54" s="698"/>
      <c r="S54" s="772">
        <f t="shared" si="1"/>
        <v>0</v>
      </c>
    </row>
    <row r="55" spans="1:19" x14ac:dyDescent="0.25">
      <c r="A55" s="303">
        <v>48</v>
      </c>
      <c r="B55" s="1176"/>
      <c r="C55" s="1184"/>
      <c r="D55" s="737" t="s">
        <v>512</v>
      </c>
      <c r="E55" s="735"/>
      <c r="F55" s="735"/>
      <c r="G55" s="735"/>
      <c r="H55" s="735"/>
      <c r="I55" s="735"/>
      <c r="J55" s="735"/>
      <c r="K55" s="735"/>
      <c r="L55" s="735"/>
      <c r="M55" s="735" t="s">
        <v>7</v>
      </c>
      <c r="N55" s="735" t="s">
        <v>7</v>
      </c>
      <c r="O55" s="735"/>
      <c r="P55" s="735">
        <v>2</v>
      </c>
      <c r="Q55" s="735">
        <v>6</v>
      </c>
      <c r="R55" s="698"/>
      <c r="S55" s="772">
        <f t="shared" si="1"/>
        <v>0</v>
      </c>
    </row>
    <row r="56" spans="1:19" x14ac:dyDescent="0.25">
      <c r="A56" s="214">
        <v>49</v>
      </c>
      <c r="B56" s="1176"/>
      <c r="C56" s="1184"/>
      <c r="D56" s="737" t="s">
        <v>209</v>
      </c>
      <c r="E56" s="735"/>
      <c r="F56" s="735"/>
      <c r="G56" s="735"/>
      <c r="H56" s="735"/>
      <c r="I56" s="735"/>
      <c r="J56" s="735"/>
      <c r="K56" s="735"/>
      <c r="L56" s="735"/>
      <c r="M56" s="735"/>
      <c r="N56" s="735" t="s">
        <v>7</v>
      </c>
      <c r="O56" s="735"/>
      <c r="P56" s="735">
        <v>1</v>
      </c>
      <c r="Q56" s="735">
        <v>6</v>
      </c>
      <c r="R56" s="698"/>
      <c r="S56" s="772">
        <f t="shared" si="1"/>
        <v>0</v>
      </c>
    </row>
    <row r="57" spans="1:19" x14ac:dyDescent="0.25">
      <c r="A57" s="214">
        <v>50</v>
      </c>
      <c r="B57" s="1176"/>
      <c r="C57" s="1184"/>
      <c r="D57" s="737" t="s">
        <v>513</v>
      </c>
      <c r="E57" s="735"/>
      <c r="F57" s="735"/>
      <c r="G57" s="735"/>
      <c r="H57" s="735"/>
      <c r="I57" s="735"/>
      <c r="J57" s="735"/>
      <c r="K57" s="735"/>
      <c r="L57" s="735"/>
      <c r="M57" s="735"/>
      <c r="N57" s="735" t="s">
        <v>7</v>
      </c>
      <c r="O57" s="735"/>
      <c r="P57" s="735">
        <v>1</v>
      </c>
      <c r="Q57" s="735">
        <v>6</v>
      </c>
      <c r="R57" s="698"/>
      <c r="S57" s="772">
        <f t="shared" si="1"/>
        <v>0</v>
      </c>
    </row>
    <row r="58" spans="1:19" ht="15.75" thickBot="1" x14ac:dyDescent="0.3">
      <c r="A58" s="259">
        <v>51</v>
      </c>
      <c r="B58" s="1178"/>
      <c r="C58" s="1199"/>
      <c r="D58" s="738" t="s">
        <v>552</v>
      </c>
      <c r="E58" s="739"/>
      <c r="F58" s="739"/>
      <c r="G58" s="739"/>
      <c r="H58" s="739"/>
      <c r="I58" s="739"/>
      <c r="J58" s="739"/>
      <c r="K58" s="739"/>
      <c r="L58" s="739"/>
      <c r="M58" s="739" t="s">
        <v>7</v>
      </c>
      <c r="N58" s="739" t="s">
        <v>7</v>
      </c>
      <c r="O58" s="739"/>
      <c r="P58" s="739">
        <v>2</v>
      </c>
      <c r="Q58" s="739">
        <v>1</v>
      </c>
      <c r="R58" s="725"/>
      <c r="S58" s="786">
        <f t="shared" si="1"/>
        <v>0</v>
      </c>
    </row>
    <row r="59" spans="1:19" ht="16.5" thickTop="1" thickBot="1" x14ac:dyDescent="0.3">
      <c r="A59" s="192"/>
      <c r="B59" s="38"/>
      <c r="C59" s="38"/>
      <c r="D59" s="38"/>
      <c r="E59" s="192"/>
      <c r="F59" s="192"/>
      <c r="G59" s="192"/>
      <c r="H59" s="192"/>
      <c r="I59" s="192"/>
      <c r="J59" s="192"/>
      <c r="K59" s="192"/>
      <c r="L59" s="192"/>
      <c r="M59" s="38"/>
      <c r="N59" s="38"/>
      <c r="O59" s="38"/>
      <c r="P59" s="38"/>
      <c r="Q59" s="38"/>
      <c r="R59" s="722" t="s">
        <v>9</v>
      </c>
      <c r="S59" s="723">
        <f>SUM(S8:S9,S17:S26,S31:S39,S41,S43:S47,S49:S50,S52:S58)</f>
        <v>0</v>
      </c>
    </row>
    <row r="60" spans="1:19" ht="15.75" thickTop="1" x14ac:dyDescent="0.25"/>
  </sheetData>
  <sheetProtection algorithmName="SHA-512" hashValue="so5nd68neGwEJczHURcgW79TEx4wPzcV5YC7Udb9Kn6jIYj0zXcMkcsH8ia8noMxQ6jCrC9a9FUJJ8E0d6ZIZQ==" saltValue="fauBHg3soqd1pn4GsMfVIA==" spinCount="100000" sheet="1" objects="1" scenarios="1"/>
  <mergeCells count="21">
    <mergeCell ref="C48:C58"/>
    <mergeCell ref="B48:B58"/>
    <mergeCell ref="B11:B26"/>
    <mergeCell ref="C11:C26"/>
    <mergeCell ref="B27:B39"/>
    <mergeCell ref="C27:C39"/>
    <mergeCell ref="C40:C47"/>
    <mergeCell ref="B40:B47"/>
    <mergeCell ref="F1:S1"/>
    <mergeCell ref="E5:I6"/>
    <mergeCell ref="J5:L6"/>
    <mergeCell ref="M5:Q6"/>
    <mergeCell ref="R5:R7"/>
    <mergeCell ref="S5:S7"/>
    <mergeCell ref="A3:N3"/>
    <mergeCell ref="B5:B7"/>
    <mergeCell ref="A5:A7"/>
    <mergeCell ref="C5:C7"/>
    <mergeCell ref="D5:D7"/>
    <mergeCell ref="A1:E1"/>
    <mergeCell ref="A2:S2"/>
  </mergeCells>
  <printOptions horizontalCentered="1"/>
  <pageMargins left="0.39370078740157483" right="0.39370078740157483" top="0.39370078740157483" bottom="0.39370078740157483" header="0.19685039370078741" footer="0.19685039370078741"/>
  <pageSetup paperSize="9" scale="60" fitToHeight="2" orientation="landscape" r:id="rId1"/>
  <headerFooter>
    <oddFooter>Strana &amp;P z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text="2." id="{6AC5B6FE-6B42-4BA9-B410-3FE077C893C0}">
            <xm:f>NOT(ISERROR(SEARCH("2.",'Príloha č.1.5 - SO 420-05'!A8)))</xm:f>
            <x14:dxf>
              <numFmt numFmtId="0" formatCode="General"/>
            </x14:dxf>
          </x14:cfRule>
          <xm:sqref>A8:A10</xm:sqref>
        </x14:conditionalFormatting>
        <x14:conditionalFormatting xmlns:xm="http://schemas.microsoft.com/office/excel/2006/main">
          <x14:cfRule type="containsText" priority="1658" operator="containsText" text="2." id="{6AC5B6FE-6B42-4BA9-B410-3FE077C893C0}">
            <xm:f>NOT(ISERROR(SEARCH("2.",'Príloha č.1.5 - SO 420-05'!A11)))</xm:f>
            <x14:dxf>
              <numFmt numFmtId="0" formatCode="General"/>
            </x14:dxf>
          </x14:cfRule>
          <xm:sqref>A12:A21</xm:sqref>
        </x14:conditionalFormatting>
        <x14:conditionalFormatting xmlns:xm="http://schemas.microsoft.com/office/excel/2006/main">
          <x14:cfRule type="containsText" priority="1659" operator="containsText" text="2." id="{6AC5B6FE-6B42-4BA9-B410-3FE077C893C0}">
            <xm:f>NOT(ISERROR(SEARCH("2.",'Príloha č.1.5 - SO 420-05'!#REF!)))</xm:f>
            <x14:dxf>
              <numFmt numFmtId="0" formatCode="General"/>
            </x14:dxf>
          </x14:cfRule>
          <xm:sqref>A11</xm:sqref>
        </x14:conditionalFormatting>
        <x14:conditionalFormatting xmlns:xm="http://schemas.microsoft.com/office/excel/2006/main">
          <x14:cfRule type="containsText" priority="1876" operator="containsText" text="2." id="{6AC5B6FE-6B42-4BA9-B410-3FE077C893C0}">
            <xm:f>NOT(ISERROR(SEARCH("2.",'Príloha č.1.5 - SO 420-05'!A21)))</xm:f>
            <x14:dxf>
              <numFmt numFmtId="0" formatCode="General"/>
            </x14:dxf>
          </x14:cfRule>
          <xm:sqref>A23:A34</xm:sqref>
        </x14:conditionalFormatting>
        <x14:conditionalFormatting xmlns:xm="http://schemas.microsoft.com/office/excel/2006/main">
          <x14:cfRule type="containsText" priority="1877" operator="containsText" text="2." id="{6AC5B6FE-6B42-4BA9-B410-3FE077C893C0}">
            <xm:f>NOT(ISERROR(SEARCH("2.",'Príloha č.1.5 - SO 420-05'!#REF!)))</xm:f>
            <x14:dxf>
              <numFmt numFmtId="0" formatCode="General"/>
            </x14:dxf>
          </x14:cfRule>
          <xm:sqref>A22</xm:sqref>
        </x14:conditionalFormatting>
        <x14:conditionalFormatting xmlns:xm="http://schemas.microsoft.com/office/excel/2006/main">
          <x14:cfRule type="containsText" priority="2119" operator="containsText" text="2." id="{6AC5B6FE-6B42-4BA9-B410-3FE077C893C0}">
            <xm:f>NOT(ISERROR(SEARCH("2.",'Príloha č.1.5 - SO 420-05'!A33)))</xm:f>
            <x14:dxf>
              <numFmt numFmtId="0" formatCode="General"/>
            </x14:dxf>
          </x14:cfRule>
          <xm:sqref>A36:A46</xm:sqref>
        </x14:conditionalFormatting>
        <x14:conditionalFormatting xmlns:xm="http://schemas.microsoft.com/office/excel/2006/main">
          <x14:cfRule type="containsText" priority="2120" operator="containsText" text="2." id="{6AC5B6FE-6B42-4BA9-B410-3FE077C893C0}">
            <xm:f>NOT(ISERROR(SEARCH("2.",'Príloha č.1.5 - SO 420-05'!#REF!)))</xm:f>
            <x14:dxf>
              <numFmt numFmtId="0" formatCode="General"/>
            </x14:dxf>
          </x14:cfRule>
          <xm:sqref>A35</xm:sqref>
        </x14:conditionalFormatting>
        <x14:conditionalFormatting xmlns:xm="http://schemas.microsoft.com/office/excel/2006/main">
          <x14:cfRule type="containsText" priority="2360" operator="containsText" text="2." id="{6AC5B6FE-6B42-4BA9-B410-3FE077C893C0}">
            <xm:f>NOT(ISERROR(SEARCH("2.",'Príloha č.1.5 - SO 420-05'!A44)))</xm:f>
            <x14:dxf>
              <numFmt numFmtId="0" formatCode="General"/>
            </x14:dxf>
          </x14:cfRule>
          <xm:sqref>A48:A56</xm:sqref>
        </x14:conditionalFormatting>
        <x14:conditionalFormatting xmlns:xm="http://schemas.microsoft.com/office/excel/2006/main">
          <x14:cfRule type="containsText" priority="2361" operator="containsText" text="2." id="{6AC5B6FE-6B42-4BA9-B410-3FE077C893C0}">
            <xm:f>NOT(ISERROR(SEARCH("2.",'Príloha č.1.5 - SO 420-05'!#REF!)))</xm:f>
            <x14:dxf>
              <numFmt numFmtId="0" formatCode="General"/>
            </x14:dxf>
          </x14:cfRule>
          <xm:sqref>A47</xm:sqref>
        </x14:conditionalFormatting>
        <x14:conditionalFormatting xmlns:xm="http://schemas.microsoft.com/office/excel/2006/main">
          <x14:cfRule type="containsText" priority="2615" operator="containsText" text="2." id="{6AC5B6FE-6B42-4BA9-B410-3FE077C893C0}">
            <xm:f>NOT(ISERROR(SEARCH("2.",'Príloha č.1.5 - SO 420-05'!A53)))</xm:f>
            <x14:dxf>
              <numFmt numFmtId="0" formatCode="General"/>
            </x14:dxf>
          </x14:cfRule>
          <xm:sqref>A58</xm:sqref>
        </x14:conditionalFormatting>
        <x14:conditionalFormatting xmlns:xm="http://schemas.microsoft.com/office/excel/2006/main">
          <x14:cfRule type="containsText" priority="2616" operator="containsText" text="2." id="{6AC5B6FE-6B42-4BA9-B410-3FE077C893C0}">
            <xm:f>NOT(ISERROR(SEARCH("2.",'Príloha č.1.5 - SO 420-05'!#REF!)))</xm:f>
            <x14:dxf>
              <numFmt numFmtId="0" formatCode="General"/>
            </x14:dxf>
          </x14:cfRule>
          <xm:sqref>A57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84</vt:i4>
      </vt:variant>
      <vt:variant>
        <vt:lpstr>Pomenované rozsahy</vt:lpstr>
      </vt:variant>
      <vt:variant>
        <vt:i4>159</vt:i4>
      </vt:variant>
    </vt:vector>
  </HeadingPairs>
  <TitlesOfParts>
    <vt:vector size="243" baseType="lpstr">
      <vt:lpstr>Príloha č.1.1 - SO 420-01</vt:lpstr>
      <vt:lpstr>Príloha č.1.2 - SO 420-02</vt:lpstr>
      <vt:lpstr>Príloha č.1.3 - SO 420-03</vt:lpstr>
      <vt:lpstr>Príloha č.1.4 - SO 420-04 </vt:lpstr>
      <vt:lpstr>Príloha č.1.5 - SO 420-05</vt:lpstr>
      <vt:lpstr>Príloha č.1.6 - SO 420-06</vt:lpstr>
      <vt:lpstr>Príloha č.1.7 - SO 420-07</vt:lpstr>
      <vt:lpstr>Príloha č.1.8 - SO 420-08</vt:lpstr>
      <vt:lpstr>Príloha č.1.9 - SO 420-09</vt:lpstr>
      <vt:lpstr>Príloha č.1.10 - SO 420-10</vt:lpstr>
      <vt:lpstr>Príloha č.1.11 - SO 420-11</vt:lpstr>
      <vt:lpstr>Príloha č.1.12 - SO 420-12</vt:lpstr>
      <vt:lpstr>Príloha č.1.13 - SO 420-13</vt:lpstr>
      <vt:lpstr>Príloha č.1.14 - SO 420-14</vt:lpstr>
      <vt:lpstr>Príloha č.1.15 - SO 420-15</vt:lpstr>
      <vt:lpstr>Príloha č.1.16 - 792-11.1</vt:lpstr>
      <vt:lpstr>Príloha č.1.17 - SO 404-00.1</vt:lpstr>
      <vt:lpstr>Príloha č.1.18 - SO 404-00.4</vt:lpstr>
      <vt:lpstr>Príloha č.1.19 - SO 404-00.5</vt:lpstr>
      <vt:lpstr>Príloha č.1.20 - SO 404-00.6</vt:lpstr>
      <vt:lpstr>Príloha č.1.21 - SO 404-00.7</vt:lpstr>
      <vt:lpstr>Príloha č.1.22 - SO 404-00.8</vt:lpstr>
      <vt:lpstr>Príloha č.1.23 - SO 405-00.1</vt:lpstr>
      <vt:lpstr>Príloha č.1.24 - SO 405-00.4</vt:lpstr>
      <vt:lpstr>Príloha č.1.25 - SO 405-00.5</vt:lpstr>
      <vt:lpstr>Príloha č.1.26 - SO 405-00.6</vt:lpstr>
      <vt:lpstr>Príloha č.1.27 - SO 405-00.7</vt:lpstr>
      <vt:lpstr>Príloha č.1.28 - SO 405-00.8</vt:lpstr>
      <vt:lpstr>Príloha č.1.29 - SO 413-00</vt:lpstr>
      <vt:lpstr>Príloha č.1.30 - SO 414-00</vt:lpstr>
      <vt:lpstr>Príloha č.1.31 - SO 415-00</vt:lpstr>
      <vt:lpstr>Príloha č.1.32 - SO 416-00</vt:lpstr>
      <vt:lpstr>Príloha č.1.33 - 792-00.1</vt:lpstr>
      <vt:lpstr>Príloha č.1.34 - 130-02</vt:lpstr>
      <vt:lpstr>Príloha č.1.35 - SO 692,694</vt:lpstr>
      <vt:lpstr>Príloha č.2 - Sumár tunel</vt:lpstr>
      <vt:lpstr>Príloha č.3.1 - SO 629-00</vt:lpstr>
      <vt:lpstr>Príloha č.3.2 - SO 792-00</vt:lpstr>
      <vt:lpstr>Príloha č.3.3 - N792</vt:lpstr>
      <vt:lpstr>Príloha č.3.4 - SO 223-00</vt:lpstr>
      <vt:lpstr>Príloha č.3.5 - SO 224-00</vt:lpstr>
      <vt:lpstr>Príloha č.3.6 - SO 278,280</vt:lpstr>
      <vt:lpstr>Príloha č.3.7 - SO 629-01</vt:lpstr>
      <vt:lpstr>Príloha č.3.8 - SO 792-11</vt:lpstr>
      <vt:lpstr>Príloha č.3.9 - N792-01</vt:lpstr>
      <vt:lpstr>Príloha č.3.10 - N103-04</vt:lpstr>
      <vt:lpstr>Príloha č.4 - Sumár ISD D3</vt:lpstr>
      <vt:lpstr>Príloha č.5.1- SČ ISD D1</vt:lpstr>
      <vt:lpstr>Príloha č.5.2 - TNV D1</vt:lpstr>
      <vt:lpstr>Príloha č.5.3 - CSS D1</vt:lpstr>
      <vt:lpstr>Príloha č.5.4 - EZS D1</vt:lpstr>
      <vt:lpstr>Príloha č.5.5 - KD D1</vt:lpstr>
      <vt:lpstr>Príloha č.5.6 - TU D1</vt:lpstr>
      <vt:lpstr>Príloha č.5.7 - PS D1</vt:lpstr>
      <vt:lpstr>Príloha č.5.8 - MPZ D1</vt:lpstr>
      <vt:lpstr>Príloha č.5.9 - RNR D1</vt:lpstr>
      <vt:lpstr>Príloha č.5.10 - ČS D1</vt:lpstr>
      <vt:lpstr>Príloha č.5.11 - SSÚD</vt:lpstr>
      <vt:lpstr>Príloha č.6 - Sumár ISD D1</vt:lpstr>
      <vt:lpstr>Príloha č.7.1 - SO 420-01</vt:lpstr>
      <vt:lpstr>Príloha č.7.2 - SO 420-02</vt:lpstr>
      <vt:lpstr>Príloha č.7.3 - SO 420-03</vt:lpstr>
      <vt:lpstr>Príloha č.7.4 - SO 420-04</vt:lpstr>
      <vt:lpstr>Príloha č.7.5 - SO 420-05</vt:lpstr>
      <vt:lpstr>Príloha č.7.6 - SO 420-06</vt:lpstr>
      <vt:lpstr>Príloha č.7.7 - SO 420-07</vt:lpstr>
      <vt:lpstr>Príloha č.7.8 - SO 420-08</vt:lpstr>
      <vt:lpstr>Príloha č.7.9 - SO 420-09</vt:lpstr>
      <vt:lpstr>Príloha č.7.10 - SO 420-10</vt:lpstr>
      <vt:lpstr>Príloha č.7.11 - SO 420-11</vt:lpstr>
      <vt:lpstr>Príloha č.7.12 - SO 420-12</vt:lpstr>
      <vt:lpstr>Príloha č.7.13 - SO 420-14</vt:lpstr>
      <vt:lpstr>Príloha č.7.14 - SO 420-15</vt:lpstr>
      <vt:lpstr>Príloha č.7.15 - SO 404,405</vt:lpstr>
      <vt:lpstr>Príloha č.7.16 - SO 413-00</vt:lpstr>
      <vt:lpstr>Príloha č.7.17 - SO 405,415,420</vt:lpstr>
      <vt:lpstr>Príloha č.7.18 - ISD SČ D3</vt:lpstr>
      <vt:lpstr>Príloha č.7.19 - ISD TČ D3</vt:lpstr>
      <vt:lpstr>Príloha č.7.20 - ISD D1</vt:lpstr>
      <vt:lpstr>Príloha č.8 - Sumár ND</vt:lpstr>
      <vt:lpstr>Príloha č.9 - Opravy</vt:lpstr>
      <vt:lpstr>Príloha č.10 - Správy</vt:lpstr>
      <vt:lpstr>Príloha č.11 - KB</vt:lpstr>
      <vt:lpstr>Príloha č.1 k A.2 </vt:lpstr>
      <vt:lpstr>'Príloha č.1.1 - SO 420-01'!Názvy_tlače</vt:lpstr>
      <vt:lpstr>'Príloha č.1.10 - SO 420-10'!Názvy_tlače</vt:lpstr>
      <vt:lpstr>'Príloha č.1.11 - SO 420-11'!Názvy_tlače</vt:lpstr>
      <vt:lpstr>'Príloha č.1.12 - SO 420-12'!Názvy_tlače</vt:lpstr>
      <vt:lpstr>'Príloha č.1.13 - SO 420-13'!Názvy_tlače</vt:lpstr>
      <vt:lpstr>'Príloha č.1.14 - SO 420-14'!Názvy_tlače</vt:lpstr>
      <vt:lpstr>'Príloha č.1.15 - SO 420-15'!Názvy_tlače</vt:lpstr>
      <vt:lpstr>'Príloha č.1.16 - 792-11.1'!Názvy_tlače</vt:lpstr>
      <vt:lpstr>'Príloha č.1.17 - SO 404-00.1'!Názvy_tlače</vt:lpstr>
      <vt:lpstr>'Príloha č.1.18 - SO 404-00.4'!Názvy_tlače</vt:lpstr>
      <vt:lpstr>'Príloha č.1.19 - SO 404-00.5'!Názvy_tlače</vt:lpstr>
      <vt:lpstr>'Príloha č.1.2 - SO 420-02'!Názvy_tlače</vt:lpstr>
      <vt:lpstr>'Príloha č.1.20 - SO 404-00.6'!Názvy_tlače</vt:lpstr>
      <vt:lpstr>'Príloha č.1.21 - SO 404-00.7'!Názvy_tlače</vt:lpstr>
      <vt:lpstr>'Príloha č.1.22 - SO 404-00.8'!Názvy_tlače</vt:lpstr>
      <vt:lpstr>'Príloha č.1.23 - SO 405-00.1'!Názvy_tlače</vt:lpstr>
      <vt:lpstr>'Príloha č.1.24 - SO 405-00.4'!Názvy_tlače</vt:lpstr>
      <vt:lpstr>'Príloha č.1.25 - SO 405-00.5'!Názvy_tlače</vt:lpstr>
      <vt:lpstr>'Príloha č.1.26 - SO 405-00.6'!Názvy_tlače</vt:lpstr>
      <vt:lpstr>'Príloha č.1.27 - SO 405-00.7'!Názvy_tlače</vt:lpstr>
      <vt:lpstr>'Príloha č.1.28 - SO 405-00.8'!Názvy_tlače</vt:lpstr>
      <vt:lpstr>'Príloha č.1.29 - SO 413-00'!Názvy_tlače</vt:lpstr>
      <vt:lpstr>'Príloha č.1.3 - SO 420-03'!Názvy_tlače</vt:lpstr>
      <vt:lpstr>'Príloha č.1.30 - SO 414-00'!Názvy_tlače</vt:lpstr>
      <vt:lpstr>'Príloha č.1.31 - SO 415-00'!Názvy_tlače</vt:lpstr>
      <vt:lpstr>'Príloha č.1.32 - SO 416-00'!Názvy_tlače</vt:lpstr>
      <vt:lpstr>'Príloha č.1.33 - 792-00.1'!Názvy_tlače</vt:lpstr>
      <vt:lpstr>'Príloha č.1.34 - 130-02'!Názvy_tlače</vt:lpstr>
      <vt:lpstr>'Príloha č.1.35 - SO 692,694'!Názvy_tlače</vt:lpstr>
      <vt:lpstr>'Príloha č.1.4 - SO 420-04 '!Názvy_tlače</vt:lpstr>
      <vt:lpstr>'Príloha č.1.5 - SO 420-05'!Názvy_tlače</vt:lpstr>
      <vt:lpstr>'Príloha č.1.6 - SO 420-06'!Názvy_tlače</vt:lpstr>
      <vt:lpstr>'Príloha č.1.7 - SO 420-07'!Názvy_tlače</vt:lpstr>
      <vt:lpstr>'Príloha č.1.8 - SO 420-08'!Názvy_tlače</vt:lpstr>
      <vt:lpstr>'Príloha č.1.9 - SO 420-09'!Názvy_tlače</vt:lpstr>
      <vt:lpstr>'Príloha č.11 - KB'!Názvy_tlače</vt:lpstr>
      <vt:lpstr>'Príloha č.3.1 - SO 629-00'!Názvy_tlače</vt:lpstr>
      <vt:lpstr>'Príloha č.3.10 - N103-04'!Názvy_tlače</vt:lpstr>
      <vt:lpstr>'Príloha č.3.2 - SO 792-00'!Názvy_tlače</vt:lpstr>
      <vt:lpstr>'Príloha č.3.3 - N792'!Názvy_tlače</vt:lpstr>
      <vt:lpstr>'Príloha č.3.4 - SO 223-00'!Názvy_tlače</vt:lpstr>
      <vt:lpstr>'Príloha č.3.5 - SO 224-00'!Názvy_tlače</vt:lpstr>
      <vt:lpstr>'Príloha č.3.6 - SO 278,280'!Názvy_tlače</vt:lpstr>
      <vt:lpstr>'Príloha č.3.7 - SO 629-01'!Názvy_tlače</vt:lpstr>
      <vt:lpstr>'Príloha č.3.8 - SO 792-11'!Názvy_tlače</vt:lpstr>
      <vt:lpstr>'Príloha č.3.9 - N792-01'!Názvy_tlače</vt:lpstr>
      <vt:lpstr>'Príloha č.5.1- SČ ISD D1'!Názvy_tlače</vt:lpstr>
      <vt:lpstr>'Príloha č.5.10 - ČS D1'!Názvy_tlače</vt:lpstr>
      <vt:lpstr>'Príloha č.5.11 - SSÚD'!Názvy_tlače</vt:lpstr>
      <vt:lpstr>'Príloha č.5.2 - TNV D1'!Názvy_tlače</vt:lpstr>
      <vt:lpstr>'Príloha č.5.3 - CSS D1'!Názvy_tlače</vt:lpstr>
      <vt:lpstr>'Príloha č.5.4 - EZS D1'!Názvy_tlače</vt:lpstr>
      <vt:lpstr>'Príloha č.5.5 - KD D1'!Názvy_tlače</vt:lpstr>
      <vt:lpstr>'Príloha č.5.6 - TU D1'!Názvy_tlače</vt:lpstr>
      <vt:lpstr>'Príloha č.5.7 - PS D1'!Názvy_tlače</vt:lpstr>
      <vt:lpstr>'Príloha č.5.8 - MPZ D1'!Názvy_tlače</vt:lpstr>
      <vt:lpstr>'Príloha č.5.9 - RNR D1'!Názvy_tlače</vt:lpstr>
      <vt:lpstr>'Príloha č.7.1 - SO 420-01'!Názvy_tlače</vt:lpstr>
      <vt:lpstr>'Príloha č.7.10 - SO 420-10'!Názvy_tlače</vt:lpstr>
      <vt:lpstr>'Príloha č.7.11 - SO 420-11'!Názvy_tlače</vt:lpstr>
      <vt:lpstr>'Príloha č.7.12 - SO 420-12'!Názvy_tlače</vt:lpstr>
      <vt:lpstr>'Príloha č.7.13 - SO 420-14'!Názvy_tlače</vt:lpstr>
      <vt:lpstr>'Príloha č.7.14 - SO 420-15'!Názvy_tlače</vt:lpstr>
      <vt:lpstr>'Príloha č.7.15 - SO 404,405'!Názvy_tlače</vt:lpstr>
      <vt:lpstr>'Príloha č.7.16 - SO 413-00'!Názvy_tlače</vt:lpstr>
      <vt:lpstr>'Príloha č.7.17 - SO 405,415,420'!Názvy_tlače</vt:lpstr>
      <vt:lpstr>'Príloha č.7.18 - ISD SČ D3'!Názvy_tlače</vt:lpstr>
      <vt:lpstr>'Príloha č.7.19 - ISD TČ D3'!Názvy_tlače</vt:lpstr>
      <vt:lpstr>'Príloha č.7.2 - SO 420-02'!Názvy_tlače</vt:lpstr>
      <vt:lpstr>'Príloha č.7.20 - ISD D1'!Názvy_tlače</vt:lpstr>
      <vt:lpstr>'Príloha č.7.3 - SO 420-03'!Názvy_tlače</vt:lpstr>
      <vt:lpstr>'Príloha č.7.4 - SO 420-04'!Názvy_tlače</vt:lpstr>
      <vt:lpstr>'Príloha č.7.5 - SO 420-05'!Názvy_tlače</vt:lpstr>
      <vt:lpstr>'Príloha č.7.6 - SO 420-06'!Názvy_tlače</vt:lpstr>
      <vt:lpstr>'Príloha č.7.7 - SO 420-07'!Názvy_tlače</vt:lpstr>
      <vt:lpstr>'Príloha č.7.8 - SO 420-08'!Názvy_tlače</vt:lpstr>
      <vt:lpstr>'Príloha č.7.9 - SO 420-09'!Názvy_tlače</vt:lpstr>
      <vt:lpstr>'Príloha č.1 k A.2 '!Oblasť_tlače</vt:lpstr>
      <vt:lpstr>'Príloha č.1.1 - SO 420-01'!Oblasť_tlače</vt:lpstr>
      <vt:lpstr>'Príloha č.1.10 - SO 420-10'!Oblasť_tlače</vt:lpstr>
      <vt:lpstr>'Príloha č.1.11 - SO 420-11'!Oblasť_tlače</vt:lpstr>
      <vt:lpstr>'Príloha č.1.12 - SO 420-12'!Oblasť_tlače</vt:lpstr>
      <vt:lpstr>'Príloha č.1.13 - SO 420-13'!Oblasť_tlače</vt:lpstr>
      <vt:lpstr>'Príloha č.1.14 - SO 420-14'!Oblasť_tlače</vt:lpstr>
      <vt:lpstr>'Príloha č.1.15 - SO 420-15'!Oblasť_tlače</vt:lpstr>
      <vt:lpstr>'Príloha č.1.16 - 792-11.1'!Oblasť_tlače</vt:lpstr>
      <vt:lpstr>'Príloha č.1.17 - SO 404-00.1'!Oblasť_tlače</vt:lpstr>
      <vt:lpstr>'Príloha č.1.18 - SO 404-00.4'!Oblasť_tlače</vt:lpstr>
      <vt:lpstr>'Príloha č.1.19 - SO 404-00.5'!Oblasť_tlače</vt:lpstr>
      <vt:lpstr>'Príloha č.1.2 - SO 420-02'!Oblasť_tlače</vt:lpstr>
      <vt:lpstr>'Príloha č.1.20 - SO 404-00.6'!Oblasť_tlače</vt:lpstr>
      <vt:lpstr>'Príloha č.1.21 - SO 404-00.7'!Oblasť_tlače</vt:lpstr>
      <vt:lpstr>'Príloha č.1.22 - SO 404-00.8'!Oblasť_tlače</vt:lpstr>
      <vt:lpstr>'Príloha č.1.23 - SO 405-00.1'!Oblasť_tlače</vt:lpstr>
      <vt:lpstr>'Príloha č.1.24 - SO 405-00.4'!Oblasť_tlače</vt:lpstr>
      <vt:lpstr>'Príloha č.1.25 - SO 405-00.5'!Oblasť_tlače</vt:lpstr>
      <vt:lpstr>'Príloha č.1.26 - SO 405-00.6'!Oblasť_tlače</vt:lpstr>
      <vt:lpstr>'Príloha č.1.27 - SO 405-00.7'!Oblasť_tlače</vt:lpstr>
      <vt:lpstr>'Príloha č.1.28 - SO 405-00.8'!Oblasť_tlače</vt:lpstr>
      <vt:lpstr>'Príloha č.1.29 - SO 413-00'!Oblasť_tlače</vt:lpstr>
      <vt:lpstr>'Príloha č.1.3 - SO 420-03'!Oblasť_tlače</vt:lpstr>
      <vt:lpstr>'Príloha č.1.30 - SO 414-00'!Oblasť_tlače</vt:lpstr>
      <vt:lpstr>'Príloha č.1.31 - SO 415-00'!Oblasť_tlače</vt:lpstr>
      <vt:lpstr>'Príloha č.1.32 - SO 416-00'!Oblasť_tlače</vt:lpstr>
      <vt:lpstr>'Príloha č.1.33 - 792-00.1'!Oblasť_tlače</vt:lpstr>
      <vt:lpstr>'Príloha č.1.34 - 130-02'!Oblasť_tlače</vt:lpstr>
      <vt:lpstr>'Príloha č.1.35 - SO 692,694'!Oblasť_tlače</vt:lpstr>
      <vt:lpstr>'Príloha č.1.4 - SO 420-04 '!Oblasť_tlače</vt:lpstr>
      <vt:lpstr>'Príloha č.1.5 - SO 420-05'!Oblasť_tlače</vt:lpstr>
      <vt:lpstr>'Príloha č.1.6 - SO 420-06'!Oblasť_tlače</vt:lpstr>
      <vt:lpstr>'Príloha č.1.7 - SO 420-07'!Oblasť_tlače</vt:lpstr>
      <vt:lpstr>'Príloha č.1.8 - SO 420-08'!Oblasť_tlače</vt:lpstr>
      <vt:lpstr>'Príloha č.1.9 - SO 420-09'!Oblasť_tlače</vt:lpstr>
      <vt:lpstr>'Príloha č.11 - KB'!Oblasť_tlače</vt:lpstr>
      <vt:lpstr>'Príloha č.2 - Sumár tunel'!Oblasť_tlače</vt:lpstr>
      <vt:lpstr>'Príloha č.3.1 - SO 629-00'!Oblasť_tlače</vt:lpstr>
      <vt:lpstr>'Príloha č.3.10 - N103-04'!Oblasť_tlače</vt:lpstr>
      <vt:lpstr>'Príloha č.3.2 - SO 792-00'!Oblasť_tlače</vt:lpstr>
      <vt:lpstr>'Príloha č.3.3 - N792'!Oblasť_tlače</vt:lpstr>
      <vt:lpstr>'Príloha č.3.4 - SO 223-00'!Oblasť_tlače</vt:lpstr>
      <vt:lpstr>'Príloha č.3.5 - SO 224-00'!Oblasť_tlače</vt:lpstr>
      <vt:lpstr>'Príloha č.3.6 - SO 278,280'!Oblasť_tlače</vt:lpstr>
      <vt:lpstr>'Príloha č.3.7 - SO 629-01'!Oblasť_tlače</vt:lpstr>
      <vt:lpstr>'Príloha č.3.8 - SO 792-11'!Oblasť_tlače</vt:lpstr>
      <vt:lpstr>'Príloha č.3.9 - N792-01'!Oblasť_tlače</vt:lpstr>
      <vt:lpstr>'Príloha č.5.1- SČ ISD D1'!Oblasť_tlače</vt:lpstr>
      <vt:lpstr>'Príloha č.5.10 - ČS D1'!Oblasť_tlače</vt:lpstr>
      <vt:lpstr>'Príloha č.5.11 - SSÚD'!Oblasť_tlače</vt:lpstr>
      <vt:lpstr>'Príloha č.5.2 - TNV D1'!Oblasť_tlače</vt:lpstr>
      <vt:lpstr>'Príloha č.5.3 - CSS D1'!Oblasť_tlače</vt:lpstr>
      <vt:lpstr>'Príloha č.5.4 - EZS D1'!Oblasť_tlače</vt:lpstr>
      <vt:lpstr>'Príloha č.5.5 - KD D1'!Oblasť_tlače</vt:lpstr>
      <vt:lpstr>'Príloha č.5.6 - TU D1'!Oblasť_tlače</vt:lpstr>
      <vt:lpstr>'Príloha č.5.7 - PS D1'!Oblasť_tlače</vt:lpstr>
      <vt:lpstr>'Príloha č.5.8 - MPZ D1'!Oblasť_tlače</vt:lpstr>
      <vt:lpstr>'Príloha č.5.9 - RNR D1'!Oblasť_tlače</vt:lpstr>
      <vt:lpstr>'Príloha č.6 - Sumár ISD D1'!Oblasť_tlače</vt:lpstr>
      <vt:lpstr>'Príloha č.7.1 - SO 420-01'!Oblasť_tlače</vt:lpstr>
      <vt:lpstr>'Príloha č.7.10 - SO 420-10'!Oblasť_tlače</vt:lpstr>
      <vt:lpstr>'Príloha č.7.11 - SO 420-11'!Oblasť_tlače</vt:lpstr>
      <vt:lpstr>'Príloha č.7.12 - SO 420-12'!Oblasť_tlače</vt:lpstr>
      <vt:lpstr>'Príloha č.7.13 - SO 420-14'!Oblasť_tlače</vt:lpstr>
      <vt:lpstr>'Príloha č.7.14 - SO 420-15'!Oblasť_tlače</vt:lpstr>
      <vt:lpstr>'Príloha č.7.15 - SO 404,405'!Oblasť_tlače</vt:lpstr>
      <vt:lpstr>'Príloha č.7.16 - SO 413-00'!Oblasť_tlače</vt:lpstr>
      <vt:lpstr>'Príloha č.7.17 - SO 405,415,420'!Oblasť_tlače</vt:lpstr>
      <vt:lpstr>'Príloha č.7.18 - ISD SČ D3'!Oblasť_tlače</vt:lpstr>
      <vt:lpstr>'Príloha č.7.19 - ISD TČ D3'!Oblasť_tlače</vt:lpstr>
      <vt:lpstr>'Príloha č.7.2 - SO 420-02'!Oblasť_tlače</vt:lpstr>
      <vt:lpstr>'Príloha č.7.20 - ISD D1'!Oblasť_tlače</vt:lpstr>
      <vt:lpstr>'Príloha č.7.3 - SO 420-03'!Oblasť_tlače</vt:lpstr>
      <vt:lpstr>'Príloha č.7.4 - SO 420-04'!Oblasť_tlače</vt:lpstr>
      <vt:lpstr>'Príloha č.7.5 - SO 420-05'!Oblasť_tlače</vt:lpstr>
      <vt:lpstr>'Príloha č.7.6 - SO 420-06'!Oblasť_tlače</vt:lpstr>
      <vt:lpstr>'Príloha č.7.7 - SO 420-07'!Oblasť_tlače</vt:lpstr>
      <vt:lpstr>'Príloha č.7.8 - SO 420-08'!Oblasť_tlače</vt:lpstr>
      <vt:lpstr>'Príloha č.7.9 - SO 420-09'!Oblasť_tlače</vt:lpstr>
      <vt:lpstr>'Príloha č.8 - Sumár ND'!Oblasť_tlače</vt:lpstr>
      <vt:lpstr>'Príloha č.9 - Opravy'!Oblasť_tlače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Knošková Lýdia</dc:creator>
  <cp:lastModifiedBy>Kertysová Mária</cp:lastModifiedBy>
  <cp:lastPrinted>2024-09-03T10:05:20Z</cp:lastPrinted>
  <dcterms:created xsi:type="dcterms:W3CDTF">2013-11-11T11:27:26Z</dcterms:created>
  <dcterms:modified xsi:type="dcterms:W3CDTF">2025-01-08T10:03:34Z</dcterms:modified>
</cp:coreProperties>
</file>