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G:\01_O_Verejne_obstaravanie\1_ZAKAZKY\2024\240240 Operatívny leasing motor. vozidiel\3_Súťažné podklady\"/>
    </mc:Choice>
  </mc:AlternateContent>
  <workbookProtection workbookAlgorithmName="SHA-512" workbookHashValue="9e2AujSK1qtRRKUtAKEf1cDApXtxovvEzS9qgAeiFn67jLxRTnIn0Y5osff+tTybPTSn7Rt3PmyaAikWfl9n9Q==" workbookSaltValue="6wuwoJni3+akV9mkYfNEMw==" workbookSpinCount="100000" lockStructure="1"/>
  <bookViews>
    <workbookView xWindow="0" yWindow="0" windowWidth="30720" windowHeight="13656"/>
  </bookViews>
  <sheets>
    <sheet name="Cenová tabulka" sheetId="1" r:id="rId1"/>
    <sheet name="Časť 1. polep vozidiel" sheetId="4" r:id="rId2"/>
    <sheet name="Časť 2. typ majákov" sheetId="2" r:id="rId3"/>
    <sheet name="Časť 3. príslušenstvo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2" i="1"/>
  <c r="H30" i="1"/>
  <c r="H28" i="1"/>
  <c r="H24" i="1"/>
  <c r="H18" i="1"/>
  <c r="H15" i="1"/>
  <c r="H13" i="1"/>
  <c r="H11" i="1"/>
  <c r="D10" i="3" l="1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9" i="3"/>
  <c r="E9" i="3" s="1"/>
  <c r="H120" i="4"/>
  <c r="I120" i="4" s="1"/>
  <c r="H119" i="4"/>
  <c r="I119" i="4" s="1"/>
  <c r="H109" i="4"/>
  <c r="I109" i="4" s="1"/>
  <c r="H110" i="4"/>
  <c r="I110" i="4" s="1"/>
  <c r="H108" i="4"/>
  <c r="I108" i="4" s="1"/>
  <c r="H101" i="4"/>
  <c r="I101" i="4" s="1"/>
  <c r="H100" i="4"/>
  <c r="I100" i="4" s="1"/>
  <c r="H93" i="4"/>
  <c r="I93" i="4" s="1"/>
  <c r="H94" i="4"/>
  <c r="I94" i="4" s="1"/>
  <c r="H92" i="4"/>
  <c r="I92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0" i="4"/>
  <c r="I80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67" i="4"/>
  <c r="I67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7" i="4"/>
  <c r="I57" i="4" s="1"/>
  <c r="H58" i="4"/>
  <c r="I58" i="4" s="1"/>
  <c r="H59" i="4"/>
  <c r="I59" i="4" s="1"/>
  <c r="H60" i="4"/>
  <c r="I60" i="4" s="1"/>
  <c r="H61" i="4"/>
  <c r="I61" i="4" s="1"/>
  <c r="H56" i="4"/>
  <c r="I56" i="4" s="1"/>
  <c r="H43" i="4"/>
  <c r="I43" i="4" s="1"/>
  <c r="H33" i="4"/>
  <c r="I33" i="4" s="1"/>
  <c r="H34" i="4"/>
  <c r="I34" i="4" s="1"/>
  <c r="H35" i="4"/>
  <c r="I35" i="4" s="1"/>
  <c r="H36" i="4"/>
  <c r="I36" i="4" s="1"/>
  <c r="H37" i="4"/>
  <c r="I37" i="4" s="1"/>
  <c r="H32" i="4"/>
  <c r="I32" i="4" s="1"/>
  <c r="H22" i="4"/>
  <c r="I22" i="4" s="1"/>
  <c r="H23" i="4"/>
  <c r="I23" i="4" s="1"/>
  <c r="H24" i="4"/>
  <c r="I24" i="4" s="1"/>
  <c r="H25" i="4"/>
  <c r="I25" i="4" s="1"/>
  <c r="H26" i="4"/>
  <c r="I26" i="4" s="1"/>
  <c r="H21" i="4"/>
  <c r="I21" i="4" s="1"/>
  <c r="H11" i="4"/>
  <c r="I11" i="4" s="1"/>
  <c r="H12" i="4"/>
  <c r="I12" i="4" s="1"/>
  <c r="H13" i="4"/>
  <c r="I13" i="4" s="1"/>
  <c r="H14" i="4"/>
  <c r="I14" i="4" s="1"/>
  <c r="H15" i="4"/>
  <c r="I15" i="4" s="1"/>
  <c r="H10" i="4"/>
  <c r="I10" i="4" s="1"/>
  <c r="D11" i="2"/>
  <c r="E11" i="2" s="1"/>
  <c r="D12" i="2"/>
  <c r="E12" i="2" s="1"/>
  <c r="D13" i="2"/>
  <c r="E13" i="2" s="1"/>
  <c r="D14" i="2"/>
  <c r="E14" i="2" s="1"/>
  <c r="D10" i="2"/>
  <c r="E10" i="2" s="1"/>
  <c r="I111" i="4" l="1"/>
  <c r="I87" i="4"/>
  <c r="E24" i="3"/>
  <c r="G45" i="1" s="1"/>
  <c r="E15" i="2"/>
  <c r="G44" i="1" s="1"/>
  <c r="I16" i="4"/>
  <c r="I121" i="4"/>
  <c r="I38" i="4"/>
  <c r="I102" i="4"/>
  <c r="I27" i="4"/>
  <c r="I51" i="4"/>
  <c r="I62" i="4"/>
  <c r="I74" i="4"/>
  <c r="I95" i="4"/>
  <c r="H25" i="1"/>
  <c r="H26" i="1"/>
  <c r="H27" i="1"/>
  <c r="H29" i="1"/>
  <c r="H31" i="1"/>
  <c r="H33" i="1"/>
  <c r="H35" i="1"/>
  <c r="H36" i="1"/>
  <c r="H37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H23" i="1"/>
  <c r="G23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  <c r="H8" i="1"/>
  <c r="H9" i="1"/>
  <c r="H10" i="1"/>
  <c r="H12" i="1"/>
  <c r="H14" i="1"/>
  <c r="H16" i="1"/>
  <c r="H17" i="1"/>
  <c r="H19" i="1"/>
  <c r="H7" i="1"/>
  <c r="I125" i="4" l="1"/>
  <c r="G43" i="1" s="1"/>
  <c r="G20" i="1"/>
  <c r="G38" i="1"/>
  <c r="H38" i="1"/>
  <c r="H20" i="1"/>
  <c r="G42" i="1" l="1"/>
  <c r="G41" i="1"/>
  <c r="E100" i="4"/>
  <c r="G47" i="1" l="1"/>
  <c r="G48" i="1" s="1"/>
  <c r="E84" i="4"/>
  <c r="E83" i="4"/>
  <c r="E82" i="4"/>
  <c r="E81" i="4"/>
  <c r="E80" i="4"/>
  <c r="E71" i="4"/>
  <c r="E70" i="4"/>
  <c r="E69" i="4"/>
  <c r="E68" i="4"/>
  <c r="E67" i="4"/>
  <c r="E61" i="4"/>
  <c r="E60" i="4"/>
  <c r="E59" i="4"/>
  <c r="E58" i="4"/>
  <c r="E57" i="4"/>
  <c r="E56" i="4"/>
  <c r="E48" i="4"/>
  <c r="E47" i="4"/>
  <c r="E46" i="4"/>
  <c r="E45" i="4"/>
  <c r="E44" i="4"/>
  <c r="E43" i="4"/>
  <c r="E35" i="4"/>
  <c r="E34" i="4"/>
  <c r="E33" i="4"/>
  <c r="E32" i="4"/>
  <c r="E26" i="4"/>
  <c r="E25" i="4"/>
  <c r="E24" i="4"/>
  <c r="E23" i="4"/>
  <c r="E22" i="4"/>
  <c r="E21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<sst xmlns="http://schemas.openxmlformats.org/spreadsheetml/2006/main" count="320" uniqueCount="142">
  <si>
    <t>č.p.</t>
  </si>
  <si>
    <t>Predpokladané množstvo (ks)</t>
  </si>
  <si>
    <t>Osobný automobil OAS</t>
  </si>
  <si>
    <t>Osobný automobil OAS-b</t>
  </si>
  <si>
    <t>Osobný automobil OAS-e</t>
  </si>
  <si>
    <t>Osobný automobil OAM</t>
  </si>
  <si>
    <t>Osobný automobil OAM-ph</t>
  </si>
  <si>
    <t>Osobný automobil OAM-e</t>
  </si>
  <si>
    <t>Osobný automobil OAR</t>
  </si>
  <si>
    <t>Osobný automobil OAR-e</t>
  </si>
  <si>
    <t>Osobný automobil OAP</t>
  </si>
  <si>
    <t>Osobný automobil OAP A/b</t>
  </si>
  <si>
    <t>Osobný automobil OAP A/e</t>
  </si>
  <si>
    <t>Osobný automobil OAP B/b</t>
  </si>
  <si>
    <t>Osobný automobil OAP C/ph</t>
  </si>
  <si>
    <t>Osobný automobil OAP C/e</t>
  </si>
  <si>
    <t xml:space="preserve">č.p. </t>
  </si>
  <si>
    <t xml:space="preserve">Dodávkový automobil DAM </t>
  </si>
  <si>
    <t>Dodávkový automobil DAM A/d</t>
  </si>
  <si>
    <t>Dodávkový automobil DAM A/e</t>
  </si>
  <si>
    <t>Dodávkový automobil DAM A5/e</t>
  </si>
  <si>
    <t>Dodávkový automobil DAS A/d</t>
  </si>
  <si>
    <t>Dodávkový automobil DAS A/e</t>
  </si>
  <si>
    <t>Dodávkový automobil DAS A6/d</t>
  </si>
  <si>
    <t>Dodávkový automobil DAS B</t>
  </si>
  <si>
    <t>Dodávkový automobil DAS B/d</t>
  </si>
  <si>
    <t>Dodávkový automobil DAS B/e</t>
  </si>
  <si>
    <t>Dodávkový automobil DAS B6/d</t>
  </si>
  <si>
    <t xml:space="preserve">Dodávkový automobil NAT </t>
  </si>
  <si>
    <t>Dodávkový automobil NAT A/d IZO</t>
  </si>
  <si>
    <t>Dodávkový automobil DAM A5/d</t>
  </si>
  <si>
    <t>Dodávkový automobil DAS B6/e</t>
  </si>
  <si>
    <t>Komponent na zapracovanie do splátky za prenájom Časť 1.</t>
  </si>
  <si>
    <t>POZICIA/KAT. VOZ</t>
  </si>
  <si>
    <t>ZÁKLADNÝ POPIS</t>
  </si>
  <si>
    <t>REALIZACIA</t>
  </si>
  <si>
    <t>POCET NA VOZIDLO</t>
  </si>
  <si>
    <t>MESAČNÁ SPLÁTKA na 60 mesiacov prenájom
[EUR / VOZ]</t>
  </si>
  <si>
    <t>Rozmer A
[cm]</t>
  </si>
  <si>
    <t>Rozmer B
[cm]</t>
  </si>
  <si>
    <t>PLOCHA
[m2]</t>
  </si>
  <si>
    <t>DAM A</t>
  </si>
  <si>
    <t>LOGO BVS</t>
  </si>
  <si>
    <t>Poruchova Sluzba + Tel.cislo</t>
  </si>
  <si>
    <t>Zásahové vozidlo</t>
  </si>
  <si>
    <t>Reflexny pas</t>
  </si>
  <si>
    <t>DAS A</t>
  </si>
  <si>
    <t>DAS A6</t>
  </si>
  <si>
    <t>DAS B</t>
  </si>
  <si>
    <t>DAS B6</t>
  </si>
  <si>
    <t>NAT</t>
  </si>
  <si>
    <t xml:space="preserve">OAS ver 1               </t>
  </si>
  <si>
    <t>LOGO BVS + Poruchova Sluzba + Tel.cislo</t>
  </si>
  <si>
    <t>OAS ver 2</t>
  </si>
  <si>
    <t>Komponent na zapracovanie do splátky za prenájom Časť 2.</t>
  </si>
  <si>
    <t>Všetky kategórie vozidiel</t>
  </si>
  <si>
    <t>Maják pozícia 2</t>
  </si>
  <si>
    <t>Názorné zobrazenie komponentov:</t>
  </si>
  <si>
    <t>Svetelná signalizácia BVS</t>
  </si>
  <si>
    <t>MAJÁKOVÉ RAMPY</t>
  </si>
  <si>
    <t>Navádzacia alej s ovládačkou</t>
  </si>
  <si>
    <t>Komponent na zapracovanie do splátky za prenájom Časť 3.</t>
  </si>
  <si>
    <t>p.č.</t>
  </si>
  <si>
    <t>Vysvetlivky</t>
  </si>
  <si>
    <t>Kategória DAM – ľavá strana</t>
  </si>
  <si>
    <t>Kategória DAM – dvojitá podlaha</t>
  </si>
  <si>
    <t>Kategória DAS A pravá a  ľavá strana</t>
  </si>
  <si>
    <t>Kategória DAS B – ľavá a pravá strana</t>
  </si>
  <si>
    <t>Kategória DAS B – ľavá strana</t>
  </si>
  <si>
    <t>Kategória DAS B – pravá strana</t>
  </si>
  <si>
    <t>Kategória DAS B  – strešný nosič s rebríkom na zadných dverách</t>
  </si>
  <si>
    <t>Kategória DAS B 6 miestna verzia –  pravá a ľavá strana</t>
  </si>
  <si>
    <t>Kategória DAS B 6 miestna verzia –  pravá strana alebo deliaca stena</t>
  </si>
  <si>
    <t>Kategória DAS B 6 miestna verzia –  ľavá strana</t>
  </si>
  <si>
    <t>Ťažné zariadenie</t>
  </si>
  <si>
    <t>Vyhrievané sedadlá</t>
  </si>
  <si>
    <t>Ohranné poťahy sedadiel prerezuvzdorné</t>
  </si>
  <si>
    <t>Nezávisle kúrenie do kabíny a nákladného priestoru</t>
  </si>
  <si>
    <t xml:space="preserve">VÝBAVY VOZIDIEL </t>
  </si>
  <si>
    <t>1. Kategória DAM – ľavá strana</t>
  </si>
  <si>
    <t>2. Kategória DAM – dvojitá podlaha</t>
  </si>
  <si>
    <t>Dôležité !!!</t>
  </si>
  <si>
    <t>Nevyhnutnou súčasťou regálovej zostavy je podlaha a obloženie ložného priestoru automobilu</t>
  </si>
  <si>
    <t>3. Kategória DAS A pravá a  ľavá strana</t>
  </si>
  <si>
    <t>4. Kategória DAS B – ľavá a pravá strana</t>
  </si>
  <si>
    <t>5. Kategória DAS B – ľavá strana</t>
  </si>
  <si>
    <t>6. Kategória DAS B – pravá strana</t>
  </si>
  <si>
    <t>7. Kategória DAS B  – strešný nosič s rebríkom na zadných dverách</t>
  </si>
  <si>
    <t>8. Kategória DAS B 6 miestna verzia –  pravá a ľavá strana</t>
  </si>
  <si>
    <t>9. Kategória DAS B 6 miestna verzia –  pravá strana alebo deliaca stena</t>
  </si>
  <si>
    <t>10. Kategória DAS B 6 miestna verzia –  ľavá strana</t>
  </si>
  <si>
    <t>Osobný automobil OAP C/d</t>
  </si>
  <si>
    <t>Dodávkový automobil NAT A/h</t>
  </si>
  <si>
    <t xml:space="preserve">Bezpečnostná podlaha </t>
  </si>
  <si>
    <t xml:space="preserve">Obloženie bokov automobilu </t>
  </si>
  <si>
    <t>OAM</t>
  </si>
  <si>
    <t>Solárne fólie</t>
  </si>
  <si>
    <t>OAR</t>
  </si>
  <si>
    <t xml:space="preserve">LOGO BVS </t>
  </si>
  <si>
    <t>Dodávkový automobil DAS A</t>
  </si>
  <si>
    <t>Osobný automobil OAM-b</t>
  </si>
  <si>
    <t>Osobný automobil OAR-b</t>
  </si>
  <si>
    <t>Dodávkový automobil NAT A/d</t>
  </si>
  <si>
    <t>Dodávkový automobil DAS A6/e</t>
  </si>
  <si>
    <t>Operatívny leasing za 60 mesiacov el. vozidlá.
Operatívny leasing za 60 mesiacov za spalovacie motory.</t>
  </si>
  <si>
    <t xml:space="preserve">Celková cena v EUR bez DPH_OPCIA NA 12 mesiacov za spalovacie motory </t>
  </si>
  <si>
    <t>Celková cena za prenájom 60 mesiacov za celý predmet zákazky v EUR bez DPH</t>
  </si>
  <si>
    <t>Výška DPH spolu v EUR (sadzba 20%)</t>
  </si>
  <si>
    <t>Celková cena za celý predmet zákazky v EUR bez DPH</t>
  </si>
  <si>
    <t>Celková cena za celý predmet zákazky v EUR vrátane DPH</t>
  </si>
  <si>
    <t>Celková cena operatívny leasing za 60 mesiacov el. vozidlá.
Celková cena operatívny leasing 60 mesiacov za spalovacie motory. Celková cena_opcia na 12 mesiacov za spalovacie motory.</t>
  </si>
  <si>
    <t>Výška 80 mm</t>
  </si>
  <si>
    <t>Výška 128 mm</t>
  </si>
  <si>
    <t>rozmer: 355 x 205 x 53mm</t>
  </si>
  <si>
    <t>Rozsah:</t>
  </si>
  <si>
    <t>Všeobecné požiadavky:</t>
  </si>
  <si>
    <t xml:space="preserve"> · výstražné svetlá musia byť homologizované podľa technických požiadaviek uvedených v § 19 odsek 1 vyhlášky  č. 464/2009 Z.z.</t>
  </si>
  <si>
    <t xml:space="preserve"> · výstražné svetlá musia byť s LED technológiou</t>
  </si>
  <si>
    <r>
      <t xml:space="preserve"> </t>
    </r>
    <r>
      <rPr>
        <sz val="11"/>
        <color theme="1"/>
        <rFont val="Calibri"/>
        <family val="2"/>
        <charset val="238"/>
      </rPr>
      <t>· d</t>
    </r>
    <r>
      <rPr>
        <sz val="11"/>
        <color theme="1"/>
        <rFont val="Calibri"/>
        <family val="2"/>
        <charset val="238"/>
        <scheme val="minor"/>
      </rPr>
      <t>odávka a montáž vrátane vnútorných rozvodov elektroinštalácie s umiestnením ovládacích prvkov ľahko dostupných z miesta vodiča</t>
    </r>
  </si>
  <si>
    <t xml:space="preserve"> · výstražné svetlá musia byť oranžovej farby</t>
  </si>
  <si>
    <t>CELKOVÁ CENA za 60 mesiacov prenájom
[EUR / VOZ]</t>
  </si>
  <si>
    <t xml:space="preserve">Maják pozícia 1 </t>
  </si>
  <si>
    <t xml:space="preserve">Maják pozícia 3 </t>
  </si>
  <si>
    <t xml:space="preserve">Maják pozícia 4 </t>
  </si>
  <si>
    <t xml:space="preserve">Maják pozícia 5 </t>
  </si>
  <si>
    <t>MESAČNÁ SPLÁTKA bez DPH na 60 mesiacov prenájom
[EUR / VOZ]</t>
  </si>
  <si>
    <t>CELKOVÁ CENA bez DPH za 60 mesiacov prenájom
[EUR / VOZ]</t>
  </si>
  <si>
    <t>Predpokladané objednané množstvo v EUR bez DPH</t>
  </si>
  <si>
    <t xml:space="preserve">Jednotková cena za mesiac v EUR bez DPH_OPCIA 12 mesiacov za spalovacie motory </t>
  </si>
  <si>
    <t>Celková cena _opcia na 12 mesiacov za spalovacie motory v EUR bez DPH</t>
  </si>
  <si>
    <t>Celková cena predpokladaného množstva_Časť 1. polep vozidiel v EUR bez DPH</t>
  </si>
  <si>
    <t>Celková cena predpokladaného množstva_Časť 2. typ majákov v EUR bez DPH</t>
  </si>
  <si>
    <t>Celková cena predpokladaného množstva_Časť 3. príslušenstvo v EUR bez DPH</t>
  </si>
  <si>
    <t>Celková suma za_Časť 1. polep vozidiel</t>
  </si>
  <si>
    <t>Elektro-mech. zeriav</t>
  </si>
  <si>
    <t>DAM A5</t>
  </si>
  <si>
    <r>
      <t>Jednotková cena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za 60 mesiacov el. vozidlá (mesačná splátka).
Jednotková cena v EUR bez DPH za 60 mesiacov za spalovacie motory (mesačná splátka).</t>
    </r>
  </si>
  <si>
    <r>
      <t>Celková cena za položku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EUR bez DPH za 60 mesiacov el. vozidlá.
Celková cena za položku v EUR bez DPH za 60 mesiacov za spalovacie motory.</t>
    </r>
  </si>
  <si>
    <r>
      <t>Operatívny leasing v</t>
    </r>
    <r>
      <rPr>
        <b/>
        <sz val="16"/>
        <color rgb="FFFFFFFF"/>
        <rFont val="Calibri"/>
        <family val="2"/>
        <charset val="238"/>
        <scheme val="minor"/>
      </rPr>
      <t> </t>
    </r>
    <r>
      <rPr>
        <b/>
        <sz val="16"/>
        <color rgb="FFFFFFFF"/>
        <rFont val="Proba Pro"/>
        <family val="2"/>
      </rPr>
      <t>trvaní 60 mesiacov el. vozidlá.
Operatívny leasing v trvaní 60 mesiacov za spalovacie motory.</t>
    </r>
  </si>
  <si>
    <t>Operatívny leasing motorových vozidiel</t>
  </si>
  <si>
    <t>Príloha č. 3</t>
  </si>
  <si>
    <t>C2 -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</si>
</sst>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\ &quot;€&quot;"/>
    <numFmt numFmtId="166" formatCode="_-* #,##0.00\ [$€-1]_-;\-* #,##0.00\ [$€-1]_-;_-* &quot;-&quot;??\ [$€-1]_-;_-@_-"/>
  </numFmts>
  <fonts count="3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rgb="FF231F20"/>
      <name val="Tahoma"/>
      <family val="2"/>
      <charset val="238"/>
    </font>
    <font>
      <b/>
      <sz val="10"/>
      <color theme="1"/>
      <name val="Tahoma"/>
      <family val="2"/>
      <charset val="238"/>
    </font>
    <font>
      <sz val="20"/>
      <color rgb="FF231F2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18"/>
      <color rgb="FF231F20"/>
      <name val="Arial"/>
      <family val="2"/>
      <charset val="238"/>
    </font>
    <font>
      <sz val="8"/>
      <color rgb="FF231F20"/>
      <name val="Trebuchet MS"/>
      <family val="2"/>
      <charset val="238"/>
    </font>
    <font>
      <b/>
      <sz val="12"/>
      <color rgb="FF231F20"/>
      <name val="Arial"/>
      <family val="2"/>
      <charset val="238"/>
    </font>
    <font>
      <sz val="24"/>
      <color rgb="FF231F2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Trebuchet MS"/>
      <family val="2"/>
      <charset val="238"/>
    </font>
    <font>
      <b/>
      <u/>
      <sz val="13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231F20"/>
      <name val="Trebuchet MS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rgb="FFFFFFFF"/>
      <name val="Proba Pro"/>
      <family val="2"/>
    </font>
    <font>
      <sz val="16"/>
      <color theme="1"/>
      <name val="Calibri"/>
      <family val="2"/>
      <charset val="238"/>
      <scheme val="minor"/>
    </font>
    <font>
      <b/>
      <sz val="16"/>
      <color rgb="FFFFFFFF"/>
      <name val="Calibri"/>
      <family val="2"/>
      <charset val="238"/>
      <scheme val="minor"/>
    </font>
    <font>
      <sz val="16"/>
      <color theme="1"/>
      <name val="Proba Pro"/>
      <family val="2"/>
    </font>
    <font>
      <b/>
      <sz val="16"/>
      <color theme="1"/>
      <name val="Proba Pro"/>
      <family val="2"/>
    </font>
    <font>
      <sz val="16"/>
      <name val="Proba Pro"/>
      <family val="2"/>
    </font>
    <font>
      <b/>
      <sz val="16"/>
      <color theme="1"/>
      <name val="Calibri"/>
      <family val="2"/>
      <charset val="238"/>
      <scheme val="minor"/>
    </font>
    <font>
      <b/>
      <sz val="16"/>
      <name val="Proba Pro"/>
      <family val="2"/>
    </font>
    <font>
      <b/>
      <sz val="2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9999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</borders>
  <cellStyleXfs count="1">
    <xf numFmtId="0" fontId="0" fillId="0" borderId="0"/>
  </cellStyleXfs>
  <cellXfs count="261">
    <xf numFmtId="0" fontId="0" fillId="0" borderId="0" xfId="0"/>
    <xf numFmtId="0" fontId="3" fillId="0" borderId="25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5" fontId="3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7" fillId="0" borderId="0" xfId="0" applyFont="1"/>
    <xf numFmtId="0" fontId="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6" borderId="18" xfId="0" applyFont="1" applyFill="1" applyBorder="1" applyAlignment="1">
      <alignment horizontal="left" vertical="center"/>
    </xf>
    <xf numFmtId="0" fontId="1" fillId="6" borderId="22" xfId="0" applyFont="1" applyFill="1" applyBorder="1"/>
    <xf numFmtId="0" fontId="20" fillId="0" borderId="38" xfId="0" applyFont="1" applyBorder="1"/>
    <xf numFmtId="0" fontId="21" fillId="0" borderId="0" xfId="0" applyFont="1"/>
    <xf numFmtId="0" fontId="1" fillId="6" borderId="25" xfId="0" applyFont="1" applyFill="1" applyBorder="1"/>
    <xf numFmtId="0" fontId="20" fillId="0" borderId="10" xfId="0" applyFont="1" applyBorder="1"/>
    <xf numFmtId="0" fontId="20" fillId="0" borderId="39" xfId="0" applyFont="1" applyBorder="1"/>
    <xf numFmtId="0" fontId="1" fillId="0" borderId="29" xfId="0" applyFont="1" applyBorder="1" applyAlignment="1">
      <alignment vertical="center"/>
    </xf>
    <xf numFmtId="0" fontId="0" fillId="0" borderId="19" xfId="0" applyBorder="1"/>
    <xf numFmtId="0" fontId="0" fillId="0" borderId="23" xfId="0" applyBorder="1"/>
    <xf numFmtId="0" fontId="0" fillId="0" borderId="19" xfId="0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23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166" fontId="3" fillId="0" borderId="13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166" fontId="3" fillId="0" borderId="1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42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23" fillId="0" borderId="0" xfId="0" applyFont="1"/>
    <xf numFmtId="0" fontId="24" fillId="0" borderId="0" xfId="0" applyFont="1" applyAlignment="1">
      <alignment horizontal="right" vertical="center"/>
    </xf>
    <xf numFmtId="0" fontId="1" fillId="0" borderId="21" xfId="0" applyFont="1" applyBorder="1"/>
    <xf numFmtId="0" fontId="0" fillId="0" borderId="51" xfId="0" applyBorder="1"/>
    <xf numFmtId="0" fontId="0" fillId="0" borderId="52" xfId="0" applyBorder="1"/>
    <xf numFmtId="0" fontId="0" fillId="0" borderId="40" xfId="0" applyBorder="1"/>
    <xf numFmtId="0" fontId="0" fillId="0" borderId="53" xfId="0" applyBorder="1"/>
    <xf numFmtId="0" fontId="1" fillId="0" borderId="40" xfId="0" applyFont="1" applyBorder="1"/>
    <xf numFmtId="0" fontId="0" fillId="0" borderId="24" xfId="0" applyBorder="1"/>
    <xf numFmtId="0" fontId="0" fillId="0" borderId="20" xfId="0" applyBorder="1"/>
    <xf numFmtId="0" fontId="0" fillId="0" borderId="45" xfId="0" applyBorder="1"/>
    <xf numFmtId="1" fontId="3" fillId="0" borderId="54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1" fontId="3" fillId="0" borderId="55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right" vertical="center"/>
    </xf>
    <xf numFmtId="165" fontId="0" fillId="0" borderId="37" xfId="0" applyNumberFormat="1" applyBorder="1"/>
    <xf numFmtId="165" fontId="0" fillId="0" borderId="34" xfId="0" applyNumberFormat="1" applyBorder="1"/>
    <xf numFmtId="165" fontId="0" fillId="0" borderId="50" xfId="0" applyNumberFormat="1" applyBorder="1" applyAlignment="1">
      <alignment vertical="center" wrapText="1"/>
    </xf>
    <xf numFmtId="1" fontId="3" fillId="0" borderId="4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0" borderId="58" xfId="0" applyNumberFormat="1" applyFont="1" applyBorder="1" applyAlignment="1">
      <alignment horizontal="right" vertical="center"/>
    </xf>
    <xf numFmtId="1" fontId="3" fillId="0" borderId="61" xfId="0" applyNumberFormat="1" applyFont="1" applyBorder="1" applyAlignment="1">
      <alignment horizontal="right" vertical="center"/>
    </xf>
    <xf numFmtId="1" fontId="3" fillId="0" borderId="55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vertical="center"/>
    </xf>
    <xf numFmtId="0" fontId="3" fillId="0" borderId="55" xfId="0" applyFont="1" applyBorder="1" applyAlignment="1">
      <alignment horizontal="right" vertical="center"/>
    </xf>
    <xf numFmtId="0" fontId="1" fillId="0" borderId="31" xfId="0" applyFont="1" applyBorder="1" applyAlignment="1">
      <alignment wrapText="1"/>
    </xf>
    <xf numFmtId="165" fontId="0" fillId="0" borderId="50" xfId="0" applyNumberFormat="1" applyBorder="1"/>
    <xf numFmtId="165" fontId="3" fillId="0" borderId="55" xfId="0" applyNumberFormat="1" applyFont="1" applyBorder="1" applyAlignment="1">
      <alignment horizontal="right" vertical="center"/>
    </xf>
    <xf numFmtId="165" fontId="0" fillId="0" borderId="29" xfId="0" applyNumberFormat="1" applyBorder="1"/>
    <xf numFmtId="165" fontId="1" fillId="0" borderId="33" xfId="0" applyNumberFormat="1" applyFont="1" applyBorder="1" applyAlignment="1">
      <alignment horizontal="right"/>
    </xf>
    <xf numFmtId="165" fontId="0" fillId="0" borderId="49" xfId="0" applyNumberFormat="1" applyBorder="1"/>
    <xf numFmtId="165" fontId="25" fillId="0" borderId="29" xfId="0" applyNumberFormat="1" applyFont="1" applyBorder="1" applyAlignment="1">
      <alignment horizontal="right" vertical="center"/>
    </xf>
    <xf numFmtId="165" fontId="0" fillId="0" borderId="17" xfId="0" applyNumberFormat="1" applyBorder="1" applyAlignment="1">
      <alignment vertical="center" wrapText="1"/>
    </xf>
    <xf numFmtId="165" fontId="1" fillId="0" borderId="29" xfId="0" applyNumberFormat="1" applyFont="1" applyBorder="1"/>
    <xf numFmtId="165" fontId="0" fillId="0" borderId="28" xfId="0" applyNumberFormat="1" applyBorder="1"/>
    <xf numFmtId="165" fontId="0" fillId="0" borderId="57" xfId="0" applyNumberFormat="1" applyBorder="1"/>
    <xf numFmtId="0" fontId="3" fillId="0" borderId="22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25" xfId="0" applyFont="1" applyBorder="1" applyAlignment="1">
      <alignment horizontal="right" vertical="center"/>
    </xf>
    <xf numFmtId="0" fontId="6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65" fontId="3" fillId="0" borderId="26" xfId="0" applyNumberFormat="1" applyFont="1" applyBorder="1" applyAlignment="1" applyProtection="1">
      <alignment horizontal="right" vertical="center"/>
      <protection locked="0"/>
    </xf>
    <xf numFmtId="165" fontId="3" fillId="0" borderId="15" xfId="0" applyNumberFormat="1" applyFont="1" applyBorder="1" applyAlignment="1" applyProtection="1">
      <alignment horizontal="right" vertical="center"/>
      <protection locked="0"/>
    </xf>
    <xf numFmtId="165" fontId="3" fillId="0" borderId="56" xfId="0" applyNumberFormat="1" applyFont="1" applyBorder="1" applyAlignment="1" applyProtection="1">
      <alignment horizontal="right" vertical="center"/>
      <protection locked="0"/>
    </xf>
    <xf numFmtId="165" fontId="3" fillId="0" borderId="42" xfId="0" applyNumberFormat="1" applyFont="1" applyBorder="1" applyAlignment="1" applyProtection="1">
      <alignment horizontal="right" vertical="center"/>
      <protection locked="0"/>
    </xf>
    <xf numFmtId="165" fontId="3" fillId="0" borderId="30" xfId="0" applyNumberFormat="1" applyFont="1" applyBorder="1" applyAlignment="1" applyProtection="1">
      <alignment horizontal="right" vertical="center"/>
      <protection locked="0"/>
    </xf>
    <xf numFmtId="165" fontId="3" fillId="0" borderId="37" xfId="0" applyNumberFormat="1" applyFont="1" applyBorder="1" applyAlignment="1" applyProtection="1">
      <alignment horizontal="right" vertical="center"/>
      <protection locked="0"/>
    </xf>
    <xf numFmtId="165" fontId="3" fillId="0" borderId="34" xfId="0" applyNumberFormat="1" applyFont="1" applyBorder="1" applyAlignment="1" applyProtection="1">
      <alignment horizontal="right" vertical="center"/>
      <protection locked="0"/>
    </xf>
    <xf numFmtId="165" fontId="0" fillId="0" borderId="22" xfId="0" applyNumberFormat="1" applyBorder="1" applyProtection="1">
      <protection locked="0"/>
    </xf>
    <xf numFmtId="165" fontId="0" fillId="0" borderId="25" xfId="0" applyNumberFormat="1" applyBorder="1" applyProtection="1">
      <protection locked="0"/>
    </xf>
    <xf numFmtId="165" fontId="0" fillId="0" borderId="27" xfId="0" applyNumberFormat="1" applyBorder="1" applyProtection="1">
      <protection locked="0"/>
    </xf>
    <xf numFmtId="0" fontId="29" fillId="0" borderId="1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4" fontId="31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31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31" fillId="0" borderId="1" xfId="0" applyNumberFormat="1" applyFont="1" applyBorder="1" applyAlignment="1">
      <alignment horizontal="right" vertical="center" wrapText="1"/>
    </xf>
    <xf numFmtId="4" fontId="31" fillId="0" borderId="6" xfId="0" applyNumberFormat="1" applyFont="1" applyBorder="1" applyAlignment="1">
      <alignment horizontal="right" vertical="center" wrapText="1"/>
    </xf>
    <xf numFmtId="4" fontId="31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31" fillId="8" borderId="63" xfId="0" applyNumberFormat="1" applyFont="1" applyFill="1" applyBorder="1" applyAlignment="1">
      <alignment horizontal="right" vertical="center" wrapText="1"/>
    </xf>
    <xf numFmtId="4" fontId="31" fillId="0" borderId="10" xfId="0" applyNumberFormat="1" applyFont="1" applyBorder="1" applyAlignment="1">
      <alignment horizontal="right" vertical="center" wrapText="1"/>
    </xf>
    <xf numFmtId="4" fontId="31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31" fillId="0" borderId="8" xfId="0" applyNumberFormat="1" applyFont="1" applyBorder="1" applyAlignment="1">
      <alignment horizontal="righ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4" borderId="10" xfId="0" applyFont="1" applyFill="1" applyBorder="1" applyAlignment="1">
      <alignment vertical="center" wrapText="1"/>
    </xf>
    <xf numFmtId="4" fontId="33" fillId="4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165" fontId="30" fillId="0" borderId="22" xfId="0" applyNumberFormat="1" applyFont="1" applyBorder="1" applyAlignment="1">
      <alignment horizontal="right"/>
    </xf>
    <xf numFmtId="4" fontId="30" fillId="0" borderId="0" xfId="0" applyNumberFormat="1" applyFont="1" applyAlignment="1">
      <alignment horizontal="right"/>
    </xf>
    <xf numFmtId="165" fontId="30" fillId="0" borderId="25" xfId="0" applyNumberFormat="1" applyFont="1" applyBorder="1" applyAlignment="1">
      <alignment horizontal="right"/>
    </xf>
    <xf numFmtId="165" fontId="30" fillId="0" borderId="27" xfId="0" applyNumberFormat="1" applyFont="1" applyBorder="1" applyAlignment="1">
      <alignment horizontal="right"/>
    </xf>
    <xf numFmtId="165" fontId="30" fillId="7" borderId="23" xfId="0" applyNumberFormat="1" applyFont="1" applyFill="1" applyBorder="1" applyAlignment="1">
      <alignment horizontal="right"/>
    </xf>
    <xf numFmtId="0" fontId="32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34" fillId="0" borderId="0" xfId="0" applyFont="1" applyAlignment="1">
      <alignment horizontal="center" vertical="center"/>
    </xf>
    <xf numFmtId="0" fontId="30" fillId="0" borderId="26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30" fillId="3" borderId="46" xfId="0" applyFont="1" applyFill="1" applyBorder="1" applyAlignment="1">
      <alignment horizontal="left"/>
    </xf>
    <xf numFmtId="0" fontId="30" fillId="3" borderId="47" xfId="0" applyFont="1" applyFill="1" applyBorder="1" applyAlignment="1">
      <alignment horizontal="left"/>
    </xf>
    <xf numFmtId="0" fontId="30" fillId="3" borderId="48" xfId="0" applyFont="1" applyFill="1" applyBorder="1" applyAlignment="1">
      <alignment horizontal="left"/>
    </xf>
    <xf numFmtId="0" fontId="30" fillId="3" borderId="24" xfId="0" applyFont="1" applyFill="1" applyBorder="1" applyAlignment="1">
      <alignment horizontal="left"/>
    </xf>
    <xf numFmtId="0" fontId="30" fillId="3" borderId="20" xfId="0" applyFont="1" applyFill="1" applyBorder="1" applyAlignment="1">
      <alignment horizontal="left"/>
    </xf>
    <xf numFmtId="0" fontId="30" fillId="3" borderId="45" xfId="0" applyFont="1" applyFill="1" applyBorder="1" applyAlignment="1">
      <alignment horizontal="left"/>
    </xf>
    <xf numFmtId="0" fontId="30" fillId="0" borderId="37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30" fillId="0" borderId="34" xfId="0" applyFont="1" applyBorder="1" applyAlignment="1">
      <alignment horizontal="left"/>
    </xf>
    <xf numFmtId="0" fontId="30" fillId="0" borderId="39" xfId="0" applyFont="1" applyBorder="1" applyAlignment="1">
      <alignment horizontal="left"/>
    </xf>
    <xf numFmtId="0" fontId="26" fillId="2" borderId="1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/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/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6" borderId="18" xfId="0" applyFont="1" applyFill="1" applyBorder="1" applyAlignment="1">
      <alignment vertical="center"/>
    </xf>
    <xf numFmtId="0" fontId="1" fillId="5" borderId="18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1" fillId="0" borderId="0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30.jpeg"/><Relationship Id="rId1" Type="http://schemas.openxmlformats.org/officeDocument/2006/relationships/image" Target="../media/image29.jpeg"/><Relationship Id="rId5" Type="http://schemas.openxmlformats.org/officeDocument/2006/relationships/image" Target="../media/image33.jpeg"/><Relationship Id="rId4" Type="http://schemas.openxmlformats.org/officeDocument/2006/relationships/image" Target="../media/image3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46.png"/><Relationship Id="rId18" Type="http://schemas.openxmlformats.org/officeDocument/2006/relationships/image" Target="../media/image51.png"/><Relationship Id="rId3" Type="http://schemas.openxmlformats.org/officeDocument/2006/relationships/image" Target="../media/image36.png"/><Relationship Id="rId21" Type="http://schemas.openxmlformats.org/officeDocument/2006/relationships/image" Target="../media/image54.png"/><Relationship Id="rId7" Type="http://schemas.openxmlformats.org/officeDocument/2006/relationships/image" Target="../media/image40.png"/><Relationship Id="rId12" Type="http://schemas.openxmlformats.org/officeDocument/2006/relationships/image" Target="../media/image45.png"/><Relationship Id="rId17" Type="http://schemas.openxmlformats.org/officeDocument/2006/relationships/image" Target="../media/image50.png"/><Relationship Id="rId25" Type="http://schemas.openxmlformats.org/officeDocument/2006/relationships/image" Target="../media/image58.png"/><Relationship Id="rId2" Type="http://schemas.openxmlformats.org/officeDocument/2006/relationships/image" Target="../media/image35.png"/><Relationship Id="rId16" Type="http://schemas.openxmlformats.org/officeDocument/2006/relationships/image" Target="../media/image49.png"/><Relationship Id="rId20" Type="http://schemas.openxmlformats.org/officeDocument/2006/relationships/image" Target="../media/image53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11" Type="http://schemas.openxmlformats.org/officeDocument/2006/relationships/image" Target="../media/image44.png"/><Relationship Id="rId24" Type="http://schemas.openxmlformats.org/officeDocument/2006/relationships/image" Target="../media/image57.png"/><Relationship Id="rId5" Type="http://schemas.openxmlformats.org/officeDocument/2006/relationships/image" Target="../media/image38.png"/><Relationship Id="rId15" Type="http://schemas.openxmlformats.org/officeDocument/2006/relationships/image" Target="../media/image48.png"/><Relationship Id="rId23" Type="http://schemas.openxmlformats.org/officeDocument/2006/relationships/image" Target="../media/image56.png"/><Relationship Id="rId10" Type="http://schemas.openxmlformats.org/officeDocument/2006/relationships/image" Target="../media/image43.png"/><Relationship Id="rId19" Type="http://schemas.openxmlformats.org/officeDocument/2006/relationships/image" Target="../media/image52.png"/><Relationship Id="rId4" Type="http://schemas.openxmlformats.org/officeDocument/2006/relationships/image" Target="../media/image37.png"/><Relationship Id="rId9" Type="http://schemas.openxmlformats.org/officeDocument/2006/relationships/image" Target="../media/image42.png"/><Relationship Id="rId14" Type="http://schemas.openxmlformats.org/officeDocument/2006/relationships/image" Target="../media/image47.png"/><Relationship Id="rId22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318135</xdr:colOff>
      <xdr:row>8</xdr:row>
      <xdr:rowOff>70485</xdr:rowOff>
    </xdr:from>
    <xdr:ext cx="2333625" cy="1209675"/>
    <xdr:pic>
      <xdr:nvPicPr>
        <xdr:cNvPr id="3" name="image26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5915" y="1122045"/>
          <a:ext cx="23336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356235</xdr:colOff>
      <xdr:row>9</xdr:row>
      <xdr:rowOff>38100</xdr:rowOff>
    </xdr:from>
    <xdr:ext cx="2314575" cy="1104900"/>
    <xdr:pic>
      <xdr:nvPicPr>
        <xdr:cNvPr id="4" name="image1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451455" y="1264920"/>
          <a:ext cx="231457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110490</xdr:colOff>
      <xdr:row>29</xdr:row>
      <xdr:rowOff>7620</xdr:rowOff>
    </xdr:from>
    <xdr:ext cx="2324100" cy="1200150"/>
    <xdr:pic>
      <xdr:nvPicPr>
        <xdr:cNvPr id="6" name="image37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22630" y="5090160"/>
          <a:ext cx="2324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201930</xdr:colOff>
      <xdr:row>30</xdr:row>
      <xdr:rowOff>43815</xdr:rowOff>
    </xdr:from>
    <xdr:ext cx="2266950" cy="1009650"/>
    <xdr:pic>
      <xdr:nvPicPr>
        <xdr:cNvPr id="7" name="image10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891510" y="5301615"/>
          <a:ext cx="226695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497205</xdr:colOff>
      <xdr:row>19</xdr:row>
      <xdr:rowOff>140970</xdr:rowOff>
    </xdr:from>
    <xdr:ext cx="2228850" cy="1019175"/>
    <xdr:pic>
      <xdr:nvPicPr>
        <xdr:cNvPr id="9" name="image15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214985" y="3295650"/>
          <a:ext cx="222885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411480</xdr:colOff>
      <xdr:row>19</xdr:row>
      <xdr:rowOff>30480</xdr:rowOff>
    </xdr:from>
    <xdr:ext cx="2276475" cy="1162050"/>
    <xdr:pic>
      <xdr:nvPicPr>
        <xdr:cNvPr id="10" name="image22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506700" y="3185160"/>
          <a:ext cx="22764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70485</xdr:colOff>
      <xdr:row>42</xdr:row>
      <xdr:rowOff>38100</xdr:rowOff>
    </xdr:from>
    <xdr:ext cx="2428875" cy="1152525"/>
    <xdr:pic>
      <xdr:nvPicPr>
        <xdr:cNvPr id="12" name="image19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382625" y="7399020"/>
          <a:ext cx="24288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137160</xdr:colOff>
      <xdr:row>42</xdr:row>
      <xdr:rowOff>123825</xdr:rowOff>
    </xdr:from>
    <xdr:ext cx="2457450" cy="1076325"/>
    <xdr:pic>
      <xdr:nvPicPr>
        <xdr:cNvPr id="13" name="image16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826740" y="7484745"/>
          <a:ext cx="24574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476250</xdr:colOff>
      <xdr:row>53</xdr:row>
      <xdr:rowOff>118110</xdr:rowOff>
    </xdr:from>
    <xdr:ext cx="2495550" cy="1266825"/>
    <xdr:pic>
      <xdr:nvPicPr>
        <xdr:cNvPr id="15" name="image27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194030" y="9406890"/>
          <a:ext cx="24955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436245</xdr:colOff>
      <xdr:row>63</xdr:row>
      <xdr:rowOff>140970</xdr:rowOff>
    </xdr:from>
    <xdr:ext cx="2619375" cy="1400175"/>
    <xdr:pic>
      <xdr:nvPicPr>
        <xdr:cNvPr id="17" name="image23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54025" y="11357610"/>
          <a:ext cx="2619375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</xdr:colOff>
      <xdr:row>96</xdr:row>
      <xdr:rowOff>41910</xdr:rowOff>
    </xdr:from>
    <xdr:ext cx="2057400" cy="819150"/>
    <xdr:pic>
      <xdr:nvPicPr>
        <xdr:cNvPr id="20" name="image31.pn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765405" y="19145250"/>
          <a:ext cx="20574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384810</xdr:colOff>
      <xdr:row>96</xdr:row>
      <xdr:rowOff>38100</xdr:rowOff>
    </xdr:from>
    <xdr:ext cx="2019300" cy="847725"/>
    <xdr:pic>
      <xdr:nvPicPr>
        <xdr:cNvPr id="21" name="image20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885670" y="19141440"/>
          <a:ext cx="2019300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232410</xdr:colOff>
      <xdr:row>88</xdr:row>
      <xdr:rowOff>127635</xdr:rowOff>
    </xdr:from>
    <xdr:ext cx="2143125" cy="733425"/>
    <xdr:pic>
      <xdr:nvPicPr>
        <xdr:cNvPr id="23" name="image24.p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950190" y="17828895"/>
          <a:ext cx="214312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95250</xdr:colOff>
      <xdr:row>88</xdr:row>
      <xdr:rowOff>116205</xdr:rowOff>
    </xdr:from>
    <xdr:ext cx="2171700" cy="742950"/>
    <xdr:pic>
      <xdr:nvPicPr>
        <xdr:cNvPr id="24" name="image21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5190470" y="17817465"/>
          <a:ext cx="217170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20955</xdr:colOff>
      <xdr:row>77</xdr:row>
      <xdr:rowOff>3810</xdr:rowOff>
    </xdr:from>
    <xdr:ext cx="3034665" cy="1428750"/>
    <xdr:pic>
      <xdr:nvPicPr>
        <xdr:cNvPr id="29" name="image36.pn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333095" y="15777210"/>
          <a:ext cx="3034665" cy="142875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173355</xdr:colOff>
      <xdr:row>78</xdr:row>
      <xdr:rowOff>5715</xdr:rowOff>
    </xdr:from>
    <xdr:ext cx="3124200" cy="1266825"/>
    <xdr:pic>
      <xdr:nvPicPr>
        <xdr:cNvPr id="30" name="image35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6457295" y="15954375"/>
          <a:ext cx="31242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196216</xdr:colOff>
      <xdr:row>103</xdr:row>
      <xdr:rowOff>139065</xdr:rowOff>
    </xdr:from>
    <xdr:ext cx="3333750" cy="1673183"/>
    <xdr:pic>
      <xdr:nvPicPr>
        <xdr:cNvPr id="28" name="Obrázok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508356" y="18366105"/>
          <a:ext cx="3333750" cy="1673183"/>
        </a:xfrm>
        <a:prstGeom prst="rect">
          <a:avLst/>
        </a:prstGeom>
      </xdr:spPr>
    </xdr:pic>
    <xdr:clientData/>
  </xdr:oneCellAnchor>
  <xdr:oneCellAnchor>
    <xdr:from>
      <xdr:col>11</xdr:col>
      <xdr:colOff>552450</xdr:colOff>
      <xdr:row>114</xdr:row>
      <xdr:rowOff>168282</xdr:rowOff>
    </xdr:from>
    <xdr:ext cx="3063146" cy="1395722"/>
    <xdr:pic>
      <xdr:nvPicPr>
        <xdr:cNvPr id="32" name="Obrázok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270230" y="20361282"/>
          <a:ext cx="3063146" cy="1395722"/>
        </a:xfrm>
        <a:prstGeom prst="rect">
          <a:avLst/>
        </a:prstGeom>
      </xdr:spPr>
    </xdr:pic>
    <xdr:clientData/>
  </xdr:oneCellAnchor>
  <xdr:oneCellAnchor>
    <xdr:from>
      <xdr:col>10</xdr:col>
      <xdr:colOff>100965</xdr:colOff>
      <xdr:row>8</xdr:row>
      <xdr:rowOff>114300</xdr:rowOff>
    </xdr:from>
    <xdr:ext cx="2581275" cy="1162050"/>
    <xdr:pic>
      <xdr:nvPicPr>
        <xdr:cNvPr id="35" name="image28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513445" y="1165860"/>
          <a:ext cx="25812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318135</xdr:colOff>
      <xdr:row>8</xdr:row>
      <xdr:rowOff>70485</xdr:rowOff>
    </xdr:from>
    <xdr:ext cx="2333625" cy="1209675"/>
    <xdr:pic>
      <xdr:nvPicPr>
        <xdr:cNvPr id="36" name="image26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08055" y="1122045"/>
          <a:ext cx="23336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356235</xdr:colOff>
      <xdr:row>9</xdr:row>
      <xdr:rowOff>38100</xdr:rowOff>
    </xdr:from>
    <xdr:ext cx="2314575" cy="1104900"/>
    <xdr:pic>
      <xdr:nvPicPr>
        <xdr:cNvPr id="37" name="image11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523595" y="1295400"/>
          <a:ext cx="231457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232410</xdr:colOff>
      <xdr:row>29</xdr:row>
      <xdr:rowOff>45720</xdr:rowOff>
    </xdr:from>
    <xdr:ext cx="2800350" cy="1171575"/>
    <xdr:pic>
      <xdr:nvPicPr>
        <xdr:cNvPr id="38" name="image30.pn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644890" y="5158740"/>
          <a:ext cx="28003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110490</xdr:colOff>
      <xdr:row>29</xdr:row>
      <xdr:rowOff>7620</xdr:rowOff>
    </xdr:from>
    <xdr:ext cx="2324100" cy="1200150"/>
    <xdr:pic>
      <xdr:nvPicPr>
        <xdr:cNvPr id="39" name="image37.pn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494770" y="5120640"/>
          <a:ext cx="2324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201930</xdr:colOff>
      <xdr:row>30</xdr:row>
      <xdr:rowOff>43815</xdr:rowOff>
    </xdr:from>
    <xdr:ext cx="2266950" cy="1009650"/>
    <xdr:pic>
      <xdr:nvPicPr>
        <xdr:cNvPr id="40" name="image10.pn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963650" y="5332095"/>
          <a:ext cx="226695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281940</xdr:colOff>
      <xdr:row>19</xdr:row>
      <xdr:rowOff>38100</xdr:rowOff>
    </xdr:from>
    <xdr:ext cx="2419350" cy="1152525"/>
    <xdr:pic>
      <xdr:nvPicPr>
        <xdr:cNvPr id="41" name="image17.pn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694420" y="3223260"/>
          <a:ext cx="24193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497205</xdr:colOff>
      <xdr:row>19</xdr:row>
      <xdr:rowOff>140970</xdr:rowOff>
    </xdr:from>
    <xdr:ext cx="2228850" cy="1019175"/>
    <xdr:pic>
      <xdr:nvPicPr>
        <xdr:cNvPr id="42" name="image15.pn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87125" y="3326130"/>
          <a:ext cx="222885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411480</xdr:colOff>
      <xdr:row>19</xdr:row>
      <xdr:rowOff>30480</xdr:rowOff>
    </xdr:from>
    <xdr:ext cx="2276475" cy="1162050"/>
    <xdr:pic>
      <xdr:nvPicPr>
        <xdr:cNvPr id="43" name="image22.pn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578840" y="3215640"/>
          <a:ext cx="22764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167640</xdr:colOff>
      <xdr:row>41</xdr:row>
      <xdr:rowOff>24765</xdr:rowOff>
    </xdr:from>
    <xdr:ext cx="2867025" cy="1343025"/>
    <xdr:pic>
      <xdr:nvPicPr>
        <xdr:cNvPr id="44" name="image12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580120" y="7416165"/>
          <a:ext cx="28670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70485</xdr:colOff>
      <xdr:row>42</xdr:row>
      <xdr:rowOff>38100</xdr:rowOff>
    </xdr:from>
    <xdr:ext cx="2428875" cy="1152525"/>
    <xdr:pic>
      <xdr:nvPicPr>
        <xdr:cNvPr id="45" name="image19.pn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454765" y="7604760"/>
          <a:ext cx="2428875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137160</xdr:colOff>
      <xdr:row>42</xdr:row>
      <xdr:rowOff>123825</xdr:rowOff>
    </xdr:from>
    <xdr:ext cx="2457450" cy="1076325"/>
    <xdr:pic>
      <xdr:nvPicPr>
        <xdr:cNvPr id="46" name="image16.pn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898880" y="7690485"/>
          <a:ext cx="2457450" cy="10763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52</xdr:row>
      <xdr:rowOff>167640</xdr:rowOff>
    </xdr:from>
    <xdr:ext cx="2476500" cy="1400175"/>
    <xdr:pic>
      <xdr:nvPicPr>
        <xdr:cNvPr id="47" name="image13.pn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570595" y="9662160"/>
          <a:ext cx="247650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476250</xdr:colOff>
      <xdr:row>53</xdr:row>
      <xdr:rowOff>118110</xdr:rowOff>
    </xdr:from>
    <xdr:ext cx="2495550" cy="1266825"/>
    <xdr:pic>
      <xdr:nvPicPr>
        <xdr:cNvPr id="48" name="image27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1266170" y="9787890"/>
          <a:ext cx="24955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158115</xdr:colOff>
      <xdr:row>63</xdr:row>
      <xdr:rowOff>78105</xdr:rowOff>
    </xdr:from>
    <xdr:ext cx="2562225" cy="1447800"/>
    <xdr:pic>
      <xdr:nvPicPr>
        <xdr:cNvPr id="49" name="image13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570595" y="11675745"/>
          <a:ext cx="25622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436245</xdr:colOff>
      <xdr:row>63</xdr:row>
      <xdr:rowOff>140970</xdr:rowOff>
    </xdr:from>
    <xdr:ext cx="2619375" cy="1400175"/>
    <xdr:pic>
      <xdr:nvPicPr>
        <xdr:cNvPr id="50" name="image23.pn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226165" y="11738610"/>
          <a:ext cx="2619375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129540</xdr:colOff>
      <xdr:row>77</xdr:row>
      <xdr:rowOff>173355</xdr:rowOff>
    </xdr:from>
    <xdr:ext cx="2847975" cy="1219200"/>
    <xdr:pic>
      <xdr:nvPicPr>
        <xdr:cNvPr id="51" name="image25.pn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542020" y="14399895"/>
          <a:ext cx="284797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165735</xdr:colOff>
      <xdr:row>96</xdr:row>
      <xdr:rowOff>5715</xdr:rowOff>
    </xdr:from>
    <xdr:ext cx="2162175" cy="904875"/>
    <xdr:pic>
      <xdr:nvPicPr>
        <xdr:cNvPr id="52" name="image18.pn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578215" y="17912715"/>
          <a:ext cx="2162175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47625</xdr:colOff>
      <xdr:row>96</xdr:row>
      <xdr:rowOff>41910</xdr:rowOff>
    </xdr:from>
    <xdr:ext cx="2057400" cy="819150"/>
    <xdr:pic>
      <xdr:nvPicPr>
        <xdr:cNvPr id="53" name="image31.pn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37545" y="17948910"/>
          <a:ext cx="20574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384810</xdr:colOff>
      <xdr:row>96</xdr:row>
      <xdr:rowOff>38100</xdr:rowOff>
    </xdr:from>
    <xdr:ext cx="2019300" cy="847725"/>
    <xdr:pic>
      <xdr:nvPicPr>
        <xdr:cNvPr id="54" name="image20.pn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957810" y="17945100"/>
          <a:ext cx="2019300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184785</xdr:colOff>
      <xdr:row>88</xdr:row>
      <xdr:rowOff>59055</xdr:rowOff>
    </xdr:from>
    <xdr:ext cx="2314575" cy="809625"/>
    <xdr:pic>
      <xdr:nvPicPr>
        <xdr:cNvPr id="55" name="image14.pn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597265" y="16388715"/>
          <a:ext cx="23145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232410</xdr:colOff>
      <xdr:row>88</xdr:row>
      <xdr:rowOff>127635</xdr:rowOff>
    </xdr:from>
    <xdr:ext cx="2143125" cy="733425"/>
    <xdr:pic>
      <xdr:nvPicPr>
        <xdr:cNvPr id="56" name="image24.pn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022330" y="16457295"/>
          <a:ext cx="214312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18</xdr:col>
      <xdr:colOff>95250</xdr:colOff>
      <xdr:row>88</xdr:row>
      <xdr:rowOff>116205</xdr:rowOff>
    </xdr:from>
    <xdr:ext cx="2171700" cy="742950"/>
    <xdr:pic>
      <xdr:nvPicPr>
        <xdr:cNvPr id="57" name="image21.pn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262610" y="16445865"/>
          <a:ext cx="217170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20955</xdr:colOff>
      <xdr:row>77</xdr:row>
      <xdr:rowOff>3810</xdr:rowOff>
    </xdr:from>
    <xdr:ext cx="3034665" cy="1428750"/>
    <xdr:pic>
      <xdr:nvPicPr>
        <xdr:cNvPr id="58" name="image36.pn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405235" y="14230350"/>
          <a:ext cx="3034665" cy="14287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118111</xdr:colOff>
      <xdr:row>103</xdr:row>
      <xdr:rowOff>165735</xdr:rowOff>
    </xdr:from>
    <xdr:ext cx="3047999" cy="1656083"/>
    <xdr:pic>
      <xdr:nvPicPr>
        <xdr:cNvPr id="59" name="Obrázok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30591" y="19474815"/>
          <a:ext cx="3047999" cy="1656083"/>
        </a:xfrm>
        <a:prstGeom prst="rect">
          <a:avLst/>
        </a:prstGeom>
      </xdr:spPr>
    </xdr:pic>
    <xdr:clientData/>
  </xdr:oneCellAnchor>
  <xdr:oneCellAnchor>
    <xdr:from>
      <xdr:col>15</xdr:col>
      <xdr:colOff>196216</xdr:colOff>
      <xdr:row>103</xdr:row>
      <xdr:rowOff>139065</xdr:rowOff>
    </xdr:from>
    <xdr:ext cx="3333750" cy="1673183"/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580496" y="19448145"/>
          <a:ext cx="3333750" cy="1673183"/>
        </a:xfrm>
        <a:prstGeom prst="rect">
          <a:avLst/>
        </a:prstGeom>
      </xdr:spPr>
    </xdr:pic>
    <xdr:clientData/>
  </xdr:oneCellAnchor>
  <xdr:oneCellAnchor>
    <xdr:from>
      <xdr:col>10</xdr:col>
      <xdr:colOff>135256</xdr:colOff>
      <xdr:row>114</xdr:row>
      <xdr:rowOff>187051</xdr:rowOff>
    </xdr:from>
    <xdr:ext cx="2838450" cy="1322691"/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547736" y="21462091"/>
          <a:ext cx="2838450" cy="1322691"/>
        </a:xfrm>
        <a:prstGeom prst="rect">
          <a:avLst/>
        </a:prstGeom>
      </xdr:spPr>
    </xdr:pic>
    <xdr:clientData/>
  </xdr:oneCellAnchor>
  <xdr:oneCellAnchor>
    <xdr:from>
      <xdr:col>14</xdr:col>
      <xdr:colOff>552450</xdr:colOff>
      <xdr:row>114</xdr:row>
      <xdr:rowOff>168282</xdr:rowOff>
    </xdr:from>
    <xdr:ext cx="3063146" cy="1395722"/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342370" y="21443322"/>
          <a:ext cx="3063146" cy="139572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125058</xdr:colOff>
      <xdr:row>21</xdr:row>
      <xdr:rowOff>69581</xdr:rowOff>
    </xdr:from>
    <xdr:to>
      <xdr:col>1</xdr:col>
      <xdr:colOff>1595719</xdr:colOff>
      <xdr:row>28</xdr:row>
      <xdr:rowOff>170329</xdr:rowOff>
    </xdr:to>
    <xdr:pic>
      <xdr:nvPicPr>
        <xdr:cNvPr id="20" name="Pictur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078" y="3864341"/>
          <a:ext cx="1470661" cy="1594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1192305</xdr:colOff>
      <xdr:row>21</xdr:row>
      <xdr:rowOff>30</xdr:rowOff>
    </xdr:from>
    <xdr:to>
      <xdr:col>5</xdr:col>
      <xdr:colOff>896470</xdr:colOff>
      <xdr:row>32</xdr:row>
      <xdr:rowOff>80682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>
          <a:grpSpLocks/>
        </xdr:cNvGrpSpPr>
      </xdr:nvGrpSpPr>
      <xdr:grpSpPr bwMode="auto">
        <a:xfrm>
          <a:off x="5147085" y="5113050"/>
          <a:ext cx="3559885" cy="2732412"/>
          <a:chOff x="6345" y="-4420"/>
          <a:chExt cx="3733" cy="8278"/>
        </a:xfrm>
      </xdr:grpSpPr>
      <xdr:pic>
        <xdr:nvPicPr>
          <xdr:cNvPr id="22" name="Picture 5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71" y="-4420"/>
            <a:ext cx="3107" cy="585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Text Box 4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45" y="136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24" name="Text Box 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29" y="2722"/>
            <a:ext cx="1955" cy="11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spcBef>
                <a:spcPts val="20"/>
              </a:spcBef>
              <a:spcAft>
                <a:spcPts val="0"/>
              </a:spcAft>
            </a:pP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45272</xdr:colOff>
      <xdr:row>34</xdr:row>
      <xdr:rowOff>180638</xdr:rowOff>
    </xdr:from>
    <xdr:to>
      <xdr:col>4</xdr:col>
      <xdr:colOff>726140</xdr:colOff>
      <xdr:row>40</xdr:row>
      <xdr:rowOff>53787</xdr:rowOff>
    </xdr:to>
    <xdr:grpSp>
      <xdr:nvGrpSpPr>
        <xdr:cNvPr id="25" name="Group 1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>
          <a:grpSpLocks/>
        </xdr:cNvGrpSpPr>
      </xdr:nvGrpSpPr>
      <xdr:grpSpPr bwMode="auto">
        <a:xfrm>
          <a:off x="2201732" y="8326418"/>
          <a:ext cx="5031888" cy="1762909"/>
          <a:chOff x="800" y="6819"/>
          <a:chExt cx="7363" cy="3525"/>
        </a:xfrm>
      </xdr:grpSpPr>
      <xdr:pic>
        <xdr:nvPicPr>
          <xdr:cNvPr id="26" name="Picture 18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0" y="6819"/>
            <a:ext cx="7363" cy="3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Text Box 16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3" y="8626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4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929639</xdr:colOff>
      <xdr:row>34</xdr:row>
      <xdr:rowOff>71717</xdr:rowOff>
    </xdr:from>
    <xdr:to>
      <xdr:col>11</xdr:col>
      <xdr:colOff>475129</xdr:colOff>
      <xdr:row>41</xdr:row>
      <xdr:rowOff>114300</xdr:rowOff>
    </xdr:to>
    <xdr:grpSp>
      <xdr:nvGrpSpPr>
        <xdr:cNvPr id="28" name="Group 1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>
          <a:grpSpLocks/>
        </xdr:cNvGrpSpPr>
      </xdr:nvGrpSpPr>
      <xdr:grpSpPr bwMode="auto">
        <a:xfrm>
          <a:off x="8740139" y="8217497"/>
          <a:ext cx="4384190" cy="2115223"/>
          <a:chOff x="9380" y="7248"/>
          <a:chExt cx="6116" cy="2869"/>
        </a:xfrm>
      </xdr:grpSpPr>
      <xdr:pic>
        <xdr:nvPicPr>
          <xdr:cNvPr id="29" name="Picture 13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0" y="7248"/>
            <a:ext cx="6116" cy="286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0" name="Text Box 1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2" y="8392"/>
            <a:ext cx="287" cy="5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ts val="2680"/>
              </a:lnSpc>
              <a:spcAft>
                <a:spcPts val="0"/>
              </a:spcAft>
            </a:pPr>
            <a:r>
              <a:rPr lang="sk-SK" sz="2400">
                <a:solidFill>
                  <a:srgbClr val="231F20"/>
                </a:solidFill>
                <a:effectLst/>
                <a:latin typeface="Arial MT"/>
                <a:ea typeface="Arial" panose="020B0604020202020204" pitchFamily="34" charset="0"/>
              </a:rPr>
              <a:t>5</a:t>
            </a:r>
            <a:endParaRPr lang="sk-SK" sz="1100"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  <xdr:twoCellAnchor>
    <xdr:from>
      <xdr:col>7</xdr:col>
      <xdr:colOff>178845</xdr:colOff>
      <xdr:row>20</xdr:row>
      <xdr:rowOff>197223</xdr:rowOff>
    </xdr:from>
    <xdr:to>
      <xdr:col>10</xdr:col>
      <xdr:colOff>515066</xdr:colOff>
      <xdr:row>27</xdr:row>
      <xdr:rowOff>143435</xdr:rowOff>
    </xdr:to>
    <xdr:pic>
      <xdr:nvPicPr>
        <xdr:cNvPr id="31" name="image5.jpe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1825" y="3664323"/>
          <a:ext cx="2241221" cy="1477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232457</xdr:colOff>
      <xdr:row>44</xdr:row>
      <xdr:rowOff>163836</xdr:rowOff>
    </xdr:to>
    <xdr:sp macro="" textlink="">
      <xdr:nvSpPr>
        <xdr:cNvPr id="32" name="Text Box 1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065020" y="9265920"/>
          <a:ext cx="3211877" cy="346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334010" indent="-334645">
            <a:lnSpc>
              <a:spcPct val="102000"/>
            </a:lnSpc>
            <a:spcBef>
              <a:spcPts val="10"/>
            </a:spcBef>
            <a:spcAft>
              <a:spcPts val="0"/>
            </a:spcAft>
          </a:pP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dĺžka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492mm,</a:t>
          </a:r>
          <a:r>
            <a:rPr lang="sk-SK" sz="1000" spc="8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1020mm,</a:t>
          </a:r>
          <a:r>
            <a:rPr lang="sk-SK" sz="1000" spc="8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1092mm,</a:t>
          </a:r>
          <a:r>
            <a:rPr lang="sk-SK" sz="1000" spc="-31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voliteľná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farba</a:t>
          </a:r>
          <a:r>
            <a:rPr lang="sk-SK" sz="1000" spc="-55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 </a:t>
          </a:r>
          <a:r>
            <a:rPr lang="sk-SK" sz="1000">
              <a:solidFill>
                <a:srgbClr val="231F20"/>
              </a:solidFill>
              <a:effectLst/>
              <a:latin typeface="Trebuchet MS" panose="020B0603020202020204" pitchFamily="34" charset="0"/>
              <a:ea typeface="Arial" panose="020B0604020202020204" pitchFamily="34" charset="0"/>
            </a:rPr>
            <a:t>krytu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44</xdr:row>
      <xdr:rowOff>0</xdr:rowOff>
    </xdr:from>
    <xdr:to>
      <xdr:col>8</xdr:col>
      <xdr:colOff>192255</xdr:colOff>
      <xdr:row>45</xdr:row>
      <xdr:rowOff>32521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7993380" y="9448800"/>
          <a:ext cx="1487655" cy="215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ts val="1340"/>
            </a:lnSpc>
            <a:spcAft>
              <a:spcPts val="0"/>
            </a:spcAft>
          </a:pP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dĺžka</a:t>
          </a:r>
          <a:r>
            <a:rPr lang="sk-SK" sz="1200" spc="15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 </a:t>
          </a:r>
          <a:r>
            <a:rPr lang="sk-SK" sz="1200">
              <a:solidFill>
                <a:srgbClr val="231F20"/>
              </a:solidFill>
              <a:effectLst/>
              <a:latin typeface="Arial MT"/>
              <a:ea typeface="Arial" panose="020B0604020202020204" pitchFamily="34" charset="0"/>
            </a:rPr>
            <a:t>1103mm</a:t>
          </a:r>
          <a:endParaRPr lang="sk-SK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31</xdr:row>
      <xdr:rowOff>83820</xdr:rowOff>
    </xdr:from>
    <xdr:to>
      <xdr:col>2</xdr:col>
      <xdr:colOff>3809</xdr:colOff>
      <xdr:row>47</xdr:row>
      <xdr:rowOff>137160</xdr:rowOff>
    </xdr:to>
    <xdr:pic>
      <xdr:nvPicPr>
        <xdr:cNvPr id="2" name="Obrázok 1" descr="Obrázok, na ktorom je budova, zmenšený model, hračka, stroj&#10;&#10;Automaticky generovaný popi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631180"/>
          <a:ext cx="4175759" cy="297942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48</xdr:row>
      <xdr:rowOff>114300</xdr:rowOff>
    </xdr:from>
    <xdr:to>
      <xdr:col>2</xdr:col>
      <xdr:colOff>0</xdr:colOff>
      <xdr:row>62</xdr:row>
      <xdr:rowOff>30480</xdr:rowOff>
    </xdr:to>
    <xdr:pic>
      <xdr:nvPicPr>
        <xdr:cNvPr id="3" name="Obrázok 2" descr="Obrázok, na ktorom je stroj, zdravotnícke zariadenie, dizajn&#10;&#10;Automaticky generovaný popi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8770620"/>
          <a:ext cx="4221480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67</xdr:row>
      <xdr:rowOff>68580</xdr:rowOff>
    </xdr:from>
    <xdr:to>
      <xdr:col>2</xdr:col>
      <xdr:colOff>3810</xdr:colOff>
      <xdr:row>81</xdr:row>
      <xdr:rowOff>170815</xdr:rowOff>
    </xdr:to>
    <xdr:pic>
      <xdr:nvPicPr>
        <xdr:cNvPr id="4" name="Obrázok 3" descr="Obrázok, na ktorom je budova, zmenšený model&#10;&#10;Automaticky generovaný popi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" y="12222480"/>
          <a:ext cx="4152900" cy="266255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83</xdr:row>
      <xdr:rowOff>22860</xdr:rowOff>
    </xdr:from>
    <xdr:to>
      <xdr:col>1</xdr:col>
      <xdr:colOff>4131945</xdr:colOff>
      <xdr:row>96</xdr:row>
      <xdr:rowOff>64135</xdr:rowOff>
    </xdr:to>
    <xdr:pic>
      <xdr:nvPicPr>
        <xdr:cNvPr id="5" name="Obrázok 4" descr="Obrázok, na ktorom je stroj, vnútri, dizajn&#10;&#10;Automaticky generovaný popis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5102840"/>
          <a:ext cx="4198620" cy="241871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105</xdr:row>
      <xdr:rowOff>106680</xdr:rowOff>
    </xdr:from>
    <xdr:to>
      <xdr:col>2</xdr:col>
      <xdr:colOff>1905</xdr:colOff>
      <xdr:row>120</xdr:row>
      <xdr:rowOff>160020</xdr:rowOff>
    </xdr:to>
    <xdr:pic>
      <xdr:nvPicPr>
        <xdr:cNvPr id="6" name="Obrázok 5" descr="Obrázok, na ktorom je budova, zmenšený model, vnútri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9415760"/>
          <a:ext cx="4191000" cy="27965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122</xdr:row>
      <xdr:rowOff>45720</xdr:rowOff>
    </xdr:from>
    <xdr:to>
      <xdr:col>2</xdr:col>
      <xdr:colOff>1905</xdr:colOff>
      <xdr:row>135</xdr:row>
      <xdr:rowOff>95250</xdr:rowOff>
    </xdr:to>
    <xdr:pic>
      <xdr:nvPicPr>
        <xdr:cNvPr id="7" name="Obrázok 6" descr="Obrázok, na ktorom je stroj, snímka obrazovky, vnútri, dizajn&#10;&#10;Automaticky generovaný popi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22463760"/>
          <a:ext cx="4213860" cy="242697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136</xdr:row>
      <xdr:rowOff>99060</xdr:rowOff>
    </xdr:from>
    <xdr:to>
      <xdr:col>1</xdr:col>
      <xdr:colOff>4131945</xdr:colOff>
      <xdr:row>151</xdr:row>
      <xdr:rowOff>72390</xdr:rowOff>
    </xdr:to>
    <xdr:pic>
      <xdr:nvPicPr>
        <xdr:cNvPr id="8" name="Obrázok 7" descr="Obrázok, na ktorom je dizajn&#10;&#10; Automaticky generovaný popis so strednou spoľahlivosťou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5077420"/>
          <a:ext cx="4160520" cy="271653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160</xdr:row>
      <xdr:rowOff>22860</xdr:rowOff>
    </xdr:from>
    <xdr:to>
      <xdr:col>2</xdr:col>
      <xdr:colOff>0</xdr:colOff>
      <xdr:row>176</xdr:row>
      <xdr:rowOff>106045</xdr:rowOff>
    </xdr:to>
    <xdr:pic>
      <xdr:nvPicPr>
        <xdr:cNvPr id="9" name="Obrázok 8" descr="Obrázok, na ktorom je budova, vnútri&#10;&#10;Automaticky generovaný popis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9596080"/>
          <a:ext cx="4191000" cy="300926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177</xdr:row>
      <xdr:rowOff>7620</xdr:rowOff>
    </xdr:from>
    <xdr:to>
      <xdr:col>1</xdr:col>
      <xdr:colOff>4131945</xdr:colOff>
      <xdr:row>193</xdr:row>
      <xdr:rowOff>91440</xdr:rowOff>
    </xdr:to>
    <xdr:pic>
      <xdr:nvPicPr>
        <xdr:cNvPr id="10" name="Obrázok 9" descr="Obrázok, na ktorom je polica, snímka obrazovky, regále, dizajn&#10;&#10;Automaticky generovaný popi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2689800"/>
          <a:ext cx="4160520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194</xdr:row>
      <xdr:rowOff>91440</xdr:rowOff>
    </xdr:from>
    <xdr:to>
      <xdr:col>2</xdr:col>
      <xdr:colOff>1905</xdr:colOff>
      <xdr:row>209</xdr:row>
      <xdr:rowOff>87630</xdr:rowOff>
    </xdr:to>
    <xdr:pic>
      <xdr:nvPicPr>
        <xdr:cNvPr id="11" name="Obrázok 10" descr="Obrázok, na ktorom je snímka obrazovky, stroj, text, dizajn&#10;&#10;Automaticky generovaný popis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35882580"/>
          <a:ext cx="4114800" cy="27393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214</xdr:row>
      <xdr:rowOff>7620</xdr:rowOff>
    </xdr:from>
    <xdr:to>
      <xdr:col>2</xdr:col>
      <xdr:colOff>0</xdr:colOff>
      <xdr:row>232</xdr:row>
      <xdr:rowOff>32385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9479220"/>
          <a:ext cx="4152900" cy="331660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232</xdr:row>
      <xdr:rowOff>91441</xdr:rowOff>
    </xdr:from>
    <xdr:to>
      <xdr:col>2</xdr:col>
      <xdr:colOff>1905</xdr:colOff>
      <xdr:row>249</xdr:row>
      <xdr:rowOff>160020</xdr:rowOff>
    </xdr:to>
    <xdr:pic>
      <xdr:nvPicPr>
        <xdr:cNvPr id="13" name="Obrázok 12" descr="Obrázok, na ktorom je polica, dizajn, vnútri&#10;&#10;Automaticky generovaný popis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42854881"/>
          <a:ext cx="4130040" cy="317753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253</xdr:row>
      <xdr:rowOff>175260</xdr:rowOff>
    </xdr:from>
    <xdr:to>
      <xdr:col>1</xdr:col>
      <xdr:colOff>4130040</xdr:colOff>
      <xdr:row>273</xdr:row>
      <xdr:rowOff>70485</xdr:rowOff>
    </xdr:to>
    <xdr:pic>
      <xdr:nvPicPr>
        <xdr:cNvPr id="14" name="Obrázok 13" descr="Obrázok, na ktorom je budova, plast, modrá, vnútri&#10;&#10;Automaticky generovaný popis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46802040"/>
          <a:ext cx="4183380" cy="35528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273</xdr:row>
      <xdr:rowOff>175260</xdr:rowOff>
    </xdr:from>
    <xdr:to>
      <xdr:col>2</xdr:col>
      <xdr:colOff>3810</xdr:colOff>
      <xdr:row>290</xdr:row>
      <xdr:rowOff>3810</xdr:rowOff>
    </xdr:to>
    <xdr:pic>
      <xdr:nvPicPr>
        <xdr:cNvPr id="15" name="Obrázok 14" descr="Obrázok, na ktorom je stroj, domáci spotrebič, elektronika, snímka obrazovky&#10;&#10;Automaticky generovaný popis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50459640"/>
          <a:ext cx="4191000" cy="29375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294</xdr:row>
      <xdr:rowOff>7620</xdr:rowOff>
    </xdr:from>
    <xdr:to>
      <xdr:col>1</xdr:col>
      <xdr:colOff>4130040</xdr:colOff>
      <xdr:row>314</xdr:row>
      <xdr:rowOff>66675</xdr:rowOff>
    </xdr:to>
    <xdr:pic>
      <xdr:nvPicPr>
        <xdr:cNvPr id="16" name="Obrázok 15" descr="Obrázok, na ktorom je budova, osvetlenie denným svetlom&#10;&#10;Automaticky generovaný popis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54155340"/>
          <a:ext cx="4168140" cy="371665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315</xdr:row>
      <xdr:rowOff>0</xdr:rowOff>
    </xdr:from>
    <xdr:to>
      <xdr:col>2</xdr:col>
      <xdr:colOff>3811</xdr:colOff>
      <xdr:row>340</xdr:row>
      <xdr:rowOff>48260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7988200"/>
          <a:ext cx="4175760" cy="46202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345</xdr:row>
      <xdr:rowOff>0</xdr:rowOff>
    </xdr:from>
    <xdr:to>
      <xdr:col>2</xdr:col>
      <xdr:colOff>0</xdr:colOff>
      <xdr:row>363</xdr:row>
      <xdr:rowOff>68580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63497460"/>
          <a:ext cx="4145280" cy="33604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363</xdr:row>
      <xdr:rowOff>121921</xdr:rowOff>
    </xdr:from>
    <xdr:to>
      <xdr:col>1</xdr:col>
      <xdr:colOff>4131946</xdr:colOff>
      <xdr:row>378</xdr:row>
      <xdr:rowOff>68581</xdr:rowOff>
    </xdr:to>
    <xdr:pic>
      <xdr:nvPicPr>
        <xdr:cNvPr id="19" name="Obrázok 18" descr="Obrázok, na ktorom je nábytok, vnútri&#10;&#10;Automaticky generovaný popis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66911221"/>
          <a:ext cx="4160520" cy="268986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378</xdr:row>
      <xdr:rowOff>175261</xdr:rowOff>
    </xdr:from>
    <xdr:to>
      <xdr:col>2</xdr:col>
      <xdr:colOff>0</xdr:colOff>
      <xdr:row>392</xdr:row>
      <xdr:rowOff>45721</xdr:rowOff>
    </xdr:to>
    <xdr:pic>
      <xdr:nvPicPr>
        <xdr:cNvPr id="20" name="Obrázok 19" descr="Obrázok, na ktorom je text, dizajn&#10;&#10;Automaticky generovaný popis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69707761"/>
          <a:ext cx="4160520" cy="243078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395</xdr:row>
      <xdr:rowOff>91440</xdr:rowOff>
    </xdr:from>
    <xdr:to>
      <xdr:col>1</xdr:col>
      <xdr:colOff>4131945</xdr:colOff>
      <xdr:row>414</xdr:row>
      <xdr:rowOff>64770</xdr:rowOff>
    </xdr:to>
    <xdr:pic>
      <xdr:nvPicPr>
        <xdr:cNvPr id="21" name="Obrázok 20" descr="Obrázok, na ktorom je snímka obrazovky&#10;&#10;Automaticky generovaný popis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72755760"/>
          <a:ext cx="4143375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414</xdr:row>
      <xdr:rowOff>68581</xdr:rowOff>
    </xdr:from>
    <xdr:to>
      <xdr:col>2</xdr:col>
      <xdr:colOff>3810</xdr:colOff>
      <xdr:row>429</xdr:row>
      <xdr:rowOff>45721</xdr:rowOff>
    </xdr:to>
    <xdr:pic>
      <xdr:nvPicPr>
        <xdr:cNvPr id="22" name="Obrázok 21" descr="Obrázok, na ktorom je počítač, text, snímka obrazovky, stroj&#10;&#10;Automaticky generovaný popis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62940" y="76207621"/>
          <a:ext cx="4084320" cy="272034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433</xdr:row>
      <xdr:rowOff>15240</xdr:rowOff>
    </xdr:from>
    <xdr:to>
      <xdr:col>2</xdr:col>
      <xdr:colOff>3810</xdr:colOff>
      <xdr:row>451</xdr:row>
      <xdr:rowOff>121920</xdr:rowOff>
    </xdr:to>
    <xdr:pic>
      <xdr:nvPicPr>
        <xdr:cNvPr id="23" name="Obrázok 22" descr="Obrázok, na ktorom je budova, mrakodrap, komerčná budova&#10;&#10;Automaticky generovaný popis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79651860"/>
          <a:ext cx="4191000" cy="339852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451</xdr:row>
      <xdr:rowOff>76201</xdr:rowOff>
    </xdr:from>
    <xdr:to>
      <xdr:col>2</xdr:col>
      <xdr:colOff>1905</xdr:colOff>
      <xdr:row>467</xdr:row>
      <xdr:rowOff>106681</xdr:rowOff>
    </xdr:to>
    <xdr:pic>
      <xdr:nvPicPr>
        <xdr:cNvPr id="24" name="Obrázok 23" descr="Obrázok, na ktorom je polica, vnútri, dizajn&#10;&#10;Automaticky generovaný popis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83004661"/>
          <a:ext cx="4206240" cy="295656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467</xdr:row>
      <xdr:rowOff>91440</xdr:rowOff>
    </xdr:from>
    <xdr:to>
      <xdr:col>1</xdr:col>
      <xdr:colOff>1730375</xdr:colOff>
      <xdr:row>493</xdr:row>
      <xdr:rowOff>70485</xdr:rowOff>
    </xdr:to>
    <xdr:pic>
      <xdr:nvPicPr>
        <xdr:cNvPr id="25" name="Obrázok 24" descr="Obrázok, na ktorom je snímka obrazovky, rad, diagram, elektrická modrá&#10;&#10;Automaticky generovaný popis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85945980"/>
          <a:ext cx="1677035" cy="473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1699260</xdr:colOff>
      <xdr:row>467</xdr:row>
      <xdr:rowOff>160020</xdr:rowOff>
    </xdr:from>
    <xdr:to>
      <xdr:col>1</xdr:col>
      <xdr:colOff>3802380</xdr:colOff>
      <xdr:row>493</xdr:row>
      <xdr:rowOff>160020</xdr:rowOff>
    </xdr:to>
    <xdr:pic>
      <xdr:nvPicPr>
        <xdr:cNvPr id="26" name="Obrázok 25" descr="Obrázok, na ktorom je snímka obrazovky, dizajn&#10;&#10;Automaticky generovaný popis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86014560"/>
          <a:ext cx="2103120" cy="4754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48"/>
  <sheetViews>
    <sheetView tabSelected="1" topLeftCell="A37" zoomScale="70" zoomScaleNormal="70" workbookViewId="0">
      <selection activeCell="E23" sqref="E23"/>
    </sheetView>
  </sheetViews>
  <sheetFormatPr defaultRowHeight="21"/>
  <cols>
    <col min="1" max="1" width="14.88671875" style="153" customWidth="1"/>
    <col min="2" max="2" width="40.88671875" style="154" customWidth="1"/>
    <col min="3" max="3" width="57.33203125" style="154" customWidth="1"/>
    <col min="4" max="4" width="32.44140625" style="154" customWidth="1"/>
    <col min="5" max="5" width="57.109375" style="154" customWidth="1"/>
    <col min="6" max="6" width="37.77734375" style="154" customWidth="1"/>
    <col min="7" max="7" width="55.88671875" style="154" customWidth="1"/>
    <col min="8" max="8" width="38.109375" style="154" customWidth="1"/>
  </cols>
  <sheetData>
    <row r="1" spans="1:8">
      <c r="A1" s="160" t="s">
        <v>139</v>
      </c>
      <c r="H1" s="161" t="s">
        <v>140</v>
      </c>
    </row>
    <row r="3" spans="1:8" ht="25.8">
      <c r="A3" s="162" t="s">
        <v>141</v>
      </c>
      <c r="B3" s="162"/>
      <c r="C3" s="162"/>
      <c r="D3" s="162"/>
      <c r="E3" s="162"/>
      <c r="F3" s="162"/>
      <c r="G3" s="162"/>
      <c r="H3" s="162"/>
    </row>
    <row r="5" spans="1:8" ht="15" customHeight="1">
      <c r="A5" s="176" t="s">
        <v>0</v>
      </c>
      <c r="B5" s="182" t="s">
        <v>104</v>
      </c>
      <c r="C5" s="183"/>
      <c r="D5" s="176" t="s">
        <v>1</v>
      </c>
      <c r="E5" s="186" t="s">
        <v>136</v>
      </c>
      <c r="F5" s="186" t="s">
        <v>128</v>
      </c>
      <c r="G5" s="176" t="s">
        <v>137</v>
      </c>
      <c r="H5" s="186" t="s">
        <v>105</v>
      </c>
    </row>
    <row r="6" spans="1:8" ht="136.94999999999999" customHeight="1">
      <c r="A6" s="176"/>
      <c r="B6" s="184"/>
      <c r="C6" s="185"/>
      <c r="D6" s="176"/>
      <c r="E6" s="187"/>
      <c r="F6" s="187"/>
      <c r="G6" s="176"/>
      <c r="H6" s="187"/>
    </row>
    <row r="7" spans="1:8" ht="60" customHeight="1" thickBot="1">
      <c r="A7" s="135">
        <v>1</v>
      </c>
      <c r="B7" s="177" t="s">
        <v>2</v>
      </c>
      <c r="C7" s="136" t="s">
        <v>3</v>
      </c>
      <c r="D7" s="137">
        <v>10</v>
      </c>
      <c r="E7" s="138">
        <v>0</v>
      </c>
      <c r="F7" s="139">
        <v>0</v>
      </c>
      <c r="G7" s="140">
        <f t="shared" ref="G7:G19" si="0">60*E7</f>
        <v>0</v>
      </c>
      <c r="H7" s="141">
        <f t="shared" ref="H7:H19" si="1">12*F7</f>
        <v>0</v>
      </c>
    </row>
    <row r="8" spans="1:8" ht="60" customHeight="1" thickTop="1" thickBot="1">
      <c r="A8" s="135">
        <v>2</v>
      </c>
      <c r="B8" s="179"/>
      <c r="C8" s="136" t="s">
        <v>4</v>
      </c>
      <c r="D8" s="137">
        <v>33</v>
      </c>
      <c r="E8" s="142">
        <v>0</v>
      </c>
      <c r="F8" s="143">
        <v>0</v>
      </c>
      <c r="G8" s="144">
        <f t="shared" si="0"/>
        <v>0</v>
      </c>
      <c r="H8" s="143">
        <f t="shared" si="1"/>
        <v>0</v>
      </c>
    </row>
    <row r="9" spans="1:8" ht="60" customHeight="1" thickTop="1">
      <c r="A9" s="135">
        <v>3</v>
      </c>
      <c r="B9" s="177" t="s">
        <v>5</v>
      </c>
      <c r="C9" s="136" t="s">
        <v>100</v>
      </c>
      <c r="D9" s="137">
        <v>35</v>
      </c>
      <c r="E9" s="138">
        <v>0</v>
      </c>
      <c r="F9" s="145">
        <v>0</v>
      </c>
      <c r="G9" s="140">
        <f t="shared" si="0"/>
        <v>0</v>
      </c>
      <c r="H9" s="146">
        <f t="shared" si="1"/>
        <v>0</v>
      </c>
    </row>
    <row r="10" spans="1:8" ht="60" customHeight="1" thickBot="1">
      <c r="A10" s="135">
        <v>4</v>
      </c>
      <c r="B10" s="178"/>
      <c r="C10" s="136" t="s">
        <v>6</v>
      </c>
      <c r="D10" s="137">
        <v>17</v>
      </c>
      <c r="E10" s="138">
        <v>0</v>
      </c>
      <c r="F10" s="138">
        <v>0</v>
      </c>
      <c r="G10" s="140">
        <f t="shared" si="0"/>
        <v>0</v>
      </c>
      <c r="H10" s="140">
        <f t="shared" si="1"/>
        <v>0</v>
      </c>
    </row>
    <row r="11" spans="1:8" ht="60" customHeight="1" thickTop="1" thickBot="1">
      <c r="A11" s="135">
        <v>5</v>
      </c>
      <c r="B11" s="179"/>
      <c r="C11" s="136" t="s">
        <v>7</v>
      </c>
      <c r="D11" s="137">
        <v>21</v>
      </c>
      <c r="E11" s="138">
        <v>0</v>
      </c>
      <c r="F11" s="143">
        <v>0</v>
      </c>
      <c r="G11" s="140">
        <f t="shared" si="0"/>
        <v>0</v>
      </c>
      <c r="H11" s="143">
        <f t="shared" si="1"/>
        <v>0</v>
      </c>
    </row>
    <row r="12" spans="1:8" ht="60" customHeight="1" thickTop="1" thickBot="1">
      <c r="A12" s="135">
        <v>6</v>
      </c>
      <c r="B12" s="177" t="s">
        <v>8</v>
      </c>
      <c r="C12" s="147" t="s">
        <v>101</v>
      </c>
      <c r="D12" s="137">
        <v>12</v>
      </c>
      <c r="E12" s="138">
        <v>0</v>
      </c>
      <c r="F12" s="138">
        <v>0</v>
      </c>
      <c r="G12" s="140">
        <f t="shared" si="0"/>
        <v>0</v>
      </c>
      <c r="H12" s="140">
        <f t="shared" si="1"/>
        <v>0</v>
      </c>
    </row>
    <row r="13" spans="1:8" ht="60" customHeight="1" thickTop="1" thickBot="1">
      <c r="A13" s="135">
        <v>7</v>
      </c>
      <c r="B13" s="179"/>
      <c r="C13" s="147" t="s">
        <v>9</v>
      </c>
      <c r="D13" s="137">
        <v>10</v>
      </c>
      <c r="E13" s="138">
        <v>0</v>
      </c>
      <c r="F13" s="143">
        <v>0</v>
      </c>
      <c r="G13" s="140">
        <f t="shared" si="0"/>
        <v>0</v>
      </c>
      <c r="H13" s="143">
        <f t="shared" si="1"/>
        <v>0</v>
      </c>
    </row>
    <row r="14" spans="1:8" ht="60" customHeight="1" thickTop="1" thickBot="1">
      <c r="A14" s="135">
        <v>8</v>
      </c>
      <c r="B14" s="188" t="s">
        <v>10</v>
      </c>
      <c r="C14" s="148" t="s">
        <v>11</v>
      </c>
      <c r="D14" s="137">
        <v>3</v>
      </c>
      <c r="E14" s="138">
        <v>0</v>
      </c>
      <c r="F14" s="138">
        <v>0</v>
      </c>
      <c r="G14" s="140">
        <f t="shared" si="0"/>
        <v>0</v>
      </c>
      <c r="H14" s="140">
        <f t="shared" si="1"/>
        <v>0</v>
      </c>
    </row>
    <row r="15" spans="1:8" ht="60" customHeight="1" thickTop="1" thickBot="1">
      <c r="A15" s="135">
        <v>9</v>
      </c>
      <c r="B15" s="189"/>
      <c r="C15" s="148" t="s">
        <v>12</v>
      </c>
      <c r="D15" s="137">
        <v>1</v>
      </c>
      <c r="E15" s="138">
        <v>0</v>
      </c>
      <c r="F15" s="143">
        <v>0</v>
      </c>
      <c r="G15" s="140">
        <f t="shared" si="0"/>
        <v>0</v>
      </c>
      <c r="H15" s="143">
        <f t="shared" si="1"/>
        <v>0</v>
      </c>
    </row>
    <row r="16" spans="1:8" ht="60" customHeight="1" thickTop="1">
      <c r="A16" s="135">
        <v>10</v>
      </c>
      <c r="B16" s="189"/>
      <c r="C16" s="148" t="s">
        <v>13</v>
      </c>
      <c r="D16" s="137">
        <v>3</v>
      </c>
      <c r="E16" s="138">
        <v>0</v>
      </c>
      <c r="F16" s="138">
        <v>0</v>
      </c>
      <c r="G16" s="140">
        <f t="shared" si="0"/>
        <v>0</v>
      </c>
      <c r="H16" s="140">
        <f t="shared" si="1"/>
        <v>0</v>
      </c>
    </row>
    <row r="17" spans="1:8" ht="60" customHeight="1" thickBot="1">
      <c r="A17" s="135">
        <v>11</v>
      </c>
      <c r="B17" s="189"/>
      <c r="C17" s="148" t="s">
        <v>91</v>
      </c>
      <c r="D17" s="137">
        <v>1</v>
      </c>
      <c r="E17" s="138">
        <v>0</v>
      </c>
      <c r="F17" s="138">
        <v>0</v>
      </c>
      <c r="G17" s="140">
        <f t="shared" si="0"/>
        <v>0</v>
      </c>
      <c r="H17" s="140">
        <f t="shared" si="1"/>
        <v>0</v>
      </c>
    </row>
    <row r="18" spans="1:8" ht="60" customHeight="1" thickTop="1" thickBot="1">
      <c r="A18" s="135">
        <v>12</v>
      </c>
      <c r="B18" s="189"/>
      <c r="C18" s="148" t="s">
        <v>15</v>
      </c>
      <c r="D18" s="137">
        <v>2</v>
      </c>
      <c r="E18" s="138">
        <v>0</v>
      </c>
      <c r="F18" s="143">
        <v>0</v>
      </c>
      <c r="G18" s="140">
        <f t="shared" si="0"/>
        <v>0</v>
      </c>
      <c r="H18" s="143">
        <f t="shared" si="1"/>
        <v>0</v>
      </c>
    </row>
    <row r="19" spans="1:8" ht="60" customHeight="1" thickTop="1">
      <c r="A19" s="135">
        <v>13</v>
      </c>
      <c r="B19" s="190"/>
      <c r="C19" s="148" t="s">
        <v>14</v>
      </c>
      <c r="D19" s="137">
        <v>10</v>
      </c>
      <c r="E19" s="138">
        <v>0</v>
      </c>
      <c r="F19" s="138">
        <v>0</v>
      </c>
      <c r="G19" s="140">
        <f t="shared" si="0"/>
        <v>0</v>
      </c>
      <c r="H19" s="140">
        <f t="shared" si="1"/>
        <v>0</v>
      </c>
    </row>
    <row r="20" spans="1:8" ht="123.75" customHeight="1">
      <c r="A20" s="180" t="s">
        <v>110</v>
      </c>
      <c r="B20" s="181"/>
      <c r="C20" s="181"/>
      <c r="D20" s="150"/>
      <c r="E20" s="150"/>
      <c r="F20" s="150"/>
      <c r="G20" s="151">
        <f t="shared" ref="G20:H20" si="2">SUM(G7:G19)</f>
        <v>0</v>
      </c>
      <c r="H20" s="151">
        <f t="shared" si="2"/>
        <v>0</v>
      </c>
    </row>
    <row r="21" spans="1:8" ht="18.75" customHeight="1">
      <c r="A21" s="186" t="s">
        <v>16</v>
      </c>
      <c r="B21" s="182" t="s">
        <v>138</v>
      </c>
      <c r="C21" s="191"/>
      <c r="D21" s="186" t="s">
        <v>1</v>
      </c>
      <c r="E21" s="186" t="s">
        <v>136</v>
      </c>
      <c r="F21" s="186" t="s">
        <v>128</v>
      </c>
      <c r="G21" s="186" t="s">
        <v>137</v>
      </c>
      <c r="H21" s="186" t="s">
        <v>105</v>
      </c>
    </row>
    <row r="22" spans="1:8" ht="148.94999999999999" customHeight="1">
      <c r="A22" s="187"/>
      <c r="B22" s="184"/>
      <c r="C22" s="192"/>
      <c r="D22" s="187"/>
      <c r="E22" s="187"/>
      <c r="F22" s="187"/>
      <c r="G22" s="187"/>
      <c r="H22" s="187"/>
    </row>
    <row r="23" spans="1:8" ht="60" customHeight="1" thickBot="1">
      <c r="A23" s="135">
        <v>1</v>
      </c>
      <c r="B23" s="177" t="s">
        <v>17</v>
      </c>
      <c r="C23" s="152" t="s">
        <v>18</v>
      </c>
      <c r="D23" s="137">
        <v>21</v>
      </c>
      <c r="E23" s="138">
        <v>0</v>
      </c>
      <c r="F23" s="138">
        <v>0</v>
      </c>
      <c r="G23" s="140">
        <f t="shared" ref="G23:G37" si="3">60*E23</f>
        <v>0</v>
      </c>
      <c r="H23" s="140">
        <f t="shared" ref="H23:H37" si="4">12*F23</f>
        <v>0</v>
      </c>
    </row>
    <row r="24" spans="1:8" ht="60" customHeight="1" thickTop="1" thickBot="1">
      <c r="A24" s="135">
        <v>2</v>
      </c>
      <c r="B24" s="178"/>
      <c r="C24" s="152" t="s">
        <v>19</v>
      </c>
      <c r="D24" s="137">
        <v>2</v>
      </c>
      <c r="E24" s="138">
        <v>0</v>
      </c>
      <c r="F24" s="143">
        <v>0</v>
      </c>
      <c r="G24" s="140">
        <f t="shared" si="3"/>
        <v>0</v>
      </c>
      <c r="H24" s="143">
        <f t="shared" si="4"/>
        <v>0</v>
      </c>
    </row>
    <row r="25" spans="1:8" ht="60" customHeight="1" thickTop="1">
      <c r="A25" s="135">
        <v>3</v>
      </c>
      <c r="B25" s="178"/>
      <c r="C25" s="152" t="s">
        <v>30</v>
      </c>
      <c r="D25" s="137">
        <v>45</v>
      </c>
      <c r="E25" s="138">
        <v>0</v>
      </c>
      <c r="F25" s="138">
        <v>0</v>
      </c>
      <c r="G25" s="140">
        <f t="shared" si="3"/>
        <v>0</v>
      </c>
      <c r="H25" s="140">
        <f t="shared" si="4"/>
        <v>0</v>
      </c>
    </row>
    <row r="26" spans="1:8" ht="60" customHeight="1">
      <c r="A26" s="135">
        <v>4</v>
      </c>
      <c r="B26" s="178"/>
      <c r="C26" s="152" t="s">
        <v>20</v>
      </c>
      <c r="D26" s="137">
        <v>8</v>
      </c>
      <c r="E26" s="138">
        <v>0</v>
      </c>
      <c r="F26" s="138">
        <v>0</v>
      </c>
      <c r="G26" s="140">
        <f t="shared" si="3"/>
        <v>0</v>
      </c>
      <c r="H26" s="140">
        <f t="shared" si="4"/>
        <v>0</v>
      </c>
    </row>
    <row r="27" spans="1:8" ht="60" customHeight="1" thickBot="1">
      <c r="A27" s="135">
        <v>5</v>
      </c>
      <c r="B27" s="177" t="s">
        <v>99</v>
      </c>
      <c r="C27" s="152" t="s">
        <v>21</v>
      </c>
      <c r="D27" s="137">
        <v>42</v>
      </c>
      <c r="E27" s="138">
        <v>0</v>
      </c>
      <c r="F27" s="138">
        <v>0</v>
      </c>
      <c r="G27" s="140">
        <f t="shared" si="3"/>
        <v>0</v>
      </c>
      <c r="H27" s="140">
        <f t="shared" si="4"/>
        <v>0</v>
      </c>
    </row>
    <row r="28" spans="1:8" ht="60" customHeight="1" thickTop="1" thickBot="1">
      <c r="A28" s="135">
        <v>6</v>
      </c>
      <c r="B28" s="178"/>
      <c r="C28" s="152" t="s">
        <v>22</v>
      </c>
      <c r="D28" s="137">
        <v>9</v>
      </c>
      <c r="E28" s="138">
        <v>0</v>
      </c>
      <c r="F28" s="143">
        <v>0</v>
      </c>
      <c r="G28" s="140">
        <f t="shared" si="3"/>
        <v>0</v>
      </c>
      <c r="H28" s="143">
        <f t="shared" si="4"/>
        <v>0</v>
      </c>
    </row>
    <row r="29" spans="1:8" ht="60" customHeight="1" thickTop="1" thickBot="1">
      <c r="A29" s="135">
        <v>7</v>
      </c>
      <c r="B29" s="178"/>
      <c r="C29" s="152" t="s">
        <v>23</v>
      </c>
      <c r="D29" s="137">
        <v>7</v>
      </c>
      <c r="E29" s="138">
        <v>0</v>
      </c>
      <c r="F29" s="138">
        <v>0</v>
      </c>
      <c r="G29" s="140">
        <f t="shared" si="3"/>
        <v>0</v>
      </c>
      <c r="H29" s="140">
        <f t="shared" si="4"/>
        <v>0</v>
      </c>
    </row>
    <row r="30" spans="1:8" ht="60" customHeight="1" thickTop="1" thickBot="1">
      <c r="A30" s="135">
        <v>8</v>
      </c>
      <c r="B30" s="179"/>
      <c r="C30" s="152" t="s">
        <v>103</v>
      </c>
      <c r="D30" s="137">
        <v>1</v>
      </c>
      <c r="E30" s="138">
        <v>0</v>
      </c>
      <c r="F30" s="143">
        <v>0</v>
      </c>
      <c r="G30" s="140">
        <f t="shared" si="3"/>
        <v>0</v>
      </c>
      <c r="H30" s="143">
        <f t="shared" si="4"/>
        <v>0</v>
      </c>
    </row>
    <row r="31" spans="1:8" ht="60" customHeight="1" thickTop="1" thickBot="1">
      <c r="A31" s="135">
        <v>9</v>
      </c>
      <c r="B31" s="177" t="s">
        <v>24</v>
      </c>
      <c r="C31" s="152" t="s">
        <v>25</v>
      </c>
      <c r="D31" s="137">
        <v>46</v>
      </c>
      <c r="E31" s="138">
        <v>0</v>
      </c>
      <c r="F31" s="138">
        <v>0</v>
      </c>
      <c r="G31" s="140">
        <f t="shared" si="3"/>
        <v>0</v>
      </c>
      <c r="H31" s="140">
        <f t="shared" si="4"/>
        <v>0</v>
      </c>
    </row>
    <row r="32" spans="1:8" ht="60" customHeight="1" thickTop="1" thickBot="1">
      <c r="A32" s="135">
        <v>10</v>
      </c>
      <c r="B32" s="178"/>
      <c r="C32" s="152" t="s">
        <v>26</v>
      </c>
      <c r="D32" s="137">
        <v>9</v>
      </c>
      <c r="E32" s="138">
        <v>0</v>
      </c>
      <c r="F32" s="143">
        <v>0</v>
      </c>
      <c r="G32" s="140">
        <f t="shared" si="3"/>
        <v>0</v>
      </c>
      <c r="H32" s="143">
        <f t="shared" si="4"/>
        <v>0</v>
      </c>
    </row>
    <row r="33" spans="1:14" ht="60" customHeight="1" thickTop="1" thickBot="1">
      <c r="A33" s="135">
        <v>11</v>
      </c>
      <c r="B33" s="178"/>
      <c r="C33" s="152" t="s">
        <v>27</v>
      </c>
      <c r="D33" s="137">
        <v>11</v>
      </c>
      <c r="E33" s="138">
        <v>0</v>
      </c>
      <c r="F33" s="138">
        <v>0</v>
      </c>
      <c r="G33" s="140">
        <f t="shared" si="3"/>
        <v>0</v>
      </c>
      <c r="H33" s="140">
        <f t="shared" si="4"/>
        <v>0</v>
      </c>
      <c r="M33">
        <v>377</v>
      </c>
      <c r="N33">
        <v>141</v>
      </c>
    </row>
    <row r="34" spans="1:14" ht="60" customHeight="1" thickTop="1" thickBot="1">
      <c r="A34" s="135">
        <v>12</v>
      </c>
      <c r="B34" s="179"/>
      <c r="C34" s="152" t="s">
        <v>31</v>
      </c>
      <c r="D34" s="137">
        <v>1</v>
      </c>
      <c r="E34" s="138">
        <v>0</v>
      </c>
      <c r="F34" s="143">
        <v>0</v>
      </c>
      <c r="G34" s="140">
        <f t="shared" si="3"/>
        <v>0</v>
      </c>
      <c r="H34" s="143">
        <f t="shared" si="4"/>
        <v>0</v>
      </c>
    </row>
    <row r="35" spans="1:14" ht="60" customHeight="1" thickTop="1">
      <c r="A35" s="135">
        <v>13</v>
      </c>
      <c r="B35" s="177" t="s">
        <v>28</v>
      </c>
      <c r="C35" s="152" t="s">
        <v>102</v>
      </c>
      <c r="D35" s="137">
        <v>60</v>
      </c>
      <c r="E35" s="138">
        <v>0</v>
      </c>
      <c r="F35" s="138">
        <v>0</v>
      </c>
      <c r="G35" s="140">
        <f t="shared" si="3"/>
        <v>0</v>
      </c>
      <c r="H35" s="140">
        <f t="shared" si="4"/>
        <v>0</v>
      </c>
    </row>
    <row r="36" spans="1:14" ht="60" customHeight="1">
      <c r="A36" s="135">
        <v>14</v>
      </c>
      <c r="B36" s="178"/>
      <c r="C36" s="152" t="s">
        <v>29</v>
      </c>
      <c r="D36" s="137">
        <v>7</v>
      </c>
      <c r="E36" s="138">
        <v>0</v>
      </c>
      <c r="F36" s="138">
        <v>0</v>
      </c>
      <c r="G36" s="140">
        <f t="shared" si="3"/>
        <v>0</v>
      </c>
      <c r="H36" s="140">
        <f t="shared" si="4"/>
        <v>0</v>
      </c>
    </row>
    <row r="37" spans="1:14" ht="60" customHeight="1">
      <c r="A37" s="135">
        <v>15</v>
      </c>
      <c r="B37" s="179"/>
      <c r="C37" s="152" t="s">
        <v>92</v>
      </c>
      <c r="D37" s="137">
        <v>10</v>
      </c>
      <c r="E37" s="138">
        <v>0</v>
      </c>
      <c r="F37" s="138">
        <v>0</v>
      </c>
      <c r="G37" s="140">
        <f t="shared" si="3"/>
        <v>0</v>
      </c>
      <c r="H37" s="140">
        <f t="shared" si="4"/>
        <v>0</v>
      </c>
    </row>
    <row r="38" spans="1:14" ht="68.25" customHeight="1">
      <c r="A38" s="180" t="s">
        <v>110</v>
      </c>
      <c r="B38" s="181"/>
      <c r="C38" s="181"/>
      <c r="D38" s="149"/>
      <c r="E38" s="149"/>
      <c r="F38" s="149"/>
      <c r="G38" s="151">
        <f t="shared" ref="G38:H38" si="5">SUM(G23:G37)</f>
        <v>0</v>
      </c>
      <c r="H38" s="151">
        <f t="shared" si="5"/>
        <v>0</v>
      </c>
    </row>
    <row r="40" spans="1:14" ht="21.6" thickBot="1"/>
    <row r="41" spans="1:14">
      <c r="B41" s="163" t="s">
        <v>106</v>
      </c>
      <c r="C41" s="164"/>
      <c r="D41" s="164"/>
      <c r="E41" s="164"/>
      <c r="F41" s="165"/>
      <c r="G41" s="155">
        <f>G20+G38</f>
        <v>0</v>
      </c>
      <c r="H41" s="156"/>
    </row>
    <row r="42" spans="1:14">
      <c r="B42" s="163" t="s">
        <v>129</v>
      </c>
      <c r="C42" s="164"/>
      <c r="D42" s="164"/>
      <c r="E42" s="164"/>
      <c r="F42" s="165"/>
      <c r="G42" s="157">
        <f>H20+H38</f>
        <v>0</v>
      </c>
      <c r="H42" s="156"/>
    </row>
    <row r="43" spans="1:14">
      <c r="B43" s="172" t="s">
        <v>130</v>
      </c>
      <c r="C43" s="173"/>
      <c r="D43" s="173"/>
      <c r="E43" s="173"/>
      <c r="F43" s="173"/>
      <c r="G43" s="157">
        <f>'Časť 1. polep vozidiel'!I125</f>
        <v>0</v>
      </c>
      <c r="H43" s="156"/>
    </row>
    <row r="44" spans="1:14">
      <c r="B44" s="172" t="s">
        <v>131</v>
      </c>
      <c r="C44" s="173"/>
      <c r="D44" s="173"/>
      <c r="E44" s="173"/>
      <c r="F44" s="173"/>
      <c r="G44" s="157">
        <f>'Časť 2. typ majákov'!E15</f>
        <v>0</v>
      </c>
      <c r="H44" s="156"/>
    </row>
    <row r="45" spans="1:14">
      <c r="B45" s="172" t="s">
        <v>132</v>
      </c>
      <c r="C45" s="173"/>
      <c r="D45" s="173"/>
      <c r="E45" s="173"/>
      <c r="F45" s="173"/>
      <c r="G45" s="157">
        <f>'Časť 3. príslušenstvo'!E24</f>
        <v>0</v>
      </c>
      <c r="H45" s="156"/>
    </row>
    <row r="46" spans="1:14" ht="21.6" thickBot="1">
      <c r="B46" s="174" t="s">
        <v>107</v>
      </c>
      <c r="C46" s="175"/>
      <c r="D46" s="175"/>
      <c r="E46" s="175"/>
      <c r="F46" s="175"/>
      <c r="G46" s="158"/>
      <c r="H46" s="156"/>
    </row>
    <row r="47" spans="1:14" ht="22.5" customHeight="1" thickBot="1">
      <c r="B47" s="166" t="s">
        <v>108</v>
      </c>
      <c r="C47" s="167"/>
      <c r="D47" s="167"/>
      <c r="E47" s="167"/>
      <c r="F47" s="168"/>
      <c r="G47" s="159">
        <f>G41+G42+G43+G44+G45</f>
        <v>0</v>
      </c>
      <c r="H47" s="156"/>
    </row>
    <row r="48" spans="1:14" ht="22.5" customHeight="1" thickBot="1">
      <c r="B48" s="169" t="s">
        <v>109</v>
      </c>
      <c r="C48" s="170"/>
      <c r="D48" s="170"/>
      <c r="E48" s="170"/>
      <c r="F48" s="171"/>
      <c r="G48" s="159">
        <f>G47+G46</f>
        <v>0</v>
      </c>
      <c r="H48" s="156"/>
    </row>
  </sheetData>
  <sheetProtection algorithmName="SHA-512" hashValue="vCKSS+4Ltay5E6P9pCwLMGcxyv142W6IdxA/0AsB0tpXngeTx0WtPemySSK5uDDNtOTa6Xh682cZqM8DWbVhUQ==" saltValue="slNFiS1ZXriWaKVcpJmCBQ==" spinCount="100000" sheet="1" selectLockedCells="1"/>
  <protectedRanges>
    <protectedRange sqref="H5:H6 H21:H22 E1:F1048576" name="Rozsah1"/>
  </protectedRanges>
  <mergeCells count="33">
    <mergeCell ref="B7:B8"/>
    <mergeCell ref="F5:F6"/>
    <mergeCell ref="H21:H22"/>
    <mergeCell ref="A38:C38"/>
    <mergeCell ref="G21:G22"/>
    <mergeCell ref="H5:H6"/>
    <mergeCell ref="B12:B13"/>
    <mergeCell ref="B14:B19"/>
    <mergeCell ref="B21:C22"/>
    <mergeCell ref="A21:A22"/>
    <mergeCell ref="D21:D22"/>
    <mergeCell ref="E21:E22"/>
    <mergeCell ref="B35:B37"/>
    <mergeCell ref="B23:B26"/>
    <mergeCell ref="B31:B34"/>
    <mergeCell ref="B27:B30"/>
    <mergeCell ref="F21:F22"/>
    <mergeCell ref="A3:H3"/>
    <mergeCell ref="B41:F41"/>
    <mergeCell ref="B42:F42"/>
    <mergeCell ref="B47:F47"/>
    <mergeCell ref="B48:F48"/>
    <mergeCell ref="B43:F43"/>
    <mergeCell ref="B44:F44"/>
    <mergeCell ref="B46:F46"/>
    <mergeCell ref="B45:F45"/>
    <mergeCell ref="G5:G6"/>
    <mergeCell ref="B9:B11"/>
    <mergeCell ref="A20:C20"/>
    <mergeCell ref="A5:A6"/>
    <mergeCell ref="B5:C6"/>
    <mergeCell ref="D5:D6"/>
    <mergeCell ref="E5:E6"/>
  </mergeCells>
  <pageMargins left="1.0236220472440944" right="0.23622047244094491" top="1.1417322834645669" bottom="0.74803149606299213" header="0.31496062992125984" footer="0.31496062992125984"/>
  <pageSetup paperSize="9" scale="34" fitToHeight="0" orientation="landscape" r:id="rId1"/>
  <rowBreaks count="1" manualBreakCount="1">
    <brk id="20" max="16383" man="1"/>
  </rowBreaks>
  <colBreaks count="1" manualBreakCount="1">
    <brk id="7" max="1048575" man="1"/>
  </colBreaks>
  <ignoredErrors>
    <ignoredError sqref="G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I1022"/>
  <sheetViews>
    <sheetView workbookViewId="0">
      <selection activeCell="G11" sqref="G11"/>
    </sheetView>
  </sheetViews>
  <sheetFormatPr defaultColWidth="14.44140625" defaultRowHeight="15" customHeight="1"/>
  <cols>
    <col min="1" max="1" width="17" customWidth="1"/>
    <col min="2" max="2" width="34.77734375" bestFit="1" customWidth="1"/>
    <col min="3" max="4" width="13.77734375" bestFit="1" customWidth="1"/>
    <col min="5" max="5" width="12.5546875" bestFit="1" customWidth="1"/>
    <col min="6" max="6" width="8.77734375" customWidth="1"/>
    <col min="7" max="7" width="29.109375" customWidth="1"/>
    <col min="8" max="8" width="25.21875" customWidth="1"/>
    <col min="9" max="9" width="20.21875" customWidth="1"/>
    <col min="10" max="25" width="8.77734375" customWidth="1"/>
  </cols>
  <sheetData>
    <row r="1" spans="1:9" ht="15" customHeight="1">
      <c r="A1" t="s">
        <v>139</v>
      </c>
      <c r="I1" t="s">
        <v>140</v>
      </c>
    </row>
    <row r="3" spans="1:9" ht="15" customHeight="1">
      <c r="A3" s="254" t="s">
        <v>141</v>
      </c>
      <c r="B3" s="254"/>
      <c r="C3" s="254"/>
      <c r="D3" s="254"/>
      <c r="E3" s="254"/>
      <c r="F3" s="254"/>
      <c r="G3" s="254"/>
      <c r="H3" s="254"/>
      <c r="I3" s="254"/>
    </row>
    <row r="4" spans="1:9" ht="15" customHeight="1" thickBot="1"/>
    <row r="5" spans="1:9" ht="15" customHeight="1">
      <c r="B5" s="215" t="s">
        <v>32</v>
      </c>
      <c r="C5" s="216"/>
      <c r="D5" s="216"/>
      <c r="E5" s="216"/>
      <c r="F5" s="217"/>
    </row>
    <row r="6" spans="1:9" ht="40.200000000000003" customHeight="1" thickBot="1">
      <c r="B6" s="218"/>
      <c r="C6" s="219"/>
      <c r="D6" s="219"/>
      <c r="E6" s="219"/>
      <c r="F6" s="220"/>
    </row>
    <row r="7" spans="1:9" ht="14.25" customHeight="1" thickBot="1">
      <c r="A7" s="221" t="s">
        <v>33</v>
      </c>
      <c r="B7" s="222" t="s">
        <v>34</v>
      </c>
      <c r="C7" s="224" t="s">
        <v>35</v>
      </c>
      <c r="D7" s="225"/>
      <c r="E7" s="225"/>
      <c r="F7" s="226" t="s">
        <v>36</v>
      </c>
      <c r="G7" s="193" t="s">
        <v>125</v>
      </c>
      <c r="H7" s="228" t="s">
        <v>126</v>
      </c>
      <c r="I7" s="231" t="s">
        <v>127</v>
      </c>
    </row>
    <row r="8" spans="1:9" ht="14.25" customHeight="1" thickBot="1">
      <c r="A8" s="222"/>
      <c r="B8" s="222"/>
      <c r="C8" s="211" t="s">
        <v>38</v>
      </c>
      <c r="D8" s="211" t="s">
        <v>39</v>
      </c>
      <c r="E8" s="213" t="s">
        <v>40</v>
      </c>
      <c r="F8" s="226"/>
      <c r="G8" s="194"/>
      <c r="H8" s="226"/>
      <c r="I8" s="232"/>
    </row>
    <row r="9" spans="1:9" ht="16.5" customHeight="1" thickBot="1">
      <c r="A9" s="114" t="s">
        <v>41</v>
      </c>
      <c r="B9" s="223"/>
      <c r="C9" s="212"/>
      <c r="D9" s="212"/>
      <c r="E9" s="214"/>
      <c r="F9" s="227"/>
      <c r="G9" s="194"/>
      <c r="H9" s="226"/>
      <c r="I9" s="233"/>
    </row>
    <row r="10" spans="1:9" ht="14.25" customHeight="1">
      <c r="A10" s="1">
        <v>1</v>
      </c>
      <c r="B10" s="2" t="s">
        <v>42</v>
      </c>
      <c r="C10" s="3">
        <v>30</v>
      </c>
      <c r="D10" s="3">
        <v>17</v>
      </c>
      <c r="E10" s="4">
        <f t="shared" ref="E10:E15" si="0">C10*D10/10000</f>
        <v>5.0999999999999997E-2</v>
      </c>
      <c r="F10" s="84">
        <v>2</v>
      </c>
      <c r="G10" s="125">
        <v>0</v>
      </c>
      <c r="H10" s="91">
        <f t="shared" ref="H10:H15" si="1">G10*60</f>
        <v>0</v>
      </c>
      <c r="I10" s="104">
        <f>H10*23</f>
        <v>0</v>
      </c>
    </row>
    <row r="11" spans="1:9" ht="14.25" customHeight="1">
      <c r="A11" s="1">
        <v>2</v>
      </c>
      <c r="B11" s="5" t="s">
        <v>43</v>
      </c>
      <c r="C11" s="6">
        <v>50</v>
      </c>
      <c r="D11" s="6">
        <v>26</v>
      </c>
      <c r="E11" s="7">
        <f t="shared" si="0"/>
        <v>0.13</v>
      </c>
      <c r="F11" s="85">
        <v>2</v>
      </c>
      <c r="G11" s="125">
        <v>0</v>
      </c>
      <c r="H11" s="91">
        <f t="shared" si="1"/>
        <v>0</v>
      </c>
      <c r="I11" s="104">
        <f t="shared" ref="I11:I15" si="2">H11*23</f>
        <v>0</v>
      </c>
    </row>
    <row r="12" spans="1:9" ht="14.25" customHeight="1">
      <c r="A12" s="1">
        <v>3</v>
      </c>
      <c r="B12" s="5" t="s">
        <v>44</v>
      </c>
      <c r="C12" s="6">
        <v>95</v>
      </c>
      <c r="D12" s="6">
        <v>9</v>
      </c>
      <c r="E12" s="7">
        <f t="shared" si="0"/>
        <v>8.5500000000000007E-2</v>
      </c>
      <c r="F12" s="85">
        <v>2</v>
      </c>
      <c r="G12" s="125">
        <v>0</v>
      </c>
      <c r="H12" s="91">
        <f t="shared" si="1"/>
        <v>0</v>
      </c>
      <c r="I12" s="104">
        <f t="shared" si="2"/>
        <v>0</v>
      </c>
    </row>
    <row r="13" spans="1:9" ht="14.25" customHeight="1">
      <c r="A13" s="1">
        <v>4</v>
      </c>
      <c r="B13" s="5" t="s">
        <v>42</v>
      </c>
      <c r="C13" s="6">
        <v>30</v>
      </c>
      <c r="D13" s="6">
        <v>17</v>
      </c>
      <c r="E13" s="7">
        <f t="shared" si="0"/>
        <v>5.0999999999999997E-2</v>
      </c>
      <c r="F13" s="85">
        <v>1</v>
      </c>
      <c r="G13" s="125">
        <v>0</v>
      </c>
      <c r="H13" s="91">
        <f t="shared" si="1"/>
        <v>0</v>
      </c>
      <c r="I13" s="104">
        <f t="shared" si="2"/>
        <v>0</v>
      </c>
    </row>
    <row r="14" spans="1:9" ht="14.25" customHeight="1">
      <c r="A14" s="1">
        <v>5</v>
      </c>
      <c r="B14" s="5" t="s">
        <v>43</v>
      </c>
      <c r="C14" s="6">
        <v>70</v>
      </c>
      <c r="D14" s="6">
        <v>15</v>
      </c>
      <c r="E14" s="7">
        <f t="shared" si="0"/>
        <v>0.105</v>
      </c>
      <c r="F14" s="85">
        <v>1</v>
      </c>
      <c r="G14" s="125">
        <v>0</v>
      </c>
      <c r="H14" s="91">
        <f t="shared" si="1"/>
        <v>0</v>
      </c>
      <c r="I14" s="104">
        <f t="shared" si="2"/>
        <v>0</v>
      </c>
    </row>
    <row r="15" spans="1:9" ht="14.25" customHeight="1" thickBot="1">
      <c r="A15" s="9">
        <v>6</v>
      </c>
      <c r="B15" s="10" t="s">
        <v>45</v>
      </c>
      <c r="C15" s="11">
        <v>9.6</v>
      </c>
      <c r="D15" s="11">
        <v>5</v>
      </c>
      <c r="E15" s="12">
        <f t="shared" si="0"/>
        <v>4.7999999999999996E-3</v>
      </c>
      <c r="F15" s="86">
        <v>1</v>
      </c>
      <c r="G15" s="126">
        <v>0</v>
      </c>
      <c r="H15" s="105">
        <f t="shared" si="1"/>
        <v>0</v>
      </c>
      <c r="I15" s="104">
        <f t="shared" si="2"/>
        <v>0</v>
      </c>
    </row>
    <row r="16" spans="1:9" ht="14.25" customHeight="1" thickBot="1">
      <c r="A16" s="14"/>
      <c r="B16" s="15"/>
      <c r="C16" s="16"/>
      <c r="D16" s="16"/>
      <c r="E16" s="17"/>
      <c r="F16" s="18"/>
      <c r="G16" s="19"/>
      <c r="I16" s="106">
        <f>SUM(I10:I15)</f>
        <v>0</v>
      </c>
    </row>
    <row r="17" spans="1:9" ht="14.25" customHeight="1" thickBot="1">
      <c r="A17" s="14"/>
      <c r="B17" s="15"/>
      <c r="C17" s="16"/>
      <c r="D17" s="16"/>
      <c r="E17" s="17"/>
      <c r="F17" s="18"/>
      <c r="G17" s="19"/>
    </row>
    <row r="18" spans="1:9" ht="14.25" customHeight="1" thickBot="1">
      <c r="A18" s="198" t="s">
        <v>33</v>
      </c>
      <c r="B18" s="204" t="s">
        <v>34</v>
      </c>
      <c r="C18" s="195" t="s">
        <v>35</v>
      </c>
      <c r="D18" s="196"/>
      <c r="E18" s="197"/>
      <c r="F18" s="198" t="s">
        <v>36</v>
      </c>
      <c r="G18" s="193" t="s">
        <v>125</v>
      </c>
      <c r="H18" s="228" t="s">
        <v>126</v>
      </c>
      <c r="I18" s="231" t="s">
        <v>127</v>
      </c>
    </row>
    <row r="19" spans="1:9" ht="14.25" customHeight="1" thickBot="1">
      <c r="A19" s="203"/>
      <c r="B19" s="205"/>
      <c r="C19" s="201" t="s">
        <v>38</v>
      </c>
      <c r="D19" s="201" t="s">
        <v>39</v>
      </c>
      <c r="E19" s="201" t="s">
        <v>40</v>
      </c>
      <c r="F19" s="199"/>
      <c r="G19" s="194"/>
      <c r="H19" s="226"/>
      <c r="I19" s="232"/>
    </row>
    <row r="20" spans="1:9" ht="14.25" customHeight="1" thickBot="1">
      <c r="A20" s="114" t="s">
        <v>46</v>
      </c>
      <c r="B20" s="207"/>
      <c r="C20" s="208"/>
      <c r="D20" s="208"/>
      <c r="E20" s="208"/>
      <c r="F20" s="203"/>
      <c r="G20" s="194"/>
      <c r="H20" s="226"/>
      <c r="I20" s="233"/>
    </row>
    <row r="21" spans="1:9" ht="14.25" customHeight="1">
      <c r="A21" s="1">
        <v>1</v>
      </c>
      <c r="B21" s="2" t="s">
        <v>42</v>
      </c>
      <c r="C21" s="3">
        <v>30</v>
      </c>
      <c r="D21" s="3">
        <v>17</v>
      </c>
      <c r="E21" s="4">
        <f t="shared" ref="E21:E26" si="3">C21*D21/10000</f>
        <v>5.0999999999999997E-2</v>
      </c>
      <c r="F21" s="84">
        <v>2</v>
      </c>
      <c r="G21" s="125">
        <v>0</v>
      </c>
      <c r="H21" s="8">
        <f t="shared" ref="H21:H26" si="4">G21*60</f>
        <v>0</v>
      </c>
      <c r="I21" s="104">
        <f>H21*51</f>
        <v>0</v>
      </c>
    </row>
    <row r="22" spans="1:9" ht="14.25" customHeight="1">
      <c r="A22" s="1">
        <v>2</v>
      </c>
      <c r="B22" s="5" t="s">
        <v>43</v>
      </c>
      <c r="C22" s="6">
        <v>90</v>
      </c>
      <c r="D22" s="6">
        <v>20</v>
      </c>
      <c r="E22" s="7">
        <f t="shared" si="3"/>
        <v>0.18</v>
      </c>
      <c r="F22" s="85">
        <v>2</v>
      </c>
      <c r="G22" s="125">
        <v>0</v>
      </c>
      <c r="H22" s="8">
        <f t="shared" si="4"/>
        <v>0</v>
      </c>
      <c r="I22" s="104">
        <f t="shared" ref="I22:I26" si="5">H22*51</f>
        <v>0</v>
      </c>
    </row>
    <row r="23" spans="1:9" ht="14.25" customHeight="1">
      <c r="A23" s="1">
        <v>3</v>
      </c>
      <c r="B23" s="5" t="s">
        <v>44</v>
      </c>
      <c r="C23" s="6">
        <v>100</v>
      </c>
      <c r="D23" s="6">
        <v>10</v>
      </c>
      <c r="E23" s="7">
        <f t="shared" si="3"/>
        <v>0.1</v>
      </c>
      <c r="F23" s="85">
        <v>2</v>
      </c>
      <c r="G23" s="125">
        <v>0</v>
      </c>
      <c r="H23" s="8">
        <f t="shared" si="4"/>
        <v>0</v>
      </c>
      <c r="I23" s="104">
        <f t="shared" si="5"/>
        <v>0</v>
      </c>
    </row>
    <row r="24" spans="1:9" ht="14.25" customHeight="1">
      <c r="A24" s="1">
        <v>4</v>
      </c>
      <c r="B24" s="5" t="s">
        <v>42</v>
      </c>
      <c r="C24" s="6">
        <v>30</v>
      </c>
      <c r="D24" s="6">
        <v>17</v>
      </c>
      <c r="E24" s="7">
        <f t="shared" si="3"/>
        <v>5.0999999999999997E-2</v>
      </c>
      <c r="F24" s="85">
        <v>1</v>
      </c>
      <c r="G24" s="125">
        <v>0</v>
      </c>
      <c r="H24" s="8">
        <f t="shared" si="4"/>
        <v>0</v>
      </c>
      <c r="I24" s="104">
        <f t="shared" si="5"/>
        <v>0</v>
      </c>
    </row>
    <row r="25" spans="1:9" ht="14.25" customHeight="1">
      <c r="A25" s="1">
        <v>5</v>
      </c>
      <c r="B25" s="5" t="s">
        <v>43</v>
      </c>
      <c r="C25" s="6">
        <v>36</v>
      </c>
      <c r="D25" s="6">
        <v>18</v>
      </c>
      <c r="E25" s="7">
        <f t="shared" si="3"/>
        <v>6.4799999999999996E-2</v>
      </c>
      <c r="F25" s="85">
        <v>1</v>
      </c>
      <c r="G25" s="125">
        <v>0</v>
      </c>
      <c r="H25" s="8">
        <f t="shared" si="4"/>
        <v>0</v>
      </c>
      <c r="I25" s="104">
        <f t="shared" si="5"/>
        <v>0</v>
      </c>
    </row>
    <row r="26" spans="1:9" ht="14.25" customHeight="1" thickBot="1">
      <c r="A26" s="9">
        <v>6</v>
      </c>
      <c r="B26" s="10" t="s">
        <v>45</v>
      </c>
      <c r="C26" s="11">
        <v>9.6</v>
      </c>
      <c r="D26" s="11">
        <v>5</v>
      </c>
      <c r="E26" s="12">
        <f t="shared" si="3"/>
        <v>4.7999999999999996E-3</v>
      </c>
      <c r="F26" s="86">
        <v>1</v>
      </c>
      <c r="G26" s="126">
        <v>0</v>
      </c>
      <c r="H26" s="13">
        <f t="shared" si="4"/>
        <v>0</v>
      </c>
      <c r="I26" s="104">
        <f t="shared" si="5"/>
        <v>0</v>
      </c>
    </row>
    <row r="27" spans="1:9" ht="13.95" customHeight="1" thickBot="1">
      <c r="A27" s="14"/>
      <c r="B27" s="15"/>
      <c r="C27" s="16"/>
      <c r="D27" s="16"/>
      <c r="E27" s="17"/>
      <c r="F27" s="18"/>
      <c r="G27" s="19"/>
      <c r="I27" s="106">
        <f>SUM(I21:I26)</f>
        <v>0</v>
      </c>
    </row>
    <row r="28" spans="1:9" ht="14.25" customHeight="1" thickBot="1">
      <c r="A28" s="14"/>
      <c r="B28" s="15"/>
      <c r="C28" s="16"/>
      <c r="D28" s="16"/>
      <c r="E28" s="17"/>
      <c r="F28" s="18"/>
      <c r="G28" s="19"/>
    </row>
    <row r="29" spans="1:9" ht="14.25" customHeight="1" thickBot="1">
      <c r="A29" s="198" t="s">
        <v>33</v>
      </c>
      <c r="B29" s="204" t="s">
        <v>34</v>
      </c>
      <c r="C29" s="195" t="s">
        <v>35</v>
      </c>
      <c r="D29" s="196"/>
      <c r="E29" s="197"/>
      <c r="F29" s="198" t="s">
        <v>36</v>
      </c>
      <c r="G29" s="193" t="s">
        <v>125</v>
      </c>
      <c r="H29" s="228" t="s">
        <v>126</v>
      </c>
      <c r="I29" s="231" t="s">
        <v>127</v>
      </c>
    </row>
    <row r="30" spans="1:9" ht="14.25" customHeight="1" thickBot="1">
      <c r="A30" s="203"/>
      <c r="B30" s="205"/>
      <c r="C30" s="201" t="s">
        <v>38</v>
      </c>
      <c r="D30" s="201" t="s">
        <v>39</v>
      </c>
      <c r="E30" s="201" t="s">
        <v>40</v>
      </c>
      <c r="F30" s="199"/>
      <c r="G30" s="194"/>
      <c r="H30" s="226"/>
      <c r="I30" s="232"/>
    </row>
    <row r="31" spans="1:9" ht="14.25" customHeight="1" thickBot="1">
      <c r="A31" s="114" t="s">
        <v>135</v>
      </c>
      <c r="B31" s="207"/>
      <c r="C31" s="208"/>
      <c r="D31" s="208"/>
      <c r="E31" s="208"/>
      <c r="F31" s="203"/>
      <c r="G31" s="194"/>
      <c r="H31" s="226"/>
      <c r="I31" s="233"/>
    </row>
    <row r="32" spans="1:9" ht="14.25" customHeight="1">
      <c r="A32" s="1">
        <v>1</v>
      </c>
      <c r="B32" s="2" t="s">
        <v>42</v>
      </c>
      <c r="C32" s="3">
        <v>30</v>
      </c>
      <c r="D32" s="3">
        <v>17</v>
      </c>
      <c r="E32" s="4">
        <f>C32*D32/10000</f>
        <v>5.0999999999999997E-2</v>
      </c>
      <c r="F32" s="84">
        <v>2</v>
      </c>
      <c r="G32" s="125">
        <v>0</v>
      </c>
      <c r="H32" s="8">
        <f t="shared" ref="H32:H37" si="6">G32*60</f>
        <v>0</v>
      </c>
      <c r="I32" s="104">
        <f>H32*53</f>
        <v>0</v>
      </c>
    </row>
    <row r="33" spans="1:9" ht="14.25" customHeight="1">
      <c r="A33" s="1">
        <v>2</v>
      </c>
      <c r="B33" s="5" t="s">
        <v>43</v>
      </c>
      <c r="C33" s="6">
        <v>75</v>
      </c>
      <c r="D33" s="6">
        <v>18</v>
      </c>
      <c r="E33" s="7">
        <f>C33*D33/10000</f>
        <v>0.13500000000000001</v>
      </c>
      <c r="F33" s="85">
        <v>2</v>
      </c>
      <c r="G33" s="125">
        <v>0</v>
      </c>
      <c r="H33" s="8">
        <f t="shared" si="6"/>
        <v>0</v>
      </c>
      <c r="I33" s="104">
        <f t="shared" ref="I33:I37" si="7">H33*53</f>
        <v>0</v>
      </c>
    </row>
    <row r="34" spans="1:9" ht="14.25" customHeight="1">
      <c r="A34" s="1">
        <v>3</v>
      </c>
      <c r="B34" s="5" t="s">
        <v>44</v>
      </c>
      <c r="C34" s="6">
        <v>50</v>
      </c>
      <c r="D34" s="6">
        <v>19</v>
      </c>
      <c r="E34" s="7">
        <f>C34*D34/10000</f>
        <v>9.5000000000000001E-2</v>
      </c>
      <c r="F34" s="85">
        <v>2</v>
      </c>
      <c r="G34" s="125">
        <v>0</v>
      </c>
      <c r="H34" s="8">
        <f t="shared" si="6"/>
        <v>0</v>
      </c>
      <c r="I34" s="104">
        <f t="shared" si="7"/>
        <v>0</v>
      </c>
    </row>
    <row r="35" spans="1:9" ht="14.25" customHeight="1">
      <c r="A35" s="1">
        <v>4</v>
      </c>
      <c r="B35" s="5" t="s">
        <v>42</v>
      </c>
      <c r="C35" s="6">
        <v>30</v>
      </c>
      <c r="D35" s="6">
        <v>17</v>
      </c>
      <c r="E35" s="7">
        <f>C35*D35/10000</f>
        <v>5.0999999999999997E-2</v>
      </c>
      <c r="F35" s="85">
        <v>1</v>
      </c>
      <c r="G35" s="125">
        <v>0</v>
      </c>
      <c r="H35" s="8">
        <f t="shared" si="6"/>
        <v>0</v>
      </c>
      <c r="I35" s="104">
        <f t="shared" si="7"/>
        <v>0</v>
      </c>
    </row>
    <row r="36" spans="1:9" ht="14.25" customHeight="1">
      <c r="A36" s="115">
        <v>5</v>
      </c>
      <c r="B36" s="68" t="s">
        <v>45</v>
      </c>
      <c r="C36" s="66">
        <v>9.6</v>
      </c>
      <c r="D36" s="66">
        <v>5</v>
      </c>
      <c r="E36" s="67">
        <v>4.7999999999999996E-3</v>
      </c>
      <c r="F36" s="87">
        <v>1</v>
      </c>
      <c r="G36" s="125">
        <v>0</v>
      </c>
      <c r="H36" s="8">
        <f t="shared" si="6"/>
        <v>0</v>
      </c>
      <c r="I36" s="104">
        <f t="shared" si="7"/>
        <v>0</v>
      </c>
    </row>
    <row r="37" spans="1:9" ht="14.25" customHeight="1" thickBot="1">
      <c r="A37" s="9">
        <v>6</v>
      </c>
      <c r="B37" s="10" t="s">
        <v>96</v>
      </c>
      <c r="C37" s="11"/>
      <c r="D37" s="11"/>
      <c r="E37" s="12"/>
      <c r="F37" s="86">
        <v>1</v>
      </c>
      <c r="G37" s="126">
        <v>0</v>
      </c>
      <c r="H37" s="13">
        <f t="shared" si="6"/>
        <v>0</v>
      </c>
      <c r="I37" s="104">
        <f t="shared" si="7"/>
        <v>0</v>
      </c>
    </row>
    <row r="38" spans="1:9" ht="14.25" customHeight="1" thickBot="1">
      <c r="A38" s="14"/>
      <c r="B38" s="15"/>
      <c r="C38" s="16"/>
      <c r="D38" s="16"/>
      <c r="E38" s="17"/>
      <c r="F38" s="18"/>
      <c r="G38" s="19"/>
      <c r="I38" s="106">
        <f>SUM(I32:I37)</f>
        <v>0</v>
      </c>
    </row>
    <row r="39" spans="1:9" ht="14.25" customHeight="1" thickBot="1">
      <c r="A39" s="14"/>
      <c r="B39" s="15"/>
      <c r="C39" s="16"/>
      <c r="D39" s="16"/>
      <c r="E39" s="17"/>
      <c r="F39" s="18"/>
      <c r="G39" s="19"/>
    </row>
    <row r="40" spans="1:9" ht="14.25" customHeight="1" thickBot="1">
      <c r="A40" s="198" t="s">
        <v>33</v>
      </c>
      <c r="B40" s="204" t="s">
        <v>34</v>
      </c>
      <c r="C40" s="195" t="s">
        <v>35</v>
      </c>
      <c r="D40" s="196"/>
      <c r="E40" s="197"/>
      <c r="F40" s="198" t="s">
        <v>36</v>
      </c>
      <c r="G40" s="209" t="s">
        <v>125</v>
      </c>
      <c r="H40" s="229" t="s">
        <v>126</v>
      </c>
      <c r="I40" s="234" t="s">
        <v>127</v>
      </c>
    </row>
    <row r="41" spans="1:9" ht="14.25" customHeight="1" thickBot="1">
      <c r="A41" s="203"/>
      <c r="B41" s="205"/>
      <c r="C41" s="201" t="s">
        <v>38</v>
      </c>
      <c r="D41" s="201" t="s">
        <v>39</v>
      </c>
      <c r="E41" s="201" t="s">
        <v>40</v>
      </c>
      <c r="F41" s="199"/>
      <c r="G41" s="210"/>
      <c r="H41" s="230"/>
      <c r="I41" s="235"/>
    </row>
    <row r="42" spans="1:9" ht="14.25" customHeight="1" thickBot="1">
      <c r="A42" s="114" t="s">
        <v>47</v>
      </c>
      <c r="B42" s="207"/>
      <c r="C42" s="208"/>
      <c r="D42" s="208"/>
      <c r="E42" s="208"/>
      <c r="F42" s="203"/>
      <c r="G42" s="210"/>
      <c r="H42" s="230"/>
      <c r="I42" s="235"/>
    </row>
    <row r="43" spans="1:9" ht="14.25" customHeight="1">
      <c r="A43" s="1">
        <v>1</v>
      </c>
      <c r="B43" s="21" t="s">
        <v>42</v>
      </c>
      <c r="C43" s="22">
        <v>30</v>
      </c>
      <c r="D43" s="22">
        <v>17</v>
      </c>
      <c r="E43" s="23">
        <f t="shared" ref="E43:E48" si="8">C43*D43/10000</f>
        <v>5.0999999999999997E-2</v>
      </c>
      <c r="F43" s="95">
        <v>2</v>
      </c>
      <c r="G43" s="127">
        <v>0</v>
      </c>
      <c r="H43" s="24">
        <f>G43*60</f>
        <v>0</v>
      </c>
      <c r="I43" s="113">
        <f>H43*8</f>
        <v>0</v>
      </c>
    </row>
    <row r="44" spans="1:9" ht="14.25" customHeight="1">
      <c r="A44" s="1">
        <v>2</v>
      </c>
      <c r="B44" s="25" t="s">
        <v>43</v>
      </c>
      <c r="C44" s="6">
        <v>90</v>
      </c>
      <c r="D44" s="6">
        <v>20</v>
      </c>
      <c r="E44" s="7">
        <f t="shared" si="8"/>
        <v>0.18</v>
      </c>
      <c r="F44" s="85">
        <v>2</v>
      </c>
      <c r="G44" s="125">
        <v>0</v>
      </c>
      <c r="H44" s="24">
        <f t="shared" ref="H44:H50" si="9">G44*60</f>
        <v>0</v>
      </c>
      <c r="I44" s="113">
        <f t="shared" ref="I44:I50" si="10">H44*8</f>
        <v>0</v>
      </c>
    </row>
    <row r="45" spans="1:9" ht="14.25" customHeight="1">
      <c r="A45" s="1">
        <v>3</v>
      </c>
      <c r="B45" s="25" t="s">
        <v>44</v>
      </c>
      <c r="C45" s="6">
        <v>100</v>
      </c>
      <c r="D45" s="6">
        <v>10</v>
      </c>
      <c r="E45" s="7">
        <f t="shared" si="8"/>
        <v>0.1</v>
      </c>
      <c r="F45" s="85">
        <v>1</v>
      </c>
      <c r="G45" s="125">
        <v>0</v>
      </c>
      <c r="H45" s="24">
        <f t="shared" si="9"/>
        <v>0</v>
      </c>
      <c r="I45" s="113">
        <f t="shared" si="10"/>
        <v>0</v>
      </c>
    </row>
    <row r="46" spans="1:9" ht="14.25" customHeight="1">
      <c r="A46" s="116">
        <v>4</v>
      </c>
      <c r="B46" s="25" t="s">
        <v>44</v>
      </c>
      <c r="C46" s="6">
        <v>75</v>
      </c>
      <c r="D46" s="6">
        <v>9</v>
      </c>
      <c r="E46" s="7">
        <f t="shared" si="8"/>
        <v>6.7500000000000004E-2</v>
      </c>
      <c r="F46" s="85">
        <v>1</v>
      </c>
      <c r="G46" s="125">
        <v>0</v>
      </c>
      <c r="H46" s="24">
        <f t="shared" si="9"/>
        <v>0</v>
      </c>
      <c r="I46" s="113">
        <f t="shared" si="10"/>
        <v>0</v>
      </c>
    </row>
    <row r="47" spans="1:9" ht="14.25" customHeight="1">
      <c r="A47" s="1">
        <v>5</v>
      </c>
      <c r="B47" s="25" t="s">
        <v>42</v>
      </c>
      <c r="C47" s="6">
        <v>30</v>
      </c>
      <c r="D47" s="6">
        <v>17</v>
      </c>
      <c r="E47" s="7">
        <f t="shared" si="8"/>
        <v>5.0999999999999997E-2</v>
      </c>
      <c r="F47" s="85">
        <v>1</v>
      </c>
      <c r="G47" s="125">
        <v>0</v>
      </c>
      <c r="H47" s="24">
        <f t="shared" si="9"/>
        <v>0</v>
      </c>
      <c r="I47" s="113">
        <f t="shared" si="10"/>
        <v>0</v>
      </c>
    </row>
    <row r="48" spans="1:9" ht="14.25" customHeight="1">
      <c r="A48" s="1">
        <v>6</v>
      </c>
      <c r="B48" s="25" t="s">
        <v>43</v>
      </c>
      <c r="C48" s="6">
        <v>36</v>
      </c>
      <c r="D48" s="6">
        <v>18</v>
      </c>
      <c r="E48" s="7">
        <f t="shared" si="8"/>
        <v>6.4799999999999996E-2</v>
      </c>
      <c r="F48" s="85">
        <v>1</v>
      </c>
      <c r="G48" s="125">
        <v>0</v>
      </c>
      <c r="H48" s="24">
        <f t="shared" si="9"/>
        <v>0</v>
      </c>
      <c r="I48" s="113">
        <f t="shared" si="10"/>
        <v>0</v>
      </c>
    </row>
    <row r="49" spans="1:9" ht="14.25" customHeight="1">
      <c r="A49" s="115">
        <v>7</v>
      </c>
      <c r="B49" s="65" t="s">
        <v>45</v>
      </c>
      <c r="C49" s="66">
        <v>9.6</v>
      </c>
      <c r="D49" s="66">
        <v>5</v>
      </c>
      <c r="E49" s="67">
        <v>4.7999999999999996E-3</v>
      </c>
      <c r="F49" s="87">
        <v>1</v>
      </c>
      <c r="G49" s="128">
        <v>0</v>
      </c>
      <c r="H49" s="24">
        <f t="shared" si="9"/>
        <v>0</v>
      </c>
      <c r="I49" s="113">
        <f t="shared" si="10"/>
        <v>0</v>
      </c>
    </row>
    <row r="50" spans="1:9" ht="14.25" customHeight="1" thickBot="1">
      <c r="A50" s="9">
        <v>8</v>
      </c>
      <c r="B50" s="26" t="s">
        <v>96</v>
      </c>
      <c r="C50" s="11"/>
      <c r="D50" s="11"/>
      <c r="E50" s="12"/>
      <c r="F50" s="86">
        <v>1</v>
      </c>
      <c r="G50" s="126">
        <v>0</v>
      </c>
      <c r="H50" s="98">
        <f t="shared" si="9"/>
        <v>0</v>
      </c>
      <c r="I50" s="113">
        <f t="shared" si="10"/>
        <v>0</v>
      </c>
    </row>
    <row r="51" spans="1:9" ht="13.95" customHeight="1" thickBot="1">
      <c r="A51" s="14"/>
      <c r="B51" s="15"/>
      <c r="C51" s="16"/>
      <c r="D51" s="16"/>
      <c r="E51" s="17"/>
      <c r="F51" s="18"/>
      <c r="G51" s="19"/>
      <c r="I51" s="106">
        <f>SUM(I43:I50)</f>
        <v>0</v>
      </c>
    </row>
    <row r="52" spans="1:9" ht="14.25" customHeight="1" thickBot="1">
      <c r="A52" s="14"/>
      <c r="B52" s="15"/>
      <c r="C52" s="16"/>
      <c r="D52" s="16"/>
      <c r="E52" s="17"/>
      <c r="F52" s="18"/>
      <c r="G52" s="19"/>
    </row>
    <row r="53" spans="1:9" ht="14.25" customHeight="1" thickBot="1">
      <c r="A53" s="198" t="s">
        <v>33</v>
      </c>
      <c r="B53" s="204" t="s">
        <v>34</v>
      </c>
      <c r="C53" s="195" t="s">
        <v>35</v>
      </c>
      <c r="D53" s="196"/>
      <c r="E53" s="197"/>
      <c r="F53" s="198" t="s">
        <v>36</v>
      </c>
      <c r="G53" s="193" t="s">
        <v>125</v>
      </c>
      <c r="H53" s="228" t="s">
        <v>126</v>
      </c>
      <c r="I53" s="231" t="s">
        <v>127</v>
      </c>
    </row>
    <row r="54" spans="1:9" ht="14.25" customHeight="1" thickBot="1">
      <c r="A54" s="203"/>
      <c r="B54" s="205"/>
      <c r="C54" s="201" t="s">
        <v>38</v>
      </c>
      <c r="D54" s="201" t="s">
        <v>39</v>
      </c>
      <c r="E54" s="201" t="s">
        <v>40</v>
      </c>
      <c r="F54" s="199"/>
      <c r="G54" s="194"/>
      <c r="H54" s="226"/>
      <c r="I54" s="232"/>
    </row>
    <row r="55" spans="1:9" ht="14.25" customHeight="1" thickBot="1">
      <c r="A55" s="114" t="s">
        <v>48</v>
      </c>
      <c r="B55" s="207"/>
      <c r="C55" s="208"/>
      <c r="D55" s="208"/>
      <c r="E55" s="208"/>
      <c r="F55" s="203"/>
      <c r="G55" s="194"/>
      <c r="H55" s="226"/>
      <c r="I55" s="233"/>
    </row>
    <row r="56" spans="1:9" ht="14.25" customHeight="1">
      <c r="A56" s="1">
        <v>1</v>
      </c>
      <c r="B56" s="2" t="s">
        <v>42</v>
      </c>
      <c r="C56" s="3">
        <v>30</v>
      </c>
      <c r="D56" s="3">
        <v>17</v>
      </c>
      <c r="E56" s="4">
        <f t="shared" ref="E56:E61" si="11">C56*D56/10000</f>
        <v>5.0999999999999997E-2</v>
      </c>
      <c r="F56" s="84">
        <v>2</v>
      </c>
      <c r="G56" s="125">
        <v>0</v>
      </c>
      <c r="H56" s="8">
        <f t="shared" ref="H56:H61" si="12">G56*60</f>
        <v>0</v>
      </c>
      <c r="I56" s="104">
        <f>H56*55</f>
        <v>0</v>
      </c>
    </row>
    <row r="57" spans="1:9" ht="14.25" customHeight="1">
      <c r="A57" s="1">
        <v>2</v>
      </c>
      <c r="B57" s="5" t="s">
        <v>43</v>
      </c>
      <c r="C57" s="6">
        <v>120</v>
      </c>
      <c r="D57" s="6">
        <v>29</v>
      </c>
      <c r="E57" s="7">
        <f t="shared" si="11"/>
        <v>0.34799999999999998</v>
      </c>
      <c r="F57" s="85">
        <v>2</v>
      </c>
      <c r="G57" s="125">
        <v>0</v>
      </c>
      <c r="H57" s="8">
        <f t="shared" si="12"/>
        <v>0</v>
      </c>
      <c r="I57" s="104">
        <f t="shared" ref="I57:I61" si="13">H57*55</f>
        <v>0</v>
      </c>
    </row>
    <row r="58" spans="1:9" ht="14.25" customHeight="1">
      <c r="A58" s="1">
        <v>3</v>
      </c>
      <c r="B58" s="5" t="s">
        <v>44</v>
      </c>
      <c r="C58" s="6">
        <v>120</v>
      </c>
      <c r="D58" s="6">
        <v>11</v>
      </c>
      <c r="E58" s="7">
        <f t="shared" si="11"/>
        <v>0.13200000000000001</v>
      </c>
      <c r="F58" s="85">
        <v>2</v>
      </c>
      <c r="G58" s="125">
        <v>0</v>
      </c>
      <c r="H58" s="8">
        <f t="shared" si="12"/>
        <v>0</v>
      </c>
      <c r="I58" s="104">
        <f t="shared" si="13"/>
        <v>0</v>
      </c>
    </row>
    <row r="59" spans="1:9" ht="14.25" customHeight="1">
      <c r="A59" s="1">
        <v>4</v>
      </c>
      <c r="B59" s="5" t="s">
        <v>42</v>
      </c>
      <c r="C59" s="6">
        <v>48</v>
      </c>
      <c r="D59" s="6">
        <v>28</v>
      </c>
      <c r="E59" s="7">
        <f t="shared" si="11"/>
        <v>0.13439999999999999</v>
      </c>
      <c r="F59" s="85">
        <v>1</v>
      </c>
      <c r="G59" s="125">
        <v>0</v>
      </c>
      <c r="H59" s="8">
        <f t="shared" si="12"/>
        <v>0</v>
      </c>
      <c r="I59" s="104">
        <f t="shared" si="13"/>
        <v>0</v>
      </c>
    </row>
    <row r="60" spans="1:9" ht="14.25" customHeight="1">
      <c r="A60" s="1">
        <v>5</v>
      </c>
      <c r="B60" s="5" t="s">
        <v>43</v>
      </c>
      <c r="C60" s="6">
        <v>51</v>
      </c>
      <c r="D60" s="6">
        <v>24</v>
      </c>
      <c r="E60" s="7">
        <f t="shared" si="11"/>
        <v>0.12239999999999999</v>
      </c>
      <c r="F60" s="85">
        <v>1</v>
      </c>
      <c r="G60" s="125">
        <v>0</v>
      </c>
      <c r="H60" s="8">
        <f t="shared" si="12"/>
        <v>0</v>
      </c>
      <c r="I60" s="104">
        <f t="shared" si="13"/>
        <v>0</v>
      </c>
    </row>
    <row r="61" spans="1:9" ht="14.25" customHeight="1" thickBot="1">
      <c r="A61" s="9">
        <v>6</v>
      </c>
      <c r="B61" s="10" t="s">
        <v>45</v>
      </c>
      <c r="C61" s="11">
        <v>14</v>
      </c>
      <c r="D61" s="11">
        <v>5</v>
      </c>
      <c r="E61" s="12">
        <f t="shared" si="11"/>
        <v>7.0000000000000001E-3</v>
      </c>
      <c r="F61" s="86">
        <v>1</v>
      </c>
      <c r="G61" s="126">
        <v>0</v>
      </c>
      <c r="H61" s="13">
        <f t="shared" si="12"/>
        <v>0</v>
      </c>
      <c r="I61" s="104">
        <f t="shared" si="13"/>
        <v>0</v>
      </c>
    </row>
    <row r="62" spans="1:9" ht="13.95" customHeight="1" thickBot="1">
      <c r="A62" s="14"/>
      <c r="B62" s="15"/>
      <c r="C62" s="16"/>
      <c r="D62" s="16"/>
      <c r="E62" s="17"/>
      <c r="F62" s="18"/>
      <c r="G62" s="19"/>
      <c r="I62" s="106">
        <f>SUM(I56:I61)</f>
        <v>0</v>
      </c>
    </row>
    <row r="63" spans="1:9" ht="14.25" customHeight="1" thickBot="1">
      <c r="A63" s="14"/>
      <c r="B63" s="15"/>
      <c r="C63" s="16"/>
      <c r="D63" s="16"/>
      <c r="E63" s="17"/>
      <c r="F63" s="18"/>
      <c r="G63" s="19"/>
    </row>
    <row r="64" spans="1:9" ht="14.25" customHeight="1" thickBot="1">
      <c r="A64" s="198" t="s">
        <v>33</v>
      </c>
      <c r="B64" s="204" t="s">
        <v>34</v>
      </c>
      <c r="C64" s="195" t="s">
        <v>35</v>
      </c>
      <c r="D64" s="196"/>
      <c r="E64" s="197"/>
      <c r="F64" s="198" t="s">
        <v>36</v>
      </c>
      <c r="G64" s="193" t="s">
        <v>125</v>
      </c>
      <c r="H64" s="228" t="s">
        <v>126</v>
      </c>
      <c r="I64" s="231" t="s">
        <v>127</v>
      </c>
    </row>
    <row r="65" spans="1:9" ht="14.25" customHeight="1" thickBot="1">
      <c r="A65" s="203"/>
      <c r="B65" s="205"/>
      <c r="C65" s="201" t="s">
        <v>38</v>
      </c>
      <c r="D65" s="201" t="s">
        <v>39</v>
      </c>
      <c r="E65" s="201" t="s">
        <v>40</v>
      </c>
      <c r="F65" s="199"/>
      <c r="G65" s="194"/>
      <c r="H65" s="226"/>
      <c r="I65" s="232"/>
    </row>
    <row r="66" spans="1:9" ht="14.25" customHeight="1" thickBot="1">
      <c r="A66" s="114" t="s">
        <v>49</v>
      </c>
      <c r="B66" s="207"/>
      <c r="C66" s="208"/>
      <c r="D66" s="208"/>
      <c r="E66" s="208"/>
      <c r="F66" s="203"/>
      <c r="G66" s="194"/>
      <c r="H66" s="226"/>
      <c r="I66" s="233"/>
    </row>
    <row r="67" spans="1:9" ht="14.25" customHeight="1">
      <c r="A67" s="1">
        <v>1</v>
      </c>
      <c r="B67" s="2" t="s">
        <v>42</v>
      </c>
      <c r="C67" s="3">
        <v>30</v>
      </c>
      <c r="D67" s="3">
        <v>17</v>
      </c>
      <c r="E67" s="4">
        <f>C67*D67/10000</f>
        <v>5.0999999999999997E-2</v>
      </c>
      <c r="F67" s="84">
        <v>2</v>
      </c>
      <c r="G67" s="125">
        <v>0</v>
      </c>
      <c r="H67" s="8">
        <f>G67*60</f>
        <v>0</v>
      </c>
      <c r="I67" s="104">
        <f>H67*12</f>
        <v>0</v>
      </c>
    </row>
    <row r="68" spans="1:9" ht="14.25" customHeight="1">
      <c r="A68" s="1">
        <v>2</v>
      </c>
      <c r="B68" s="5" t="s">
        <v>43</v>
      </c>
      <c r="C68" s="6">
        <v>120</v>
      </c>
      <c r="D68" s="6">
        <v>29</v>
      </c>
      <c r="E68" s="7">
        <f>C68*D68/10000</f>
        <v>0.34799999999999998</v>
      </c>
      <c r="F68" s="85">
        <v>2</v>
      </c>
      <c r="G68" s="125">
        <v>0</v>
      </c>
      <c r="H68" s="8">
        <f t="shared" ref="H68:H73" si="14">G68*60</f>
        <v>0</v>
      </c>
      <c r="I68" s="104">
        <f t="shared" ref="I68:I73" si="15">H68*12</f>
        <v>0</v>
      </c>
    </row>
    <row r="69" spans="1:9" ht="14.25" customHeight="1">
      <c r="A69" s="1">
        <v>3</v>
      </c>
      <c r="B69" s="5" t="s">
        <v>44</v>
      </c>
      <c r="C69" s="6">
        <v>120</v>
      </c>
      <c r="D69" s="6">
        <v>11</v>
      </c>
      <c r="E69" s="7">
        <f>C69*D69/10000</f>
        <v>0.13200000000000001</v>
      </c>
      <c r="F69" s="85">
        <v>2</v>
      </c>
      <c r="G69" s="125">
        <v>0</v>
      </c>
      <c r="H69" s="8">
        <f t="shared" si="14"/>
        <v>0</v>
      </c>
      <c r="I69" s="104">
        <f t="shared" si="15"/>
        <v>0</v>
      </c>
    </row>
    <row r="70" spans="1:9" ht="14.25" customHeight="1">
      <c r="A70" s="1">
        <v>4</v>
      </c>
      <c r="B70" s="5" t="s">
        <v>42</v>
      </c>
      <c r="C70" s="6">
        <v>48</v>
      </c>
      <c r="D70" s="6">
        <v>28</v>
      </c>
      <c r="E70" s="7">
        <f>C70*D70/10000</f>
        <v>0.13439999999999999</v>
      </c>
      <c r="F70" s="85">
        <v>1</v>
      </c>
      <c r="G70" s="125">
        <v>0</v>
      </c>
      <c r="H70" s="8">
        <f t="shared" si="14"/>
        <v>0</v>
      </c>
      <c r="I70" s="104">
        <f t="shared" si="15"/>
        <v>0</v>
      </c>
    </row>
    <row r="71" spans="1:9" ht="14.25" customHeight="1">
      <c r="A71" s="1">
        <v>5</v>
      </c>
      <c r="B71" s="5" t="s">
        <v>43</v>
      </c>
      <c r="C71" s="6">
        <v>51</v>
      </c>
      <c r="D71" s="6">
        <v>24</v>
      </c>
      <c r="E71" s="7">
        <f>C71*D71/10000</f>
        <v>0.12239999999999999</v>
      </c>
      <c r="F71" s="85">
        <v>1</v>
      </c>
      <c r="G71" s="125">
        <v>0</v>
      </c>
      <c r="H71" s="8">
        <f t="shared" si="14"/>
        <v>0</v>
      </c>
      <c r="I71" s="104">
        <f t="shared" si="15"/>
        <v>0</v>
      </c>
    </row>
    <row r="72" spans="1:9" ht="14.25" customHeight="1">
      <c r="A72" s="115">
        <v>6</v>
      </c>
      <c r="B72" s="68" t="s">
        <v>45</v>
      </c>
      <c r="C72" s="66">
        <v>14</v>
      </c>
      <c r="D72" s="66">
        <v>5</v>
      </c>
      <c r="E72" s="67">
        <v>7.0000000000000001E-3</v>
      </c>
      <c r="F72" s="87">
        <v>1</v>
      </c>
      <c r="G72" s="125">
        <v>0</v>
      </c>
      <c r="H72" s="8">
        <f t="shared" si="14"/>
        <v>0</v>
      </c>
      <c r="I72" s="104">
        <f t="shared" si="15"/>
        <v>0</v>
      </c>
    </row>
    <row r="73" spans="1:9" ht="14.25" customHeight="1" thickBot="1">
      <c r="A73" s="9">
        <v>7</v>
      </c>
      <c r="B73" s="10" t="s">
        <v>96</v>
      </c>
      <c r="C73" s="11"/>
      <c r="D73" s="11"/>
      <c r="E73" s="12"/>
      <c r="F73" s="86">
        <v>1</v>
      </c>
      <c r="G73" s="126">
        <v>0</v>
      </c>
      <c r="H73" s="13">
        <f t="shared" si="14"/>
        <v>0</v>
      </c>
      <c r="I73" s="104">
        <f t="shared" si="15"/>
        <v>0</v>
      </c>
    </row>
    <row r="74" spans="1:9" ht="14.25" customHeight="1" thickBot="1">
      <c r="A74" s="14"/>
      <c r="B74" s="15"/>
      <c r="C74" s="16"/>
      <c r="D74" s="16"/>
      <c r="E74" s="17"/>
      <c r="F74" s="18"/>
      <c r="G74" s="19"/>
      <c r="I74" s="106">
        <f>SUM(I67:I73)</f>
        <v>0</v>
      </c>
    </row>
    <row r="75" spans="1:9" ht="14.25" customHeight="1">
      <c r="A75" s="14"/>
      <c r="B75" s="15"/>
      <c r="C75" s="16"/>
      <c r="D75" s="16"/>
      <c r="E75" s="17"/>
      <c r="F75" s="18"/>
      <c r="G75" s="19"/>
    </row>
    <row r="76" spans="1:9" ht="14.25" customHeight="1" thickBot="1">
      <c r="A76" s="14"/>
      <c r="B76" s="15"/>
      <c r="C76" s="16"/>
      <c r="D76" s="16"/>
      <c r="E76" s="17"/>
      <c r="F76" s="18"/>
      <c r="G76" s="19"/>
    </row>
    <row r="77" spans="1:9" ht="14.25" customHeight="1" thickBot="1">
      <c r="A77" s="198" t="s">
        <v>33</v>
      </c>
      <c r="B77" s="204" t="s">
        <v>34</v>
      </c>
      <c r="C77" s="195" t="s">
        <v>35</v>
      </c>
      <c r="D77" s="196"/>
      <c r="E77" s="197"/>
      <c r="F77" s="198" t="s">
        <v>36</v>
      </c>
      <c r="G77" s="193" t="s">
        <v>125</v>
      </c>
      <c r="H77" s="228" t="s">
        <v>126</v>
      </c>
      <c r="I77" s="231" t="s">
        <v>127</v>
      </c>
    </row>
    <row r="78" spans="1:9" ht="14.25" customHeight="1" thickBot="1">
      <c r="A78" s="203"/>
      <c r="B78" s="205"/>
      <c r="C78" s="201" t="s">
        <v>38</v>
      </c>
      <c r="D78" s="201" t="s">
        <v>39</v>
      </c>
      <c r="E78" s="201" t="s">
        <v>40</v>
      </c>
      <c r="F78" s="199"/>
      <c r="G78" s="194"/>
      <c r="H78" s="226"/>
      <c r="I78" s="232"/>
    </row>
    <row r="79" spans="1:9" ht="14.25" customHeight="1" thickBot="1">
      <c r="A79" s="114" t="s">
        <v>50</v>
      </c>
      <c r="B79" s="207"/>
      <c r="C79" s="208"/>
      <c r="D79" s="208"/>
      <c r="E79" s="208"/>
      <c r="F79" s="203"/>
      <c r="G79" s="194"/>
      <c r="H79" s="226"/>
      <c r="I79" s="233"/>
    </row>
    <row r="80" spans="1:9" ht="14.25" customHeight="1">
      <c r="A80" s="1">
        <v>1</v>
      </c>
      <c r="B80" s="2" t="s">
        <v>42</v>
      </c>
      <c r="C80" s="3">
        <v>30</v>
      </c>
      <c r="D80" s="3">
        <v>17</v>
      </c>
      <c r="E80" s="4">
        <f>C80*D80/10000</f>
        <v>5.0999999999999997E-2</v>
      </c>
      <c r="F80" s="84">
        <v>2</v>
      </c>
      <c r="G80" s="125">
        <v>0</v>
      </c>
      <c r="H80" s="8">
        <f>G80*60</f>
        <v>0</v>
      </c>
      <c r="I80" s="104">
        <f>H80*77</f>
        <v>0</v>
      </c>
    </row>
    <row r="81" spans="1:9" ht="14.25" customHeight="1">
      <c r="A81" s="1">
        <v>2</v>
      </c>
      <c r="B81" s="5" t="s">
        <v>43</v>
      </c>
      <c r="C81" s="6">
        <v>50</v>
      </c>
      <c r="D81" s="6">
        <v>27</v>
      </c>
      <c r="E81" s="7">
        <f>C81*D81/10000</f>
        <v>0.13500000000000001</v>
      </c>
      <c r="F81" s="85">
        <v>2</v>
      </c>
      <c r="G81" s="125">
        <v>0</v>
      </c>
      <c r="H81" s="8">
        <f t="shared" ref="H81:H86" si="16">G81*60</f>
        <v>0</v>
      </c>
      <c r="I81" s="104">
        <f t="shared" ref="I81:I86" si="17">H81*77</f>
        <v>0</v>
      </c>
    </row>
    <row r="82" spans="1:9" ht="14.25" customHeight="1">
      <c r="A82" s="1">
        <v>3</v>
      </c>
      <c r="B82" s="5" t="s">
        <v>44</v>
      </c>
      <c r="C82" s="6">
        <v>100</v>
      </c>
      <c r="D82" s="6">
        <v>10</v>
      </c>
      <c r="E82" s="7">
        <f>C82*D82/10000</f>
        <v>0.1</v>
      </c>
      <c r="F82" s="85">
        <v>2</v>
      </c>
      <c r="G82" s="125">
        <v>0</v>
      </c>
      <c r="H82" s="8">
        <f t="shared" si="16"/>
        <v>0</v>
      </c>
      <c r="I82" s="104">
        <f t="shared" si="17"/>
        <v>0</v>
      </c>
    </row>
    <row r="83" spans="1:9" ht="14.25" customHeight="1">
      <c r="A83" s="1">
        <v>4</v>
      </c>
      <c r="B83" s="5" t="s">
        <v>42</v>
      </c>
      <c r="C83" s="6">
        <v>30</v>
      </c>
      <c r="D83" s="6">
        <v>17</v>
      </c>
      <c r="E83" s="7">
        <f>C83*D83/10000</f>
        <v>5.0999999999999997E-2</v>
      </c>
      <c r="F83" s="85">
        <v>1</v>
      </c>
      <c r="G83" s="125">
        <v>0</v>
      </c>
      <c r="H83" s="8">
        <f t="shared" si="16"/>
        <v>0</v>
      </c>
      <c r="I83" s="104">
        <f t="shared" si="17"/>
        <v>0</v>
      </c>
    </row>
    <row r="84" spans="1:9" ht="14.25" customHeight="1">
      <c r="A84" s="1">
        <v>5</v>
      </c>
      <c r="B84" s="5" t="s">
        <v>43</v>
      </c>
      <c r="C84" s="6">
        <v>80</v>
      </c>
      <c r="D84" s="6">
        <v>14</v>
      </c>
      <c r="E84" s="7">
        <f>C84*D84/10000</f>
        <v>0.112</v>
      </c>
      <c r="F84" s="85">
        <v>1</v>
      </c>
      <c r="G84" s="125">
        <v>0</v>
      </c>
      <c r="H84" s="8">
        <f t="shared" si="16"/>
        <v>0</v>
      </c>
      <c r="I84" s="104">
        <f t="shared" si="17"/>
        <v>0</v>
      </c>
    </row>
    <row r="85" spans="1:9" ht="14.25" customHeight="1">
      <c r="A85" s="115">
        <v>6</v>
      </c>
      <c r="B85" s="68" t="s">
        <v>45</v>
      </c>
      <c r="C85" s="66">
        <v>11.6</v>
      </c>
      <c r="D85" s="66">
        <v>5</v>
      </c>
      <c r="E85" s="67">
        <v>5.7999999999999996E-3</v>
      </c>
      <c r="F85" s="87">
        <v>1</v>
      </c>
      <c r="G85" s="125">
        <v>0</v>
      </c>
      <c r="H85" s="8">
        <f t="shared" si="16"/>
        <v>0</v>
      </c>
      <c r="I85" s="104">
        <f t="shared" si="17"/>
        <v>0</v>
      </c>
    </row>
    <row r="86" spans="1:9" ht="14.25" customHeight="1" thickBot="1">
      <c r="A86" s="9">
        <v>7</v>
      </c>
      <c r="B86" s="10" t="s">
        <v>96</v>
      </c>
      <c r="C86" s="11"/>
      <c r="D86" s="11"/>
      <c r="E86" s="12"/>
      <c r="F86" s="86">
        <v>1</v>
      </c>
      <c r="G86" s="126">
        <v>0</v>
      </c>
      <c r="H86" s="13">
        <f t="shared" si="16"/>
        <v>0</v>
      </c>
      <c r="I86" s="104">
        <f t="shared" si="17"/>
        <v>0</v>
      </c>
    </row>
    <row r="87" spans="1:9" ht="14.25" customHeight="1" thickBot="1">
      <c r="A87" s="14"/>
      <c r="B87" s="15"/>
      <c r="C87" s="16"/>
      <c r="D87" s="16"/>
      <c r="E87" s="17"/>
      <c r="F87" s="18"/>
      <c r="G87" s="19"/>
      <c r="I87" s="106">
        <f>SUM(I80:I86)</f>
        <v>0</v>
      </c>
    </row>
    <row r="88" spans="1:9" ht="14.25" customHeight="1" thickBot="1">
      <c r="A88" s="14"/>
      <c r="B88" s="15"/>
      <c r="C88" s="14"/>
      <c r="D88" s="14"/>
      <c r="E88" s="14"/>
      <c r="F88" s="14"/>
      <c r="G88" s="19"/>
    </row>
    <row r="89" spans="1:9" ht="14.25" customHeight="1" thickBot="1">
      <c r="A89" s="198" t="s">
        <v>33</v>
      </c>
      <c r="B89" s="204" t="s">
        <v>34</v>
      </c>
      <c r="C89" s="195" t="s">
        <v>35</v>
      </c>
      <c r="D89" s="196"/>
      <c r="E89" s="197"/>
      <c r="F89" s="198" t="s">
        <v>36</v>
      </c>
      <c r="G89" s="193" t="s">
        <v>125</v>
      </c>
      <c r="H89" s="228" t="s">
        <v>126</v>
      </c>
      <c r="I89" s="231" t="s">
        <v>127</v>
      </c>
    </row>
    <row r="90" spans="1:9" ht="14.25" customHeight="1" thickBot="1">
      <c r="A90" s="203"/>
      <c r="B90" s="205"/>
      <c r="C90" s="201" t="s">
        <v>38</v>
      </c>
      <c r="D90" s="201" t="s">
        <v>39</v>
      </c>
      <c r="E90" s="201" t="s">
        <v>40</v>
      </c>
      <c r="F90" s="199"/>
      <c r="G90" s="194"/>
      <c r="H90" s="226"/>
      <c r="I90" s="232"/>
    </row>
    <row r="91" spans="1:9" ht="14.25" customHeight="1" thickBot="1">
      <c r="A91" s="117" t="s">
        <v>51</v>
      </c>
      <c r="B91" s="206"/>
      <c r="C91" s="202"/>
      <c r="D91" s="202"/>
      <c r="E91" s="202"/>
      <c r="F91" s="200"/>
      <c r="G91" s="194"/>
      <c r="H91" s="226"/>
      <c r="I91" s="233"/>
    </row>
    <row r="92" spans="1:9" ht="14.25" customHeight="1">
      <c r="A92" s="118">
        <v>1</v>
      </c>
      <c r="B92" s="2" t="s">
        <v>52</v>
      </c>
      <c r="C92" s="3">
        <v>30</v>
      </c>
      <c r="D92" s="3">
        <v>17</v>
      </c>
      <c r="E92" s="4">
        <v>5.0999999999999997E-2</v>
      </c>
      <c r="F92" s="84">
        <v>2</v>
      </c>
      <c r="G92" s="125">
        <v>0</v>
      </c>
      <c r="H92" s="8">
        <f>G92*60</f>
        <v>0</v>
      </c>
      <c r="I92" s="104">
        <f>H92*30</f>
        <v>0</v>
      </c>
    </row>
    <row r="93" spans="1:9" ht="14.25" customHeight="1">
      <c r="A93" s="119">
        <v>2</v>
      </c>
      <c r="B93" s="69" t="s">
        <v>45</v>
      </c>
      <c r="C93" s="70">
        <v>11.6</v>
      </c>
      <c r="D93" s="70">
        <v>5</v>
      </c>
      <c r="E93" s="71">
        <v>5.7999999999999996E-3</v>
      </c>
      <c r="F93" s="99">
        <v>1</v>
      </c>
      <c r="G93" s="125">
        <v>0</v>
      </c>
      <c r="H93" s="8">
        <f>G93*60</f>
        <v>0</v>
      </c>
      <c r="I93" s="104">
        <f t="shared" ref="I93:I94" si="18">H93*30</f>
        <v>0</v>
      </c>
    </row>
    <row r="94" spans="1:9" ht="14.25" customHeight="1" thickBot="1">
      <c r="A94" s="120">
        <v>3</v>
      </c>
      <c r="B94" s="10" t="s">
        <v>96</v>
      </c>
      <c r="C94" s="11"/>
      <c r="D94" s="11"/>
      <c r="E94" s="12"/>
      <c r="F94" s="86">
        <v>1</v>
      </c>
      <c r="G94" s="126">
        <v>0</v>
      </c>
      <c r="H94" s="13">
        <f>G94*60</f>
        <v>0</v>
      </c>
      <c r="I94" s="104">
        <f t="shared" si="18"/>
        <v>0</v>
      </c>
    </row>
    <row r="95" spans="1:9" ht="13.95" customHeight="1" thickBot="1">
      <c r="A95" s="14"/>
      <c r="B95" s="27"/>
      <c r="C95" s="28"/>
      <c r="D95" s="28"/>
      <c r="E95" s="28"/>
      <c r="F95" s="28"/>
      <c r="G95" s="29"/>
      <c r="I95" s="106">
        <f>SUM(I92:I94)</f>
        <v>0</v>
      </c>
    </row>
    <row r="96" spans="1:9" ht="14.25" customHeight="1" thickBot="1">
      <c r="B96" s="30"/>
    </row>
    <row r="97" spans="1:9" ht="14.25" customHeight="1" thickBot="1">
      <c r="A97" s="198" t="s">
        <v>33</v>
      </c>
      <c r="B97" s="204" t="s">
        <v>34</v>
      </c>
      <c r="C97" s="195" t="s">
        <v>35</v>
      </c>
      <c r="D97" s="196"/>
      <c r="E97" s="197"/>
      <c r="F97" s="198" t="s">
        <v>36</v>
      </c>
      <c r="G97" s="193" t="s">
        <v>125</v>
      </c>
      <c r="H97" s="228" t="s">
        <v>126</v>
      </c>
      <c r="I97" s="231" t="s">
        <v>127</v>
      </c>
    </row>
    <row r="98" spans="1:9" ht="14.25" customHeight="1" thickBot="1">
      <c r="A98" s="203"/>
      <c r="B98" s="205"/>
      <c r="C98" s="201" t="s">
        <v>38</v>
      </c>
      <c r="D98" s="201" t="s">
        <v>39</v>
      </c>
      <c r="E98" s="201" t="s">
        <v>40</v>
      </c>
      <c r="F98" s="199"/>
      <c r="G98" s="194"/>
      <c r="H98" s="226"/>
      <c r="I98" s="232"/>
    </row>
    <row r="99" spans="1:9" ht="14.25" customHeight="1" thickBot="1">
      <c r="A99" s="121" t="s">
        <v>53</v>
      </c>
      <c r="B99" s="206"/>
      <c r="C99" s="202"/>
      <c r="D99" s="202"/>
      <c r="E99" s="202"/>
      <c r="F99" s="200"/>
      <c r="G99" s="194"/>
      <c r="H99" s="226"/>
      <c r="I99" s="233"/>
    </row>
    <row r="100" spans="1:9" ht="14.25" customHeight="1">
      <c r="A100" s="114">
        <v>1</v>
      </c>
      <c r="B100" s="2" t="s">
        <v>42</v>
      </c>
      <c r="C100" s="3">
        <v>30</v>
      </c>
      <c r="D100" s="3">
        <v>17</v>
      </c>
      <c r="E100" s="4">
        <f>C100*D100/10000</f>
        <v>5.0999999999999997E-2</v>
      </c>
      <c r="F100" s="84">
        <v>2</v>
      </c>
      <c r="G100" s="125">
        <v>0</v>
      </c>
      <c r="H100" s="8">
        <f>G100*60</f>
        <v>0</v>
      </c>
      <c r="I100" s="104">
        <f>H100*13</f>
        <v>0</v>
      </c>
    </row>
    <row r="101" spans="1:9" ht="14.25" customHeight="1" thickBot="1">
      <c r="A101" s="9">
        <v>2</v>
      </c>
      <c r="B101" s="72" t="s">
        <v>96</v>
      </c>
      <c r="C101" s="11"/>
      <c r="D101" s="11"/>
      <c r="E101" s="12"/>
      <c r="F101" s="100">
        <v>1</v>
      </c>
      <c r="G101" s="126">
        <v>0</v>
      </c>
      <c r="H101" s="13">
        <f>G101*60</f>
        <v>0</v>
      </c>
      <c r="I101" s="104">
        <f>H101*13</f>
        <v>0</v>
      </c>
    </row>
    <row r="102" spans="1:9" ht="14.25" customHeight="1" thickBot="1">
      <c r="B102" s="30"/>
      <c r="I102" s="106">
        <f>SUM(I100:I101)</f>
        <v>0</v>
      </c>
    </row>
    <row r="103" spans="1:9" ht="14.25" customHeight="1">
      <c r="B103" s="30"/>
    </row>
    <row r="104" spans="1:9" ht="14.25" customHeight="1" thickBot="1">
      <c r="B104" s="30"/>
    </row>
    <row r="105" spans="1:9" ht="14.25" customHeight="1" thickBot="1">
      <c r="A105" s="198" t="s">
        <v>33</v>
      </c>
      <c r="B105" s="204" t="s">
        <v>34</v>
      </c>
      <c r="C105" s="195" t="s">
        <v>35</v>
      </c>
      <c r="D105" s="196"/>
      <c r="E105" s="197"/>
      <c r="F105" s="198" t="s">
        <v>36</v>
      </c>
      <c r="G105" s="193" t="s">
        <v>125</v>
      </c>
      <c r="H105" s="228" t="s">
        <v>126</v>
      </c>
      <c r="I105" s="231" t="s">
        <v>127</v>
      </c>
    </row>
    <row r="106" spans="1:9" ht="14.25" customHeight="1" thickBot="1">
      <c r="A106" s="203"/>
      <c r="B106" s="205"/>
      <c r="C106" s="201" t="s">
        <v>38</v>
      </c>
      <c r="D106" s="201" t="s">
        <v>39</v>
      </c>
      <c r="E106" s="201" t="s">
        <v>40</v>
      </c>
      <c r="F106" s="199"/>
      <c r="G106" s="194"/>
      <c r="H106" s="226"/>
      <c r="I106" s="232"/>
    </row>
    <row r="107" spans="1:9" ht="14.25" customHeight="1" thickBot="1">
      <c r="A107" s="122" t="s">
        <v>95</v>
      </c>
      <c r="B107" s="206"/>
      <c r="C107" s="202"/>
      <c r="D107" s="202"/>
      <c r="E107" s="202"/>
      <c r="F107" s="200"/>
      <c r="G107" s="194"/>
      <c r="H107" s="226"/>
      <c r="I107" s="233"/>
    </row>
    <row r="108" spans="1:9" ht="14.25" customHeight="1">
      <c r="A108" s="123">
        <v>1</v>
      </c>
      <c r="B108" s="59" t="s">
        <v>52</v>
      </c>
      <c r="C108" s="3">
        <v>30</v>
      </c>
      <c r="D108" s="3">
        <v>17</v>
      </c>
      <c r="E108" s="60">
        <v>5.0999999999999997E-2</v>
      </c>
      <c r="F108" s="84">
        <v>2</v>
      </c>
      <c r="G108" s="125">
        <v>0</v>
      </c>
      <c r="H108" s="8">
        <f>G108*60</f>
        <v>0</v>
      </c>
      <c r="I108" s="104">
        <f>H108*30</f>
        <v>0</v>
      </c>
    </row>
    <row r="109" spans="1:9" ht="14.25" customHeight="1">
      <c r="A109" s="118">
        <v>2</v>
      </c>
      <c r="B109" s="61" t="s">
        <v>45</v>
      </c>
      <c r="C109" s="6">
        <v>11.6</v>
      </c>
      <c r="D109" s="6">
        <v>5</v>
      </c>
      <c r="E109" s="62">
        <v>5.7999999999999996E-3</v>
      </c>
      <c r="F109" s="101">
        <v>1</v>
      </c>
      <c r="G109" s="125">
        <v>0</v>
      </c>
      <c r="H109" s="8">
        <f>G109*60</f>
        <v>0</v>
      </c>
      <c r="I109" s="104">
        <f t="shared" ref="I109:I110" si="19">H109*30</f>
        <v>0</v>
      </c>
    </row>
    <row r="110" spans="1:9" ht="14.25" customHeight="1" thickBot="1">
      <c r="A110" s="120">
        <v>3</v>
      </c>
      <c r="B110" s="10" t="s">
        <v>96</v>
      </c>
      <c r="C110" s="63"/>
      <c r="D110" s="63"/>
      <c r="E110" s="64"/>
      <c r="F110" s="102">
        <v>1</v>
      </c>
      <c r="G110" s="125">
        <v>0</v>
      </c>
      <c r="H110" s="13">
        <f>G110*60</f>
        <v>0</v>
      </c>
      <c r="I110" s="104">
        <f t="shared" si="19"/>
        <v>0</v>
      </c>
    </row>
    <row r="111" spans="1:9" thickBot="1">
      <c r="I111" s="106">
        <f>SUM(I108:I110)</f>
        <v>0</v>
      </c>
    </row>
    <row r="112" spans="1:9" ht="14.4"/>
    <row r="113" spans="1:9" ht="14.4"/>
    <row r="114" spans="1:9" ht="14.4"/>
    <row r="115" spans="1:9" thickBot="1"/>
    <row r="116" spans="1:9" ht="14.25" customHeight="1" thickBot="1">
      <c r="A116" s="198" t="s">
        <v>33</v>
      </c>
      <c r="B116" s="204" t="s">
        <v>34</v>
      </c>
      <c r="C116" s="195" t="s">
        <v>35</v>
      </c>
      <c r="D116" s="196"/>
      <c r="E116" s="197"/>
      <c r="F116" s="198" t="s">
        <v>36</v>
      </c>
      <c r="G116" s="193" t="s">
        <v>125</v>
      </c>
      <c r="H116" s="228" t="s">
        <v>126</v>
      </c>
      <c r="I116" s="231" t="s">
        <v>127</v>
      </c>
    </row>
    <row r="117" spans="1:9" ht="14.25" customHeight="1" thickBot="1">
      <c r="A117" s="203"/>
      <c r="B117" s="205"/>
      <c r="C117" s="201" t="s">
        <v>38</v>
      </c>
      <c r="D117" s="201" t="s">
        <v>39</v>
      </c>
      <c r="E117" s="201" t="s">
        <v>40</v>
      </c>
      <c r="F117" s="199"/>
      <c r="G117" s="194"/>
      <c r="H117" s="226"/>
      <c r="I117" s="232"/>
    </row>
    <row r="118" spans="1:9" ht="14.25" customHeight="1" thickBot="1">
      <c r="A118" s="122" t="s">
        <v>97</v>
      </c>
      <c r="B118" s="206"/>
      <c r="C118" s="202"/>
      <c r="D118" s="202"/>
      <c r="E118" s="202"/>
      <c r="F118" s="200"/>
      <c r="G118" s="194"/>
      <c r="H118" s="226"/>
      <c r="I118" s="233"/>
    </row>
    <row r="119" spans="1:9" ht="14.25" customHeight="1">
      <c r="A119" s="123">
        <v>1</v>
      </c>
      <c r="B119" s="59" t="s">
        <v>98</v>
      </c>
      <c r="C119" s="3">
        <v>30</v>
      </c>
      <c r="D119" s="3">
        <v>17</v>
      </c>
      <c r="E119" s="60">
        <v>5.0999999999999997E-2</v>
      </c>
      <c r="F119" s="84">
        <v>2</v>
      </c>
      <c r="G119" s="125">
        <v>0</v>
      </c>
      <c r="H119" s="8">
        <f>G119*60</f>
        <v>0</v>
      </c>
      <c r="I119" s="104">
        <f>H119*2</f>
        <v>0</v>
      </c>
    </row>
    <row r="120" spans="1:9" ht="14.25" customHeight="1" thickBot="1">
      <c r="A120" s="120">
        <v>2</v>
      </c>
      <c r="B120" s="10" t="s">
        <v>96</v>
      </c>
      <c r="C120" s="63"/>
      <c r="D120" s="63"/>
      <c r="E120" s="64"/>
      <c r="F120" s="102">
        <v>1</v>
      </c>
      <c r="G120" s="125">
        <v>0</v>
      </c>
      <c r="H120" s="13">
        <f>G120*60</f>
        <v>0</v>
      </c>
      <c r="I120" s="104">
        <f>H120*2</f>
        <v>0</v>
      </c>
    </row>
    <row r="121" spans="1:9" thickBot="1">
      <c r="I121" s="106">
        <f>SUM(I119:I120)</f>
        <v>0</v>
      </c>
    </row>
    <row r="122" spans="1:9" ht="14.4"/>
    <row r="123" spans="1:9" ht="14.4"/>
    <row r="124" spans="1:9" thickBot="1"/>
    <row r="125" spans="1:9" ht="29.4" thickBot="1">
      <c r="H125" s="103" t="s">
        <v>133</v>
      </c>
      <c r="I125" s="107">
        <f>I16+I27+I38+I51+I62+I74+I87+I95+I102+I111+I121</f>
        <v>0</v>
      </c>
    </row>
    <row r="126" spans="1:9" ht="14.4"/>
    <row r="127" spans="1:9" ht="14.4"/>
    <row r="128" spans="1:9" ht="14.25" customHeight="1">
      <c r="B128" s="30"/>
    </row>
    <row r="129" spans="2:2" ht="14.25" customHeight="1">
      <c r="B129" s="30"/>
    </row>
    <row r="130" spans="2:2" ht="14.25" customHeight="1">
      <c r="B130" s="30"/>
    </row>
    <row r="131" spans="2:2" ht="14.25" customHeight="1">
      <c r="B131" s="30"/>
    </row>
    <row r="132" spans="2:2" ht="14.25" customHeight="1">
      <c r="B132" s="30"/>
    </row>
    <row r="133" spans="2:2" ht="14.25" customHeight="1">
      <c r="B133" s="30"/>
    </row>
    <row r="134" spans="2:2" ht="14.25" customHeight="1">
      <c r="B134" s="30"/>
    </row>
    <row r="135" spans="2:2" ht="14.25" customHeight="1">
      <c r="B135" s="30"/>
    </row>
    <row r="136" spans="2:2" ht="14.25" customHeight="1">
      <c r="B136" s="30"/>
    </row>
    <row r="137" spans="2:2" ht="14.25" customHeight="1">
      <c r="B137" s="30"/>
    </row>
    <row r="138" spans="2:2" ht="14.25" customHeight="1">
      <c r="B138" s="30"/>
    </row>
    <row r="139" spans="2:2" ht="14.25" customHeight="1">
      <c r="B139" s="30"/>
    </row>
    <row r="140" spans="2:2" ht="14.25" customHeight="1">
      <c r="B140" s="30"/>
    </row>
    <row r="141" spans="2:2" ht="14.25" customHeight="1">
      <c r="B141" s="30"/>
    </row>
    <row r="142" spans="2:2" ht="14.25" customHeight="1">
      <c r="B142" s="30"/>
    </row>
    <row r="143" spans="2:2" ht="14.25" customHeight="1">
      <c r="B143" s="30"/>
    </row>
    <row r="144" spans="2:2" ht="14.25" customHeight="1">
      <c r="B144" s="30"/>
    </row>
    <row r="145" spans="2:2" ht="14.25" customHeight="1">
      <c r="B145" s="30"/>
    </row>
    <row r="146" spans="2:2" ht="14.25" customHeight="1">
      <c r="B146" s="30"/>
    </row>
    <row r="147" spans="2:2" ht="14.25" customHeight="1">
      <c r="B147" s="30"/>
    </row>
    <row r="148" spans="2:2" ht="14.25" customHeight="1">
      <c r="B148" s="30"/>
    </row>
    <row r="149" spans="2:2" ht="14.25" customHeight="1">
      <c r="B149" s="30"/>
    </row>
    <row r="150" spans="2:2" ht="14.25" customHeight="1">
      <c r="B150" s="30"/>
    </row>
    <row r="151" spans="2:2" ht="14.25" customHeight="1">
      <c r="B151" s="30"/>
    </row>
    <row r="152" spans="2:2" ht="14.25" customHeight="1">
      <c r="B152" s="30"/>
    </row>
    <row r="153" spans="2:2" ht="14.25" customHeight="1">
      <c r="B153" s="30"/>
    </row>
    <row r="154" spans="2:2" ht="14.25" customHeight="1">
      <c r="B154" s="30"/>
    </row>
    <row r="155" spans="2:2" ht="14.25" customHeight="1">
      <c r="B155" s="30"/>
    </row>
    <row r="156" spans="2:2" ht="14.25" customHeight="1">
      <c r="B156" s="30"/>
    </row>
    <row r="157" spans="2:2" ht="14.25" customHeight="1">
      <c r="B157" s="30"/>
    </row>
    <row r="158" spans="2:2" ht="14.25" customHeight="1">
      <c r="B158" s="30"/>
    </row>
    <row r="159" spans="2:2" ht="14.25" customHeight="1">
      <c r="B159" s="30"/>
    </row>
    <row r="160" spans="2:2" ht="14.25" customHeight="1">
      <c r="B160" s="30"/>
    </row>
    <row r="161" spans="2:2" ht="14.25" customHeight="1">
      <c r="B161" s="30"/>
    </row>
    <row r="162" spans="2:2" ht="14.25" customHeight="1">
      <c r="B162" s="30"/>
    </row>
    <row r="163" spans="2:2" ht="14.25" customHeight="1">
      <c r="B163" s="30"/>
    </row>
    <row r="164" spans="2:2" ht="14.25" customHeight="1">
      <c r="B164" s="30"/>
    </row>
    <row r="165" spans="2:2" ht="14.25" customHeight="1">
      <c r="B165" s="30"/>
    </row>
    <row r="166" spans="2:2" ht="14.25" customHeight="1">
      <c r="B166" s="30"/>
    </row>
    <row r="167" spans="2:2" ht="14.25" customHeight="1">
      <c r="B167" s="30"/>
    </row>
    <row r="168" spans="2:2" ht="14.25" customHeight="1">
      <c r="B168" s="30"/>
    </row>
    <row r="169" spans="2:2" ht="14.25" customHeight="1">
      <c r="B169" s="30"/>
    </row>
    <row r="170" spans="2:2" ht="14.25" customHeight="1">
      <c r="B170" s="30"/>
    </row>
    <row r="171" spans="2:2" ht="14.25" customHeight="1">
      <c r="B171" s="30"/>
    </row>
    <row r="172" spans="2:2" ht="14.25" customHeight="1">
      <c r="B172" s="30"/>
    </row>
    <row r="173" spans="2:2" ht="14.25" customHeight="1">
      <c r="B173" s="30"/>
    </row>
    <row r="174" spans="2:2" ht="14.25" customHeight="1">
      <c r="B174" s="30"/>
    </row>
    <row r="175" spans="2:2" ht="14.25" customHeight="1">
      <c r="B175" s="30"/>
    </row>
    <row r="176" spans="2:2" ht="14.25" customHeight="1">
      <c r="B176" s="30"/>
    </row>
    <row r="177" spans="2:2" ht="14.25" customHeight="1">
      <c r="B177" s="30"/>
    </row>
    <row r="178" spans="2:2" ht="14.25" customHeight="1">
      <c r="B178" s="30"/>
    </row>
    <row r="179" spans="2:2" ht="14.25" customHeight="1">
      <c r="B179" s="30"/>
    </row>
    <row r="180" spans="2:2" ht="14.25" customHeight="1">
      <c r="B180" s="30"/>
    </row>
    <row r="181" spans="2:2" ht="14.25" customHeight="1">
      <c r="B181" s="30"/>
    </row>
    <row r="182" spans="2:2" ht="14.25" customHeight="1">
      <c r="B182" s="30"/>
    </row>
    <row r="183" spans="2:2" ht="14.25" customHeight="1">
      <c r="B183" s="30"/>
    </row>
    <row r="184" spans="2:2" ht="14.25" customHeight="1">
      <c r="B184" s="30"/>
    </row>
    <row r="185" spans="2:2" ht="14.25" customHeight="1">
      <c r="B185" s="30"/>
    </row>
    <row r="186" spans="2:2" ht="14.25" customHeight="1">
      <c r="B186" s="30"/>
    </row>
    <row r="187" spans="2:2" ht="14.25" customHeight="1">
      <c r="B187" s="30"/>
    </row>
    <row r="188" spans="2:2" ht="14.25" customHeight="1">
      <c r="B188" s="30"/>
    </row>
    <row r="189" spans="2:2" ht="14.25" customHeight="1">
      <c r="B189" s="30"/>
    </row>
    <row r="190" spans="2:2" ht="14.25" customHeight="1">
      <c r="B190" s="30"/>
    </row>
    <row r="191" spans="2:2" ht="14.25" customHeight="1">
      <c r="B191" s="30"/>
    </row>
    <row r="192" spans="2:2" ht="14.25" customHeight="1">
      <c r="B192" s="30"/>
    </row>
    <row r="193" spans="2:2" ht="14.25" customHeight="1">
      <c r="B193" s="30"/>
    </row>
    <row r="194" spans="2:2" ht="14.25" customHeight="1">
      <c r="B194" s="30"/>
    </row>
    <row r="195" spans="2:2" ht="14.25" customHeight="1">
      <c r="B195" s="30"/>
    </row>
    <row r="196" spans="2:2" ht="14.25" customHeight="1">
      <c r="B196" s="30"/>
    </row>
    <row r="197" spans="2:2" ht="14.25" customHeight="1">
      <c r="B197" s="30"/>
    </row>
    <row r="198" spans="2:2" ht="14.25" customHeight="1">
      <c r="B198" s="30"/>
    </row>
    <row r="199" spans="2:2" ht="14.25" customHeight="1">
      <c r="B199" s="30"/>
    </row>
    <row r="200" spans="2:2" ht="14.25" customHeight="1">
      <c r="B200" s="30"/>
    </row>
    <row r="201" spans="2:2" ht="14.25" customHeight="1">
      <c r="B201" s="30"/>
    </row>
    <row r="202" spans="2:2" ht="14.25" customHeight="1">
      <c r="B202" s="30"/>
    </row>
    <row r="203" spans="2:2" ht="14.25" customHeight="1">
      <c r="B203" s="30"/>
    </row>
    <row r="204" spans="2:2" ht="14.25" customHeight="1">
      <c r="B204" s="30"/>
    </row>
    <row r="205" spans="2:2" ht="14.25" customHeight="1">
      <c r="B205" s="30"/>
    </row>
    <row r="206" spans="2:2" ht="14.25" customHeight="1">
      <c r="B206" s="30"/>
    </row>
    <row r="207" spans="2:2" ht="14.25" customHeight="1">
      <c r="B207" s="30"/>
    </row>
    <row r="208" spans="2:2" ht="14.25" customHeight="1">
      <c r="B208" s="30"/>
    </row>
    <row r="209" spans="2:2" ht="14.25" customHeight="1">
      <c r="B209" s="30"/>
    </row>
    <row r="210" spans="2:2" ht="14.25" customHeight="1">
      <c r="B210" s="30"/>
    </row>
    <row r="211" spans="2:2" ht="14.25" customHeight="1">
      <c r="B211" s="30"/>
    </row>
    <row r="212" spans="2:2" ht="14.25" customHeight="1">
      <c r="B212" s="30"/>
    </row>
    <row r="213" spans="2:2" ht="14.25" customHeight="1">
      <c r="B213" s="30"/>
    </row>
    <row r="214" spans="2:2" ht="14.25" customHeight="1">
      <c r="B214" s="30"/>
    </row>
    <row r="215" spans="2:2" ht="14.25" customHeight="1">
      <c r="B215" s="30"/>
    </row>
    <row r="216" spans="2:2" ht="14.25" customHeight="1">
      <c r="B216" s="30"/>
    </row>
    <row r="217" spans="2:2" ht="14.25" customHeight="1">
      <c r="B217" s="30"/>
    </row>
    <row r="218" spans="2:2" ht="14.25" customHeight="1">
      <c r="B218" s="30"/>
    </row>
    <row r="219" spans="2:2" ht="14.25" customHeight="1">
      <c r="B219" s="30"/>
    </row>
    <row r="220" spans="2:2" ht="14.25" customHeight="1">
      <c r="B220" s="30"/>
    </row>
    <row r="221" spans="2:2" ht="14.25" customHeight="1">
      <c r="B221" s="30"/>
    </row>
    <row r="222" spans="2:2" ht="14.25" customHeight="1">
      <c r="B222" s="30"/>
    </row>
    <row r="223" spans="2:2" ht="14.25" customHeight="1">
      <c r="B223" s="30"/>
    </row>
    <row r="224" spans="2:2" ht="14.25" customHeight="1">
      <c r="B224" s="30"/>
    </row>
    <row r="225" spans="2:2" ht="14.25" customHeight="1">
      <c r="B225" s="30"/>
    </row>
    <row r="226" spans="2:2" ht="14.25" customHeight="1">
      <c r="B226" s="30"/>
    </row>
    <row r="227" spans="2:2" ht="14.25" customHeight="1">
      <c r="B227" s="30"/>
    </row>
    <row r="228" spans="2:2" ht="14.25" customHeight="1">
      <c r="B228" s="30"/>
    </row>
    <row r="229" spans="2:2" ht="14.25" customHeight="1">
      <c r="B229" s="30"/>
    </row>
    <row r="230" spans="2:2" ht="14.25" customHeight="1">
      <c r="B230" s="30"/>
    </row>
    <row r="231" spans="2:2" ht="14.25" customHeight="1">
      <c r="B231" s="30"/>
    </row>
    <row r="232" spans="2:2" ht="14.25" customHeight="1">
      <c r="B232" s="30"/>
    </row>
    <row r="233" spans="2:2" ht="14.25" customHeight="1">
      <c r="B233" s="30"/>
    </row>
    <row r="234" spans="2:2" ht="14.25" customHeight="1">
      <c r="B234" s="30"/>
    </row>
    <row r="235" spans="2:2" ht="14.25" customHeight="1">
      <c r="B235" s="30"/>
    </row>
    <row r="236" spans="2:2" ht="14.25" customHeight="1">
      <c r="B236" s="30"/>
    </row>
    <row r="237" spans="2:2" ht="14.25" customHeight="1">
      <c r="B237" s="30"/>
    </row>
    <row r="238" spans="2:2" ht="14.25" customHeight="1">
      <c r="B238" s="30"/>
    </row>
    <row r="239" spans="2:2" ht="14.25" customHeight="1">
      <c r="B239" s="30"/>
    </row>
    <row r="240" spans="2:2" ht="14.25" customHeight="1">
      <c r="B240" s="30"/>
    </row>
    <row r="241" spans="2:2" ht="14.25" customHeight="1">
      <c r="B241" s="30"/>
    </row>
    <row r="242" spans="2:2" ht="14.25" customHeight="1">
      <c r="B242" s="30"/>
    </row>
    <row r="243" spans="2:2" ht="14.25" customHeight="1">
      <c r="B243" s="30"/>
    </row>
    <row r="244" spans="2:2" ht="14.25" customHeight="1">
      <c r="B244" s="30"/>
    </row>
    <row r="245" spans="2:2" ht="14.25" customHeight="1">
      <c r="B245" s="30"/>
    </row>
    <row r="246" spans="2:2" ht="14.25" customHeight="1">
      <c r="B246" s="30"/>
    </row>
    <row r="247" spans="2:2" ht="14.25" customHeight="1">
      <c r="B247" s="30"/>
    </row>
    <row r="248" spans="2:2" ht="14.25" customHeight="1">
      <c r="B248" s="30"/>
    </row>
    <row r="249" spans="2:2" ht="14.25" customHeight="1">
      <c r="B249" s="30"/>
    </row>
    <row r="250" spans="2:2" ht="14.25" customHeight="1">
      <c r="B250" s="30"/>
    </row>
    <row r="251" spans="2:2" ht="14.25" customHeight="1">
      <c r="B251" s="30"/>
    </row>
    <row r="252" spans="2:2" ht="14.25" customHeight="1">
      <c r="B252" s="30"/>
    </row>
    <row r="253" spans="2:2" ht="14.25" customHeight="1">
      <c r="B253" s="30"/>
    </row>
    <row r="254" spans="2:2" ht="14.25" customHeight="1">
      <c r="B254" s="30"/>
    </row>
    <row r="255" spans="2:2" ht="14.25" customHeight="1">
      <c r="B255" s="30"/>
    </row>
    <row r="256" spans="2:2" ht="14.25" customHeight="1">
      <c r="B256" s="30"/>
    </row>
    <row r="257" spans="2:2" ht="14.25" customHeight="1">
      <c r="B257" s="30"/>
    </row>
    <row r="258" spans="2:2" ht="14.25" customHeight="1">
      <c r="B258" s="30"/>
    </row>
    <row r="259" spans="2:2" ht="14.25" customHeight="1">
      <c r="B259" s="30"/>
    </row>
    <row r="260" spans="2:2" ht="14.25" customHeight="1">
      <c r="B260" s="30"/>
    </row>
    <row r="261" spans="2:2" ht="14.25" customHeight="1">
      <c r="B261" s="30"/>
    </row>
    <row r="262" spans="2:2" ht="14.25" customHeight="1">
      <c r="B262" s="30"/>
    </row>
    <row r="263" spans="2:2" ht="14.25" customHeight="1">
      <c r="B263" s="30"/>
    </row>
    <row r="264" spans="2:2" ht="14.25" customHeight="1">
      <c r="B264" s="30"/>
    </row>
    <row r="265" spans="2:2" ht="14.25" customHeight="1">
      <c r="B265" s="30"/>
    </row>
    <row r="266" spans="2:2" ht="14.25" customHeight="1">
      <c r="B266" s="30"/>
    </row>
    <row r="267" spans="2:2" ht="14.25" customHeight="1">
      <c r="B267" s="30"/>
    </row>
    <row r="268" spans="2:2" ht="14.25" customHeight="1">
      <c r="B268" s="30"/>
    </row>
    <row r="269" spans="2:2" ht="14.25" customHeight="1">
      <c r="B269" s="30"/>
    </row>
    <row r="270" spans="2:2" ht="14.25" customHeight="1">
      <c r="B270" s="30"/>
    </row>
    <row r="271" spans="2:2" ht="14.25" customHeight="1">
      <c r="B271" s="30"/>
    </row>
    <row r="272" spans="2:2" ht="14.25" customHeight="1">
      <c r="B272" s="30"/>
    </row>
    <row r="273" spans="2:2" ht="14.25" customHeight="1">
      <c r="B273" s="30"/>
    </row>
    <row r="274" spans="2:2" ht="14.25" customHeight="1">
      <c r="B274" s="30"/>
    </row>
    <row r="275" spans="2:2" ht="14.25" customHeight="1">
      <c r="B275" s="30"/>
    </row>
    <row r="276" spans="2:2" ht="14.25" customHeight="1">
      <c r="B276" s="30"/>
    </row>
    <row r="277" spans="2:2" ht="14.25" customHeight="1">
      <c r="B277" s="30"/>
    </row>
    <row r="278" spans="2:2" ht="14.25" customHeight="1">
      <c r="B278" s="30"/>
    </row>
    <row r="279" spans="2:2" ht="14.25" customHeight="1">
      <c r="B279" s="30"/>
    </row>
    <row r="280" spans="2:2" ht="14.25" customHeight="1">
      <c r="B280" s="30"/>
    </row>
    <row r="281" spans="2:2" ht="14.25" customHeight="1">
      <c r="B281" s="30"/>
    </row>
    <row r="282" spans="2:2" ht="14.25" customHeight="1">
      <c r="B282" s="30"/>
    </row>
    <row r="283" spans="2:2" ht="14.25" customHeight="1">
      <c r="B283" s="30"/>
    </row>
    <row r="284" spans="2:2" ht="14.25" customHeight="1">
      <c r="B284" s="30"/>
    </row>
    <row r="285" spans="2:2" ht="14.25" customHeight="1">
      <c r="B285" s="30"/>
    </row>
    <row r="286" spans="2:2" ht="14.25" customHeight="1">
      <c r="B286" s="30"/>
    </row>
    <row r="287" spans="2:2" ht="14.25" customHeight="1">
      <c r="B287" s="30"/>
    </row>
    <row r="288" spans="2:2" ht="14.25" customHeight="1">
      <c r="B288" s="30"/>
    </row>
    <row r="289" spans="2:2" ht="14.25" customHeight="1">
      <c r="B289" s="30"/>
    </row>
    <row r="290" spans="2:2" ht="14.25" customHeight="1">
      <c r="B290" s="30"/>
    </row>
    <row r="291" spans="2:2" ht="14.25" customHeight="1">
      <c r="B291" s="30"/>
    </row>
    <row r="292" spans="2:2" ht="14.25" customHeight="1">
      <c r="B292" s="30"/>
    </row>
    <row r="293" spans="2:2" ht="14.25" customHeight="1">
      <c r="B293" s="30"/>
    </row>
    <row r="294" spans="2:2" ht="14.25" customHeight="1">
      <c r="B294" s="30"/>
    </row>
    <row r="295" spans="2:2" ht="14.25" customHeight="1">
      <c r="B295" s="30"/>
    </row>
    <row r="296" spans="2:2" ht="14.25" customHeight="1">
      <c r="B296" s="30"/>
    </row>
    <row r="297" spans="2:2" ht="14.25" customHeight="1">
      <c r="B297" s="30"/>
    </row>
    <row r="298" spans="2:2" ht="14.25" customHeight="1">
      <c r="B298" s="30"/>
    </row>
    <row r="299" spans="2:2" ht="14.25" customHeight="1">
      <c r="B299" s="30"/>
    </row>
    <row r="300" spans="2:2" ht="14.25" customHeight="1">
      <c r="B300" s="30"/>
    </row>
    <row r="301" spans="2:2" ht="14.25" customHeight="1">
      <c r="B301" s="30"/>
    </row>
    <row r="302" spans="2:2" ht="14.25" customHeight="1">
      <c r="B302" s="30"/>
    </row>
    <row r="303" spans="2:2" ht="14.25" customHeight="1">
      <c r="B303" s="30"/>
    </row>
    <row r="304" spans="2:2" ht="14.25" customHeight="1">
      <c r="B304" s="30"/>
    </row>
    <row r="305" spans="2:2" ht="14.25" customHeight="1">
      <c r="B305" s="30"/>
    </row>
    <row r="306" spans="2:2" ht="14.25" customHeight="1">
      <c r="B306" s="30"/>
    </row>
    <row r="307" spans="2:2" ht="14.25" customHeight="1">
      <c r="B307" s="30"/>
    </row>
    <row r="308" spans="2:2" ht="14.25" customHeight="1">
      <c r="B308" s="30"/>
    </row>
    <row r="309" spans="2:2" ht="14.25" customHeight="1">
      <c r="B309" s="30"/>
    </row>
    <row r="310" spans="2:2" ht="14.25" customHeight="1">
      <c r="B310" s="30"/>
    </row>
    <row r="311" spans="2:2" ht="14.25" customHeight="1">
      <c r="B311" s="30"/>
    </row>
    <row r="312" spans="2:2" ht="14.25" customHeight="1">
      <c r="B312" s="30"/>
    </row>
    <row r="313" spans="2:2" ht="14.25" customHeight="1">
      <c r="B313" s="30"/>
    </row>
    <row r="314" spans="2:2" ht="14.25" customHeight="1">
      <c r="B314" s="30"/>
    </row>
    <row r="315" spans="2:2" ht="14.25" customHeight="1">
      <c r="B315" s="30"/>
    </row>
    <row r="316" spans="2:2" ht="14.25" customHeight="1">
      <c r="B316" s="30"/>
    </row>
    <row r="317" spans="2:2" ht="14.25" customHeight="1">
      <c r="B317" s="30"/>
    </row>
    <row r="318" spans="2:2" ht="14.25" customHeight="1">
      <c r="B318" s="30"/>
    </row>
    <row r="319" spans="2:2" ht="14.25" customHeight="1">
      <c r="B319" s="30"/>
    </row>
    <row r="320" spans="2:2" ht="14.25" customHeight="1">
      <c r="B320" s="30"/>
    </row>
    <row r="321" spans="2:2" ht="14.25" customHeight="1">
      <c r="B321" s="30"/>
    </row>
    <row r="322" spans="2:2" ht="14.25" customHeight="1">
      <c r="B322" s="30"/>
    </row>
    <row r="323" spans="2:2" ht="14.25" customHeight="1">
      <c r="B323" s="30"/>
    </row>
    <row r="324" spans="2:2" ht="14.25" customHeight="1">
      <c r="B324" s="30"/>
    </row>
    <row r="325" spans="2:2" ht="14.25" customHeight="1">
      <c r="B325" s="30"/>
    </row>
    <row r="326" spans="2:2" ht="14.25" customHeight="1">
      <c r="B326" s="30"/>
    </row>
    <row r="327" spans="2:2" ht="14.25" customHeight="1">
      <c r="B327" s="30"/>
    </row>
    <row r="328" spans="2:2" ht="14.25" customHeight="1">
      <c r="B328" s="30"/>
    </row>
    <row r="329" spans="2:2" ht="14.25" customHeight="1">
      <c r="B329" s="30"/>
    </row>
    <row r="330" spans="2:2" ht="14.25" customHeight="1">
      <c r="B330" s="30"/>
    </row>
    <row r="331" spans="2:2" ht="14.25" customHeight="1">
      <c r="B331" s="30"/>
    </row>
    <row r="332" spans="2:2" ht="14.25" customHeight="1">
      <c r="B332" s="30"/>
    </row>
    <row r="333" spans="2:2" ht="14.25" customHeight="1">
      <c r="B333" s="30"/>
    </row>
    <row r="334" spans="2:2" ht="14.25" customHeight="1">
      <c r="B334" s="30"/>
    </row>
    <row r="335" spans="2:2" ht="14.25" customHeight="1">
      <c r="B335" s="30"/>
    </row>
    <row r="336" spans="2:2" ht="14.25" customHeight="1">
      <c r="B336" s="30"/>
    </row>
    <row r="337" spans="2:2" ht="14.25" customHeight="1">
      <c r="B337" s="30"/>
    </row>
    <row r="338" spans="2:2" ht="14.25" customHeight="1">
      <c r="B338" s="30"/>
    </row>
    <row r="339" spans="2:2" ht="14.25" customHeight="1">
      <c r="B339" s="30"/>
    </row>
    <row r="340" spans="2:2" ht="14.25" customHeight="1">
      <c r="B340" s="30"/>
    </row>
    <row r="341" spans="2:2" ht="14.25" customHeight="1">
      <c r="B341" s="30"/>
    </row>
    <row r="342" spans="2:2" ht="14.25" customHeight="1">
      <c r="B342" s="30"/>
    </row>
    <row r="343" spans="2:2" ht="14.25" customHeight="1">
      <c r="B343" s="30"/>
    </row>
    <row r="344" spans="2:2" ht="14.25" customHeight="1">
      <c r="B344" s="30"/>
    </row>
    <row r="345" spans="2:2" ht="14.25" customHeight="1">
      <c r="B345" s="30"/>
    </row>
    <row r="346" spans="2:2" ht="14.25" customHeight="1">
      <c r="B346" s="30"/>
    </row>
    <row r="347" spans="2:2" ht="14.25" customHeight="1">
      <c r="B347" s="30"/>
    </row>
    <row r="348" spans="2:2" ht="14.25" customHeight="1">
      <c r="B348" s="30"/>
    </row>
    <row r="349" spans="2:2" ht="14.25" customHeight="1">
      <c r="B349" s="30"/>
    </row>
    <row r="350" spans="2:2" ht="14.25" customHeight="1">
      <c r="B350" s="30"/>
    </row>
    <row r="351" spans="2:2" ht="14.25" customHeight="1">
      <c r="B351" s="30"/>
    </row>
    <row r="352" spans="2:2" ht="14.25" customHeight="1">
      <c r="B352" s="30"/>
    </row>
    <row r="353" spans="2:2" ht="14.25" customHeight="1">
      <c r="B353" s="30"/>
    </row>
    <row r="354" spans="2:2" ht="14.25" customHeight="1">
      <c r="B354" s="30"/>
    </row>
    <row r="355" spans="2:2" ht="14.25" customHeight="1">
      <c r="B355" s="30"/>
    </row>
    <row r="356" spans="2:2" ht="14.25" customHeight="1">
      <c r="B356" s="30"/>
    </row>
    <row r="357" spans="2:2" ht="14.25" customHeight="1">
      <c r="B357" s="30"/>
    </row>
    <row r="358" spans="2:2" ht="14.25" customHeight="1">
      <c r="B358" s="30"/>
    </row>
    <row r="359" spans="2:2" ht="14.25" customHeight="1">
      <c r="B359" s="30"/>
    </row>
    <row r="360" spans="2:2" ht="14.25" customHeight="1">
      <c r="B360" s="30"/>
    </row>
    <row r="361" spans="2:2" ht="14.25" customHeight="1">
      <c r="B361" s="30"/>
    </row>
    <row r="362" spans="2:2" ht="14.25" customHeight="1">
      <c r="B362" s="30"/>
    </row>
    <row r="363" spans="2:2" ht="14.25" customHeight="1">
      <c r="B363" s="30"/>
    </row>
    <row r="364" spans="2:2" ht="14.25" customHeight="1">
      <c r="B364" s="30"/>
    </row>
    <row r="365" spans="2:2" ht="14.25" customHeight="1">
      <c r="B365" s="30"/>
    </row>
    <row r="366" spans="2:2" ht="14.25" customHeight="1">
      <c r="B366" s="30"/>
    </row>
    <row r="367" spans="2:2" ht="14.25" customHeight="1">
      <c r="B367" s="30"/>
    </row>
    <row r="368" spans="2:2" ht="14.25" customHeight="1">
      <c r="B368" s="30"/>
    </row>
    <row r="369" spans="2:2" ht="14.25" customHeight="1">
      <c r="B369" s="30"/>
    </row>
    <row r="370" spans="2:2" ht="14.25" customHeight="1">
      <c r="B370" s="30"/>
    </row>
    <row r="371" spans="2:2" ht="14.25" customHeight="1">
      <c r="B371" s="30"/>
    </row>
    <row r="372" spans="2:2" ht="14.25" customHeight="1">
      <c r="B372" s="30"/>
    </row>
    <row r="373" spans="2:2" ht="14.25" customHeight="1">
      <c r="B373" s="30"/>
    </row>
    <row r="374" spans="2:2" ht="14.25" customHeight="1">
      <c r="B374" s="30"/>
    </row>
    <row r="375" spans="2:2" ht="14.25" customHeight="1">
      <c r="B375" s="30"/>
    </row>
    <row r="376" spans="2:2" ht="14.25" customHeight="1">
      <c r="B376" s="30"/>
    </row>
    <row r="377" spans="2:2" ht="14.25" customHeight="1">
      <c r="B377" s="30"/>
    </row>
    <row r="378" spans="2:2" ht="14.25" customHeight="1">
      <c r="B378" s="30"/>
    </row>
    <row r="379" spans="2:2" ht="14.25" customHeight="1">
      <c r="B379" s="30"/>
    </row>
    <row r="380" spans="2:2" ht="14.25" customHeight="1">
      <c r="B380" s="30"/>
    </row>
    <row r="381" spans="2:2" ht="14.25" customHeight="1">
      <c r="B381" s="30"/>
    </row>
    <row r="382" spans="2:2" ht="14.25" customHeight="1">
      <c r="B382" s="30"/>
    </row>
    <row r="383" spans="2:2" ht="14.25" customHeight="1">
      <c r="B383" s="30"/>
    </row>
    <row r="384" spans="2:2" ht="14.25" customHeight="1">
      <c r="B384" s="30"/>
    </row>
    <row r="385" spans="2:2" ht="14.25" customHeight="1">
      <c r="B385" s="30"/>
    </row>
    <row r="386" spans="2:2" ht="14.25" customHeight="1">
      <c r="B386" s="30"/>
    </row>
    <row r="387" spans="2:2" ht="14.25" customHeight="1">
      <c r="B387" s="30"/>
    </row>
    <row r="388" spans="2:2" ht="14.25" customHeight="1">
      <c r="B388" s="30"/>
    </row>
    <row r="389" spans="2:2" ht="14.25" customHeight="1">
      <c r="B389" s="30"/>
    </row>
    <row r="390" spans="2:2" ht="14.25" customHeight="1">
      <c r="B390" s="30"/>
    </row>
    <row r="391" spans="2:2" ht="14.25" customHeight="1">
      <c r="B391" s="30"/>
    </row>
    <row r="392" spans="2:2" ht="14.25" customHeight="1">
      <c r="B392" s="30"/>
    </row>
    <row r="393" spans="2:2" ht="14.25" customHeight="1">
      <c r="B393" s="30"/>
    </row>
    <row r="394" spans="2:2" ht="14.25" customHeight="1">
      <c r="B394" s="30"/>
    </row>
    <row r="395" spans="2:2" ht="14.25" customHeight="1">
      <c r="B395" s="30"/>
    </row>
    <row r="396" spans="2:2" ht="14.25" customHeight="1">
      <c r="B396" s="30"/>
    </row>
    <row r="397" spans="2:2" ht="14.25" customHeight="1">
      <c r="B397" s="30"/>
    </row>
    <row r="398" spans="2:2" ht="14.25" customHeight="1">
      <c r="B398" s="30"/>
    </row>
    <row r="399" spans="2:2" ht="14.25" customHeight="1">
      <c r="B399" s="30"/>
    </row>
    <row r="400" spans="2:2" ht="14.25" customHeight="1">
      <c r="B400" s="30"/>
    </row>
    <row r="401" spans="2:2" ht="14.25" customHeight="1">
      <c r="B401" s="30"/>
    </row>
    <row r="402" spans="2:2" ht="14.25" customHeight="1">
      <c r="B402" s="30"/>
    </row>
    <row r="403" spans="2:2" ht="14.25" customHeight="1">
      <c r="B403" s="30"/>
    </row>
    <row r="404" spans="2:2" ht="14.25" customHeight="1">
      <c r="B404" s="30"/>
    </row>
    <row r="405" spans="2:2" ht="14.25" customHeight="1">
      <c r="B405" s="30"/>
    </row>
    <row r="406" spans="2:2" ht="14.25" customHeight="1">
      <c r="B406" s="30"/>
    </row>
    <row r="407" spans="2:2" ht="14.25" customHeight="1">
      <c r="B407" s="30"/>
    </row>
    <row r="408" spans="2:2" ht="14.25" customHeight="1">
      <c r="B408" s="30"/>
    </row>
    <row r="409" spans="2:2" ht="14.25" customHeight="1">
      <c r="B409" s="30"/>
    </row>
    <row r="410" spans="2:2" ht="14.25" customHeight="1">
      <c r="B410" s="30"/>
    </row>
    <row r="411" spans="2:2" ht="14.25" customHeight="1">
      <c r="B411" s="30"/>
    </row>
    <row r="412" spans="2:2" ht="14.25" customHeight="1">
      <c r="B412" s="30"/>
    </row>
    <row r="413" spans="2:2" ht="14.25" customHeight="1">
      <c r="B413" s="30"/>
    </row>
    <row r="414" spans="2:2" ht="14.25" customHeight="1">
      <c r="B414" s="30"/>
    </row>
    <row r="415" spans="2:2" ht="14.25" customHeight="1">
      <c r="B415" s="30"/>
    </row>
    <row r="416" spans="2:2" ht="14.25" customHeight="1">
      <c r="B416" s="30"/>
    </row>
    <row r="417" spans="2:2" ht="14.25" customHeight="1">
      <c r="B417" s="30"/>
    </row>
    <row r="418" spans="2:2" ht="14.25" customHeight="1">
      <c r="B418" s="30"/>
    </row>
    <row r="419" spans="2:2" ht="14.25" customHeight="1">
      <c r="B419" s="30"/>
    </row>
    <row r="420" spans="2:2" ht="14.25" customHeight="1">
      <c r="B420" s="30"/>
    </row>
    <row r="421" spans="2:2" ht="14.25" customHeight="1">
      <c r="B421" s="30"/>
    </row>
    <row r="422" spans="2:2" ht="14.25" customHeight="1">
      <c r="B422" s="30"/>
    </row>
    <row r="423" spans="2:2" ht="14.25" customHeight="1">
      <c r="B423" s="30"/>
    </row>
    <row r="424" spans="2:2" ht="14.25" customHeight="1">
      <c r="B424" s="30"/>
    </row>
    <row r="425" spans="2:2" ht="14.25" customHeight="1">
      <c r="B425" s="30"/>
    </row>
    <row r="426" spans="2:2" ht="14.25" customHeight="1">
      <c r="B426" s="30"/>
    </row>
    <row r="427" spans="2:2" ht="14.25" customHeight="1">
      <c r="B427" s="30"/>
    </row>
    <row r="428" spans="2:2" ht="14.25" customHeight="1">
      <c r="B428" s="30"/>
    </row>
    <row r="429" spans="2:2" ht="14.25" customHeight="1">
      <c r="B429" s="30"/>
    </row>
    <row r="430" spans="2:2" ht="14.25" customHeight="1">
      <c r="B430" s="30"/>
    </row>
    <row r="431" spans="2:2" ht="14.25" customHeight="1">
      <c r="B431" s="30"/>
    </row>
    <row r="432" spans="2:2" ht="14.25" customHeight="1">
      <c r="B432" s="30"/>
    </row>
    <row r="433" spans="2:2" ht="14.25" customHeight="1">
      <c r="B433" s="30"/>
    </row>
    <row r="434" spans="2:2" ht="14.25" customHeight="1">
      <c r="B434" s="30"/>
    </row>
    <row r="435" spans="2:2" ht="14.25" customHeight="1">
      <c r="B435" s="30"/>
    </row>
    <row r="436" spans="2:2" ht="14.25" customHeight="1">
      <c r="B436" s="30"/>
    </row>
    <row r="437" spans="2:2" ht="14.25" customHeight="1">
      <c r="B437" s="30"/>
    </row>
    <row r="438" spans="2:2" ht="14.25" customHeight="1">
      <c r="B438" s="30"/>
    </row>
    <row r="439" spans="2:2" ht="14.25" customHeight="1">
      <c r="B439" s="30"/>
    </row>
    <row r="440" spans="2:2" ht="14.25" customHeight="1">
      <c r="B440" s="30"/>
    </row>
    <row r="441" spans="2:2" ht="14.25" customHeight="1">
      <c r="B441" s="30"/>
    </row>
    <row r="442" spans="2:2" ht="14.25" customHeight="1">
      <c r="B442" s="30"/>
    </row>
    <row r="443" spans="2:2" ht="14.25" customHeight="1">
      <c r="B443" s="30"/>
    </row>
    <row r="444" spans="2:2" ht="14.25" customHeight="1">
      <c r="B444" s="30"/>
    </row>
    <row r="445" spans="2:2" ht="14.25" customHeight="1">
      <c r="B445" s="30"/>
    </row>
    <row r="446" spans="2:2" ht="14.25" customHeight="1">
      <c r="B446" s="30"/>
    </row>
    <row r="447" spans="2:2" ht="14.25" customHeight="1">
      <c r="B447" s="30"/>
    </row>
    <row r="448" spans="2:2" ht="14.25" customHeight="1">
      <c r="B448" s="30"/>
    </row>
    <row r="449" spans="2:2" ht="14.25" customHeight="1">
      <c r="B449" s="30"/>
    </row>
    <row r="450" spans="2:2" ht="14.25" customHeight="1">
      <c r="B450" s="30"/>
    </row>
    <row r="451" spans="2:2" ht="14.25" customHeight="1">
      <c r="B451" s="30"/>
    </row>
    <row r="452" spans="2:2" ht="14.25" customHeight="1">
      <c r="B452" s="30"/>
    </row>
    <row r="453" spans="2:2" ht="14.25" customHeight="1">
      <c r="B453" s="30"/>
    </row>
    <row r="454" spans="2:2" ht="14.25" customHeight="1">
      <c r="B454" s="30"/>
    </row>
    <row r="455" spans="2:2" ht="14.25" customHeight="1">
      <c r="B455" s="30"/>
    </row>
    <row r="456" spans="2:2" ht="14.25" customHeight="1">
      <c r="B456" s="30"/>
    </row>
    <row r="457" spans="2:2" ht="14.25" customHeight="1">
      <c r="B457" s="30"/>
    </row>
    <row r="458" spans="2:2" ht="14.25" customHeight="1">
      <c r="B458" s="30"/>
    </row>
    <row r="459" spans="2:2" ht="14.25" customHeight="1">
      <c r="B459" s="30"/>
    </row>
    <row r="460" spans="2:2" ht="14.25" customHeight="1">
      <c r="B460" s="30"/>
    </row>
    <row r="461" spans="2:2" ht="14.25" customHeight="1">
      <c r="B461" s="30"/>
    </row>
    <row r="462" spans="2:2" ht="14.25" customHeight="1">
      <c r="B462" s="30"/>
    </row>
    <row r="463" spans="2:2" ht="14.25" customHeight="1">
      <c r="B463" s="30"/>
    </row>
    <row r="464" spans="2:2" ht="14.25" customHeight="1">
      <c r="B464" s="30"/>
    </row>
    <row r="465" spans="2:2" ht="14.25" customHeight="1">
      <c r="B465" s="30"/>
    </row>
    <row r="466" spans="2:2" ht="14.25" customHeight="1">
      <c r="B466" s="30"/>
    </row>
    <row r="467" spans="2:2" ht="14.25" customHeight="1">
      <c r="B467" s="30"/>
    </row>
    <row r="468" spans="2:2" ht="14.25" customHeight="1">
      <c r="B468" s="30"/>
    </row>
    <row r="469" spans="2:2" ht="14.25" customHeight="1">
      <c r="B469" s="30"/>
    </row>
    <row r="470" spans="2:2" ht="14.25" customHeight="1">
      <c r="B470" s="30"/>
    </row>
    <row r="471" spans="2:2" ht="14.25" customHeight="1">
      <c r="B471" s="30"/>
    </row>
    <row r="472" spans="2:2" ht="14.25" customHeight="1">
      <c r="B472" s="30"/>
    </row>
    <row r="473" spans="2:2" ht="14.25" customHeight="1">
      <c r="B473" s="30"/>
    </row>
    <row r="474" spans="2:2" ht="14.25" customHeight="1">
      <c r="B474" s="30"/>
    </row>
    <row r="475" spans="2:2" ht="14.25" customHeight="1">
      <c r="B475" s="30"/>
    </row>
    <row r="476" spans="2:2" ht="14.25" customHeight="1">
      <c r="B476" s="30"/>
    </row>
    <row r="477" spans="2:2" ht="14.25" customHeight="1">
      <c r="B477" s="30"/>
    </row>
    <row r="478" spans="2:2" ht="14.25" customHeight="1">
      <c r="B478" s="30"/>
    </row>
    <row r="479" spans="2:2" ht="14.25" customHeight="1">
      <c r="B479" s="30"/>
    </row>
    <row r="480" spans="2:2" ht="14.25" customHeight="1">
      <c r="B480" s="30"/>
    </row>
    <row r="481" spans="2:2" ht="14.25" customHeight="1">
      <c r="B481" s="30"/>
    </row>
    <row r="482" spans="2:2" ht="14.25" customHeight="1">
      <c r="B482" s="30"/>
    </row>
    <row r="483" spans="2:2" ht="14.25" customHeight="1">
      <c r="B483" s="30"/>
    </row>
    <row r="484" spans="2:2" ht="14.25" customHeight="1">
      <c r="B484" s="30"/>
    </row>
    <row r="485" spans="2:2" ht="14.25" customHeight="1">
      <c r="B485" s="30"/>
    </row>
    <row r="486" spans="2:2" ht="14.25" customHeight="1">
      <c r="B486" s="30"/>
    </row>
    <row r="487" spans="2:2" ht="14.25" customHeight="1">
      <c r="B487" s="30"/>
    </row>
    <row r="488" spans="2:2" ht="14.25" customHeight="1">
      <c r="B488" s="30"/>
    </row>
    <row r="489" spans="2:2" ht="14.25" customHeight="1">
      <c r="B489" s="30"/>
    </row>
    <row r="490" spans="2:2" ht="14.25" customHeight="1">
      <c r="B490" s="30"/>
    </row>
    <row r="491" spans="2:2" ht="14.25" customHeight="1">
      <c r="B491" s="30"/>
    </row>
    <row r="492" spans="2:2" ht="14.25" customHeight="1">
      <c r="B492" s="30"/>
    </row>
    <row r="493" spans="2:2" ht="14.25" customHeight="1">
      <c r="B493" s="30"/>
    </row>
    <row r="494" spans="2:2" ht="14.25" customHeight="1">
      <c r="B494" s="30"/>
    </row>
    <row r="495" spans="2:2" ht="14.25" customHeight="1">
      <c r="B495" s="30"/>
    </row>
    <row r="496" spans="2:2" ht="14.25" customHeight="1">
      <c r="B496" s="30"/>
    </row>
    <row r="497" spans="2:2" ht="14.25" customHeight="1">
      <c r="B497" s="30"/>
    </row>
    <row r="498" spans="2:2" ht="14.25" customHeight="1">
      <c r="B498" s="30"/>
    </row>
    <row r="499" spans="2:2" ht="14.25" customHeight="1">
      <c r="B499" s="30"/>
    </row>
    <row r="500" spans="2:2" ht="14.25" customHeight="1">
      <c r="B500" s="30"/>
    </row>
    <row r="501" spans="2:2" ht="14.25" customHeight="1">
      <c r="B501" s="30"/>
    </row>
    <row r="502" spans="2:2" ht="14.25" customHeight="1">
      <c r="B502" s="30"/>
    </row>
    <row r="503" spans="2:2" ht="14.25" customHeight="1">
      <c r="B503" s="30"/>
    </row>
    <row r="504" spans="2:2" ht="14.25" customHeight="1">
      <c r="B504" s="30"/>
    </row>
    <row r="505" spans="2:2" ht="14.25" customHeight="1">
      <c r="B505" s="30"/>
    </row>
    <row r="506" spans="2:2" ht="14.25" customHeight="1">
      <c r="B506" s="30"/>
    </row>
    <row r="507" spans="2:2" ht="14.25" customHeight="1">
      <c r="B507" s="30"/>
    </row>
    <row r="508" spans="2:2" ht="14.25" customHeight="1">
      <c r="B508" s="30"/>
    </row>
    <row r="509" spans="2:2" ht="14.25" customHeight="1">
      <c r="B509" s="30"/>
    </row>
    <row r="510" spans="2:2" ht="14.25" customHeight="1">
      <c r="B510" s="30"/>
    </row>
    <row r="511" spans="2:2" ht="14.25" customHeight="1">
      <c r="B511" s="30"/>
    </row>
    <row r="512" spans="2:2" ht="14.25" customHeight="1">
      <c r="B512" s="30"/>
    </row>
    <row r="513" spans="2:2" ht="14.25" customHeight="1">
      <c r="B513" s="30"/>
    </row>
    <row r="514" spans="2:2" ht="14.25" customHeight="1">
      <c r="B514" s="30"/>
    </row>
    <row r="515" spans="2:2" ht="14.25" customHeight="1">
      <c r="B515" s="30"/>
    </row>
    <row r="516" spans="2:2" ht="14.25" customHeight="1">
      <c r="B516" s="30"/>
    </row>
    <row r="517" spans="2:2" ht="14.25" customHeight="1">
      <c r="B517" s="30"/>
    </row>
    <row r="518" spans="2:2" ht="14.25" customHeight="1">
      <c r="B518" s="30"/>
    </row>
    <row r="519" spans="2:2" ht="14.25" customHeight="1">
      <c r="B519" s="30"/>
    </row>
    <row r="520" spans="2:2" ht="14.25" customHeight="1">
      <c r="B520" s="30"/>
    </row>
    <row r="521" spans="2:2" ht="14.25" customHeight="1">
      <c r="B521" s="30"/>
    </row>
    <row r="522" spans="2:2" ht="14.25" customHeight="1">
      <c r="B522" s="30"/>
    </row>
    <row r="523" spans="2:2" ht="14.25" customHeight="1">
      <c r="B523" s="30"/>
    </row>
    <row r="524" spans="2:2" ht="14.25" customHeight="1">
      <c r="B524" s="30"/>
    </row>
    <row r="525" spans="2:2" ht="14.25" customHeight="1">
      <c r="B525" s="30"/>
    </row>
    <row r="526" spans="2:2" ht="14.25" customHeight="1">
      <c r="B526" s="30"/>
    </row>
    <row r="527" spans="2:2" ht="14.25" customHeight="1">
      <c r="B527" s="30"/>
    </row>
    <row r="528" spans="2:2" ht="14.25" customHeight="1">
      <c r="B528" s="30"/>
    </row>
    <row r="529" spans="2:2" ht="14.25" customHeight="1">
      <c r="B529" s="30"/>
    </row>
    <row r="530" spans="2:2" ht="14.25" customHeight="1">
      <c r="B530" s="30"/>
    </row>
    <row r="531" spans="2:2" ht="14.25" customHeight="1">
      <c r="B531" s="30"/>
    </row>
    <row r="532" spans="2:2" ht="14.25" customHeight="1">
      <c r="B532" s="30"/>
    </row>
    <row r="533" spans="2:2" ht="14.25" customHeight="1">
      <c r="B533" s="30"/>
    </row>
    <row r="534" spans="2:2" ht="14.25" customHeight="1">
      <c r="B534" s="30"/>
    </row>
    <row r="535" spans="2:2" ht="14.25" customHeight="1">
      <c r="B535" s="30"/>
    </row>
    <row r="536" spans="2:2" ht="14.25" customHeight="1">
      <c r="B536" s="30"/>
    </row>
    <row r="537" spans="2:2" ht="14.25" customHeight="1">
      <c r="B537" s="30"/>
    </row>
    <row r="538" spans="2:2" ht="14.25" customHeight="1">
      <c r="B538" s="30"/>
    </row>
    <row r="539" spans="2:2" ht="14.25" customHeight="1">
      <c r="B539" s="30"/>
    </row>
    <row r="540" spans="2:2" ht="14.25" customHeight="1">
      <c r="B540" s="30"/>
    </row>
    <row r="541" spans="2:2" ht="14.25" customHeight="1">
      <c r="B541" s="30"/>
    </row>
    <row r="542" spans="2:2" ht="14.25" customHeight="1">
      <c r="B542" s="30"/>
    </row>
    <row r="543" spans="2:2" ht="14.25" customHeight="1">
      <c r="B543" s="30"/>
    </row>
    <row r="544" spans="2:2" ht="14.25" customHeight="1">
      <c r="B544" s="30"/>
    </row>
    <row r="545" spans="2:2" ht="14.25" customHeight="1">
      <c r="B545" s="30"/>
    </row>
    <row r="546" spans="2:2" ht="14.25" customHeight="1">
      <c r="B546" s="30"/>
    </row>
    <row r="547" spans="2:2" ht="14.25" customHeight="1">
      <c r="B547" s="30"/>
    </row>
    <row r="548" spans="2:2" ht="14.25" customHeight="1">
      <c r="B548" s="30"/>
    </row>
    <row r="549" spans="2:2" ht="14.25" customHeight="1">
      <c r="B549" s="30"/>
    </row>
    <row r="550" spans="2:2" ht="14.25" customHeight="1">
      <c r="B550" s="30"/>
    </row>
    <row r="551" spans="2:2" ht="14.25" customHeight="1">
      <c r="B551" s="30"/>
    </row>
    <row r="552" spans="2:2" ht="14.25" customHeight="1">
      <c r="B552" s="30"/>
    </row>
    <row r="553" spans="2:2" ht="14.25" customHeight="1">
      <c r="B553" s="30"/>
    </row>
    <row r="554" spans="2:2" ht="14.25" customHeight="1">
      <c r="B554" s="30"/>
    </row>
    <row r="555" spans="2:2" ht="14.25" customHeight="1">
      <c r="B555" s="30"/>
    </row>
    <row r="556" spans="2:2" ht="14.25" customHeight="1">
      <c r="B556" s="30"/>
    </row>
    <row r="557" spans="2:2" ht="14.25" customHeight="1">
      <c r="B557" s="30"/>
    </row>
    <row r="558" spans="2:2" ht="14.25" customHeight="1">
      <c r="B558" s="30"/>
    </row>
    <row r="559" spans="2:2" ht="14.25" customHeight="1">
      <c r="B559" s="30"/>
    </row>
    <row r="560" spans="2:2" ht="14.25" customHeight="1">
      <c r="B560" s="30"/>
    </row>
    <row r="561" spans="2:2" ht="14.25" customHeight="1">
      <c r="B561" s="30"/>
    </row>
    <row r="562" spans="2:2" ht="14.25" customHeight="1">
      <c r="B562" s="30"/>
    </row>
    <row r="563" spans="2:2" ht="14.25" customHeight="1">
      <c r="B563" s="30"/>
    </row>
    <row r="564" spans="2:2" ht="14.25" customHeight="1">
      <c r="B564" s="30"/>
    </row>
    <row r="565" spans="2:2" ht="14.25" customHeight="1">
      <c r="B565" s="30"/>
    </row>
    <row r="566" spans="2:2" ht="14.25" customHeight="1">
      <c r="B566" s="30"/>
    </row>
    <row r="567" spans="2:2" ht="14.25" customHeight="1">
      <c r="B567" s="30"/>
    </row>
    <row r="568" spans="2:2" ht="14.25" customHeight="1">
      <c r="B568" s="30"/>
    </row>
    <row r="569" spans="2:2" ht="14.25" customHeight="1">
      <c r="B569" s="30"/>
    </row>
    <row r="570" spans="2:2" ht="14.25" customHeight="1">
      <c r="B570" s="30"/>
    </row>
    <row r="571" spans="2:2" ht="14.25" customHeight="1">
      <c r="B571" s="30"/>
    </row>
    <row r="572" spans="2:2" ht="14.25" customHeight="1">
      <c r="B572" s="30"/>
    </row>
    <row r="573" spans="2:2" ht="14.25" customHeight="1">
      <c r="B573" s="30"/>
    </row>
    <row r="574" spans="2:2" ht="14.25" customHeight="1">
      <c r="B574" s="30"/>
    </row>
    <row r="575" spans="2:2" ht="14.25" customHeight="1">
      <c r="B575" s="30"/>
    </row>
    <row r="576" spans="2:2" ht="14.25" customHeight="1">
      <c r="B576" s="30"/>
    </row>
    <row r="577" spans="2:2" ht="14.25" customHeight="1">
      <c r="B577" s="30"/>
    </row>
    <row r="578" spans="2:2" ht="14.25" customHeight="1">
      <c r="B578" s="30"/>
    </row>
    <row r="579" spans="2:2" ht="14.25" customHeight="1">
      <c r="B579" s="30"/>
    </row>
    <row r="580" spans="2:2" ht="14.25" customHeight="1">
      <c r="B580" s="30"/>
    </row>
    <row r="581" spans="2:2" ht="14.25" customHeight="1">
      <c r="B581" s="30"/>
    </row>
    <row r="582" spans="2:2" ht="14.25" customHeight="1">
      <c r="B582" s="30"/>
    </row>
    <row r="583" spans="2:2" ht="14.25" customHeight="1">
      <c r="B583" s="30"/>
    </row>
    <row r="584" spans="2:2" ht="14.25" customHeight="1">
      <c r="B584" s="30"/>
    </row>
    <row r="585" spans="2:2" ht="14.25" customHeight="1">
      <c r="B585" s="30"/>
    </row>
    <row r="586" spans="2:2" ht="14.25" customHeight="1">
      <c r="B586" s="30"/>
    </row>
    <row r="587" spans="2:2" ht="14.25" customHeight="1">
      <c r="B587" s="30"/>
    </row>
    <row r="588" spans="2:2" ht="14.25" customHeight="1">
      <c r="B588" s="30"/>
    </row>
    <row r="589" spans="2:2" ht="14.25" customHeight="1">
      <c r="B589" s="30"/>
    </row>
    <row r="590" spans="2:2" ht="14.25" customHeight="1">
      <c r="B590" s="30"/>
    </row>
    <row r="591" spans="2:2" ht="14.25" customHeight="1">
      <c r="B591" s="30"/>
    </row>
    <row r="592" spans="2:2" ht="14.25" customHeight="1">
      <c r="B592" s="30"/>
    </row>
    <row r="593" spans="2:2" ht="14.25" customHeight="1">
      <c r="B593" s="30"/>
    </row>
    <row r="594" spans="2:2" ht="14.25" customHeight="1">
      <c r="B594" s="30"/>
    </row>
    <row r="595" spans="2:2" ht="14.25" customHeight="1">
      <c r="B595" s="30"/>
    </row>
    <row r="596" spans="2:2" ht="14.25" customHeight="1">
      <c r="B596" s="30"/>
    </row>
    <row r="597" spans="2:2" ht="14.25" customHeight="1">
      <c r="B597" s="30"/>
    </row>
    <row r="598" spans="2:2" ht="14.25" customHeight="1">
      <c r="B598" s="30"/>
    </row>
    <row r="599" spans="2:2" ht="14.25" customHeight="1">
      <c r="B599" s="30"/>
    </row>
    <row r="600" spans="2:2" ht="14.25" customHeight="1">
      <c r="B600" s="30"/>
    </row>
    <row r="601" spans="2:2" ht="14.25" customHeight="1">
      <c r="B601" s="30"/>
    </row>
    <row r="602" spans="2:2" ht="14.25" customHeight="1">
      <c r="B602" s="30"/>
    </row>
    <row r="603" spans="2:2" ht="14.25" customHeight="1">
      <c r="B603" s="30"/>
    </row>
    <row r="604" spans="2:2" ht="14.25" customHeight="1">
      <c r="B604" s="30"/>
    </row>
    <row r="605" spans="2:2" ht="14.25" customHeight="1">
      <c r="B605" s="30"/>
    </row>
    <row r="606" spans="2:2" ht="14.25" customHeight="1">
      <c r="B606" s="30"/>
    </row>
    <row r="607" spans="2:2" ht="14.25" customHeight="1">
      <c r="B607" s="30"/>
    </row>
    <row r="608" spans="2:2" ht="14.25" customHeight="1">
      <c r="B608" s="30"/>
    </row>
    <row r="609" spans="2:2" ht="14.25" customHeight="1">
      <c r="B609" s="30"/>
    </row>
    <row r="610" spans="2:2" ht="14.25" customHeight="1">
      <c r="B610" s="30"/>
    </row>
    <row r="611" spans="2:2" ht="14.25" customHeight="1">
      <c r="B611" s="30"/>
    </row>
    <row r="612" spans="2:2" ht="14.25" customHeight="1">
      <c r="B612" s="30"/>
    </row>
    <row r="613" spans="2:2" ht="14.25" customHeight="1">
      <c r="B613" s="30"/>
    </row>
    <row r="614" spans="2:2" ht="14.25" customHeight="1">
      <c r="B614" s="30"/>
    </row>
    <row r="615" spans="2:2" ht="14.25" customHeight="1">
      <c r="B615" s="30"/>
    </row>
    <row r="616" spans="2:2" ht="14.25" customHeight="1">
      <c r="B616" s="30"/>
    </row>
    <row r="617" spans="2:2" ht="14.25" customHeight="1">
      <c r="B617" s="30"/>
    </row>
    <row r="618" spans="2:2" ht="14.25" customHeight="1">
      <c r="B618" s="30"/>
    </row>
    <row r="619" spans="2:2" ht="14.25" customHeight="1">
      <c r="B619" s="30"/>
    </row>
    <row r="620" spans="2:2" ht="14.25" customHeight="1">
      <c r="B620" s="30"/>
    </row>
    <row r="621" spans="2:2" ht="14.25" customHeight="1">
      <c r="B621" s="30"/>
    </row>
    <row r="622" spans="2:2" ht="14.25" customHeight="1">
      <c r="B622" s="30"/>
    </row>
    <row r="623" spans="2:2" ht="14.25" customHeight="1">
      <c r="B623" s="30"/>
    </row>
    <row r="624" spans="2:2" ht="14.25" customHeight="1">
      <c r="B624" s="30"/>
    </row>
    <row r="625" spans="2:2" ht="14.25" customHeight="1">
      <c r="B625" s="30"/>
    </row>
    <row r="626" spans="2:2" ht="14.25" customHeight="1">
      <c r="B626" s="30"/>
    </row>
    <row r="627" spans="2:2" ht="14.25" customHeight="1">
      <c r="B627" s="30"/>
    </row>
    <row r="628" spans="2:2" ht="14.25" customHeight="1">
      <c r="B628" s="30"/>
    </row>
    <row r="629" spans="2:2" ht="14.25" customHeight="1">
      <c r="B629" s="30"/>
    </row>
    <row r="630" spans="2:2" ht="14.25" customHeight="1">
      <c r="B630" s="30"/>
    </row>
    <row r="631" spans="2:2" ht="14.25" customHeight="1">
      <c r="B631" s="30"/>
    </row>
    <row r="632" spans="2:2" ht="14.25" customHeight="1">
      <c r="B632" s="30"/>
    </row>
    <row r="633" spans="2:2" ht="14.25" customHeight="1">
      <c r="B633" s="30"/>
    </row>
    <row r="634" spans="2:2" ht="14.25" customHeight="1">
      <c r="B634" s="30"/>
    </row>
    <row r="635" spans="2:2" ht="14.25" customHeight="1">
      <c r="B635" s="30"/>
    </row>
    <row r="636" spans="2:2" ht="14.25" customHeight="1">
      <c r="B636" s="30"/>
    </row>
    <row r="637" spans="2:2" ht="14.25" customHeight="1">
      <c r="B637" s="30"/>
    </row>
    <row r="638" spans="2:2" ht="14.25" customHeight="1">
      <c r="B638" s="30"/>
    </row>
    <row r="639" spans="2:2" ht="14.25" customHeight="1">
      <c r="B639" s="30"/>
    </row>
    <row r="640" spans="2:2" ht="14.25" customHeight="1">
      <c r="B640" s="30"/>
    </row>
    <row r="641" spans="2:2" ht="14.25" customHeight="1">
      <c r="B641" s="30"/>
    </row>
    <row r="642" spans="2:2" ht="14.25" customHeight="1">
      <c r="B642" s="30"/>
    </row>
    <row r="643" spans="2:2" ht="14.25" customHeight="1">
      <c r="B643" s="30"/>
    </row>
    <row r="644" spans="2:2" ht="14.25" customHeight="1">
      <c r="B644" s="30"/>
    </row>
    <row r="645" spans="2:2" ht="14.25" customHeight="1">
      <c r="B645" s="30"/>
    </row>
    <row r="646" spans="2:2" ht="14.25" customHeight="1">
      <c r="B646" s="30"/>
    </row>
    <row r="647" spans="2:2" ht="14.25" customHeight="1">
      <c r="B647" s="30"/>
    </row>
    <row r="648" spans="2:2" ht="14.25" customHeight="1">
      <c r="B648" s="30"/>
    </row>
    <row r="649" spans="2:2" ht="14.25" customHeight="1">
      <c r="B649" s="30"/>
    </row>
    <row r="650" spans="2:2" ht="14.25" customHeight="1">
      <c r="B650" s="30"/>
    </row>
    <row r="651" spans="2:2" ht="14.25" customHeight="1">
      <c r="B651" s="30"/>
    </row>
    <row r="652" spans="2:2" ht="14.25" customHeight="1">
      <c r="B652" s="30"/>
    </row>
    <row r="653" spans="2:2" ht="14.25" customHeight="1">
      <c r="B653" s="30"/>
    </row>
    <row r="654" spans="2:2" ht="14.25" customHeight="1">
      <c r="B654" s="30"/>
    </row>
    <row r="655" spans="2:2" ht="14.25" customHeight="1">
      <c r="B655" s="30"/>
    </row>
    <row r="656" spans="2:2" ht="14.25" customHeight="1">
      <c r="B656" s="30"/>
    </row>
    <row r="657" spans="2:2" ht="14.25" customHeight="1">
      <c r="B657" s="30"/>
    </row>
    <row r="658" spans="2:2" ht="14.25" customHeight="1">
      <c r="B658" s="30"/>
    </row>
    <row r="659" spans="2:2" ht="14.25" customHeight="1">
      <c r="B659" s="30"/>
    </row>
    <row r="660" spans="2:2" ht="14.25" customHeight="1">
      <c r="B660" s="30"/>
    </row>
    <row r="661" spans="2:2" ht="14.25" customHeight="1">
      <c r="B661" s="30"/>
    </row>
    <row r="662" spans="2:2" ht="14.25" customHeight="1">
      <c r="B662" s="30"/>
    </row>
    <row r="663" spans="2:2" ht="14.25" customHeight="1">
      <c r="B663" s="30"/>
    </row>
    <row r="664" spans="2:2" ht="14.25" customHeight="1">
      <c r="B664" s="30"/>
    </row>
    <row r="665" spans="2:2" ht="14.25" customHeight="1">
      <c r="B665" s="30"/>
    </row>
    <row r="666" spans="2:2" ht="14.25" customHeight="1">
      <c r="B666" s="30"/>
    </row>
    <row r="667" spans="2:2" ht="14.25" customHeight="1">
      <c r="B667" s="30"/>
    </row>
    <row r="668" spans="2:2" ht="14.25" customHeight="1">
      <c r="B668" s="30"/>
    </row>
    <row r="669" spans="2:2" ht="14.25" customHeight="1">
      <c r="B669" s="30"/>
    </row>
    <row r="670" spans="2:2" ht="14.25" customHeight="1">
      <c r="B670" s="30"/>
    </row>
    <row r="671" spans="2:2" ht="14.25" customHeight="1">
      <c r="B671" s="30"/>
    </row>
    <row r="672" spans="2:2" ht="14.25" customHeight="1">
      <c r="B672" s="30"/>
    </row>
    <row r="673" spans="2:2" ht="14.25" customHeight="1">
      <c r="B673" s="30"/>
    </row>
    <row r="674" spans="2:2" ht="14.25" customHeight="1">
      <c r="B674" s="30"/>
    </row>
    <row r="675" spans="2:2" ht="14.25" customHeight="1">
      <c r="B675" s="30"/>
    </row>
    <row r="676" spans="2:2" ht="14.25" customHeight="1">
      <c r="B676" s="30"/>
    </row>
    <row r="677" spans="2:2" ht="14.25" customHeight="1">
      <c r="B677" s="30"/>
    </row>
    <row r="678" spans="2:2" ht="14.25" customHeight="1">
      <c r="B678" s="30"/>
    </row>
    <row r="679" spans="2:2" ht="14.25" customHeight="1">
      <c r="B679" s="30"/>
    </row>
    <row r="680" spans="2:2" ht="14.25" customHeight="1">
      <c r="B680" s="30"/>
    </row>
    <row r="681" spans="2:2" ht="14.25" customHeight="1">
      <c r="B681" s="30"/>
    </row>
    <row r="682" spans="2:2" ht="14.25" customHeight="1">
      <c r="B682" s="30"/>
    </row>
    <row r="683" spans="2:2" ht="14.25" customHeight="1">
      <c r="B683" s="30"/>
    </row>
    <row r="684" spans="2:2" ht="14.25" customHeight="1">
      <c r="B684" s="30"/>
    </row>
    <row r="685" spans="2:2" ht="14.25" customHeight="1">
      <c r="B685" s="30"/>
    </row>
    <row r="686" spans="2:2" ht="14.25" customHeight="1">
      <c r="B686" s="30"/>
    </row>
    <row r="687" spans="2:2" ht="14.25" customHeight="1">
      <c r="B687" s="30"/>
    </row>
    <row r="688" spans="2:2" ht="14.25" customHeight="1">
      <c r="B688" s="30"/>
    </row>
    <row r="689" spans="2:2" ht="14.25" customHeight="1">
      <c r="B689" s="30"/>
    </row>
    <row r="690" spans="2:2" ht="14.25" customHeight="1">
      <c r="B690" s="30"/>
    </row>
    <row r="691" spans="2:2" ht="14.25" customHeight="1">
      <c r="B691" s="30"/>
    </row>
    <row r="692" spans="2:2" ht="14.25" customHeight="1">
      <c r="B692" s="30"/>
    </row>
    <row r="693" spans="2:2" ht="14.25" customHeight="1">
      <c r="B693" s="30"/>
    </row>
    <row r="694" spans="2:2" ht="14.25" customHeight="1">
      <c r="B694" s="30"/>
    </row>
    <row r="695" spans="2:2" ht="14.25" customHeight="1">
      <c r="B695" s="30"/>
    </row>
    <row r="696" spans="2:2" ht="14.25" customHeight="1">
      <c r="B696" s="30"/>
    </row>
    <row r="697" spans="2:2" ht="14.25" customHeight="1">
      <c r="B697" s="30"/>
    </row>
    <row r="698" spans="2:2" ht="14.25" customHeight="1">
      <c r="B698" s="30"/>
    </row>
    <row r="699" spans="2:2" ht="14.25" customHeight="1">
      <c r="B699" s="30"/>
    </row>
    <row r="700" spans="2:2" ht="14.25" customHeight="1">
      <c r="B700" s="30"/>
    </row>
    <row r="701" spans="2:2" ht="14.25" customHeight="1">
      <c r="B701" s="30"/>
    </row>
    <row r="702" spans="2:2" ht="14.25" customHeight="1">
      <c r="B702" s="30"/>
    </row>
    <row r="703" spans="2:2" ht="14.25" customHeight="1">
      <c r="B703" s="30"/>
    </row>
    <row r="704" spans="2:2" ht="14.25" customHeight="1">
      <c r="B704" s="30"/>
    </row>
    <row r="705" spans="2:2" ht="14.25" customHeight="1">
      <c r="B705" s="30"/>
    </row>
    <row r="706" spans="2:2" ht="14.25" customHeight="1">
      <c r="B706" s="30"/>
    </row>
    <row r="707" spans="2:2" ht="14.25" customHeight="1">
      <c r="B707" s="30"/>
    </row>
    <row r="708" spans="2:2" ht="14.25" customHeight="1">
      <c r="B708" s="30"/>
    </row>
    <row r="709" spans="2:2" ht="14.25" customHeight="1">
      <c r="B709" s="30"/>
    </row>
    <row r="710" spans="2:2" ht="14.25" customHeight="1">
      <c r="B710" s="30"/>
    </row>
    <row r="711" spans="2:2" ht="14.25" customHeight="1">
      <c r="B711" s="30"/>
    </row>
    <row r="712" spans="2:2" ht="14.25" customHeight="1">
      <c r="B712" s="30"/>
    </row>
    <row r="713" spans="2:2" ht="14.25" customHeight="1">
      <c r="B713" s="30"/>
    </row>
    <row r="714" spans="2:2" ht="14.25" customHeight="1">
      <c r="B714" s="30"/>
    </row>
    <row r="715" spans="2:2" ht="14.25" customHeight="1">
      <c r="B715" s="30"/>
    </row>
    <row r="716" spans="2:2" ht="14.25" customHeight="1">
      <c r="B716" s="30"/>
    </row>
    <row r="717" spans="2:2" ht="14.25" customHeight="1">
      <c r="B717" s="30"/>
    </row>
    <row r="718" spans="2:2" ht="14.25" customHeight="1">
      <c r="B718" s="30"/>
    </row>
    <row r="719" spans="2:2" ht="14.25" customHeight="1">
      <c r="B719" s="30"/>
    </row>
    <row r="720" spans="2:2" ht="14.25" customHeight="1">
      <c r="B720" s="30"/>
    </row>
    <row r="721" spans="2:2" ht="14.25" customHeight="1">
      <c r="B721" s="30"/>
    </row>
    <row r="722" spans="2:2" ht="14.25" customHeight="1">
      <c r="B722" s="30"/>
    </row>
    <row r="723" spans="2:2" ht="14.25" customHeight="1">
      <c r="B723" s="30"/>
    </row>
    <row r="724" spans="2:2" ht="14.25" customHeight="1">
      <c r="B724" s="30"/>
    </row>
    <row r="725" spans="2:2" ht="14.25" customHeight="1">
      <c r="B725" s="30"/>
    </row>
    <row r="726" spans="2:2" ht="14.25" customHeight="1">
      <c r="B726" s="30"/>
    </row>
    <row r="727" spans="2:2" ht="14.25" customHeight="1">
      <c r="B727" s="30"/>
    </row>
    <row r="728" spans="2:2" ht="14.25" customHeight="1">
      <c r="B728" s="30"/>
    </row>
    <row r="729" spans="2:2" ht="14.25" customHeight="1">
      <c r="B729" s="30"/>
    </row>
    <row r="730" spans="2:2" ht="14.25" customHeight="1">
      <c r="B730" s="30"/>
    </row>
    <row r="731" spans="2:2" ht="14.25" customHeight="1">
      <c r="B731" s="30"/>
    </row>
    <row r="732" spans="2:2" ht="14.25" customHeight="1">
      <c r="B732" s="30"/>
    </row>
    <row r="733" spans="2:2" ht="14.25" customHeight="1">
      <c r="B733" s="30"/>
    </row>
    <row r="734" spans="2:2" ht="14.25" customHeight="1">
      <c r="B734" s="30"/>
    </row>
    <row r="735" spans="2:2" ht="14.25" customHeight="1">
      <c r="B735" s="30"/>
    </row>
    <row r="736" spans="2:2" ht="14.25" customHeight="1">
      <c r="B736" s="30"/>
    </row>
    <row r="737" spans="2:2" ht="14.25" customHeight="1">
      <c r="B737" s="30"/>
    </row>
    <row r="738" spans="2:2" ht="14.25" customHeight="1">
      <c r="B738" s="30"/>
    </row>
    <row r="739" spans="2:2" ht="14.25" customHeight="1">
      <c r="B739" s="30"/>
    </row>
    <row r="740" spans="2:2" ht="14.25" customHeight="1">
      <c r="B740" s="30"/>
    </row>
    <row r="741" spans="2:2" ht="14.25" customHeight="1">
      <c r="B741" s="30"/>
    </row>
    <row r="742" spans="2:2" ht="14.25" customHeight="1">
      <c r="B742" s="30"/>
    </row>
    <row r="743" spans="2:2" ht="14.25" customHeight="1">
      <c r="B743" s="30"/>
    </row>
    <row r="744" spans="2:2" ht="14.25" customHeight="1">
      <c r="B744" s="30"/>
    </row>
    <row r="745" spans="2:2" ht="14.25" customHeight="1">
      <c r="B745" s="30"/>
    </row>
    <row r="746" spans="2:2" ht="14.25" customHeight="1">
      <c r="B746" s="30"/>
    </row>
    <row r="747" spans="2:2" ht="14.25" customHeight="1">
      <c r="B747" s="30"/>
    </row>
    <row r="748" spans="2:2" ht="14.25" customHeight="1">
      <c r="B748" s="30"/>
    </row>
    <row r="749" spans="2:2" ht="14.25" customHeight="1">
      <c r="B749" s="30"/>
    </row>
    <row r="750" spans="2:2" ht="14.25" customHeight="1">
      <c r="B750" s="30"/>
    </row>
    <row r="751" spans="2:2" ht="14.25" customHeight="1">
      <c r="B751" s="30"/>
    </row>
    <row r="752" spans="2:2" ht="14.25" customHeight="1">
      <c r="B752" s="30"/>
    </row>
    <row r="753" spans="2:2" ht="14.25" customHeight="1">
      <c r="B753" s="30"/>
    </row>
    <row r="754" spans="2:2" ht="14.25" customHeight="1">
      <c r="B754" s="30"/>
    </row>
    <row r="755" spans="2:2" ht="14.25" customHeight="1">
      <c r="B755" s="30"/>
    </row>
    <row r="756" spans="2:2" ht="14.25" customHeight="1">
      <c r="B756" s="30"/>
    </row>
    <row r="757" spans="2:2" ht="14.25" customHeight="1">
      <c r="B757" s="30"/>
    </row>
    <row r="758" spans="2:2" ht="14.25" customHeight="1">
      <c r="B758" s="30"/>
    </row>
    <row r="759" spans="2:2" ht="14.25" customHeight="1">
      <c r="B759" s="30"/>
    </row>
    <row r="760" spans="2:2" ht="14.25" customHeight="1">
      <c r="B760" s="30"/>
    </row>
    <row r="761" spans="2:2" ht="14.25" customHeight="1">
      <c r="B761" s="30"/>
    </row>
    <row r="762" spans="2:2" ht="14.25" customHeight="1">
      <c r="B762" s="30"/>
    </row>
    <row r="763" spans="2:2" ht="14.25" customHeight="1">
      <c r="B763" s="30"/>
    </row>
    <row r="764" spans="2:2" ht="14.25" customHeight="1">
      <c r="B764" s="30"/>
    </row>
    <row r="765" spans="2:2" ht="14.25" customHeight="1">
      <c r="B765" s="30"/>
    </row>
    <row r="766" spans="2:2" ht="14.25" customHeight="1">
      <c r="B766" s="30"/>
    </row>
    <row r="767" spans="2:2" ht="14.25" customHeight="1">
      <c r="B767" s="30"/>
    </row>
    <row r="768" spans="2:2" ht="14.25" customHeight="1">
      <c r="B768" s="30"/>
    </row>
    <row r="769" spans="2:2" ht="14.25" customHeight="1">
      <c r="B769" s="30"/>
    </row>
    <row r="770" spans="2:2" ht="14.25" customHeight="1">
      <c r="B770" s="30"/>
    </row>
    <row r="771" spans="2:2" ht="14.25" customHeight="1">
      <c r="B771" s="30"/>
    </row>
    <row r="772" spans="2:2" ht="14.25" customHeight="1">
      <c r="B772" s="30"/>
    </row>
    <row r="773" spans="2:2" ht="14.25" customHeight="1">
      <c r="B773" s="30"/>
    </row>
    <row r="774" spans="2:2" ht="14.25" customHeight="1">
      <c r="B774" s="30"/>
    </row>
    <row r="775" spans="2:2" ht="14.25" customHeight="1">
      <c r="B775" s="30"/>
    </row>
    <row r="776" spans="2:2" ht="14.25" customHeight="1">
      <c r="B776" s="30"/>
    </row>
    <row r="777" spans="2:2" ht="14.25" customHeight="1">
      <c r="B777" s="30"/>
    </row>
    <row r="778" spans="2:2" ht="14.25" customHeight="1">
      <c r="B778" s="30"/>
    </row>
    <row r="779" spans="2:2" ht="14.25" customHeight="1">
      <c r="B779" s="30"/>
    </row>
    <row r="780" spans="2:2" ht="14.25" customHeight="1">
      <c r="B780" s="30"/>
    </row>
    <row r="781" spans="2:2" ht="14.25" customHeight="1">
      <c r="B781" s="30"/>
    </row>
    <row r="782" spans="2:2" ht="14.25" customHeight="1">
      <c r="B782" s="30"/>
    </row>
    <row r="783" spans="2:2" ht="14.25" customHeight="1">
      <c r="B783" s="30"/>
    </row>
    <row r="784" spans="2:2" ht="14.25" customHeight="1">
      <c r="B784" s="30"/>
    </row>
    <row r="785" spans="2:2" ht="14.25" customHeight="1">
      <c r="B785" s="30"/>
    </row>
    <row r="786" spans="2:2" ht="14.25" customHeight="1">
      <c r="B786" s="30"/>
    </row>
    <row r="787" spans="2:2" ht="14.25" customHeight="1">
      <c r="B787" s="30"/>
    </row>
    <row r="788" spans="2:2" ht="14.25" customHeight="1">
      <c r="B788" s="30"/>
    </row>
    <row r="789" spans="2:2" ht="14.25" customHeight="1">
      <c r="B789" s="30"/>
    </row>
    <row r="790" spans="2:2" ht="14.25" customHeight="1">
      <c r="B790" s="30"/>
    </row>
    <row r="791" spans="2:2" ht="14.25" customHeight="1">
      <c r="B791" s="30"/>
    </row>
    <row r="792" spans="2:2" ht="14.25" customHeight="1">
      <c r="B792" s="30"/>
    </row>
    <row r="793" spans="2:2" ht="14.25" customHeight="1">
      <c r="B793" s="30"/>
    </row>
    <row r="794" spans="2:2" ht="14.25" customHeight="1">
      <c r="B794" s="30"/>
    </row>
    <row r="795" spans="2:2" ht="14.25" customHeight="1">
      <c r="B795" s="30"/>
    </row>
    <row r="796" spans="2:2" ht="14.25" customHeight="1">
      <c r="B796" s="30"/>
    </row>
    <row r="797" spans="2:2" ht="14.25" customHeight="1">
      <c r="B797" s="30"/>
    </row>
    <row r="798" spans="2:2" ht="14.25" customHeight="1">
      <c r="B798" s="30"/>
    </row>
    <row r="799" spans="2:2" ht="14.25" customHeight="1">
      <c r="B799" s="30"/>
    </row>
    <row r="800" spans="2:2" ht="14.25" customHeight="1">
      <c r="B800" s="30"/>
    </row>
    <row r="801" spans="2:2" ht="14.25" customHeight="1">
      <c r="B801" s="30"/>
    </row>
    <row r="802" spans="2:2" ht="14.25" customHeight="1">
      <c r="B802" s="30"/>
    </row>
    <row r="803" spans="2:2" ht="14.25" customHeight="1">
      <c r="B803" s="30"/>
    </row>
    <row r="804" spans="2:2" ht="14.25" customHeight="1">
      <c r="B804" s="30"/>
    </row>
    <row r="805" spans="2:2" ht="14.25" customHeight="1">
      <c r="B805" s="30"/>
    </row>
    <row r="806" spans="2:2" ht="14.25" customHeight="1">
      <c r="B806" s="30"/>
    </row>
    <row r="807" spans="2:2" ht="14.25" customHeight="1">
      <c r="B807" s="30"/>
    </row>
    <row r="808" spans="2:2" ht="14.25" customHeight="1">
      <c r="B808" s="30"/>
    </row>
    <row r="809" spans="2:2" ht="14.25" customHeight="1">
      <c r="B809" s="30"/>
    </row>
    <row r="810" spans="2:2" ht="14.25" customHeight="1">
      <c r="B810" s="30"/>
    </row>
    <row r="811" spans="2:2" ht="14.25" customHeight="1">
      <c r="B811" s="30"/>
    </row>
    <row r="812" spans="2:2" ht="14.25" customHeight="1">
      <c r="B812" s="30"/>
    </row>
    <row r="813" spans="2:2" ht="14.25" customHeight="1">
      <c r="B813" s="30"/>
    </row>
    <row r="814" spans="2:2" ht="14.25" customHeight="1">
      <c r="B814" s="30"/>
    </row>
    <row r="815" spans="2:2" ht="14.25" customHeight="1">
      <c r="B815" s="30"/>
    </row>
    <row r="816" spans="2:2" ht="14.25" customHeight="1">
      <c r="B816" s="30"/>
    </row>
    <row r="817" spans="2:2" ht="14.25" customHeight="1">
      <c r="B817" s="30"/>
    </row>
    <row r="818" spans="2:2" ht="14.25" customHeight="1">
      <c r="B818" s="30"/>
    </row>
    <row r="819" spans="2:2" ht="14.25" customHeight="1">
      <c r="B819" s="30"/>
    </row>
    <row r="820" spans="2:2" ht="14.25" customHeight="1">
      <c r="B820" s="30"/>
    </row>
    <row r="821" spans="2:2" ht="14.25" customHeight="1">
      <c r="B821" s="30"/>
    </row>
    <row r="822" spans="2:2" ht="14.25" customHeight="1">
      <c r="B822" s="30"/>
    </row>
    <row r="823" spans="2:2" ht="14.25" customHeight="1">
      <c r="B823" s="30"/>
    </row>
    <row r="824" spans="2:2" ht="14.25" customHeight="1">
      <c r="B824" s="30"/>
    </row>
    <row r="825" spans="2:2" ht="14.25" customHeight="1">
      <c r="B825" s="30"/>
    </row>
    <row r="826" spans="2:2" ht="14.25" customHeight="1">
      <c r="B826" s="30"/>
    </row>
    <row r="827" spans="2:2" ht="14.25" customHeight="1">
      <c r="B827" s="30"/>
    </row>
    <row r="828" spans="2:2" ht="14.25" customHeight="1">
      <c r="B828" s="30"/>
    </row>
    <row r="829" spans="2:2" ht="14.25" customHeight="1">
      <c r="B829" s="30"/>
    </row>
    <row r="830" spans="2:2" ht="14.25" customHeight="1">
      <c r="B830" s="30"/>
    </row>
    <row r="831" spans="2:2" ht="14.25" customHeight="1">
      <c r="B831" s="30"/>
    </row>
    <row r="832" spans="2:2" ht="14.25" customHeight="1">
      <c r="B832" s="30"/>
    </row>
    <row r="833" spans="2:2" ht="14.25" customHeight="1">
      <c r="B833" s="30"/>
    </row>
    <row r="834" spans="2:2" ht="14.25" customHeight="1">
      <c r="B834" s="30"/>
    </row>
    <row r="835" spans="2:2" ht="14.25" customHeight="1">
      <c r="B835" s="30"/>
    </row>
    <row r="836" spans="2:2" ht="14.25" customHeight="1">
      <c r="B836" s="30"/>
    </row>
    <row r="837" spans="2:2" ht="14.25" customHeight="1">
      <c r="B837" s="30"/>
    </row>
    <row r="838" spans="2:2" ht="14.25" customHeight="1">
      <c r="B838" s="30"/>
    </row>
    <row r="839" spans="2:2" ht="14.25" customHeight="1">
      <c r="B839" s="30"/>
    </row>
    <row r="840" spans="2:2" ht="14.25" customHeight="1">
      <c r="B840" s="30"/>
    </row>
    <row r="841" spans="2:2" ht="14.25" customHeight="1">
      <c r="B841" s="30"/>
    </row>
    <row r="842" spans="2:2" ht="14.25" customHeight="1">
      <c r="B842" s="30"/>
    </row>
    <row r="843" spans="2:2" ht="14.25" customHeight="1">
      <c r="B843" s="30"/>
    </row>
    <row r="844" spans="2:2" ht="14.25" customHeight="1">
      <c r="B844" s="30"/>
    </row>
    <row r="845" spans="2:2" ht="14.25" customHeight="1">
      <c r="B845" s="30"/>
    </row>
    <row r="846" spans="2:2" ht="14.25" customHeight="1">
      <c r="B846" s="30"/>
    </row>
    <row r="847" spans="2:2" ht="14.25" customHeight="1">
      <c r="B847" s="30"/>
    </row>
    <row r="848" spans="2:2" ht="14.25" customHeight="1">
      <c r="B848" s="30"/>
    </row>
    <row r="849" spans="2:2" ht="14.25" customHeight="1">
      <c r="B849" s="30"/>
    </row>
    <row r="850" spans="2:2" ht="14.25" customHeight="1">
      <c r="B850" s="30"/>
    </row>
    <row r="851" spans="2:2" ht="14.25" customHeight="1">
      <c r="B851" s="30"/>
    </row>
    <row r="852" spans="2:2" ht="14.25" customHeight="1">
      <c r="B852" s="30"/>
    </row>
    <row r="853" spans="2:2" ht="14.25" customHeight="1">
      <c r="B853" s="30"/>
    </row>
    <row r="854" spans="2:2" ht="14.25" customHeight="1">
      <c r="B854" s="30"/>
    </row>
    <row r="855" spans="2:2" ht="14.25" customHeight="1">
      <c r="B855" s="30"/>
    </row>
    <row r="856" spans="2:2" ht="14.25" customHeight="1">
      <c r="B856" s="30"/>
    </row>
    <row r="857" spans="2:2" ht="14.25" customHeight="1">
      <c r="B857" s="30"/>
    </row>
    <row r="858" spans="2:2" ht="14.25" customHeight="1">
      <c r="B858" s="30"/>
    </row>
    <row r="859" spans="2:2" ht="14.25" customHeight="1">
      <c r="B859" s="30"/>
    </row>
    <row r="860" spans="2:2" ht="14.25" customHeight="1">
      <c r="B860" s="30"/>
    </row>
    <row r="861" spans="2:2" ht="14.25" customHeight="1">
      <c r="B861" s="30"/>
    </row>
    <row r="862" spans="2:2" ht="14.25" customHeight="1">
      <c r="B862" s="30"/>
    </row>
    <row r="863" spans="2:2" ht="14.25" customHeight="1">
      <c r="B863" s="30"/>
    </row>
    <row r="864" spans="2:2" ht="14.25" customHeight="1">
      <c r="B864" s="30"/>
    </row>
    <row r="865" spans="2:2" ht="14.25" customHeight="1">
      <c r="B865" s="30"/>
    </row>
    <row r="866" spans="2:2" ht="14.25" customHeight="1">
      <c r="B866" s="30"/>
    </row>
    <row r="867" spans="2:2" ht="14.25" customHeight="1">
      <c r="B867" s="30"/>
    </row>
    <row r="868" spans="2:2" ht="14.25" customHeight="1">
      <c r="B868" s="30"/>
    </row>
    <row r="869" spans="2:2" ht="14.25" customHeight="1">
      <c r="B869" s="30"/>
    </row>
    <row r="870" spans="2:2" ht="14.25" customHeight="1">
      <c r="B870" s="30"/>
    </row>
    <row r="871" spans="2:2" ht="14.25" customHeight="1">
      <c r="B871" s="30"/>
    </row>
    <row r="872" spans="2:2" ht="14.25" customHeight="1">
      <c r="B872" s="30"/>
    </row>
    <row r="873" spans="2:2" ht="14.25" customHeight="1">
      <c r="B873" s="30"/>
    </row>
    <row r="874" spans="2:2" ht="14.25" customHeight="1">
      <c r="B874" s="30"/>
    </row>
    <row r="875" spans="2:2" ht="14.25" customHeight="1">
      <c r="B875" s="30"/>
    </row>
    <row r="876" spans="2:2" ht="14.25" customHeight="1">
      <c r="B876" s="30"/>
    </row>
    <row r="877" spans="2:2" ht="14.25" customHeight="1">
      <c r="B877" s="30"/>
    </row>
    <row r="878" spans="2:2" ht="14.25" customHeight="1">
      <c r="B878" s="30"/>
    </row>
    <row r="879" spans="2:2" ht="14.25" customHeight="1">
      <c r="B879" s="30"/>
    </row>
    <row r="880" spans="2:2" ht="14.25" customHeight="1">
      <c r="B880" s="30"/>
    </row>
    <row r="881" spans="2:2" ht="14.25" customHeight="1">
      <c r="B881" s="30"/>
    </row>
    <row r="882" spans="2:2" ht="14.25" customHeight="1">
      <c r="B882" s="30"/>
    </row>
    <row r="883" spans="2:2" ht="14.25" customHeight="1">
      <c r="B883" s="30"/>
    </row>
    <row r="884" spans="2:2" ht="14.25" customHeight="1">
      <c r="B884" s="30"/>
    </row>
    <row r="885" spans="2:2" ht="14.25" customHeight="1">
      <c r="B885" s="30"/>
    </row>
    <row r="886" spans="2:2" ht="14.25" customHeight="1">
      <c r="B886" s="30"/>
    </row>
    <row r="887" spans="2:2" ht="14.25" customHeight="1">
      <c r="B887" s="30"/>
    </row>
    <row r="888" spans="2:2" ht="14.25" customHeight="1">
      <c r="B888" s="30"/>
    </row>
    <row r="889" spans="2:2" ht="14.25" customHeight="1">
      <c r="B889" s="30"/>
    </row>
    <row r="890" spans="2:2" ht="14.25" customHeight="1">
      <c r="B890" s="30"/>
    </row>
    <row r="891" spans="2:2" ht="14.25" customHeight="1">
      <c r="B891" s="30"/>
    </row>
    <row r="892" spans="2:2" ht="14.25" customHeight="1">
      <c r="B892" s="30"/>
    </row>
    <row r="893" spans="2:2" ht="14.25" customHeight="1">
      <c r="B893" s="30"/>
    </row>
    <row r="894" spans="2:2" ht="14.25" customHeight="1">
      <c r="B894" s="30"/>
    </row>
    <row r="895" spans="2:2" ht="14.25" customHeight="1">
      <c r="B895" s="30"/>
    </row>
    <row r="896" spans="2:2" ht="14.25" customHeight="1">
      <c r="B896" s="30"/>
    </row>
    <row r="897" spans="2:2" ht="14.25" customHeight="1">
      <c r="B897" s="30"/>
    </row>
    <row r="898" spans="2:2" ht="14.25" customHeight="1">
      <c r="B898" s="30"/>
    </row>
    <row r="899" spans="2:2" ht="14.25" customHeight="1">
      <c r="B899" s="30"/>
    </row>
    <row r="900" spans="2:2" ht="14.25" customHeight="1">
      <c r="B900" s="30"/>
    </row>
    <row r="901" spans="2:2" ht="14.25" customHeight="1">
      <c r="B901" s="30"/>
    </row>
    <row r="902" spans="2:2" ht="14.25" customHeight="1">
      <c r="B902" s="30"/>
    </row>
    <row r="903" spans="2:2" ht="14.25" customHeight="1">
      <c r="B903" s="30"/>
    </row>
    <row r="904" spans="2:2" ht="14.25" customHeight="1">
      <c r="B904" s="30"/>
    </row>
    <row r="905" spans="2:2" ht="14.25" customHeight="1">
      <c r="B905" s="30"/>
    </row>
    <row r="906" spans="2:2" ht="14.25" customHeight="1">
      <c r="B906" s="30"/>
    </row>
    <row r="907" spans="2:2" ht="14.25" customHeight="1">
      <c r="B907" s="30"/>
    </row>
    <row r="908" spans="2:2" ht="14.25" customHeight="1">
      <c r="B908" s="30"/>
    </row>
    <row r="909" spans="2:2" ht="14.25" customHeight="1">
      <c r="B909" s="30"/>
    </row>
    <row r="910" spans="2:2" ht="14.25" customHeight="1">
      <c r="B910" s="30"/>
    </row>
    <row r="911" spans="2:2" ht="14.25" customHeight="1">
      <c r="B911" s="30"/>
    </row>
    <row r="912" spans="2:2" ht="14.25" customHeight="1">
      <c r="B912" s="30"/>
    </row>
    <row r="913" spans="2:2" ht="14.25" customHeight="1">
      <c r="B913" s="30"/>
    </row>
    <row r="914" spans="2:2" ht="14.25" customHeight="1">
      <c r="B914" s="30"/>
    </row>
    <row r="915" spans="2:2" ht="14.25" customHeight="1">
      <c r="B915" s="30"/>
    </row>
    <row r="916" spans="2:2" ht="14.25" customHeight="1">
      <c r="B916" s="30"/>
    </row>
    <row r="917" spans="2:2" ht="14.25" customHeight="1">
      <c r="B917" s="30"/>
    </row>
    <row r="918" spans="2:2" ht="14.25" customHeight="1">
      <c r="B918" s="30"/>
    </row>
    <row r="919" spans="2:2" ht="14.25" customHeight="1">
      <c r="B919" s="30"/>
    </row>
    <row r="920" spans="2:2" ht="14.25" customHeight="1">
      <c r="B920" s="30"/>
    </row>
    <row r="921" spans="2:2" ht="14.25" customHeight="1">
      <c r="B921" s="30"/>
    </row>
    <row r="922" spans="2:2" ht="14.25" customHeight="1">
      <c r="B922" s="30"/>
    </row>
    <row r="923" spans="2:2" ht="14.25" customHeight="1">
      <c r="B923" s="30"/>
    </row>
    <row r="924" spans="2:2" ht="14.25" customHeight="1">
      <c r="B924" s="30"/>
    </row>
    <row r="925" spans="2:2" ht="14.25" customHeight="1">
      <c r="B925" s="30"/>
    </row>
    <row r="926" spans="2:2" ht="14.25" customHeight="1">
      <c r="B926" s="30"/>
    </row>
    <row r="927" spans="2:2" ht="14.25" customHeight="1">
      <c r="B927" s="30"/>
    </row>
    <row r="928" spans="2:2" ht="14.25" customHeight="1">
      <c r="B928" s="30"/>
    </row>
    <row r="929" spans="2:2" ht="14.25" customHeight="1">
      <c r="B929" s="30"/>
    </row>
    <row r="930" spans="2:2" ht="14.25" customHeight="1">
      <c r="B930" s="30"/>
    </row>
    <row r="931" spans="2:2" ht="14.25" customHeight="1">
      <c r="B931" s="30"/>
    </row>
    <row r="932" spans="2:2" ht="14.25" customHeight="1">
      <c r="B932" s="30"/>
    </row>
    <row r="933" spans="2:2" ht="14.25" customHeight="1">
      <c r="B933" s="30"/>
    </row>
    <row r="934" spans="2:2" ht="14.25" customHeight="1">
      <c r="B934" s="30"/>
    </row>
    <row r="935" spans="2:2" ht="14.25" customHeight="1">
      <c r="B935" s="30"/>
    </row>
    <row r="936" spans="2:2" ht="14.25" customHeight="1">
      <c r="B936" s="30"/>
    </row>
    <row r="937" spans="2:2" ht="14.25" customHeight="1">
      <c r="B937" s="30"/>
    </row>
    <row r="938" spans="2:2" ht="14.25" customHeight="1">
      <c r="B938" s="30"/>
    </row>
    <row r="939" spans="2:2" ht="14.25" customHeight="1">
      <c r="B939" s="30"/>
    </row>
    <row r="940" spans="2:2" ht="14.25" customHeight="1">
      <c r="B940" s="30"/>
    </row>
    <row r="941" spans="2:2" ht="14.25" customHeight="1">
      <c r="B941" s="30"/>
    </row>
    <row r="942" spans="2:2" ht="14.25" customHeight="1">
      <c r="B942" s="30"/>
    </row>
    <row r="943" spans="2:2" ht="14.25" customHeight="1">
      <c r="B943" s="30"/>
    </row>
    <row r="944" spans="2:2" ht="14.25" customHeight="1">
      <c r="B944" s="30"/>
    </row>
    <row r="945" spans="2:2" ht="14.25" customHeight="1">
      <c r="B945" s="30"/>
    </row>
    <row r="946" spans="2:2" ht="14.25" customHeight="1">
      <c r="B946" s="30"/>
    </row>
    <row r="947" spans="2:2" ht="14.25" customHeight="1">
      <c r="B947" s="30"/>
    </row>
    <row r="948" spans="2:2" ht="14.25" customHeight="1">
      <c r="B948" s="30"/>
    </row>
    <row r="949" spans="2:2" ht="14.25" customHeight="1">
      <c r="B949" s="30"/>
    </row>
    <row r="950" spans="2:2" ht="14.25" customHeight="1">
      <c r="B950" s="30"/>
    </row>
    <row r="951" spans="2:2" ht="14.25" customHeight="1">
      <c r="B951" s="30"/>
    </row>
    <row r="952" spans="2:2" ht="14.25" customHeight="1">
      <c r="B952" s="30"/>
    </row>
    <row r="953" spans="2:2" ht="14.25" customHeight="1">
      <c r="B953" s="30"/>
    </row>
    <row r="954" spans="2:2" ht="14.25" customHeight="1">
      <c r="B954" s="30"/>
    </row>
    <row r="955" spans="2:2" ht="14.25" customHeight="1">
      <c r="B955" s="30"/>
    </row>
    <row r="956" spans="2:2" ht="14.25" customHeight="1">
      <c r="B956" s="30"/>
    </row>
    <row r="957" spans="2:2" ht="14.25" customHeight="1">
      <c r="B957" s="30"/>
    </row>
    <row r="958" spans="2:2" ht="14.25" customHeight="1">
      <c r="B958" s="30"/>
    </row>
    <row r="959" spans="2:2" ht="14.25" customHeight="1">
      <c r="B959" s="30"/>
    </row>
    <row r="960" spans="2:2" ht="14.25" customHeight="1">
      <c r="B960" s="30"/>
    </row>
    <row r="961" spans="2:2" ht="14.25" customHeight="1">
      <c r="B961" s="30"/>
    </row>
    <row r="962" spans="2:2" ht="14.25" customHeight="1">
      <c r="B962" s="30"/>
    </row>
    <row r="963" spans="2:2" ht="14.25" customHeight="1">
      <c r="B963" s="30"/>
    </row>
    <row r="964" spans="2:2" ht="14.25" customHeight="1">
      <c r="B964" s="30"/>
    </row>
    <row r="965" spans="2:2" ht="14.25" customHeight="1">
      <c r="B965" s="30"/>
    </row>
    <row r="966" spans="2:2" ht="14.25" customHeight="1">
      <c r="B966" s="30"/>
    </row>
    <row r="967" spans="2:2" ht="14.25" customHeight="1">
      <c r="B967" s="30"/>
    </row>
    <row r="968" spans="2:2" ht="14.25" customHeight="1">
      <c r="B968" s="30"/>
    </row>
    <row r="969" spans="2:2" ht="14.25" customHeight="1">
      <c r="B969" s="30"/>
    </row>
    <row r="970" spans="2:2" ht="14.25" customHeight="1">
      <c r="B970" s="30"/>
    </row>
    <row r="971" spans="2:2" ht="14.25" customHeight="1">
      <c r="B971" s="30"/>
    </row>
    <row r="972" spans="2:2" ht="14.25" customHeight="1">
      <c r="B972" s="30"/>
    </row>
    <row r="973" spans="2:2" ht="14.25" customHeight="1">
      <c r="B973" s="30"/>
    </row>
    <row r="974" spans="2:2" ht="14.25" customHeight="1">
      <c r="B974" s="30"/>
    </row>
    <row r="975" spans="2:2" ht="14.25" customHeight="1">
      <c r="B975" s="30"/>
    </row>
    <row r="976" spans="2:2" ht="14.25" customHeight="1">
      <c r="B976" s="30"/>
    </row>
    <row r="977" spans="2:2" ht="14.25" customHeight="1">
      <c r="B977" s="30"/>
    </row>
    <row r="978" spans="2:2" ht="14.25" customHeight="1">
      <c r="B978" s="30"/>
    </row>
    <row r="979" spans="2:2" ht="14.25" customHeight="1">
      <c r="B979" s="30"/>
    </row>
    <row r="980" spans="2:2" ht="14.25" customHeight="1">
      <c r="B980" s="30"/>
    </row>
    <row r="981" spans="2:2" ht="14.25" customHeight="1">
      <c r="B981" s="30"/>
    </row>
    <row r="982" spans="2:2" ht="14.25" customHeight="1">
      <c r="B982" s="30"/>
    </row>
    <row r="983" spans="2:2" ht="14.25" customHeight="1">
      <c r="B983" s="30"/>
    </row>
    <row r="984" spans="2:2" ht="14.25" customHeight="1">
      <c r="B984" s="30"/>
    </row>
    <row r="985" spans="2:2" ht="14.25" customHeight="1">
      <c r="B985" s="30"/>
    </row>
    <row r="986" spans="2:2" ht="14.25" customHeight="1">
      <c r="B986" s="30"/>
    </row>
    <row r="987" spans="2:2" ht="14.25" customHeight="1">
      <c r="B987" s="30"/>
    </row>
    <row r="988" spans="2:2" ht="14.25" customHeight="1">
      <c r="B988" s="30"/>
    </row>
    <row r="989" spans="2:2" ht="14.25" customHeight="1">
      <c r="B989" s="30"/>
    </row>
    <row r="990" spans="2:2" ht="14.25" customHeight="1">
      <c r="B990" s="30"/>
    </row>
    <row r="991" spans="2:2" ht="14.25" customHeight="1">
      <c r="B991" s="30"/>
    </row>
    <row r="992" spans="2:2" ht="14.25" customHeight="1">
      <c r="B992" s="30"/>
    </row>
    <row r="993" spans="2:2" ht="14.25" customHeight="1">
      <c r="B993" s="30"/>
    </row>
    <row r="994" spans="2:2" ht="14.25" customHeight="1">
      <c r="B994" s="30"/>
    </row>
    <row r="995" spans="2:2" ht="14.25" customHeight="1">
      <c r="B995" s="30"/>
    </row>
    <row r="996" spans="2:2" ht="14.25" customHeight="1">
      <c r="B996" s="30"/>
    </row>
    <row r="997" spans="2:2" ht="14.25" customHeight="1">
      <c r="B997" s="30"/>
    </row>
    <row r="998" spans="2:2" ht="14.25" customHeight="1">
      <c r="B998" s="30"/>
    </row>
    <row r="999" spans="2:2" ht="14.25" customHeight="1">
      <c r="B999" s="30"/>
    </row>
    <row r="1000" spans="2:2" ht="14.25" customHeight="1">
      <c r="B1000" s="30"/>
    </row>
    <row r="1001" spans="2:2" ht="14.25" customHeight="1">
      <c r="B1001" s="30"/>
    </row>
    <row r="1002" spans="2:2" ht="14.25" customHeight="1">
      <c r="B1002" s="30"/>
    </row>
    <row r="1003" spans="2:2" ht="14.25" customHeight="1">
      <c r="B1003" s="30"/>
    </row>
    <row r="1004" spans="2:2" ht="14.25" customHeight="1">
      <c r="B1004" s="30"/>
    </row>
    <row r="1005" spans="2:2" ht="14.25" customHeight="1">
      <c r="B1005" s="30"/>
    </row>
    <row r="1006" spans="2:2" ht="14.25" customHeight="1">
      <c r="B1006" s="30"/>
    </row>
    <row r="1007" spans="2:2" ht="14.25" customHeight="1">
      <c r="B1007" s="30"/>
    </row>
    <row r="1008" spans="2:2" ht="14.25" customHeight="1">
      <c r="B1008" s="30"/>
    </row>
    <row r="1009" spans="2:2" ht="14.25" customHeight="1">
      <c r="B1009" s="30"/>
    </row>
    <row r="1010" spans="2:2" ht="14.25" customHeight="1">
      <c r="B1010" s="30"/>
    </row>
    <row r="1011" spans="2:2" ht="14.25" customHeight="1">
      <c r="B1011" s="30"/>
    </row>
    <row r="1012" spans="2:2" ht="14.25" customHeight="1">
      <c r="B1012" s="30"/>
    </row>
    <row r="1013" spans="2:2" ht="14.25" customHeight="1">
      <c r="B1013" s="30"/>
    </row>
    <row r="1014" spans="2:2" ht="14.25" customHeight="1">
      <c r="B1014" s="30"/>
    </row>
    <row r="1015" spans="2:2" ht="14.25" customHeight="1">
      <c r="B1015" s="30"/>
    </row>
    <row r="1016" spans="2:2" ht="14.25" customHeight="1">
      <c r="B1016" s="30"/>
    </row>
    <row r="1017" spans="2:2" ht="14.25" customHeight="1">
      <c r="B1017" s="30"/>
    </row>
    <row r="1018" spans="2:2" ht="14.25" customHeight="1">
      <c r="B1018" s="30"/>
    </row>
    <row r="1019" spans="2:2" ht="14.25" customHeight="1">
      <c r="B1019" s="30"/>
    </row>
    <row r="1020" spans="2:2" ht="14.25" customHeight="1">
      <c r="B1020" s="30"/>
    </row>
    <row r="1021" spans="2:2" ht="14.25" customHeight="1">
      <c r="B1021" s="30"/>
    </row>
    <row r="1022" spans="2:2" ht="14.25" customHeight="1">
      <c r="B1022" s="30"/>
    </row>
  </sheetData>
  <sheetProtection algorithmName="SHA-512" hashValue="HYkMZ/n/sJoWqKnQBu6+Kiq+u6i06h8b/UIp/Q2lqLGgXZLq/XSRm/2+X2DEI4KgDs8JqC2HjjRbFdfqgZzhwQ==" saltValue="xU0oqMYZ/xXNkpb0rFWq5g==" spinCount="100000" sheet="1" objects="1" scenarios="1" selectLockedCells="1"/>
  <mergeCells count="112">
    <mergeCell ref="A3:I3"/>
    <mergeCell ref="I105:I107"/>
    <mergeCell ref="I116:I118"/>
    <mergeCell ref="I7:I9"/>
    <mergeCell ref="I18:I20"/>
    <mergeCell ref="I29:I31"/>
    <mergeCell ref="I40:I42"/>
    <mergeCell ref="I53:I55"/>
    <mergeCell ref="I64:I66"/>
    <mergeCell ref="I77:I79"/>
    <mergeCell ref="I89:I91"/>
    <mergeCell ref="I97:I99"/>
    <mergeCell ref="H97:H99"/>
    <mergeCell ref="H105:H107"/>
    <mergeCell ref="H116:H118"/>
    <mergeCell ref="H40:H42"/>
    <mergeCell ref="H53:H55"/>
    <mergeCell ref="H64:H66"/>
    <mergeCell ref="H77:H79"/>
    <mergeCell ref="H89:H91"/>
    <mergeCell ref="H7:H9"/>
    <mergeCell ref="H18:H20"/>
    <mergeCell ref="H29:H31"/>
    <mergeCell ref="G7:G9"/>
    <mergeCell ref="C8:C9"/>
    <mergeCell ref="D8:D9"/>
    <mergeCell ref="E8:E9"/>
    <mergeCell ref="B5:F6"/>
    <mergeCell ref="A7:A8"/>
    <mergeCell ref="B7:B9"/>
    <mergeCell ref="C7:E7"/>
    <mergeCell ref="F7:F9"/>
    <mergeCell ref="A18:A19"/>
    <mergeCell ref="B18:B20"/>
    <mergeCell ref="C18:E18"/>
    <mergeCell ref="F18:F20"/>
    <mergeCell ref="G18:G20"/>
    <mergeCell ref="C19:C20"/>
    <mergeCell ref="D19:D20"/>
    <mergeCell ref="E19:E20"/>
    <mergeCell ref="A29:A30"/>
    <mergeCell ref="B29:B31"/>
    <mergeCell ref="C29:E29"/>
    <mergeCell ref="F29:F31"/>
    <mergeCell ref="G29:G31"/>
    <mergeCell ref="C30:C31"/>
    <mergeCell ref="D30:D31"/>
    <mergeCell ref="E30:E31"/>
    <mergeCell ref="A40:A41"/>
    <mergeCell ref="B40:B42"/>
    <mergeCell ref="C40:E40"/>
    <mergeCell ref="F40:F42"/>
    <mergeCell ref="G40:G42"/>
    <mergeCell ref="C41:C42"/>
    <mergeCell ref="D41:D42"/>
    <mergeCell ref="E41:E42"/>
    <mergeCell ref="A53:A54"/>
    <mergeCell ref="B53:B55"/>
    <mergeCell ref="C53:E53"/>
    <mergeCell ref="F53:F55"/>
    <mergeCell ref="G53:G55"/>
    <mergeCell ref="C54:C55"/>
    <mergeCell ref="D54:D55"/>
    <mergeCell ref="E54:E55"/>
    <mergeCell ref="A64:A65"/>
    <mergeCell ref="B64:B66"/>
    <mergeCell ref="C64:E64"/>
    <mergeCell ref="F64:F66"/>
    <mergeCell ref="G64:G66"/>
    <mergeCell ref="C65:C66"/>
    <mergeCell ref="D65:D66"/>
    <mergeCell ref="E65:E66"/>
    <mergeCell ref="C78:C79"/>
    <mergeCell ref="D78:D79"/>
    <mergeCell ref="E78:E79"/>
    <mergeCell ref="A89:A90"/>
    <mergeCell ref="B89:B91"/>
    <mergeCell ref="C89:E89"/>
    <mergeCell ref="A77:A78"/>
    <mergeCell ref="B77:B79"/>
    <mergeCell ref="C77:E77"/>
    <mergeCell ref="F97:F99"/>
    <mergeCell ref="G97:G99"/>
    <mergeCell ref="C90:C91"/>
    <mergeCell ref="D90:D91"/>
    <mergeCell ref="E90:E91"/>
    <mergeCell ref="F89:F91"/>
    <mergeCell ref="G89:G91"/>
    <mergeCell ref="C98:C99"/>
    <mergeCell ref="D98:D99"/>
    <mergeCell ref="E98:E99"/>
    <mergeCell ref="A97:A98"/>
    <mergeCell ref="B97:B99"/>
    <mergeCell ref="C97:E97"/>
    <mergeCell ref="F77:F79"/>
    <mergeCell ref="G77:G79"/>
    <mergeCell ref="G105:G107"/>
    <mergeCell ref="G116:G118"/>
    <mergeCell ref="C116:E116"/>
    <mergeCell ref="F116:F118"/>
    <mergeCell ref="C117:C118"/>
    <mergeCell ref="D117:D118"/>
    <mergeCell ref="E117:E118"/>
    <mergeCell ref="A105:A106"/>
    <mergeCell ref="B105:B107"/>
    <mergeCell ref="C105:E105"/>
    <mergeCell ref="A116:A117"/>
    <mergeCell ref="B116:B118"/>
    <mergeCell ref="F105:F107"/>
    <mergeCell ref="C106:C107"/>
    <mergeCell ref="D106:D107"/>
    <mergeCell ref="E106:E107"/>
  </mergeCells>
  <pageMargins left="0.43307086614173229" right="0.23622047244094491" top="0.74803149606299213" bottom="0.74803149606299213" header="0.31496062992125984" footer="0.31496062992125984"/>
  <pageSetup paperSize="9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L54"/>
  <sheetViews>
    <sheetView view="pageLayout" zoomScaleNormal="100" workbookViewId="0">
      <selection activeCell="C11" sqref="C11"/>
    </sheetView>
  </sheetViews>
  <sheetFormatPr defaultRowHeight="14.4"/>
  <cols>
    <col min="1" max="1" width="30.109375" customWidth="1"/>
    <col min="2" max="2" width="25.109375" bestFit="1" customWidth="1"/>
    <col min="3" max="3" width="18.21875" bestFit="1" customWidth="1"/>
    <col min="4" max="4" width="17.44140625" customWidth="1"/>
    <col min="5" max="5" width="18.21875" customWidth="1"/>
    <col min="6" max="6" width="21.77734375" bestFit="1" customWidth="1"/>
    <col min="8" max="8" width="10" bestFit="1" customWidth="1"/>
  </cols>
  <sheetData>
    <row r="1" spans="1:12">
      <c r="A1" t="s">
        <v>139</v>
      </c>
      <c r="K1" t="s">
        <v>140</v>
      </c>
    </row>
    <row r="3" spans="1:12" ht="17.399999999999999">
      <c r="A3" s="254" t="s">
        <v>141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1:12" ht="15" thickBot="1"/>
    <row r="5" spans="1:12" ht="14.4" customHeight="1">
      <c r="A5" s="237" t="s">
        <v>54</v>
      </c>
      <c r="B5" s="238"/>
      <c r="C5" s="239"/>
    </row>
    <row r="6" spans="1:12" ht="42.6" customHeight="1" thickBot="1">
      <c r="A6" s="240"/>
      <c r="B6" s="241"/>
      <c r="C6" s="242"/>
    </row>
    <row r="7" spans="1:12" ht="19.2" customHeight="1">
      <c r="A7" s="222" t="s">
        <v>33</v>
      </c>
      <c r="B7" s="226" t="s">
        <v>34</v>
      </c>
      <c r="C7" s="243" t="s">
        <v>37</v>
      </c>
      <c r="D7" s="246" t="s">
        <v>120</v>
      </c>
      <c r="E7" s="248" t="s">
        <v>127</v>
      </c>
    </row>
    <row r="8" spans="1:12" ht="19.2" customHeight="1" thickBot="1">
      <c r="A8" s="222"/>
      <c r="B8" s="226"/>
      <c r="C8" s="244"/>
      <c r="D8" s="247"/>
      <c r="E8" s="249"/>
    </row>
    <row r="9" spans="1:12" ht="22.5" customHeight="1" thickBot="1">
      <c r="A9" s="124" t="s">
        <v>55</v>
      </c>
      <c r="B9" s="227"/>
      <c r="C9" s="245"/>
      <c r="D9" s="247"/>
      <c r="E9" s="250"/>
      <c r="G9" s="31"/>
      <c r="H9" s="32"/>
      <c r="I9" s="33"/>
    </row>
    <row r="10" spans="1:12" ht="37.950000000000003" customHeight="1">
      <c r="A10" s="1">
        <v>1</v>
      </c>
      <c r="B10" s="88" t="s">
        <v>121</v>
      </c>
      <c r="C10" s="129">
        <v>0</v>
      </c>
      <c r="D10" s="96">
        <f>C10*60</f>
        <v>0</v>
      </c>
      <c r="E10" s="108">
        <f>D10*60</f>
        <v>0</v>
      </c>
      <c r="G10" s="33"/>
      <c r="H10" s="33"/>
      <c r="I10" s="33"/>
    </row>
    <row r="11" spans="1:12" ht="26.4" customHeight="1">
      <c r="A11" s="1">
        <v>2</v>
      </c>
      <c r="B11" s="89" t="s">
        <v>56</v>
      </c>
      <c r="C11" s="130">
        <v>0</v>
      </c>
      <c r="D11" s="96">
        <f>C11*60</f>
        <v>0</v>
      </c>
      <c r="E11" s="108">
        <f>D11*80</f>
        <v>0</v>
      </c>
      <c r="G11" s="33"/>
      <c r="H11" s="33"/>
      <c r="I11" s="33"/>
    </row>
    <row r="12" spans="1:12">
      <c r="A12" s="1">
        <v>3</v>
      </c>
      <c r="B12" s="89" t="s">
        <v>122</v>
      </c>
      <c r="C12" s="130">
        <v>0</v>
      </c>
      <c r="D12" s="96">
        <f>C12*60</f>
        <v>0</v>
      </c>
      <c r="E12" s="108">
        <f>D12*30</f>
        <v>0</v>
      </c>
    </row>
    <row r="13" spans="1:12">
      <c r="A13" s="1">
        <v>4</v>
      </c>
      <c r="B13" s="89" t="s">
        <v>123</v>
      </c>
      <c r="C13" s="130">
        <v>0</v>
      </c>
      <c r="D13" s="96">
        <f>C13*60</f>
        <v>0</v>
      </c>
      <c r="E13" s="108">
        <f>D13*40</f>
        <v>0</v>
      </c>
    </row>
    <row r="14" spans="1:12" ht="15" thickBot="1">
      <c r="A14" s="9">
        <v>5</v>
      </c>
      <c r="B14" s="90" t="s">
        <v>124</v>
      </c>
      <c r="C14" s="131">
        <v>0</v>
      </c>
      <c r="D14" s="97">
        <f>C14*60</f>
        <v>0</v>
      </c>
      <c r="E14" s="112">
        <f>D14*40</f>
        <v>0</v>
      </c>
    </row>
    <row r="15" spans="1:12" ht="15" thickBot="1">
      <c r="A15" s="14"/>
      <c r="B15" s="15"/>
      <c r="C15" s="18"/>
      <c r="E15" s="109">
        <f>SUM(E10:E14)</f>
        <v>0</v>
      </c>
      <c r="F15" s="20"/>
    </row>
    <row r="16" spans="1:12">
      <c r="A16" s="14"/>
      <c r="B16" s="15"/>
      <c r="C16" s="18"/>
      <c r="D16" s="19"/>
      <c r="E16" s="19"/>
      <c r="F16" s="20"/>
    </row>
    <row r="18" spans="1:9">
      <c r="A18" s="34" t="s">
        <v>57</v>
      </c>
    </row>
    <row r="19" spans="1:9" ht="17.399999999999999">
      <c r="A19" s="236" t="s">
        <v>58</v>
      </c>
      <c r="B19" s="236"/>
      <c r="C19" s="236"/>
      <c r="D19" s="236"/>
      <c r="E19" s="236"/>
      <c r="F19" s="236"/>
      <c r="G19" s="236"/>
      <c r="H19" s="236"/>
      <c r="I19" s="236"/>
    </row>
    <row r="20" spans="1:9">
      <c r="A20" s="35"/>
    </row>
    <row r="21" spans="1:9" ht="25.8">
      <c r="B21" s="36">
        <v>1</v>
      </c>
      <c r="D21" s="36">
        <v>2</v>
      </c>
      <c r="G21" s="37">
        <v>3</v>
      </c>
    </row>
    <row r="22" spans="1:9">
      <c r="A22" s="35"/>
    </row>
    <row r="23" spans="1:9">
      <c r="A23" s="35"/>
    </row>
    <row r="24" spans="1:9">
      <c r="A24" s="35"/>
    </row>
    <row r="25" spans="1:9">
      <c r="A25" s="35"/>
    </row>
    <row r="26" spans="1:9">
      <c r="A26" s="38"/>
    </row>
    <row r="27" spans="1:9" ht="22.8">
      <c r="A27" s="39"/>
    </row>
    <row r="28" spans="1:9" ht="22.8">
      <c r="A28" s="39"/>
    </row>
    <row r="29" spans="1:9" ht="22.8">
      <c r="A29" s="39"/>
    </row>
    <row r="30" spans="1:9" ht="22.8">
      <c r="A30" s="39"/>
      <c r="B30" t="s">
        <v>111</v>
      </c>
      <c r="E30" t="s">
        <v>112</v>
      </c>
      <c r="H30" s="73"/>
      <c r="I30" s="74" t="s">
        <v>113</v>
      </c>
    </row>
    <row r="31" spans="1:9" ht="22.8">
      <c r="A31" s="39"/>
    </row>
    <row r="32" spans="1:9" ht="22.8">
      <c r="A32" s="39"/>
    </row>
    <row r="33" spans="1:12">
      <c r="A33" s="40"/>
    </row>
    <row r="34" spans="1:12" ht="15.6">
      <c r="B34" s="41" t="s">
        <v>59</v>
      </c>
      <c r="G34" s="41" t="s">
        <v>60</v>
      </c>
      <c r="H34" s="41"/>
      <c r="I34" s="41"/>
      <c r="J34" s="41"/>
      <c r="K34" s="41"/>
      <c r="L34" s="41"/>
    </row>
    <row r="35" spans="1:12" ht="30">
      <c r="A35" s="42"/>
    </row>
    <row r="36" spans="1:12" ht="30">
      <c r="A36" s="42"/>
    </row>
    <row r="37" spans="1:12" ht="30">
      <c r="A37" s="42"/>
    </row>
    <row r="38" spans="1:12" ht="30">
      <c r="A38" s="42"/>
    </row>
    <row r="40" spans="1:12">
      <c r="A40" s="43"/>
    </row>
    <row r="41" spans="1:12">
      <c r="A41" s="43"/>
    </row>
    <row r="42" spans="1:12">
      <c r="A42" s="44"/>
    </row>
    <row r="43" spans="1:12">
      <c r="A43" s="45"/>
    </row>
    <row r="44" spans="1:12">
      <c r="A44" s="45"/>
    </row>
    <row r="45" spans="1:12">
      <c r="A45" s="45"/>
    </row>
    <row r="48" spans="1:12" ht="15" thickBot="1"/>
    <row r="49" spans="1:6">
      <c r="A49" s="75" t="s">
        <v>114</v>
      </c>
      <c r="B49" s="76"/>
      <c r="C49" s="76"/>
      <c r="D49" s="76"/>
      <c r="E49" s="76"/>
      <c r="F49" s="77"/>
    </row>
    <row r="50" spans="1:6">
      <c r="A50" s="78" t="s">
        <v>118</v>
      </c>
      <c r="F50" s="79"/>
    </row>
    <row r="51" spans="1:6">
      <c r="A51" s="80" t="s">
        <v>115</v>
      </c>
      <c r="F51" s="79"/>
    </row>
    <row r="52" spans="1:6">
      <c r="A52" s="78" t="s">
        <v>116</v>
      </c>
      <c r="F52" s="79"/>
    </row>
    <row r="53" spans="1:6">
      <c r="A53" s="78" t="s">
        <v>119</v>
      </c>
      <c r="F53" s="79"/>
    </row>
    <row r="54" spans="1:6" ht="15" thickBot="1">
      <c r="A54" s="81" t="s">
        <v>117</v>
      </c>
      <c r="B54" s="82"/>
      <c r="C54" s="82"/>
      <c r="D54" s="82"/>
      <c r="E54" s="82"/>
      <c r="F54" s="83"/>
    </row>
  </sheetData>
  <sheetProtection algorithmName="SHA-512" hashValue="bqH9krVRo5OFEu+AOGNty33ubeZQxe7YAITdLQvMixllOOsmG6U3hLKqwoQZh5L71LCOFP52Fpl9AMHmZOttNw==" saltValue="wDX8VBHoWedrfgP99zjp6A==" spinCount="100000" sheet="1" objects="1" scenarios="1" selectLockedCells="1"/>
  <mergeCells count="8">
    <mergeCell ref="A3:L3"/>
    <mergeCell ref="A19:I19"/>
    <mergeCell ref="A5:C6"/>
    <mergeCell ref="A7:A8"/>
    <mergeCell ref="B7:B9"/>
    <mergeCell ref="C7:C9"/>
    <mergeCell ref="D7:D9"/>
    <mergeCell ref="E7:E9"/>
  </mergeCells>
  <pageMargins left="0.62992125984251968" right="0.23622047244094491" top="0.74803149606299213" bottom="0.74803149606299213" header="0.31496062992125984" footer="0.31496062992125984"/>
  <pageSetup paperSize="9" scale="74" fitToHeight="0" orientation="landscape" r:id="rId1"/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F499"/>
  <sheetViews>
    <sheetView zoomScaleNormal="100" workbookViewId="0">
      <selection activeCell="C12" sqref="C12"/>
    </sheetView>
  </sheetViews>
  <sheetFormatPr defaultRowHeight="14.4"/>
  <cols>
    <col min="2" max="2" width="62" bestFit="1" customWidth="1"/>
    <col min="3" max="3" width="19.109375" bestFit="1" customWidth="1"/>
    <col min="4" max="4" width="18.44140625" customWidth="1"/>
    <col min="5" max="5" width="16.109375" customWidth="1"/>
    <col min="7" max="7" width="15.44140625" customWidth="1"/>
  </cols>
  <sheetData>
    <row r="1" spans="1:6">
      <c r="A1" t="s">
        <v>139</v>
      </c>
      <c r="E1" s="255" t="s">
        <v>140</v>
      </c>
    </row>
    <row r="3" spans="1:6" ht="17.399999999999999">
      <c r="A3" s="254" t="s">
        <v>141</v>
      </c>
      <c r="B3" s="254"/>
      <c r="C3" s="254"/>
      <c r="D3" s="254"/>
      <c r="E3" s="254"/>
    </row>
    <row r="4" spans="1:6" ht="15" thickBot="1"/>
    <row r="5" spans="1:6">
      <c r="A5" s="237" t="s">
        <v>61</v>
      </c>
      <c r="B5" s="238"/>
      <c r="C5" s="239"/>
    </row>
    <row r="6" spans="1:6" ht="15" thickBot="1">
      <c r="A6" s="240"/>
      <c r="B6" s="241"/>
      <c r="C6" s="242"/>
    </row>
    <row r="7" spans="1:6" ht="15" thickBot="1"/>
    <row r="8" spans="1:6" ht="60.75" customHeight="1" thickBot="1">
      <c r="A8" s="256" t="s">
        <v>62</v>
      </c>
      <c r="B8" s="46" t="s">
        <v>63</v>
      </c>
      <c r="C8" s="257" t="s">
        <v>37</v>
      </c>
      <c r="D8" s="258" t="s">
        <v>120</v>
      </c>
      <c r="E8" s="259" t="s">
        <v>127</v>
      </c>
    </row>
    <row r="9" spans="1:6">
      <c r="A9" s="47">
        <v>1</v>
      </c>
      <c r="B9" s="48" t="s">
        <v>64</v>
      </c>
      <c r="C9" s="132">
        <v>0</v>
      </c>
      <c r="D9" s="92">
        <f>C9*60</f>
        <v>0</v>
      </c>
      <c r="E9" s="94">
        <f>D9*76</f>
        <v>0</v>
      </c>
      <c r="F9" s="49"/>
    </row>
    <row r="10" spans="1:6">
      <c r="A10" s="50">
        <v>2</v>
      </c>
      <c r="B10" s="51" t="s">
        <v>65</v>
      </c>
      <c r="C10" s="133">
        <v>0</v>
      </c>
      <c r="D10" s="92">
        <f t="shared" ref="D10:D23" si="0">C10*60</f>
        <v>0</v>
      </c>
      <c r="E10" s="94">
        <f>D10*202</f>
        <v>0</v>
      </c>
    </row>
    <row r="11" spans="1:6">
      <c r="A11" s="50">
        <v>3</v>
      </c>
      <c r="B11" s="51" t="s">
        <v>66</v>
      </c>
      <c r="C11" s="133">
        <v>0</v>
      </c>
      <c r="D11" s="92">
        <f t="shared" si="0"/>
        <v>0</v>
      </c>
      <c r="E11" s="94">
        <f>D11*59</f>
        <v>0</v>
      </c>
    </row>
    <row r="12" spans="1:6">
      <c r="A12" s="50">
        <v>4</v>
      </c>
      <c r="B12" s="51" t="s">
        <v>67</v>
      </c>
      <c r="C12" s="133">
        <v>0</v>
      </c>
      <c r="D12" s="92">
        <f t="shared" si="0"/>
        <v>0</v>
      </c>
      <c r="E12" s="94">
        <f>D12*45</f>
        <v>0</v>
      </c>
    </row>
    <row r="13" spans="1:6">
      <c r="A13" s="50">
        <v>5</v>
      </c>
      <c r="B13" s="51" t="s">
        <v>68</v>
      </c>
      <c r="C13" s="133">
        <v>0</v>
      </c>
      <c r="D13" s="92">
        <f t="shared" si="0"/>
        <v>0</v>
      </c>
      <c r="E13" s="94">
        <f>D13*5</f>
        <v>0</v>
      </c>
    </row>
    <row r="14" spans="1:6">
      <c r="A14" s="50">
        <v>6</v>
      </c>
      <c r="B14" s="51" t="s">
        <v>69</v>
      </c>
      <c r="C14" s="133">
        <v>0</v>
      </c>
      <c r="D14" s="92">
        <f t="shared" si="0"/>
        <v>0</v>
      </c>
      <c r="E14" s="94">
        <f>D14*5</f>
        <v>0</v>
      </c>
    </row>
    <row r="15" spans="1:6">
      <c r="A15" s="50">
        <v>7</v>
      </c>
      <c r="B15" s="51" t="s">
        <v>70</v>
      </c>
      <c r="C15" s="133">
        <v>0</v>
      </c>
      <c r="D15" s="92">
        <f t="shared" si="0"/>
        <v>0</v>
      </c>
      <c r="E15" s="94">
        <f>D15*30</f>
        <v>0</v>
      </c>
    </row>
    <row r="16" spans="1:6">
      <c r="A16" s="50">
        <v>8</v>
      </c>
      <c r="B16" s="51" t="s">
        <v>71</v>
      </c>
      <c r="C16" s="133">
        <v>0</v>
      </c>
      <c r="D16" s="92">
        <f t="shared" si="0"/>
        <v>0</v>
      </c>
      <c r="E16" s="94">
        <f>D16*10</f>
        <v>0</v>
      </c>
    </row>
    <row r="17" spans="1:5">
      <c r="A17" s="50">
        <v>9</v>
      </c>
      <c r="B17" s="51" t="s">
        <v>72</v>
      </c>
      <c r="C17" s="133">
        <v>0</v>
      </c>
      <c r="D17" s="92">
        <f t="shared" si="0"/>
        <v>0</v>
      </c>
      <c r="E17" s="94">
        <f>D17*1</f>
        <v>0</v>
      </c>
    </row>
    <row r="18" spans="1:5">
      <c r="A18" s="50">
        <v>10</v>
      </c>
      <c r="B18" s="51" t="s">
        <v>73</v>
      </c>
      <c r="C18" s="133">
        <v>0</v>
      </c>
      <c r="D18" s="92">
        <f t="shared" si="0"/>
        <v>0</v>
      </c>
      <c r="E18" s="94">
        <f>D18*1</f>
        <v>0</v>
      </c>
    </row>
    <row r="19" spans="1:5">
      <c r="A19" s="50">
        <v>11</v>
      </c>
      <c r="B19" s="51" t="s">
        <v>134</v>
      </c>
      <c r="C19" s="133">
        <v>0</v>
      </c>
      <c r="D19" s="92">
        <f t="shared" si="0"/>
        <v>0</v>
      </c>
      <c r="E19" s="94">
        <f>D19*30</f>
        <v>0</v>
      </c>
    </row>
    <row r="20" spans="1:5">
      <c r="A20" s="50">
        <v>12</v>
      </c>
      <c r="B20" s="51" t="s">
        <v>74</v>
      </c>
      <c r="C20" s="133">
        <v>0</v>
      </c>
      <c r="D20" s="92">
        <f t="shared" si="0"/>
        <v>0</v>
      </c>
      <c r="E20" s="94">
        <f>D20*330</f>
        <v>0</v>
      </c>
    </row>
    <row r="21" spans="1:5">
      <c r="A21" s="50">
        <v>13</v>
      </c>
      <c r="B21" s="51" t="s">
        <v>75</v>
      </c>
      <c r="C21" s="133">
        <v>0</v>
      </c>
      <c r="D21" s="92">
        <f t="shared" si="0"/>
        <v>0</v>
      </c>
      <c r="E21" s="94">
        <f>D21*437</f>
        <v>0</v>
      </c>
    </row>
    <row r="22" spans="1:5">
      <c r="A22" s="50">
        <v>14</v>
      </c>
      <c r="B22" s="51" t="s">
        <v>76</v>
      </c>
      <c r="C22" s="133">
        <v>0</v>
      </c>
      <c r="D22" s="92">
        <f t="shared" si="0"/>
        <v>0</v>
      </c>
      <c r="E22" s="94">
        <f>D22*200</f>
        <v>0</v>
      </c>
    </row>
    <row r="23" spans="1:5" ht="15" thickBot="1">
      <c r="A23" s="50">
        <v>15</v>
      </c>
      <c r="B23" s="52" t="s">
        <v>77</v>
      </c>
      <c r="C23" s="134">
        <v>0</v>
      </c>
      <c r="D23" s="93">
        <f t="shared" si="0"/>
        <v>0</v>
      </c>
      <c r="E23" s="110">
        <f>D23*40</f>
        <v>0</v>
      </c>
    </row>
    <row r="24" spans="1:5" ht="15" thickBot="1">
      <c r="E24" s="111">
        <f>SUM(E9:E23)</f>
        <v>0</v>
      </c>
    </row>
    <row r="25" spans="1:5" ht="15" thickBot="1">
      <c r="E25" s="260"/>
    </row>
    <row r="26" spans="1:5">
      <c r="B26" s="251" t="s">
        <v>78</v>
      </c>
    </row>
    <row r="27" spans="1:5">
      <c r="B27" s="252"/>
    </row>
    <row r="28" spans="1:5" ht="15" thickBot="1">
      <c r="B28" s="253"/>
    </row>
    <row r="29" spans="1:5" ht="15" thickBot="1"/>
    <row r="30" spans="1:5" ht="15" thickBot="1">
      <c r="B30" s="53" t="s">
        <v>79</v>
      </c>
    </row>
    <row r="31" spans="1:5">
      <c r="B31" s="54"/>
    </row>
    <row r="32" spans="1:5">
      <c r="B32" s="54"/>
    </row>
    <row r="33" spans="2:2">
      <c r="B33" s="54"/>
    </row>
    <row r="34" spans="2:2">
      <c r="B34" s="54"/>
    </row>
    <row r="35" spans="2:2">
      <c r="B35" s="54"/>
    </row>
    <row r="36" spans="2:2">
      <c r="B36" s="54"/>
    </row>
    <row r="37" spans="2:2">
      <c r="B37" s="54"/>
    </row>
    <row r="38" spans="2:2">
      <c r="B38" s="54"/>
    </row>
    <row r="39" spans="2:2">
      <c r="B39" s="54"/>
    </row>
    <row r="40" spans="2:2">
      <c r="B40" s="54"/>
    </row>
    <row r="41" spans="2:2">
      <c r="B41" s="54"/>
    </row>
    <row r="42" spans="2:2">
      <c r="B42" s="54"/>
    </row>
    <row r="43" spans="2:2">
      <c r="B43" s="54"/>
    </row>
    <row r="44" spans="2:2">
      <c r="B44" s="54"/>
    </row>
    <row r="45" spans="2:2">
      <c r="B45" s="54"/>
    </row>
    <row r="46" spans="2:2">
      <c r="B46" s="54"/>
    </row>
    <row r="47" spans="2:2">
      <c r="B47" s="54"/>
    </row>
    <row r="48" spans="2:2">
      <c r="B48" s="54"/>
    </row>
    <row r="49" spans="2:2">
      <c r="B49" s="54"/>
    </row>
    <row r="50" spans="2:2">
      <c r="B50" s="54"/>
    </row>
    <row r="51" spans="2:2">
      <c r="B51" s="54"/>
    </row>
    <row r="52" spans="2:2">
      <c r="B52" s="54"/>
    </row>
    <row r="53" spans="2:2">
      <c r="B53" s="54"/>
    </row>
    <row r="54" spans="2:2">
      <c r="B54" s="54"/>
    </row>
    <row r="55" spans="2:2">
      <c r="B55" s="54"/>
    </row>
    <row r="56" spans="2:2">
      <c r="B56" s="54"/>
    </row>
    <row r="57" spans="2:2">
      <c r="B57" s="54"/>
    </row>
    <row r="58" spans="2:2">
      <c r="B58" s="54"/>
    </row>
    <row r="59" spans="2:2">
      <c r="B59" s="54"/>
    </row>
    <row r="60" spans="2:2">
      <c r="B60" s="54"/>
    </row>
    <row r="61" spans="2:2">
      <c r="B61" s="54"/>
    </row>
    <row r="62" spans="2:2">
      <c r="B62" s="54"/>
    </row>
    <row r="63" spans="2:2">
      <c r="B63" s="54"/>
    </row>
    <row r="64" spans="2:2" ht="15" thickBot="1">
      <c r="B64" s="55"/>
    </row>
    <row r="65" spans="2:2" ht="15" thickBot="1"/>
    <row r="66" spans="2:2" ht="15" thickBot="1">
      <c r="B66" s="53" t="s">
        <v>80</v>
      </c>
    </row>
    <row r="67" spans="2:2">
      <c r="B67" s="54"/>
    </row>
    <row r="68" spans="2:2">
      <c r="B68" s="54"/>
    </row>
    <row r="69" spans="2:2">
      <c r="B69" s="54"/>
    </row>
    <row r="70" spans="2:2">
      <c r="B70" s="54"/>
    </row>
    <row r="71" spans="2:2">
      <c r="B71" s="54"/>
    </row>
    <row r="72" spans="2:2">
      <c r="B72" s="54"/>
    </row>
    <row r="73" spans="2:2">
      <c r="B73" s="54"/>
    </row>
    <row r="74" spans="2:2">
      <c r="B74" s="54"/>
    </row>
    <row r="75" spans="2:2">
      <c r="B75" s="54"/>
    </row>
    <row r="76" spans="2:2">
      <c r="B76" s="54"/>
    </row>
    <row r="77" spans="2:2">
      <c r="B77" s="54"/>
    </row>
    <row r="78" spans="2:2">
      <c r="B78" s="54"/>
    </row>
    <row r="79" spans="2:2">
      <c r="B79" s="54"/>
    </row>
    <row r="80" spans="2:2">
      <c r="B80" s="54"/>
    </row>
    <row r="81" spans="2:2">
      <c r="B81" s="54"/>
    </row>
    <row r="82" spans="2:2">
      <c r="B82" s="54"/>
    </row>
    <row r="83" spans="2:2">
      <c r="B83" s="54"/>
    </row>
    <row r="84" spans="2:2">
      <c r="B84" s="54"/>
    </row>
    <row r="85" spans="2:2">
      <c r="B85" s="54"/>
    </row>
    <row r="86" spans="2:2">
      <c r="B86" s="54"/>
    </row>
    <row r="87" spans="2:2">
      <c r="B87" s="54"/>
    </row>
    <row r="88" spans="2:2">
      <c r="B88" s="54"/>
    </row>
    <row r="89" spans="2:2">
      <c r="B89" s="54"/>
    </row>
    <row r="90" spans="2:2">
      <c r="B90" s="54"/>
    </row>
    <row r="91" spans="2:2">
      <c r="B91" s="54"/>
    </row>
    <row r="92" spans="2:2">
      <c r="B92" s="54"/>
    </row>
    <row r="93" spans="2:2">
      <c r="B93" s="54"/>
    </row>
    <row r="94" spans="2:2">
      <c r="B94" s="54"/>
    </row>
    <row r="95" spans="2:2">
      <c r="B95" s="54"/>
    </row>
    <row r="96" spans="2:2">
      <c r="B96" s="54"/>
    </row>
    <row r="97" spans="2:2">
      <c r="B97" s="54"/>
    </row>
    <row r="98" spans="2:2">
      <c r="B98" s="54"/>
    </row>
    <row r="99" spans="2:2">
      <c r="B99" s="56" t="s">
        <v>93</v>
      </c>
    </row>
    <row r="100" spans="2:2">
      <c r="B100" s="56" t="s">
        <v>94</v>
      </c>
    </row>
    <row r="101" spans="2:2">
      <c r="B101" s="57" t="s">
        <v>81</v>
      </c>
    </row>
    <row r="102" spans="2:2" ht="29.4" thickBot="1">
      <c r="B102" s="58" t="s">
        <v>82</v>
      </c>
    </row>
    <row r="103" spans="2:2" ht="15" thickBot="1"/>
    <row r="104" spans="2:2" ht="15" thickBot="1">
      <c r="B104" s="53" t="s">
        <v>83</v>
      </c>
    </row>
    <row r="105" spans="2:2">
      <c r="B105" s="54"/>
    </row>
    <row r="106" spans="2:2">
      <c r="B106" s="54"/>
    </row>
    <row r="107" spans="2:2">
      <c r="B107" s="54"/>
    </row>
    <row r="108" spans="2:2">
      <c r="B108" s="54"/>
    </row>
    <row r="109" spans="2:2">
      <c r="B109" s="54"/>
    </row>
    <row r="110" spans="2:2">
      <c r="B110" s="54"/>
    </row>
    <row r="111" spans="2:2">
      <c r="B111" s="54"/>
    </row>
    <row r="112" spans="2:2">
      <c r="B112" s="54"/>
    </row>
    <row r="113" spans="2:2">
      <c r="B113" s="54"/>
    </row>
    <row r="114" spans="2:2">
      <c r="B114" s="54"/>
    </row>
    <row r="115" spans="2:2">
      <c r="B115" s="54"/>
    </row>
    <row r="116" spans="2:2">
      <c r="B116" s="54"/>
    </row>
    <row r="117" spans="2:2">
      <c r="B117" s="54"/>
    </row>
    <row r="118" spans="2:2">
      <c r="B118" s="54"/>
    </row>
    <row r="119" spans="2:2">
      <c r="B119" s="54"/>
    </row>
    <row r="120" spans="2:2">
      <c r="B120" s="54"/>
    </row>
    <row r="121" spans="2:2">
      <c r="B121" s="54"/>
    </row>
    <row r="122" spans="2:2">
      <c r="B122" s="54"/>
    </row>
    <row r="123" spans="2:2">
      <c r="B123" s="54"/>
    </row>
    <row r="124" spans="2:2">
      <c r="B124" s="54"/>
    </row>
    <row r="125" spans="2:2">
      <c r="B125" s="54"/>
    </row>
    <row r="126" spans="2:2">
      <c r="B126" s="54"/>
    </row>
    <row r="127" spans="2:2">
      <c r="B127" s="54"/>
    </row>
    <row r="128" spans="2:2">
      <c r="B128" s="54"/>
    </row>
    <row r="129" spans="2:2">
      <c r="B129" s="54"/>
    </row>
    <row r="130" spans="2:2">
      <c r="B130" s="54"/>
    </row>
    <row r="131" spans="2:2">
      <c r="B131" s="54"/>
    </row>
    <row r="132" spans="2:2">
      <c r="B132" s="54"/>
    </row>
    <row r="133" spans="2:2">
      <c r="B133" s="54"/>
    </row>
    <row r="134" spans="2:2">
      <c r="B134" s="54"/>
    </row>
    <row r="135" spans="2:2">
      <c r="B135" s="54"/>
    </row>
    <row r="136" spans="2:2">
      <c r="B136" s="54"/>
    </row>
    <row r="137" spans="2:2">
      <c r="B137" s="54"/>
    </row>
    <row r="138" spans="2:2">
      <c r="B138" s="54"/>
    </row>
    <row r="139" spans="2:2">
      <c r="B139" s="54"/>
    </row>
    <row r="140" spans="2:2">
      <c r="B140" s="54"/>
    </row>
    <row r="141" spans="2:2">
      <c r="B141" s="54"/>
    </row>
    <row r="142" spans="2:2">
      <c r="B142" s="54"/>
    </row>
    <row r="143" spans="2:2">
      <c r="B143" s="54"/>
    </row>
    <row r="144" spans="2:2">
      <c r="B144" s="54"/>
    </row>
    <row r="145" spans="2:2">
      <c r="B145" s="54"/>
    </row>
    <row r="146" spans="2:2">
      <c r="B146" s="54"/>
    </row>
    <row r="147" spans="2:2">
      <c r="B147" s="54"/>
    </row>
    <row r="148" spans="2:2">
      <c r="B148" s="54"/>
    </row>
    <row r="149" spans="2:2">
      <c r="B149" s="54"/>
    </row>
    <row r="150" spans="2:2">
      <c r="B150" s="54"/>
    </row>
    <row r="151" spans="2:2">
      <c r="B151" s="54"/>
    </row>
    <row r="152" spans="2:2">
      <c r="B152" s="54"/>
    </row>
    <row r="153" spans="2:2">
      <c r="B153" s="54"/>
    </row>
    <row r="154" spans="2:2">
      <c r="B154" s="56" t="s">
        <v>93</v>
      </c>
    </row>
    <row r="155" spans="2:2">
      <c r="B155" s="56" t="s">
        <v>94</v>
      </c>
    </row>
    <row r="156" spans="2:2">
      <c r="B156" s="57" t="s">
        <v>81</v>
      </c>
    </row>
    <row r="157" spans="2:2" ht="29.4" thickBot="1">
      <c r="B157" s="58" t="s">
        <v>82</v>
      </c>
    </row>
    <row r="158" spans="2:2" ht="15" thickBot="1"/>
    <row r="159" spans="2:2" ht="15" thickBot="1">
      <c r="B159" s="53" t="s">
        <v>84</v>
      </c>
    </row>
    <row r="160" spans="2:2">
      <c r="B160" s="54"/>
    </row>
    <row r="161" spans="2:2">
      <c r="B161" s="54"/>
    </row>
    <row r="162" spans="2:2">
      <c r="B162" s="54"/>
    </row>
    <row r="163" spans="2:2">
      <c r="B163" s="54"/>
    </row>
    <row r="164" spans="2:2">
      <c r="B164" s="54"/>
    </row>
    <row r="165" spans="2:2">
      <c r="B165" s="54"/>
    </row>
    <row r="166" spans="2:2">
      <c r="B166" s="54"/>
    </row>
    <row r="167" spans="2:2">
      <c r="B167" s="54"/>
    </row>
    <row r="168" spans="2:2">
      <c r="B168" s="54"/>
    </row>
    <row r="169" spans="2:2">
      <c r="B169" s="54"/>
    </row>
    <row r="170" spans="2:2">
      <c r="B170" s="54"/>
    </row>
    <row r="171" spans="2:2">
      <c r="B171" s="54"/>
    </row>
    <row r="172" spans="2:2">
      <c r="B172" s="54"/>
    </row>
    <row r="173" spans="2:2">
      <c r="B173" s="54"/>
    </row>
    <row r="174" spans="2:2">
      <c r="B174" s="54"/>
    </row>
    <row r="175" spans="2:2">
      <c r="B175" s="54"/>
    </row>
    <row r="176" spans="2:2">
      <c r="B176" s="54"/>
    </row>
    <row r="177" spans="2:2">
      <c r="B177" s="54"/>
    </row>
    <row r="178" spans="2:2">
      <c r="B178" s="54"/>
    </row>
    <row r="179" spans="2:2">
      <c r="B179" s="54"/>
    </row>
    <row r="180" spans="2:2">
      <c r="B180" s="54"/>
    </row>
    <row r="181" spans="2:2">
      <c r="B181" s="54"/>
    </row>
    <row r="182" spans="2:2">
      <c r="B182" s="54"/>
    </row>
    <row r="183" spans="2:2">
      <c r="B183" s="54"/>
    </row>
    <row r="184" spans="2:2">
      <c r="B184" s="54"/>
    </row>
    <row r="185" spans="2:2">
      <c r="B185" s="54"/>
    </row>
    <row r="186" spans="2:2">
      <c r="B186" s="54"/>
    </row>
    <row r="187" spans="2:2">
      <c r="B187" s="54"/>
    </row>
    <row r="188" spans="2:2">
      <c r="B188" s="54"/>
    </row>
    <row r="189" spans="2:2">
      <c r="B189" s="54"/>
    </row>
    <row r="190" spans="2:2">
      <c r="B190" s="54"/>
    </row>
    <row r="191" spans="2:2">
      <c r="B191" s="54"/>
    </row>
    <row r="192" spans="2:2">
      <c r="B192" s="54"/>
    </row>
    <row r="193" spans="2:2">
      <c r="B193" s="54"/>
    </row>
    <row r="194" spans="2:2">
      <c r="B194" s="54"/>
    </row>
    <row r="195" spans="2:2">
      <c r="B195" s="54"/>
    </row>
    <row r="196" spans="2:2">
      <c r="B196" s="54"/>
    </row>
    <row r="197" spans="2:2">
      <c r="B197" s="54"/>
    </row>
    <row r="198" spans="2:2">
      <c r="B198" s="54"/>
    </row>
    <row r="199" spans="2:2">
      <c r="B199" s="54"/>
    </row>
    <row r="200" spans="2:2">
      <c r="B200" s="54"/>
    </row>
    <row r="201" spans="2:2">
      <c r="B201" s="54"/>
    </row>
    <row r="202" spans="2:2">
      <c r="B202" s="54"/>
    </row>
    <row r="203" spans="2:2">
      <c r="B203" s="54"/>
    </row>
    <row r="204" spans="2:2">
      <c r="B204" s="54"/>
    </row>
    <row r="205" spans="2:2">
      <c r="B205" s="54"/>
    </row>
    <row r="206" spans="2:2">
      <c r="B206" s="54"/>
    </row>
    <row r="207" spans="2:2">
      <c r="B207" s="54"/>
    </row>
    <row r="208" spans="2:2">
      <c r="B208" s="54"/>
    </row>
    <row r="209" spans="2:2">
      <c r="B209" s="54"/>
    </row>
    <row r="210" spans="2:2">
      <c r="B210" s="54"/>
    </row>
    <row r="211" spans="2:2" ht="15" thickBot="1">
      <c r="B211" s="55"/>
    </row>
    <row r="212" spans="2:2" ht="15" thickBot="1"/>
    <row r="213" spans="2:2" ht="15" thickBot="1">
      <c r="B213" s="53" t="s">
        <v>85</v>
      </c>
    </row>
    <row r="214" spans="2:2">
      <c r="B214" s="54"/>
    </row>
    <row r="215" spans="2:2">
      <c r="B215" s="54"/>
    </row>
    <row r="216" spans="2:2">
      <c r="B216" s="54"/>
    </row>
    <row r="217" spans="2:2">
      <c r="B217" s="54"/>
    </row>
    <row r="218" spans="2:2">
      <c r="B218" s="54"/>
    </row>
    <row r="219" spans="2:2">
      <c r="B219" s="54"/>
    </row>
    <row r="220" spans="2:2">
      <c r="B220" s="54"/>
    </row>
    <row r="221" spans="2:2">
      <c r="B221" s="54"/>
    </row>
    <row r="222" spans="2:2">
      <c r="B222" s="54"/>
    </row>
    <row r="223" spans="2:2">
      <c r="B223" s="54"/>
    </row>
    <row r="224" spans="2:2">
      <c r="B224" s="54"/>
    </row>
    <row r="225" spans="2:2">
      <c r="B225" s="54"/>
    </row>
    <row r="226" spans="2:2">
      <c r="B226" s="54"/>
    </row>
    <row r="227" spans="2:2">
      <c r="B227" s="54"/>
    </row>
    <row r="228" spans="2:2">
      <c r="B228" s="54"/>
    </row>
    <row r="229" spans="2:2">
      <c r="B229" s="54"/>
    </row>
    <row r="230" spans="2:2">
      <c r="B230" s="54"/>
    </row>
    <row r="231" spans="2:2">
      <c r="B231" s="54"/>
    </row>
    <row r="232" spans="2:2">
      <c r="B232" s="54"/>
    </row>
    <row r="233" spans="2:2">
      <c r="B233" s="54"/>
    </row>
    <row r="234" spans="2:2">
      <c r="B234" s="54"/>
    </row>
    <row r="235" spans="2:2">
      <c r="B235" s="54"/>
    </row>
    <row r="236" spans="2:2">
      <c r="B236" s="54"/>
    </row>
    <row r="237" spans="2:2">
      <c r="B237" s="54"/>
    </row>
    <row r="238" spans="2:2">
      <c r="B238" s="54"/>
    </row>
    <row r="239" spans="2:2">
      <c r="B239" s="54"/>
    </row>
    <row r="240" spans="2:2">
      <c r="B240" s="54"/>
    </row>
    <row r="241" spans="2:2">
      <c r="B241" s="54"/>
    </row>
    <row r="242" spans="2:2">
      <c r="B242" s="54"/>
    </row>
    <row r="243" spans="2:2">
      <c r="B243" s="54"/>
    </row>
    <row r="244" spans="2:2">
      <c r="B244" s="54"/>
    </row>
    <row r="245" spans="2:2">
      <c r="B245" s="54"/>
    </row>
    <row r="246" spans="2:2">
      <c r="B246" s="54"/>
    </row>
    <row r="247" spans="2:2">
      <c r="B247" s="54"/>
    </row>
    <row r="248" spans="2:2">
      <c r="B248" s="54"/>
    </row>
    <row r="249" spans="2:2">
      <c r="B249" s="54"/>
    </row>
    <row r="250" spans="2:2">
      <c r="B250" s="54"/>
    </row>
    <row r="251" spans="2:2" ht="15" thickBot="1">
      <c r="B251" s="55"/>
    </row>
    <row r="252" spans="2:2" ht="15" thickBot="1"/>
    <row r="253" spans="2:2" ht="15" thickBot="1">
      <c r="B253" s="53" t="s">
        <v>86</v>
      </c>
    </row>
    <row r="254" spans="2:2">
      <c r="B254" s="54"/>
    </row>
    <row r="255" spans="2:2">
      <c r="B255" s="54"/>
    </row>
    <row r="256" spans="2:2">
      <c r="B256" s="54"/>
    </row>
    <row r="257" spans="2:2">
      <c r="B257" s="54"/>
    </row>
    <row r="258" spans="2:2">
      <c r="B258" s="54"/>
    </row>
    <row r="259" spans="2:2">
      <c r="B259" s="54"/>
    </row>
    <row r="260" spans="2:2">
      <c r="B260" s="54"/>
    </row>
    <row r="261" spans="2:2">
      <c r="B261" s="54"/>
    </row>
    <row r="262" spans="2:2">
      <c r="B262" s="54"/>
    </row>
    <row r="263" spans="2:2">
      <c r="B263" s="54"/>
    </row>
    <row r="264" spans="2:2">
      <c r="B264" s="54"/>
    </row>
    <row r="265" spans="2:2">
      <c r="B265" s="54"/>
    </row>
    <row r="266" spans="2:2">
      <c r="B266" s="54"/>
    </row>
    <row r="267" spans="2:2">
      <c r="B267" s="54"/>
    </row>
    <row r="268" spans="2:2">
      <c r="B268" s="54"/>
    </row>
    <row r="269" spans="2:2">
      <c r="B269" s="54"/>
    </row>
    <row r="270" spans="2:2">
      <c r="B270" s="54"/>
    </row>
    <row r="271" spans="2:2">
      <c r="B271" s="54"/>
    </row>
    <row r="272" spans="2:2">
      <c r="B272" s="54"/>
    </row>
    <row r="273" spans="2:2">
      <c r="B273" s="54"/>
    </row>
    <row r="274" spans="2:2">
      <c r="B274" s="54"/>
    </row>
    <row r="275" spans="2:2">
      <c r="B275" s="54"/>
    </row>
    <row r="276" spans="2:2">
      <c r="B276" s="54"/>
    </row>
    <row r="277" spans="2:2">
      <c r="B277" s="54"/>
    </row>
    <row r="278" spans="2:2">
      <c r="B278" s="54"/>
    </row>
    <row r="279" spans="2:2">
      <c r="B279" s="54"/>
    </row>
    <row r="280" spans="2:2">
      <c r="B280" s="54"/>
    </row>
    <row r="281" spans="2:2">
      <c r="B281" s="54"/>
    </row>
    <row r="282" spans="2:2">
      <c r="B282" s="54"/>
    </row>
    <row r="283" spans="2:2">
      <c r="B283" s="54"/>
    </row>
    <row r="284" spans="2:2">
      <c r="B284" s="54"/>
    </row>
    <row r="285" spans="2:2">
      <c r="B285" s="54"/>
    </row>
    <row r="286" spans="2:2">
      <c r="B286" s="54"/>
    </row>
    <row r="287" spans="2:2">
      <c r="B287" s="54"/>
    </row>
    <row r="288" spans="2:2">
      <c r="B288" s="54"/>
    </row>
    <row r="289" spans="2:2">
      <c r="B289" s="54"/>
    </row>
    <row r="290" spans="2:2">
      <c r="B290" s="54"/>
    </row>
    <row r="291" spans="2:2" ht="15" thickBot="1">
      <c r="B291" s="55"/>
    </row>
    <row r="292" spans="2:2" ht="15" thickBot="1"/>
    <row r="293" spans="2:2" ht="15" thickBot="1">
      <c r="B293" s="53" t="s">
        <v>87</v>
      </c>
    </row>
    <row r="294" spans="2:2">
      <c r="B294" s="54"/>
    </row>
    <row r="295" spans="2:2">
      <c r="B295" s="54"/>
    </row>
    <row r="296" spans="2:2">
      <c r="B296" s="54"/>
    </row>
    <row r="297" spans="2:2">
      <c r="B297" s="54"/>
    </row>
    <row r="298" spans="2:2">
      <c r="B298" s="54"/>
    </row>
    <row r="299" spans="2:2">
      <c r="B299" s="54"/>
    </row>
    <row r="300" spans="2:2">
      <c r="B300" s="54"/>
    </row>
    <row r="301" spans="2:2">
      <c r="B301" s="54"/>
    </row>
    <row r="302" spans="2:2">
      <c r="B302" s="54"/>
    </row>
    <row r="303" spans="2:2">
      <c r="B303" s="54"/>
    </row>
    <row r="304" spans="2:2">
      <c r="B304" s="54"/>
    </row>
    <row r="305" spans="2:2">
      <c r="B305" s="54"/>
    </row>
    <row r="306" spans="2:2">
      <c r="B306" s="54"/>
    </row>
    <row r="307" spans="2:2">
      <c r="B307" s="54"/>
    </row>
    <row r="308" spans="2:2">
      <c r="B308" s="54"/>
    </row>
    <row r="309" spans="2:2">
      <c r="B309" s="54"/>
    </row>
    <row r="310" spans="2:2">
      <c r="B310" s="54"/>
    </row>
    <row r="311" spans="2:2">
      <c r="B311" s="54"/>
    </row>
    <row r="312" spans="2:2">
      <c r="B312" s="54"/>
    </row>
    <row r="313" spans="2:2">
      <c r="B313" s="54"/>
    </row>
    <row r="314" spans="2:2">
      <c r="B314" s="54"/>
    </row>
    <row r="315" spans="2:2">
      <c r="B315" s="54"/>
    </row>
    <row r="316" spans="2:2">
      <c r="B316" s="54"/>
    </row>
    <row r="317" spans="2:2">
      <c r="B317" s="54"/>
    </row>
    <row r="318" spans="2:2">
      <c r="B318" s="54"/>
    </row>
    <row r="319" spans="2:2">
      <c r="B319" s="54"/>
    </row>
    <row r="320" spans="2:2">
      <c r="B320" s="54"/>
    </row>
    <row r="321" spans="2:2">
      <c r="B321" s="54"/>
    </row>
    <row r="322" spans="2:2">
      <c r="B322" s="54"/>
    </row>
    <row r="323" spans="2:2">
      <c r="B323" s="54"/>
    </row>
    <row r="324" spans="2:2">
      <c r="B324" s="54"/>
    </row>
    <row r="325" spans="2:2">
      <c r="B325" s="54"/>
    </row>
    <row r="326" spans="2:2">
      <c r="B326" s="54"/>
    </row>
    <row r="327" spans="2:2">
      <c r="B327" s="54"/>
    </row>
    <row r="328" spans="2:2">
      <c r="B328" s="54"/>
    </row>
    <row r="329" spans="2:2">
      <c r="B329" s="54"/>
    </row>
    <row r="330" spans="2:2">
      <c r="B330" s="54"/>
    </row>
    <row r="331" spans="2:2">
      <c r="B331" s="54"/>
    </row>
    <row r="332" spans="2:2">
      <c r="B332" s="54"/>
    </row>
    <row r="333" spans="2:2">
      <c r="B333" s="54"/>
    </row>
    <row r="334" spans="2:2">
      <c r="B334" s="54"/>
    </row>
    <row r="335" spans="2:2">
      <c r="B335" s="54"/>
    </row>
    <row r="336" spans="2:2">
      <c r="B336" s="54"/>
    </row>
    <row r="337" spans="2:2">
      <c r="B337" s="54"/>
    </row>
    <row r="338" spans="2:2">
      <c r="B338" s="54"/>
    </row>
    <row r="339" spans="2:2">
      <c r="B339" s="54"/>
    </row>
    <row r="340" spans="2:2">
      <c r="B340" s="54"/>
    </row>
    <row r="341" spans="2:2">
      <c r="B341" s="54"/>
    </row>
    <row r="342" spans="2:2" ht="15" thickBot="1">
      <c r="B342" s="55"/>
    </row>
    <row r="343" spans="2:2" ht="15" thickBot="1"/>
    <row r="344" spans="2:2" ht="15" thickBot="1">
      <c r="B344" s="53" t="s">
        <v>88</v>
      </c>
    </row>
    <row r="345" spans="2:2">
      <c r="B345" s="54"/>
    </row>
    <row r="346" spans="2:2">
      <c r="B346" s="54"/>
    </row>
    <row r="347" spans="2:2">
      <c r="B347" s="54"/>
    </row>
    <row r="348" spans="2:2">
      <c r="B348" s="54"/>
    </row>
    <row r="349" spans="2:2">
      <c r="B349" s="54"/>
    </row>
    <row r="350" spans="2:2">
      <c r="B350" s="54"/>
    </row>
    <row r="351" spans="2:2">
      <c r="B351" s="54"/>
    </row>
    <row r="352" spans="2:2">
      <c r="B352" s="54"/>
    </row>
    <row r="353" spans="2:2">
      <c r="B353" s="54"/>
    </row>
    <row r="354" spans="2:2">
      <c r="B354" s="54"/>
    </row>
    <row r="355" spans="2:2">
      <c r="B355" s="54"/>
    </row>
    <row r="356" spans="2:2">
      <c r="B356" s="54"/>
    </row>
    <row r="357" spans="2:2">
      <c r="B357" s="54"/>
    </row>
    <row r="358" spans="2:2">
      <c r="B358" s="54"/>
    </row>
    <row r="359" spans="2:2">
      <c r="B359" s="54"/>
    </row>
    <row r="360" spans="2:2">
      <c r="B360" s="54"/>
    </row>
    <row r="361" spans="2:2">
      <c r="B361" s="54"/>
    </row>
    <row r="362" spans="2:2">
      <c r="B362" s="54"/>
    </row>
    <row r="363" spans="2:2">
      <c r="B363" s="54"/>
    </row>
    <row r="364" spans="2:2">
      <c r="B364" s="54"/>
    </row>
    <row r="365" spans="2:2">
      <c r="B365" s="54"/>
    </row>
    <row r="366" spans="2:2">
      <c r="B366" s="54"/>
    </row>
    <row r="367" spans="2:2">
      <c r="B367" s="54"/>
    </row>
    <row r="368" spans="2:2">
      <c r="B368" s="54"/>
    </row>
    <row r="369" spans="2:2">
      <c r="B369" s="54"/>
    </row>
    <row r="370" spans="2:2">
      <c r="B370" s="54"/>
    </row>
    <row r="371" spans="2:2">
      <c r="B371" s="54"/>
    </row>
    <row r="372" spans="2:2">
      <c r="B372" s="54"/>
    </row>
    <row r="373" spans="2:2">
      <c r="B373" s="54"/>
    </row>
    <row r="374" spans="2:2">
      <c r="B374" s="54"/>
    </row>
    <row r="375" spans="2:2">
      <c r="B375" s="54"/>
    </row>
    <row r="376" spans="2:2">
      <c r="B376" s="54"/>
    </row>
    <row r="377" spans="2:2">
      <c r="B377" s="54"/>
    </row>
    <row r="378" spans="2:2">
      <c r="B378" s="54"/>
    </row>
    <row r="379" spans="2:2">
      <c r="B379" s="54"/>
    </row>
    <row r="380" spans="2:2">
      <c r="B380" s="54"/>
    </row>
    <row r="381" spans="2:2">
      <c r="B381" s="54"/>
    </row>
    <row r="382" spans="2:2">
      <c r="B382" s="54"/>
    </row>
    <row r="383" spans="2:2">
      <c r="B383" s="54"/>
    </row>
    <row r="384" spans="2:2">
      <c r="B384" s="54"/>
    </row>
    <row r="385" spans="2:2">
      <c r="B385" s="54"/>
    </row>
    <row r="386" spans="2:2">
      <c r="B386" s="54"/>
    </row>
    <row r="387" spans="2:2">
      <c r="B387" s="54"/>
    </row>
    <row r="388" spans="2:2">
      <c r="B388" s="54"/>
    </row>
    <row r="389" spans="2:2">
      <c r="B389" s="54"/>
    </row>
    <row r="390" spans="2:2">
      <c r="B390" s="54"/>
    </row>
    <row r="391" spans="2:2">
      <c r="B391" s="54"/>
    </row>
    <row r="392" spans="2:2">
      <c r="B392" s="54"/>
    </row>
    <row r="393" spans="2:2" ht="15" thickBot="1">
      <c r="B393" s="55"/>
    </row>
    <row r="394" spans="2:2" ht="15" thickBot="1"/>
    <row r="395" spans="2:2" ht="15" thickBot="1">
      <c r="B395" s="53" t="s">
        <v>89</v>
      </c>
    </row>
    <row r="396" spans="2:2">
      <c r="B396" s="54"/>
    </row>
    <row r="397" spans="2:2">
      <c r="B397" s="54"/>
    </row>
    <row r="398" spans="2:2">
      <c r="B398" s="54"/>
    </row>
    <row r="399" spans="2:2">
      <c r="B399" s="54"/>
    </row>
    <row r="400" spans="2:2">
      <c r="B400" s="54"/>
    </row>
    <row r="401" spans="2:2">
      <c r="B401" s="54"/>
    </row>
    <row r="402" spans="2:2">
      <c r="B402" s="54"/>
    </row>
    <row r="403" spans="2:2">
      <c r="B403" s="54"/>
    </row>
    <row r="404" spans="2:2">
      <c r="B404" s="54"/>
    </row>
    <row r="405" spans="2:2">
      <c r="B405" s="54"/>
    </row>
    <row r="406" spans="2:2">
      <c r="B406" s="54"/>
    </row>
    <row r="407" spans="2:2">
      <c r="B407" s="54"/>
    </row>
    <row r="408" spans="2:2">
      <c r="B408" s="54"/>
    </row>
    <row r="409" spans="2:2">
      <c r="B409" s="54"/>
    </row>
    <row r="410" spans="2:2">
      <c r="B410" s="54"/>
    </row>
    <row r="411" spans="2:2">
      <c r="B411" s="54"/>
    </row>
    <row r="412" spans="2:2">
      <c r="B412" s="54"/>
    </row>
    <row r="413" spans="2:2">
      <c r="B413" s="54"/>
    </row>
    <row r="414" spans="2:2">
      <c r="B414" s="54"/>
    </row>
    <row r="415" spans="2:2">
      <c r="B415" s="54"/>
    </row>
    <row r="416" spans="2:2">
      <c r="B416" s="54"/>
    </row>
    <row r="417" spans="2:2">
      <c r="B417" s="54"/>
    </row>
    <row r="418" spans="2:2">
      <c r="B418" s="54"/>
    </row>
    <row r="419" spans="2:2">
      <c r="B419" s="54"/>
    </row>
    <row r="420" spans="2:2">
      <c r="B420" s="54"/>
    </row>
    <row r="421" spans="2:2">
      <c r="B421" s="54"/>
    </row>
    <row r="422" spans="2:2">
      <c r="B422" s="54"/>
    </row>
    <row r="423" spans="2:2">
      <c r="B423" s="54"/>
    </row>
    <row r="424" spans="2:2">
      <c r="B424" s="54"/>
    </row>
    <row r="425" spans="2:2">
      <c r="B425" s="54"/>
    </row>
    <row r="426" spans="2:2">
      <c r="B426" s="54"/>
    </row>
    <row r="427" spans="2:2">
      <c r="B427" s="54"/>
    </row>
    <row r="428" spans="2:2">
      <c r="B428" s="54"/>
    </row>
    <row r="429" spans="2:2">
      <c r="B429" s="54"/>
    </row>
    <row r="430" spans="2:2" ht="15" thickBot="1">
      <c r="B430" s="55"/>
    </row>
    <row r="431" spans="2:2" ht="15" thickBot="1"/>
    <row r="432" spans="2:2" ht="15" thickBot="1">
      <c r="B432" s="53" t="s">
        <v>90</v>
      </c>
    </row>
    <row r="433" spans="2:2">
      <c r="B433" s="54"/>
    </row>
    <row r="434" spans="2:2">
      <c r="B434" s="54"/>
    </row>
    <row r="435" spans="2:2">
      <c r="B435" s="54"/>
    </row>
    <row r="436" spans="2:2">
      <c r="B436" s="54"/>
    </row>
    <row r="437" spans="2:2">
      <c r="B437" s="54"/>
    </row>
    <row r="438" spans="2:2">
      <c r="B438" s="54"/>
    </row>
    <row r="439" spans="2:2">
      <c r="B439" s="54"/>
    </row>
    <row r="440" spans="2:2">
      <c r="B440" s="54"/>
    </row>
    <row r="441" spans="2:2">
      <c r="B441" s="54"/>
    </row>
    <row r="442" spans="2:2">
      <c r="B442" s="54"/>
    </row>
    <row r="443" spans="2:2">
      <c r="B443" s="54"/>
    </row>
    <row r="444" spans="2:2">
      <c r="B444" s="54"/>
    </row>
    <row r="445" spans="2:2">
      <c r="B445" s="54"/>
    </row>
    <row r="446" spans="2:2">
      <c r="B446" s="54"/>
    </row>
    <row r="447" spans="2:2">
      <c r="B447" s="54"/>
    </row>
    <row r="448" spans="2:2">
      <c r="B448" s="54"/>
    </row>
    <row r="449" spans="2:2">
      <c r="B449" s="54"/>
    </row>
    <row r="450" spans="2:2">
      <c r="B450" s="54"/>
    </row>
    <row r="451" spans="2:2">
      <c r="B451" s="54"/>
    </row>
    <row r="452" spans="2:2">
      <c r="B452" s="54"/>
    </row>
    <row r="453" spans="2:2">
      <c r="B453" s="54"/>
    </row>
    <row r="454" spans="2:2">
      <c r="B454" s="54"/>
    </row>
    <row r="455" spans="2:2">
      <c r="B455" s="54"/>
    </row>
    <row r="456" spans="2:2">
      <c r="B456" s="54"/>
    </row>
    <row r="457" spans="2:2">
      <c r="B457" s="54"/>
    </row>
    <row r="458" spans="2:2">
      <c r="B458" s="54"/>
    </row>
    <row r="459" spans="2:2">
      <c r="B459" s="54"/>
    </row>
    <row r="460" spans="2:2">
      <c r="B460" s="54"/>
    </row>
    <row r="461" spans="2:2">
      <c r="B461" s="54"/>
    </row>
    <row r="462" spans="2:2">
      <c r="B462" s="54"/>
    </row>
    <row r="463" spans="2:2">
      <c r="B463" s="54"/>
    </row>
    <row r="464" spans="2:2">
      <c r="B464" s="54"/>
    </row>
    <row r="465" spans="2:2">
      <c r="B465" s="54"/>
    </row>
    <row r="466" spans="2:2">
      <c r="B466" s="54"/>
    </row>
    <row r="467" spans="2:2">
      <c r="B467" s="54"/>
    </row>
    <row r="468" spans="2:2">
      <c r="B468" s="54"/>
    </row>
    <row r="469" spans="2:2">
      <c r="B469" s="54"/>
    </row>
    <row r="470" spans="2:2">
      <c r="B470" s="54"/>
    </row>
    <row r="471" spans="2:2">
      <c r="B471" s="54"/>
    </row>
    <row r="472" spans="2:2">
      <c r="B472" s="54"/>
    </row>
    <row r="473" spans="2:2">
      <c r="B473" s="54"/>
    </row>
    <row r="474" spans="2:2">
      <c r="B474" s="54"/>
    </row>
    <row r="475" spans="2:2">
      <c r="B475" s="54"/>
    </row>
    <row r="476" spans="2:2">
      <c r="B476" s="54"/>
    </row>
    <row r="477" spans="2:2">
      <c r="B477" s="54"/>
    </row>
    <row r="478" spans="2:2">
      <c r="B478" s="54"/>
    </row>
    <row r="479" spans="2:2">
      <c r="B479" s="54"/>
    </row>
    <row r="480" spans="2:2">
      <c r="B480" s="54"/>
    </row>
    <row r="481" spans="2:2">
      <c r="B481" s="54"/>
    </row>
    <row r="482" spans="2:2">
      <c r="B482" s="54"/>
    </row>
    <row r="483" spans="2:2">
      <c r="B483" s="54"/>
    </row>
    <row r="484" spans="2:2">
      <c r="B484" s="54"/>
    </row>
    <row r="485" spans="2:2">
      <c r="B485" s="54"/>
    </row>
    <row r="486" spans="2:2">
      <c r="B486" s="54"/>
    </row>
    <row r="487" spans="2:2">
      <c r="B487" s="54"/>
    </row>
    <row r="488" spans="2:2">
      <c r="B488" s="54"/>
    </row>
    <row r="489" spans="2:2">
      <c r="B489" s="54"/>
    </row>
    <row r="490" spans="2:2">
      <c r="B490" s="54"/>
    </row>
    <row r="491" spans="2:2">
      <c r="B491" s="54"/>
    </row>
    <row r="492" spans="2:2">
      <c r="B492" s="54"/>
    </row>
    <row r="493" spans="2:2">
      <c r="B493" s="54"/>
    </row>
    <row r="494" spans="2:2">
      <c r="B494" s="54"/>
    </row>
    <row r="495" spans="2:2">
      <c r="B495" s="54"/>
    </row>
    <row r="496" spans="2:2">
      <c r="B496" s="56" t="s">
        <v>93</v>
      </c>
    </row>
    <row r="497" spans="2:2">
      <c r="B497" s="56" t="s">
        <v>94</v>
      </c>
    </row>
    <row r="498" spans="2:2">
      <c r="B498" s="57" t="s">
        <v>81</v>
      </c>
    </row>
    <row r="499" spans="2:2" ht="29.4" thickBot="1">
      <c r="B499" s="58" t="s">
        <v>82</v>
      </c>
    </row>
  </sheetData>
  <sheetProtection algorithmName="SHA-512" hashValue="5M2tDEfDGxvPTasB9/b5dsdPs5aBD96Oxqi4vNzy34mP/R0Lm3/7aCgDIxeSFkr17I2SOWL76Bw3cgZ3QmdQSQ==" saltValue="NSpKIkK1vHnyYv7UH+anow==" spinCount="100000" sheet="1" objects="1" scenarios="1" selectLockedCells="1"/>
  <mergeCells count="3">
    <mergeCell ref="A5:C6"/>
    <mergeCell ref="B26:B28"/>
    <mergeCell ref="A3:E3"/>
  </mergeCells>
  <pageMargins left="1.1023622047244095" right="0.31496062992125984" top="0.74803149606299213" bottom="0.74803149606299213" header="0.31496062992125984" footer="0.31496062992125984"/>
  <pageSetup paperSize="9" scale="70" fitToHeight="0" orientation="portrait" r:id="rId1"/>
  <rowBreaks count="9" manualBreakCount="9">
    <brk id="65" max="16383" man="1"/>
    <brk id="103" max="16383" man="1"/>
    <brk id="158" max="16383" man="1"/>
    <brk id="212" max="16383" man="1"/>
    <brk id="252" max="16383" man="1"/>
    <brk id="292" max="16383" man="1"/>
    <brk id="343" max="16383" man="1"/>
    <brk id="394" max="16383" man="1"/>
    <brk id="431" max="16383" man="1"/>
  </rowBreaks>
  <ignoredErrors>
    <ignoredError sqref="E16 E2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2" ma:contentTypeDescription="Umožňuje vytvoriť nový dokument." ma:contentTypeScope="" ma:versionID="586f5f5371fe5de0e0d4e0c8537b58cd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c2e8bbf2b6e3a562a91585dadd38710b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94DC05-C3CA-4BFC-9AC4-927F8C498A3B}"/>
</file>

<file path=customXml/itemProps2.xml><?xml version="1.0" encoding="utf-8"?>
<ds:datastoreItem xmlns:ds="http://schemas.openxmlformats.org/officeDocument/2006/customXml" ds:itemID="{0E5B7C53-A420-46D4-8709-0AFBB7698A93}"/>
</file>

<file path=customXml/itemProps3.xml><?xml version="1.0" encoding="utf-8"?>
<ds:datastoreItem xmlns:ds="http://schemas.openxmlformats.org/officeDocument/2006/customXml" ds:itemID="{DB5039E7-BB45-473F-8E35-C4BD574AF6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Cenová tabulka</vt:lpstr>
      <vt:lpstr>Časť 1. polep vozidiel</vt:lpstr>
      <vt:lpstr>Časť 2. typ majákov</vt:lpstr>
      <vt:lpstr>Časť 3. príslušenstvo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Lexa</dc:creator>
  <cp:lastModifiedBy>Kovačková Monika</cp:lastModifiedBy>
  <cp:lastPrinted>2024-12-12T09:36:50Z</cp:lastPrinted>
  <dcterms:created xsi:type="dcterms:W3CDTF">2024-10-24T09:24:10Z</dcterms:created>
  <dcterms:modified xsi:type="dcterms:W3CDTF">2024-12-12T09:39:40Z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