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5_2024_A_VC Kostolište_mini harvester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ponuka'!$A$1:$O$57</definedName>
  </definedNames>
  <calcPr calcId="162913"/>
</workbook>
</file>

<file path=xl/calcChain.xml><?xml version="1.0" encoding="utf-8"?>
<calcChain xmlns="http://schemas.openxmlformats.org/spreadsheetml/2006/main">
  <c r="G42" i="1" l="1"/>
  <c r="P40" i="1" l="1"/>
  <c r="P39" i="1"/>
  <c r="P38" i="1"/>
  <c r="P37" i="1"/>
  <c r="P36" i="1"/>
  <c r="P35" i="1"/>
  <c r="P34" i="1"/>
  <c r="P31" i="1"/>
  <c r="P30" i="1"/>
  <c r="P29" i="1"/>
  <c r="P28" i="1"/>
  <c r="P27" i="1"/>
  <c r="P26" i="1"/>
  <c r="P25" i="1"/>
  <c r="P24" i="1"/>
  <c r="P23" i="1"/>
  <c r="P22" i="1"/>
  <c r="P21" i="1"/>
  <c r="P20" i="1"/>
  <c r="G27" i="1"/>
  <c r="O21" i="1" s="1"/>
  <c r="G37" i="1"/>
  <c r="O37" i="1" s="1"/>
  <c r="G38" i="1"/>
  <c r="O38" i="1" s="1"/>
  <c r="G39" i="1"/>
  <c r="O39" i="1" s="1"/>
  <c r="G40" i="1"/>
  <c r="O40" i="1" s="1"/>
  <c r="G34" i="1"/>
  <c r="O34" i="1" s="1"/>
  <c r="G35" i="1"/>
  <c r="O35" i="1" s="1"/>
  <c r="G36" i="1"/>
  <c r="O36" i="1" s="1"/>
  <c r="G21" i="1"/>
  <c r="G22" i="1"/>
  <c r="G23" i="1"/>
  <c r="G24" i="1"/>
  <c r="G25" i="1"/>
  <c r="G26" i="1"/>
  <c r="G20" i="1"/>
  <c r="O20" i="1" s="1"/>
  <c r="G28" i="1"/>
  <c r="O22" i="1" s="1"/>
  <c r="G29" i="1"/>
  <c r="O23" i="1" s="1"/>
  <c r="G30" i="1"/>
  <c r="O24" i="1" s="1"/>
  <c r="G31" i="1"/>
  <c r="O25" i="1" s="1"/>
  <c r="O31" i="1" l="1"/>
  <c r="O30" i="1"/>
  <c r="O29" i="1"/>
  <c r="O28" i="1"/>
  <c r="G33" i="1"/>
  <c r="G32" i="1"/>
  <c r="G18" i="1"/>
  <c r="O18" i="1" s="1"/>
  <c r="P18" i="1" s="1"/>
  <c r="G17" i="1"/>
  <c r="O17" i="1" s="1"/>
  <c r="P17" i="1" s="1"/>
  <c r="G16" i="1"/>
  <c r="O16" i="1" s="1"/>
  <c r="P16" i="1" s="1"/>
  <c r="G13" i="1"/>
  <c r="G14" i="1"/>
  <c r="G15" i="1"/>
  <c r="G19" i="1"/>
  <c r="G12" i="1"/>
  <c r="O26" i="1" l="1"/>
  <c r="O32" i="1"/>
  <c r="P32" i="1" s="1"/>
  <c r="O33" i="1"/>
  <c r="P33" i="1" s="1"/>
  <c r="O27" i="1"/>
  <c r="L42" i="1"/>
  <c r="O41" i="1" l="1"/>
  <c r="P41" i="1" s="1"/>
  <c r="I4" i="4" l="1"/>
  <c r="F4" i="4"/>
  <c r="C4" i="4"/>
  <c r="B7" i="4" l="1"/>
  <c r="O14" i="1"/>
  <c r="O12" i="1"/>
  <c r="P12" i="1" l="1"/>
  <c r="P14" i="1"/>
  <c r="O19" i="1" l="1"/>
  <c r="P19" i="1" s="1"/>
  <c r="O15" i="1"/>
  <c r="P15" i="1" s="1"/>
  <c r="O13" i="1"/>
  <c r="O42" i="1" l="1"/>
  <c r="P42" i="1" s="1"/>
  <c r="P13" i="1"/>
  <c r="O44" i="1" l="1"/>
  <c r="O43" i="1" s="1"/>
</calcChain>
</file>

<file path=xl/sharedStrings.xml><?xml version="1.0" encoding="utf-8"?>
<sst xmlns="http://schemas.openxmlformats.org/spreadsheetml/2006/main" count="212" uniqueCount="121">
  <si>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</si>
  <si>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</si>
  <si>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</si>
  <si>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</si>
  <si>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</si>
  <si>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</si>
  <si>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</si>
  <si>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</si>
  <si>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</si>
  <si>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</si>
  <si>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</si>
  <si>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</si>
  <si>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</si>
  <si>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</si>
  <si>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</si>
  <si>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</si>
  <si>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</si>
  <si>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</si>
  <si>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</si>
  <si>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</si>
  <si>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</si>
  <si>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</si>
  <si>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</si>
  <si>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</si>
  <si>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</si>
  <si>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</si>
  <si>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</si>
  <si>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</si>
  <si>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</si>
  <si>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</si>
  <si>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</si>
  <si>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</si>
  <si>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</si>
  <si>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</si>
  <si>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</si>
  <si>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</si>
  <si>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</si>
  <si>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</si>
  <si>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</si>
  <si>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</si>
  <si>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</si>
  <si>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</si>
  <si>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</si>
  <si>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</si>
  <si>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</si>
  <si>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</si>
  <si>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</si>
  <si>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</si>
  <si>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</si>
  <si>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</si>
  <si>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</si>
  <si>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</si>
  <si>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</si>
  <si>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</si>
  <si>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</si>
  <si>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</si>
  <si>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</si>
  <si>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</si>
  <si>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</si>
  <si>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</si>
  <si>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</si>
  <si>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</si>
  <si>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</si>
  <si>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</si>
  <si>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</si>
  <si>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</si>
  <si>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</si>
  <si>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</si>
  <si>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</si>
  <si>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</si>
  <si>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</si>
  <si>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Karpaty</t>
  </si>
  <si>
    <t>HRT</t>
  </si>
  <si>
    <t xml:space="preserve">Lesnícke služby v ťažbovom procese - viacoperačné technológie na OZ Karpary, VC Kostolište , LS Malacky  </t>
  </si>
  <si>
    <t>LO1 - Vampíl</t>
  </si>
  <si>
    <t>VÚ-50r.</t>
  </si>
  <si>
    <t>184 A2</t>
  </si>
  <si>
    <t>24 C0</t>
  </si>
  <si>
    <t>195 0</t>
  </si>
  <si>
    <t>34 B0</t>
  </si>
  <si>
    <t>41 D0</t>
  </si>
  <si>
    <t>4 C0</t>
  </si>
  <si>
    <t>5B0</t>
  </si>
  <si>
    <t>723 A0</t>
  </si>
  <si>
    <t>LO2 - Kráťová</t>
  </si>
  <si>
    <t>101 B0</t>
  </si>
  <si>
    <t>111 C0</t>
  </si>
  <si>
    <t>134 B0</t>
  </si>
  <si>
    <t>157 0</t>
  </si>
  <si>
    <t>665 C2</t>
  </si>
  <si>
    <t>80 B0</t>
  </si>
  <si>
    <t>81 C0</t>
  </si>
  <si>
    <t>LO3 - Gajary</t>
  </si>
  <si>
    <t>449 0</t>
  </si>
  <si>
    <t>460 A0</t>
  </si>
  <si>
    <t>465 2</t>
  </si>
  <si>
    <t>481 B1</t>
  </si>
  <si>
    <t>486 C0</t>
  </si>
  <si>
    <t>570 0</t>
  </si>
  <si>
    <t>572 0</t>
  </si>
  <si>
    <t>LO4 - Malacky</t>
  </si>
  <si>
    <t>275 B0</t>
  </si>
  <si>
    <t>275 C0</t>
  </si>
  <si>
    <t>289 A2</t>
  </si>
  <si>
    <t>290 0</t>
  </si>
  <si>
    <t>376 B0</t>
  </si>
  <si>
    <t>376 C0</t>
  </si>
  <si>
    <t>384 C0</t>
  </si>
  <si>
    <t>0,12 / 0,04</t>
  </si>
  <si>
    <t>0,21 / 0,14</t>
  </si>
  <si>
    <t>0,30 / 0,19</t>
  </si>
  <si>
    <t>0,10 / 0,06</t>
  </si>
  <si>
    <t>0,04 / 0,05</t>
  </si>
  <si>
    <t>0,19 / 0,14</t>
  </si>
  <si>
    <t>0,07 / 0,05</t>
  </si>
  <si>
    <t>0,29 / 0,25</t>
  </si>
  <si>
    <t>0,09 / 0,13</t>
  </si>
  <si>
    <t>0,04 / 0,07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</si>
  <si>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január 2025 až júl 2025.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</si>
  <si>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Ing. Smolarčík 15.11.2024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</si>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</sst>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4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0" fontId="10" fillId="3" borderId="22" xfId="0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42" xfId="0" applyNumberFormat="1" applyFont="1" applyFill="1" applyBorder="1" applyAlignment="1" applyProtection="1">
      <alignment horizontal="center" vertical="center" wrapText="1"/>
    </xf>
    <xf numFmtId="2" fontId="10" fillId="3" borderId="25" xfId="0" applyNumberFormat="1" applyFont="1" applyFill="1" applyBorder="1" applyAlignment="1" applyProtection="1">
      <alignment horizontal="center" vertical="center" wrapText="1"/>
    </xf>
    <xf numFmtId="0" fontId="10" fillId="3" borderId="41" xfId="0" applyNumberFormat="1" applyFont="1" applyFill="1" applyBorder="1" applyAlignment="1" applyProtection="1">
      <alignment horizontal="center" vertical="center" wrapText="1"/>
    </xf>
    <xf numFmtId="4" fontId="10" fillId="3" borderId="25" xfId="0" applyNumberFormat="1" applyFont="1" applyFill="1" applyBorder="1" applyAlignment="1" applyProtection="1">
      <alignment horizontal="center" vertical="center"/>
    </xf>
    <xf numFmtId="4" fontId="10" fillId="3" borderId="36" xfId="0" applyNumberFormat="1" applyFont="1" applyFill="1" applyBorder="1" applyAlignment="1" applyProtection="1">
      <alignment horizontal="center" vertical="center"/>
    </xf>
    <xf numFmtId="4" fontId="10" fillId="3" borderId="33" xfId="0" applyNumberFormat="1" applyFont="1" applyFill="1" applyBorder="1" applyAlignment="1" applyProtection="1">
      <alignment horizontal="center" vertical="center"/>
    </xf>
    <xf numFmtId="4" fontId="10" fillId="3" borderId="31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10" fillId="3" borderId="46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 wrapText="1"/>
    </xf>
    <xf numFmtId="2" fontId="10" fillId="3" borderId="33" xfId="0" applyNumberFormat="1" applyFont="1" applyFill="1" applyBorder="1" applyAlignment="1" applyProtection="1">
      <alignment horizontal="center" vertical="center" wrapText="1"/>
    </xf>
    <xf numFmtId="2" fontId="10" fillId="3" borderId="41" xfId="0" applyNumberFormat="1" applyFont="1" applyFill="1" applyBorder="1" applyAlignment="1" applyProtection="1">
      <alignment horizontal="center" vertical="center" wrapText="1"/>
    </xf>
    <xf numFmtId="4" fontId="6" fillId="3" borderId="48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BreakPreview" zoomScaleNormal="100" zoomScaleSheetLayoutView="100" workbookViewId="0">
      <selection activeCell="M5" sqref="M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6" t="s">
        <v>120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41" t="s">
        <v>73</v>
      </c>
      <c r="D3" s="141"/>
      <c r="E3" s="141"/>
      <c r="F3" s="141"/>
      <c r="G3" s="141"/>
      <c r="H3" s="141"/>
      <c r="I3" s="141"/>
      <c r="J3" s="141"/>
      <c r="K3" s="141"/>
      <c r="L3" s="141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7"/>
      <c r="F5" s="147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8" t="s">
        <v>71</v>
      </c>
      <c r="C6" s="148"/>
      <c r="D6" s="148"/>
      <c r="E6" s="148"/>
      <c r="F6" s="14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9"/>
      <c r="C7" s="149"/>
      <c r="D7" s="149"/>
      <c r="E7" s="149"/>
      <c r="F7" s="14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5" t="s">
        <v>66</v>
      </c>
      <c r="B8" s="14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5" t="s">
        <v>69</v>
      </c>
      <c r="B9" s="150" t="s">
        <v>2</v>
      </c>
      <c r="C9" s="136" t="s">
        <v>53</v>
      </c>
      <c r="D9" s="137"/>
      <c r="E9" s="138" t="s">
        <v>3</v>
      </c>
      <c r="F9" s="139"/>
      <c r="G9" s="140"/>
      <c r="H9" s="128" t="s">
        <v>4</v>
      </c>
      <c r="I9" s="125" t="s">
        <v>5</v>
      </c>
      <c r="J9" s="131" t="s">
        <v>6</v>
      </c>
      <c r="K9" s="134" t="s">
        <v>7</v>
      </c>
      <c r="L9" s="125" t="s">
        <v>54</v>
      </c>
      <c r="M9" s="125" t="s">
        <v>60</v>
      </c>
      <c r="N9" s="115" t="s">
        <v>58</v>
      </c>
      <c r="O9" s="117" t="s">
        <v>59</v>
      </c>
    </row>
    <row r="10" spans="1:16" ht="21.75" customHeight="1" x14ac:dyDescent="0.25">
      <c r="A10" s="25"/>
      <c r="B10" s="151"/>
      <c r="C10" s="119" t="s">
        <v>67</v>
      </c>
      <c r="D10" s="120"/>
      <c r="E10" s="119" t="s">
        <v>9</v>
      </c>
      <c r="F10" s="121" t="s">
        <v>10</v>
      </c>
      <c r="G10" s="123" t="s">
        <v>11</v>
      </c>
      <c r="H10" s="129"/>
      <c r="I10" s="126"/>
      <c r="J10" s="132"/>
      <c r="K10" s="135"/>
      <c r="L10" s="126"/>
      <c r="M10" s="126"/>
      <c r="N10" s="116"/>
      <c r="O10" s="118"/>
    </row>
    <row r="11" spans="1:16" ht="50.25" customHeight="1" thickBot="1" x14ac:dyDescent="0.3">
      <c r="A11" s="26"/>
      <c r="B11" s="151"/>
      <c r="C11" s="119"/>
      <c r="D11" s="120"/>
      <c r="E11" s="119"/>
      <c r="F11" s="122"/>
      <c r="G11" s="124"/>
      <c r="H11" s="130"/>
      <c r="I11" s="126"/>
      <c r="J11" s="133"/>
      <c r="K11" s="135"/>
      <c r="L11" s="126"/>
      <c r="M11" s="127"/>
      <c r="N11" s="116"/>
      <c r="O11" s="118"/>
    </row>
    <row r="12" spans="1:16" x14ac:dyDescent="0.25">
      <c r="A12" s="52" t="s">
        <v>74</v>
      </c>
      <c r="B12" s="47" t="s">
        <v>76</v>
      </c>
      <c r="C12" s="143" t="s">
        <v>72</v>
      </c>
      <c r="D12" s="144"/>
      <c r="E12" s="66">
        <v>75</v>
      </c>
      <c r="F12" s="48"/>
      <c r="G12" s="79">
        <f>SUM(E12:F12)</f>
        <v>75</v>
      </c>
      <c r="H12" s="28" t="s">
        <v>75</v>
      </c>
      <c r="I12" s="48">
        <v>0</v>
      </c>
      <c r="J12" s="48">
        <v>0.08</v>
      </c>
      <c r="K12" s="49">
        <v>350</v>
      </c>
      <c r="L12" s="61">
        <v>2207.9299999999998</v>
      </c>
      <c r="M12" s="60" t="s">
        <v>61</v>
      </c>
      <c r="N12" s="57"/>
      <c r="O12" s="58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/>
      <c r="B13" s="28" t="s">
        <v>78</v>
      </c>
      <c r="C13" s="87" t="s">
        <v>72</v>
      </c>
      <c r="D13" s="88"/>
      <c r="E13" s="72">
        <v>200</v>
      </c>
      <c r="F13" s="72"/>
      <c r="G13" s="70">
        <f t="shared" ref="G13:G40" si="0">SUM(E13:F13)</f>
        <v>200</v>
      </c>
      <c r="H13" s="28" t="s">
        <v>75</v>
      </c>
      <c r="I13" s="28">
        <v>0</v>
      </c>
      <c r="J13" s="67">
        <v>0.01</v>
      </c>
      <c r="K13" s="46">
        <v>250</v>
      </c>
      <c r="L13" s="50">
        <v>5861.94</v>
      </c>
      <c r="M13" s="30" t="s">
        <v>61</v>
      </c>
      <c r="N13" s="59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/>
      <c r="B14" s="31" t="s">
        <v>77</v>
      </c>
      <c r="C14" s="87" t="s">
        <v>72</v>
      </c>
      <c r="D14" s="96"/>
      <c r="E14" s="73"/>
      <c r="F14" s="73">
        <v>23</v>
      </c>
      <c r="G14" s="70">
        <f t="shared" si="0"/>
        <v>23</v>
      </c>
      <c r="H14" s="28" t="s">
        <v>75</v>
      </c>
      <c r="I14" s="31">
        <v>0</v>
      </c>
      <c r="J14" s="31">
        <v>0.03</v>
      </c>
      <c r="K14" s="44">
        <v>600</v>
      </c>
      <c r="L14" s="50">
        <v>912.91</v>
      </c>
      <c r="M14" s="32" t="s">
        <v>61</v>
      </c>
      <c r="N14" s="59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/>
      <c r="B15" s="68" t="s">
        <v>79</v>
      </c>
      <c r="C15" s="87" t="s">
        <v>72</v>
      </c>
      <c r="D15" s="88"/>
      <c r="E15" s="72">
        <v>34</v>
      </c>
      <c r="F15" s="73">
        <v>2</v>
      </c>
      <c r="G15" s="79">
        <f t="shared" si="0"/>
        <v>36</v>
      </c>
      <c r="H15" s="28" t="s">
        <v>75</v>
      </c>
      <c r="I15" s="28">
        <v>0</v>
      </c>
      <c r="J15" s="28" t="s">
        <v>108</v>
      </c>
      <c r="K15" s="46">
        <v>200</v>
      </c>
      <c r="L15" s="50">
        <v>828.73</v>
      </c>
      <c r="M15" s="32" t="s">
        <v>61</v>
      </c>
      <c r="N15" s="59"/>
      <c r="O15" s="29">
        <f t="shared" ref="O15:O41" si="2">SUM(N15*G15)</f>
        <v>0</v>
      </c>
      <c r="P15" s="12" t="str">
        <f t="shared" ref="P15:P41" si="3">IF( O15=0," ", IF(100-((L15/O15)*100)&gt;20,"viac ako 20%",0))</f>
        <v xml:space="preserve"> </v>
      </c>
    </row>
    <row r="16" spans="1:16" x14ac:dyDescent="0.25">
      <c r="A16" s="27"/>
      <c r="B16" s="68" t="s">
        <v>80</v>
      </c>
      <c r="C16" s="87" t="s">
        <v>72</v>
      </c>
      <c r="D16" s="96"/>
      <c r="E16" s="72">
        <v>5.14</v>
      </c>
      <c r="F16" s="73"/>
      <c r="G16" s="70">
        <f t="shared" si="0"/>
        <v>5.14</v>
      </c>
      <c r="H16" s="28" t="s">
        <v>75</v>
      </c>
      <c r="I16" s="28">
        <v>0</v>
      </c>
      <c r="J16" s="28">
        <v>9.7000000000000003E-2</v>
      </c>
      <c r="K16" s="62">
        <v>250</v>
      </c>
      <c r="L16" s="50">
        <v>115.78</v>
      </c>
      <c r="M16" s="32" t="s">
        <v>61</v>
      </c>
      <c r="N16" s="59"/>
      <c r="O16" s="29">
        <f t="shared" si="2"/>
        <v>0</v>
      </c>
      <c r="P16" s="12" t="str">
        <f t="shared" si="3"/>
        <v xml:space="preserve"> </v>
      </c>
    </row>
    <row r="17" spans="1:16" x14ac:dyDescent="0.25">
      <c r="A17" s="27"/>
      <c r="B17" s="68" t="s">
        <v>81</v>
      </c>
      <c r="C17" s="87" t="s">
        <v>72</v>
      </c>
      <c r="D17" s="96"/>
      <c r="E17" s="72">
        <v>66</v>
      </c>
      <c r="F17" s="73">
        <v>16</v>
      </c>
      <c r="G17" s="70">
        <f t="shared" si="0"/>
        <v>82</v>
      </c>
      <c r="H17" s="28" t="s">
        <v>75</v>
      </c>
      <c r="I17" s="28">
        <v>0</v>
      </c>
      <c r="J17" s="28" t="s">
        <v>109</v>
      </c>
      <c r="K17" s="62">
        <v>100</v>
      </c>
      <c r="L17" s="50">
        <v>1702.79</v>
      </c>
      <c r="M17" s="32" t="s">
        <v>61</v>
      </c>
      <c r="N17" s="59"/>
      <c r="O17" s="29">
        <f t="shared" si="2"/>
        <v>0</v>
      </c>
      <c r="P17" s="12" t="str">
        <f t="shared" si="3"/>
        <v xml:space="preserve"> </v>
      </c>
    </row>
    <row r="18" spans="1:16" x14ac:dyDescent="0.25">
      <c r="A18" s="27"/>
      <c r="B18" s="68" t="s">
        <v>82</v>
      </c>
      <c r="C18" s="87" t="s">
        <v>72</v>
      </c>
      <c r="D18" s="96"/>
      <c r="E18" s="72">
        <v>14</v>
      </c>
      <c r="F18" s="73">
        <v>11</v>
      </c>
      <c r="G18" s="79">
        <f t="shared" si="0"/>
        <v>25</v>
      </c>
      <c r="H18" s="28" t="s">
        <v>75</v>
      </c>
      <c r="I18" s="28">
        <v>0</v>
      </c>
      <c r="J18" s="28" t="s">
        <v>110</v>
      </c>
      <c r="K18" s="62">
        <v>100</v>
      </c>
      <c r="L18" s="50">
        <v>463.11</v>
      </c>
      <c r="M18" s="32" t="s">
        <v>61</v>
      </c>
      <c r="N18" s="59"/>
      <c r="O18" s="29">
        <f t="shared" si="2"/>
        <v>0</v>
      </c>
      <c r="P18" s="12" t="str">
        <f t="shared" si="3"/>
        <v xml:space="preserve"> </v>
      </c>
    </row>
    <row r="19" spans="1:16" ht="15" customHeight="1" x14ac:dyDescent="0.25">
      <c r="A19" s="27"/>
      <c r="B19" s="68" t="s">
        <v>83</v>
      </c>
      <c r="C19" s="87" t="s">
        <v>72</v>
      </c>
      <c r="D19" s="88"/>
      <c r="E19" s="72"/>
      <c r="F19" s="73">
        <v>140</v>
      </c>
      <c r="G19" s="70">
        <f t="shared" si="0"/>
        <v>140</v>
      </c>
      <c r="H19" s="28" t="s">
        <v>75</v>
      </c>
      <c r="I19" s="28">
        <v>0</v>
      </c>
      <c r="J19" s="67">
        <v>0.7</v>
      </c>
      <c r="K19" s="62">
        <v>350</v>
      </c>
      <c r="L19" s="50">
        <v>4947.51</v>
      </c>
      <c r="M19" s="32" t="s">
        <v>61</v>
      </c>
      <c r="N19" s="59"/>
      <c r="O19" s="29">
        <f t="shared" si="2"/>
        <v>0</v>
      </c>
      <c r="P19" s="12" t="str">
        <f t="shared" si="3"/>
        <v xml:space="preserve"> </v>
      </c>
    </row>
    <row r="20" spans="1:16" ht="15" customHeight="1" x14ac:dyDescent="0.25">
      <c r="A20" s="64" t="s">
        <v>84</v>
      </c>
      <c r="B20" s="71" t="s">
        <v>85</v>
      </c>
      <c r="C20" s="87" t="s">
        <v>72</v>
      </c>
      <c r="D20" s="88"/>
      <c r="E20" s="72">
        <v>24.46</v>
      </c>
      <c r="F20" s="73">
        <v>4.32</v>
      </c>
      <c r="G20" s="70">
        <f t="shared" si="0"/>
        <v>28.78</v>
      </c>
      <c r="H20" s="28" t="s">
        <v>75</v>
      </c>
      <c r="I20" s="28">
        <v>0</v>
      </c>
      <c r="J20" s="81" t="s">
        <v>111</v>
      </c>
      <c r="K20" s="54">
        <v>120</v>
      </c>
      <c r="L20" s="50">
        <v>682.66</v>
      </c>
      <c r="M20" s="32" t="s">
        <v>61</v>
      </c>
      <c r="N20" s="59"/>
      <c r="O20" s="29">
        <f t="shared" si="2"/>
        <v>0</v>
      </c>
      <c r="P20" s="12" t="str">
        <f t="shared" si="3"/>
        <v xml:space="preserve"> </v>
      </c>
    </row>
    <row r="21" spans="1:16" ht="15" customHeight="1" x14ac:dyDescent="0.25">
      <c r="A21" s="64"/>
      <c r="B21" s="71" t="s">
        <v>86</v>
      </c>
      <c r="C21" s="87" t="s">
        <v>72</v>
      </c>
      <c r="D21" s="88"/>
      <c r="E21" s="72">
        <v>198.56</v>
      </c>
      <c r="F21" s="73"/>
      <c r="G21" s="70">
        <f t="shared" si="0"/>
        <v>198.56</v>
      </c>
      <c r="H21" s="28" t="s">
        <v>75</v>
      </c>
      <c r="I21" s="28">
        <v>0</v>
      </c>
      <c r="J21" s="81">
        <v>3.5000000000000003E-2</v>
      </c>
      <c r="K21" s="54">
        <v>100</v>
      </c>
      <c r="L21" s="50">
        <v>6227.98</v>
      </c>
      <c r="M21" s="32" t="s">
        <v>61</v>
      </c>
      <c r="N21" s="59"/>
      <c r="O21" s="29">
        <f>SUM(N21*G27)</f>
        <v>0</v>
      </c>
      <c r="P21" s="12" t="str">
        <f t="shared" si="3"/>
        <v xml:space="preserve"> </v>
      </c>
    </row>
    <row r="22" spans="1:16" ht="15" customHeight="1" x14ac:dyDescent="0.25">
      <c r="A22" s="64"/>
      <c r="B22" s="71" t="s">
        <v>87</v>
      </c>
      <c r="C22" s="87" t="s">
        <v>72</v>
      </c>
      <c r="D22" s="88"/>
      <c r="E22" s="72">
        <v>26.53</v>
      </c>
      <c r="F22" s="73"/>
      <c r="G22" s="70">
        <f t="shared" si="0"/>
        <v>26.53</v>
      </c>
      <c r="H22" s="28" t="s">
        <v>75</v>
      </c>
      <c r="I22" s="28">
        <v>0</v>
      </c>
      <c r="J22" s="81">
        <v>7.4999999999999997E-2</v>
      </c>
      <c r="K22" s="54">
        <v>70</v>
      </c>
      <c r="L22" s="50">
        <v>685.78</v>
      </c>
      <c r="M22" s="32" t="s">
        <v>61</v>
      </c>
      <c r="N22" s="59"/>
      <c r="O22" s="29">
        <f t="shared" ref="O22:O27" si="4">SUM(N22*G28)</f>
        <v>0</v>
      </c>
      <c r="P22" s="12" t="str">
        <f t="shared" si="3"/>
        <v xml:space="preserve"> </v>
      </c>
    </row>
    <row r="23" spans="1:16" ht="15" customHeight="1" x14ac:dyDescent="0.25">
      <c r="A23" s="64"/>
      <c r="B23" s="71" t="s">
        <v>88</v>
      </c>
      <c r="C23" s="87" t="s">
        <v>72</v>
      </c>
      <c r="D23" s="88"/>
      <c r="E23" s="72"/>
      <c r="F23" s="73">
        <v>120</v>
      </c>
      <c r="G23" s="70">
        <f t="shared" si="0"/>
        <v>120</v>
      </c>
      <c r="H23" s="28" t="s">
        <v>75</v>
      </c>
      <c r="I23" s="28">
        <v>0</v>
      </c>
      <c r="J23" s="81">
        <v>0.01</v>
      </c>
      <c r="K23" s="54">
        <v>250</v>
      </c>
      <c r="L23" s="50">
        <v>4138.2700000000004</v>
      </c>
      <c r="M23" s="32" t="s">
        <v>61</v>
      </c>
      <c r="N23" s="59"/>
      <c r="O23" s="29">
        <f t="shared" si="4"/>
        <v>0</v>
      </c>
      <c r="P23" s="12" t="str">
        <f t="shared" si="3"/>
        <v xml:space="preserve"> </v>
      </c>
    </row>
    <row r="24" spans="1:16" ht="15" customHeight="1" x14ac:dyDescent="0.25">
      <c r="A24" s="64"/>
      <c r="B24" s="71" t="s">
        <v>89</v>
      </c>
      <c r="C24" s="87" t="s">
        <v>72</v>
      </c>
      <c r="D24" s="88"/>
      <c r="E24" s="72">
        <v>179.95</v>
      </c>
      <c r="F24" s="73"/>
      <c r="G24" s="70">
        <f t="shared" si="0"/>
        <v>179.95</v>
      </c>
      <c r="H24" s="28" t="s">
        <v>75</v>
      </c>
      <c r="I24" s="28">
        <v>0</v>
      </c>
      <c r="J24" s="81">
        <v>0.04</v>
      </c>
      <c r="K24" s="54">
        <v>150</v>
      </c>
      <c r="L24" s="50">
        <v>5274.28</v>
      </c>
      <c r="M24" s="32" t="s">
        <v>61</v>
      </c>
      <c r="N24" s="59"/>
      <c r="O24" s="29">
        <f t="shared" si="4"/>
        <v>0</v>
      </c>
      <c r="P24" s="12" t="str">
        <f t="shared" si="3"/>
        <v xml:space="preserve"> </v>
      </c>
    </row>
    <row r="25" spans="1:16" ht="15" customHeight="1" x14ac:dyDescent="0.25">
      <c r="A25" s="64"/>
      <c r="B25" s="71" t="s">
        <v>90</v>
      </c>
      <c r="C25" s="87" t="s">
        <v>72</v>
      </c>
      <c r="D25" s="88"/>
      <c r="E25" s="72">
        <v>406.5</v>
      </c>
      <c r="F25" s="73">
        <v>20.5</v>
      </c>
      <c r="G25" s="70">
        <f t="shared" si="0"/>
        <v>427</v>
      </c>
      <c r="H25" s="28" t="s">
        <v>75</v>
      </c>
      <c r="I25" s="28">
        <v>0</v>
      </c>
      <c r="J25" s="81">
        <v>0.02</v>
      </c>
      <c r="K25" s="54">
        <v>350</v>
      </c>
      <c r="L25" s="50">
        <v>13087.6</v>
      </c>
      <c r="M25" s="32" t="s">
        <v>61</v>
      </c>
      <c r="N25" s="59"/>
      <c r="O25" s="29">
        <f t="shared" si="4"/>
        <v>0</v>
      </c>
      <c r="P25" s="12" t="str">
        <f t="shared" si="3"/>
        <v xml:space="preserve"> </v>
      </c>
    </row>
    <row r="26" spans="1:16" ht="15" customHeight="1" x14ac:dyDescent="0.25">
      <c r="A26" s="64"/>
      <c r="B26" s="71" t="s">
        <v>91</v>
      </c>
      <c r="C26" s="87" t="s">
        <v>72</v>
      </c>
      <c r="D26" s="88"/>
      <c r="E26" s="72"/>
      <c r="F26" s="73">
        <v>59.71</v>
      </c>
      <c r="G26" s="70">
        <f t="shared" si="0"/>
        <v>59.71</v>
      </c>
      <c r="H26" s="28" t="s">
        <v>75</v>
      </c>
      <c r="I26" s="28">
        <v>0</v>
      </c>
      <c r="J26" s="81">
        <v>0.16</v>
      </c>
      <c r="K26" s="54">
        <v>100</v>
      </c>
      <c r="L26" s="50">
        <v>1613.84</v>
      </c>
      <c r="M26" s="32" t="s">
        <v>61</v>
      </c>
      <c r="N26" s="59"/>
      <c r="O26" s="29">
        <f t="shared" si="4"/>
        <v>0</v>
      </c>
      <c r="P26" s="12" t="str">
        <f t="shared" si="3"/>
        <v xml:space="preserve"> </v>
      </c>
    </row>
    <row r="27" spans="1:16" ht="15" customHeight="1" x14ac:dyDescent="0.25">
      <c r="A27" s="64" t="s">
        <v>92</v>
      </c>
      <c r="B27" s="71" t="s">
        <v>93</v>
      </c>
      <c r="C27" s="87" t="s">
        <v>72</v>
      </c>
      <c r="D27" s="88"/>
      <c r="E27" s="72">
        <v>223</v>
      </c>
      <c r="F27" s="73">
        <v>16</v>
      </c>
      <c r="G27" s="70">
        <f t="shared" si="0"/>
        <v>239</v>
      </c>
      <c r="H27" s="28" t="s">
        <v>75</v>
      </c>
      <c r="I27" s="28">
        <v>0</v>
      </c>
      <c r="J27" s="81" t="s">
        <v>112</v>
      </c>
      <c r="K27" s="54">
        <v>200</v>
      </c>
      <c r="L27" s="50">
        <v>7566.13</v>
      </c>
      <c r="M27" s="32" t="s">
        <v>61</v>
      </c>
      <c r="N27" s="59"/>
      <c r="O27" s="29">
        <f t="shared" si="4"/>
        <v>0</v>
      </c>
      <c r="P27" s="12" t="str">
        <f t="shared" si="3"/>
        <v xml:space="preserve"> </v>
      </c>
    </row>
    <row r="28" spans="1:16" ht="15" customHeight="1" x14ac:dyDescent="0.25">
      <c r="A28" s="64"/>
      <c r="B28" s="71" t="s">
        <v>94</v>
      </c>
      <c r="C28" s="87" t="s">
        <v>72</v>
      </c>
      <c r="D28" s="88"/>
      <c r="E28" s="72">
        <v>438</v>
      </c>
      <c r="F28" s="73">
        <v>47</v>
      </c>
      <c r="G28" s="70">
        <f t="shared" si="0"/>
        <v>485</v>
      </c>
      <c r="H28" s="28" t="s">
        <v>75</v>
      </c>
      <c r="I28" s="28">
        <v>0</v>
      </c>
      <c r="J28" s="81" t="s">
        <v>113</v>
      </c>
      <c r="K28" s="54">
        <v>130</v>
      </c>
      <c r="L28" s="50">
        <v>8842.5499999999993</v>
      </c>
      <c r="M28" s="32" t="s">
        <v>61</v>
      </c>
      <c r="N28" s="59"/>
      <c r="O28" s="29">
        <f t="shared" si="2"/>
        <v>0</v>
      </c>
      <c r="P28" s="12" t="str">
        <f t="shared" si="3"/>
        <v xml:space="preserve"> </v>
      </c>
    </row>
    <row r="29" spans="1:16" ht="15" customHeight="1" x14ac:dyDescent="0.25">
      <c r="A29" s="64"/>
      <c r="B29" s="71" t="s">
        <v>95</v>
      </c>
      <c r="C29" s="87" t="s">
        <v>72</v>
      </c>
      <c r="D29" s="88"/>
      <c r="E29" s="72">
        <v>250</v>
      </c>
      <c r="F29" s="73">
        <v>8</v>
      </c>
      <c r="G29" s="70">
        <f t="shared" si="0"/>
        <v>258</v>
      </c>
      <c r="H29" s="28" t="s">
        <v>75</v>
      </c>
      <c r="I29" s="28">
        <v>0</v>
      </c>
      <c r="J29" s="81" t="s">
        <v>114</v>
      </c>
      <c r="K29" s="54">
        <v>150</v>
      </c>
      <c r="L29" s="50">
        <v>7362.82</v>
      </c>
      <c r="M29" s="32" t="s">
        <v>61</v>
      </c>
      <c r="N29" s="59"/>
      <c r="O29" s="29">
        <f t="shared" si="2"/>
        <v>0</v>
      </c>
      <c r="P29" s="12" t="str">
        <f t="shared" si="3"/>
        <v xml:space="preserve"> </v>
      </c>
    </row>
    <row r="30" spans="1:16" ht="15" customHeight="1" x14ac:dyDescent="0.25">
      <c r="A30" s="64"/>
      <c r="B30" s="71" t="s">
        <v>96</v>
      </c>
      <c r="C30" s="87" t="s">
        <v>72</v>
      </c>
      <c r="D30" s="88"/>
      <c r="E30" s="72">
        <v>244</v>
      </c>
      <c r="F30" s="73"/>
      <c r="G30" s="70">
        <f t="shared" si="0"/>
        <v>244</v>
      </c>
      <c r="H30" s="28" t="s">
        <v>75</v>
      </c>
      <c r="I30" s="28">
        <v>0</v>
      </c>
      <c r="J30" s="81">
        <v>0.21</v>
      </c>
      <c r="K30" s="54">
        <v>150</v>
      </c>
      <c r="L30" s="50">
        <v>4280.9799999999996</v>
      </c>
      <c r="M30" s="32" t="s">
        <v>61</v>
      </c>
      <c r="N30" s="59"/>
      <c r="O30" s="29">
        <f t="shared" si="2"/>
        <v>0</v>
      </c>
      <c r="P30" s="12" t="str">
        <f t="shared" si="3"/>
        <v xml:space="preserve"> </v>
      </c>
    </row>
    <row r="31" spans="1:16" ht="15" customHeight="1" x14ac:dyDescent="0.25">
      <c r="A31" s="64"/>
      <c r="B31" s="71" t="s">
        <v>97</v>
      </c>
      <c r="C31" s="87" t="s">
        <v>72</v>
      </c>
      <c r="D31" s="88"/>
      <c r="E31" s="72">
        <v>9.0500000000000007</v>
      </c>
      <c r="F31" s="73">
        <v>11.61</v>
      </c>
      <c r="G31" s="70">
        <f t="shared" si="0"/>
        <v>20.66</v>
      </c>
      <c r="H31" s="28" t="s">
        <v>75</v>
      </c>
      <c r="I31" s="28">
        <v>0</v>
      </c>
      <c r="J31" s="81" t="s">
        <v>115</v>
      </c>
      <c r="K31" s="54">
        <v>150</v>
      </c>
      <c r="L31" s="50">
        <v>399.7</v>
      </c>
      <c r="M31" s="32" t="s">
        <v>61</v>
      </c>
      <c r="N31" s="59"/>
      <c r="O31" s="29">
        <f t="shared" si="2"/>
        <v>0</v>
      </c>
      <c r="P31" s="12" t="str">
        <f t="shared" si="3"/>
        <v xml:space="preserve"> </v>
      </c>
    </row>
    <row r="32" spans="1:16" ht="15" customHeight="1" x14ac:dyDescent="0.25">
      <c r="A32" s="64"/>
      <c r="B32" s="71" t="s">
        <v>98</v>
      </c>
      <c r="C32" s="87" t="s">
        <v>72</v>
      </c>
      <c r="D32" s="96"/>
      <c r="E32" s="72"/>
      <c r="F32" s="73">
        <v>120</v>
      </c>
      <c r="G32" s="80">
        <f t="shared" si="0"/>
        <v>120</v>
      </c>
      <c r="H32" s="28" t="s">
        <v>75</v>
      </c>
      <c r="I32" s="53">
        <v>0</v>
      </c>
      <c r="J32" s="53">
        <v>0.03</v>
      </c>
      <c r="K32" s="54">
        <v>200</v>
      </c>
      <c r="L32" s="50">
        <v>4429.3100000000004</v>
      </c>
      <c r="M32" s="32" t="s">
        <v>61</v>
      </c>
      <c r="N32" s="59"/>
      <c r="O32" s="29">
        <f t="shared" si="2"/>
        <v>0</v>
      </c>
      <c r="P32" s="12" t="str">
        <f t="shared" si="3"/>
        <v xml:space="preserve"> </v>
      </c>
    </row>
    <row r="33" spans="1:16" ht="15" customHeight="1" x14ac:dyDescent="0.25">
      <c r="A33" s="64"/>
      <c r="B33" s="68" t="s">
        <v>99</v>
      </c>
      <c r="C33" s="97" t="s">
        <v>72</v>
      </c>
      <c r="D33" s="97"/>
      <c r="E33" s="76"/>
      <c r="F33" s="76">
        <v>82</v>
      </c>
      <c r="G33" s="67">
        <f t="shared" si="0"/>
        <v>82</v>
      </c>
      <c r="H33" s="28" t="s">
        <v>75</v>
      </c>
      <c r="I33" s="28">
        <v>0</v>
      </c>
      <c r="J33" s="28">
        <v>0.03</v>
      </c>
      <c r="K33" s="83">
        <v>200</v>
      </c>
      <c r="L33" s="76">
        <v>3026.7</v>
      </c>
      <c r="M33" s="84" t="s">
        <v>61</v>
      </c>
      <c r="N33" s="85"/>
      <c r="O33" s="82">
        <f t="shared" si="2"/>
        <v>0</v>
      </c>
      <c r="P33" s="12" t="str">
        <f t="shared" si="3"/>
        <v xml:space="preserve"> </v>
      </c>
    </row>
    <row r="34" spans="1:16" ht="15" customHeight="1" x14ac:dyDescent="0.25">
      <c r="A34" s="64" t="s">
        <v>100</v>
      </c>
      <c r="B34" s="71" t="s">
        <v>101</v>
      </c>
      <c r="C34" s="87" t="s">
        <v>72</v>
      </c>
      <c r="D34" s="96"/>
      <c r="E34" s="74">
        <v>208.5</v>
      </c>
      <c r="F34" s="76"/>
      <c r="G34" s="80">
        <f t="shared" si="0"/>
        <v>208.5</v>
      </c>
      <c r="H34" s="28" t="s">
        <v>75</v>
      </c>
      <c r="I34" s="53">
        <v>0</v>
      </c>
      <c r="J34" s="53">
        <v>0.22</v>
      </c>
      <c r="K34" s="54">
        <v>220</v>
      </c>
      <c r="L34" s="50">
        <v>4304.08</v>
      </c>
      <c r="M34" s="32" t="s">
        <v>61</v>
      </c>
      <c r="N34" s="59"/>
      <c r="O34" s="56">
        <f t="shared" si="2"/>
        <v>0</v>
      </c>
      <c r="P34" s="12" t="str">
        <f t="shared" si="3"/>
        <v xml:space="preserve"> </v>
      </c>
    </row>
    <row r="35" spans="1:16" ht="15" customHeight="1" x14ac:dyDescent="0.25">
      <c r="A35" s="64"/>
      <c r="B35" s="71" t="s">
        <v>102</v>
      </c>
      <c r="C35" s="87" t="s">
        <v>72</v>
      </c>
      <c r="D35" s="96"/>
      <c r="E35" s="74">
        <v>167.41</v>
      </c>
      <c r="F35" s="76"/>
      <c r="G35" s="80">
        <f t="shared" si="0"/>
        <v>167.41</v>
      </c>
      <c r="H35" s="28" t="s">
        <v>75</v>
      </c>
      <c r="I35" s="53">
        <v>0</v>
      </c>
      <c r="J35" s="53">
        <v>0.14000000000000001</v>
      </c>
      <c r="K35" s="54">
        <v>200</v>
      </c>
      <c r="L35" s="50">
        <v>3959.53</v>
      </c>
      <c r="M35" s="32" t="s">
        <v>61</v>
      </c>
      <c r="N35" s="59"/>
      <c r="O35" s="56">
        <f t="shared" si="2"/>
        <v>0</v>
      </c>
      <c r="P35" s="12" t="str">
        <f t="shared" si="3"/>
        <v xml:space="preserve"> </v>
      </c>
    </row>
    <row r="36" spans="1:16" ht="15" customHeight="1" x14ac:dyDescent="0.25">
      <c r="A36" s="64"/>
      <c r="B36" s="71" t="s">
        <v>103</v>
      </c>
      <c r="C36" s="87" t="s">
        <v>72</v>
      </c>
      <c r="D36" s="96"/>
      <c r="E36" s="74">
        <v>200</v>
      </c>
      <c r="F36" s="76"/>
      <c r="G36" s="80">
        <f t="shared" si="0"/>
        <v>200</v>
      </c>
      <c r="H36" s="28" t="s">
        <v>75</v>
      </c>
      <c r="I36" s="53">
        <v>0</v>
      </c>
      <c r="J36" s="53">
        <v>0.04</v>
      </c>
      <c r="K36" s="54">
        <v>300</v>
      </c>
      <c r="L36" s="50">
        <v>6273.27</v>
      </c>
      <c r="M36" s="32" t="s">
        <v>61</v>
      </c>
      <c r="N36" s="59"/>
      <c r="O36" s="56">
        <f t="shared" si="2"/>
        <v>0</v>
      </c>
      <c r="P36" s="12" t="str">
        <f t="shared" si="3"/>
        <v xml:space="preserve"> </v>
      </c>
    </row>
    <row r="37" spans="1:16" ht="15" customHeight="1" x14ac:dyDescent="0.25">
      <c r="A37" s="64"/>
      <c r="B37" s="71" t="s">
        <v>104</v>
      </c>
      <c r="C37" s="87" t="s">
        <v>72</v>
      </c>
      <c r="D37" s="96"/>
      <c r="E37" s="74">
        <v>55</v>
      </c>
      <c r="F37" s="76">
        <v>5</v>
      </c>
      <c r="G37" s="80">
        <f t="shared" si="0"/>
        <v>60</v>
      </c>
      <c r="H37" s="28" t="s">
        <v>75</v>
      </c>
      <c r="I37" s="53">
        <v>0</v>
      </c>
      <c r="J37" s="53">
        <v>0.03</v>
      </c>
      <c r="K37" s="54">
        <v>100</v>
      </c>
      <c r="L37" s="50">
        <v>1909.7</v>
      </c>
      <c r="M37" s="32" t="s">
        <v>61</v>
      </c>
      <c r="N37" s="59"/>
      <c r="O37" s="56">
        <f t="shared" si="2"/>
        <v>0</v>
      </c>
      <c r="P37" s="12" t="str">
        <f t="shared" si="3"/>
        <v xml:space="preserve"> </v>
      </c>
    </row>
    <row r="38" spans="1:16" ht="15" customHeight="1" x14ac:dyDescent="0.25">
      <c r="A38" s="64"/>
      <c r="B38" s="71" t="s">
        <v>105</v>
      </c>
      <c r="C38" s="87" t="s">
        <v>72</v>
      </c>
      <c r="D38" s="96"/>
      <c r="E38" s="74">
        <v>260</v>
      </c>
      <c r="F38" s="76">
        <v>18</v>
      </c>
      <c r="G38" s="80">
        <f t="shared" si="0"/>
        <v>278</v>
      </c>
      <c r="H38" s="28" t="s">
        <v>75</v>
      </c>
      <c r="I38" s="53">
        <v>0</v>
      </c>
      <c r="J38" s="53" t="s">
        <v>116</v>
      </c>
      <c r="K38" s="54">
        <v>150</v>
      </c>
      <c r="L38" s="50">
        <v>6342.18</v>
      </c>
      <c r="M38" s="32" t="s">
        <v>61</v>
      </c>
      <c r="N38" s="59"/>
      <c r="O38" s="56">
        <f t="shared" si="2"/>
        <v>0</v>
      </c>
      <c r="P38" s="12" t="str">
        <f t="shared" si="3"/>
        <v xml:space="preserve"> </v>
      </c>
    </row>
    <row r="39" spans="1:16" ht="15" customHeight="1" x14ac:dyDescent="0.25">
      <c r="A39" s="64"/>
      <c r="B39" s="71" t="s">
        <v>106</v>
      </c>
      <c r="C39" s="87" t="s">
        <v>72</v>
      </c>
      <c r="D39" s="96"/>
      <c r="E39" s="74">
        <v>86</v>
      </c>
      <c r="F39" s="76"/>
      <c r="G39" s="80">
        <f t="shared" si="0"/>
        <v>86</v>
      </c>
      <c r="H39" s="28" t="s">
        <v>75</v>
      </c>
      <c r="I39" s="53">
        <v>0</v>
      </c>
      <c r="J39" s="53">
        <v>0.04</v>
      </c>
      <c r="K39" s="54">
        <v>150</v>
      </c>
      <c r="L39" s="50">
        <v>2697.51</v>
      </c>
      <c r="M39" s="32" t="s">
        <v>61</v>
      </c>
      <c r="N39" s="59"/>
      <c r="O39" s="56">
        <f t="shared" si="2"/>
        <v>0</v>
      </c>
      <c r="P39" s="12" t="str">
        <f t="shared" si="3"/>
        <v xml:space="preserve"> </v>
      </c>
    </row>
    <row r="40" spans="1:16" ht="15" customHeight="1" x14ac:dyDescent="0.25">
      <c r="A40" s="64"/>
      <c r="B40" s="71" t="s">
        <v>107</v>
      </c>
      <c r="C40" s="87" t="s">
        <v>72</v>
      </c>
      <c r="D40" s="96"/>
      <c r="E40" s="74">
        <v>105</v>
      </c>
      <c r="F40" s="76">
        <v>3.08</v>
      </c>
      <c r="G40" s="80">
        <f t="shared" si="0"/>
        <v>108.08</v>
      </c>
      <c r="H40" s="28" t="s">
        <v>75</v>
      </c>
      <c r="I40" s="53">
        <v>0</v>
      </c>
      <c r="J40" s="53" t="s">
        <v>117</v>
      </c>
      <c r="K40" s="54">
        <v>200</v>
      </c>
      <c r="L40" s="50">
        <v>3403.47</v>
      </c>
      <c r="M40" s="32" t="s">
        <v>61</v>
      </c>
      <c r="N40" s="59"/>
      <c r="O40" s="56">
        <f t="shared" si="2"/>
        <v>0</v>
      </c>
      <c r="P40" s="12" t="str">
        <f t="shared" si="3"/>
        <v xml:space="preserve"> </v>
      </c>
    </row>
    <row r="41" spans="1:16" ht="0.75" customHeight="1" thickBot="1" x14ac:dyDescent="0.3">
      <c r="A41" s="64"/>
      <c r="B41" s="71"/>
      <c r="C41" s="54"/>
      <c r="D41" s="55"/>
      <c r="E41" s="74"/>
      <c r="F41" s="75"/>
      <c r="G41" s="69"/>
      <c r="H41" s="63"/>
      <c r="I41" s="53"/>
      <c r="J41" s="53"/>
      <c r="K41" s="54"/>
      <c r="L41" s="77"/>
      <c r="M41" s="78"/>
      <c r="N41" s="59"/>
      <c r="O41" s="56">
        <f t="shared" si="2"/>
        <v>0</v>
      </c>
      <c r="P41" s="12" t="str">
        <f t="shared" si="3"/>
        <v xml:space="preserve"> </v>
      </c>
    </row>
    <row r="42" spans="1:16" ht="15.75" thickBot="1" x14ac:dyDescent="0.3">
      <c r="A42" s="65"/>
      <c r="B42" s="34"/>
      <c r="C42" s="34"/>
      <c r="D42" s="34"/>
      <c r="E42" s="34"/>
      <c r="F42" s="34"/>
      <c r="G42" s="86">
        <f>SUM(G12:G41)</f>
        <v>4183.32</v>
      </c>
      <c r="H42" s="34"/>
      <c r="I42" s="34"/>
      <c r="J42" s="89" t="s">
        <v>13</v>
      </c>
      <c r="K42" s="90"/>
      <c r="L42" s="36">
        <f>SUM(L12:L41)</f>
        <v>113549.03999999996</v>
      </c>
      <c r="M42" s="35"/>
      <c r="N42" s="37" t="s">
        <v>14</v>
      </c>
      <c r="O42" s="33">
        <f>SUM(O12:O41)</f>
        <v>0</v>
      </c>
      <c r="P42" s="12" t="str">
        <f>IF(O42&gt;L42,"prekročená cena","nižšia ako stanovená")</f>
        <v>nižšia ako stanovená</v>
      </c>
    </row>
    <row r="43" spans="1:16" ht="15.75" thickBot="1" x14ac:dyDescent="0.3">
      <c r="A43" s="91" t="s">
        <v>15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3"/>
      <c r="O43" s="33">
        <f>O44-O42</f>
        <v>0</v>
      </c>
    </row>
    <row r="44" spans="1:16" ht="15.75" thickBot="1" x14ac:dyDescent="0.3">
      <c r="A44" s="91" t="s">
        <v>16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33">
        <f>IF("nie"=MID(I52,1,3),O42,(O42*1.2))</f>
        <v>0</v>
      </c>
    </row>
    <row r="45" spans="1:16" x14ac:dyDescent="0.25">
      <c r="A45" s="104" t="s">
        <v>17</v>
      </c>
      <c r="B45" s="104"/>
      <c r="C45" s="10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6" x14ac:dyDescent="0.25">
      <c r="A46" s="94" t="s">
        <v>65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</row>
    <row r="47" spans="1:16" ht="25.5" customHeight="1" x14ac:dyDescent="0.25">
      <c r="A47" s="39" t="s">
        <v>57</v>
      </c>
      <c r="B47" s="39"/>
      <c r="C47" s="39"/>
      <c r="D47" s="39"/>
      <c r="E47" s="39"/>
      <c r="F47" s="39"/>
      <c r="G47" s="40" t="s">
        <v>55</v>
      </c>
      <c r="H47" s="39"/>
      <c r="I47" s="39"/>
      <c r="J47" s="41"/>
      <c r="K47" s="41"/>
      <c r="L47" s="41"/>
      <c r="M47" s="41"/>
      <c r="N47" s="41"/>
      <c r="O47" s="41"/>
    </row>
    <row r="48" spans="1:16" ht="15" customHeight="1" x14ac:dyDescent="0.25">
      <c r="A48" s="106" t="s">
        <v>118</v>
      </c>
      <c r="B48" s="107"/>
      <c r="C48" s="107"/>
      <c r="D48" s="107"/>
      <c r="E48" s="108"/>
      <c r="F48" s="105" t="s">
        <v>56</v>
      </c>
      <c r="G48" s="42" t="s">
        <v>18</v>
      </c>
      <c r="H48" s="98"/>
      <c r="I48" s="99"/>
      <c r="J48" s="99"/>
      <c r="K48" s="99"/>
      <c r="L48" s="99"/>
      <c r="M48" s="99"/>
      <c r="N48" s="99"/>
      <c r="O48" s="100"/>
    </row>
    <row r="49" spans="1:15" x14ac:dyDescent="0.25">
      <c r="A49" s="109"/>
      <c r="B49" s="110"/>
      <c r="C49" s="110"/>
      <c r="D49" s="110"/>
      <c r="E49" s="111"/>
      <c r="F49" s="105"/>
      <c r="G49" s="42" t="s">
        <v>19</v>
      </c>
      <c r="H49" s="98"/>
      <c r="I49" s="99"/>
      <c r="J49" s="99"/>
      <c r="K49" s="99"/>
      <c r="L49" s="99"/>
      <c r="M49" s="99"/>
      <c r="N49" s="99"/>
      <c r="O49" s="100"/>
    </row>
    <row r="50" spans="1:15" ht="18" customHeight="1" x14ac:dyDescent="0.25">
      <c r="A50" s="109"/>
      <c r="B50" s="110"/>
      <c r="C50" s="110"/>
      <c r="D50" s="110"/>
      <c r="E50" s="111"/>
      <c r="F50" s="105"/>
      <c r="G50" s="42" t="s">
        <v>20</v>
      </c>
      <c r="H50" s="98"/>
      <c r="I50" s="99"/>
      <c r="J50" s="99"/>
      <c r="K50" s="99"/>
      <c r="L50" s="99"/>
      <c r="M50" s="99"/>
      <c r="N50" s="99"/>
      <c r="O50" s="100"/>
    </row>
    <row r="51" spans="1:15" x14ac:dyDescent="0.25">
      <c r="A51" s="109"/>
      <c r="B51" s="110"/>
      <c r="C51" s="110"/>
      <c r="D51" s="110"/>
      <c r="E51" s="111"/>
      <c r="F51" s="105"/>
      <c r="G51" s="42" t="s">
        <v>21</v>
      </c>
      <c r="H51" s="98"/>
      <c r="I51" s="99"/>
      <c r="J51" s="99"/>
      <c r="K51" s="99"/>
      <c r="L51" s="99"/>
      <c r="M51" s="99"/>
      <c r="N51" s="99"/>
      <c r="O51" s="100"/>
    </row>
    <row r="52" spans="1:15" x14ac:dyDescent="0.25">
      <c r="A52" s="109"/>
      <c r="B52" s="110"/>
      <c r="C52" s="110"/>
      <c r="D52" s="110"/>
      <c r="E52" s="111"/>
      <c r="F52" s="105"/>
      <c r="G52" s="42" t="s">
        <v>22</v>
      </c>
      <c r="H52" s="98"/>
      <c r="I52" s="99"/>
      <c r="J52" s="99"/>
      <c r="K52" s="99"/>
      <c r="L52" s="99"/>
      <c r="M52" s="99"/>
      <c r="N52" s="99"/>
      <c r="O52" s="100"/>
    </row>
    <row r="53" spans="1:15" x14ac:dyDescent="0.25">
      <c r="A53" s="109"/>
      <c r="B53" s="110"/>
      <c r="C53" s="110"/>
      <c r="D53" s="110"/>
      <c r="E53" s="111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109"/>
      <c r="B54" s="110"/>
      <c r="C54" s="110"/>
      <c r="D54" s="110"/>
      <c r="E54" s="111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112"/>
      <c r="B55" s="113"/>
      <c r="C55" s="113"/>
      <c r="D55" s="113"/>
      <c r="E55" s="114"/>
      <c r="F55" s="41"/>
      <c r="G55" s="24"/>
      <c r="H55" s="18"/>
      <c r="I55" s="24"/>
      <c r="J55" s="24" t="s">
        <v>23</v>
      </c>
      <c r="K55" s="24"/>
      <c r="L55" s="101"/>
      <c r="M55" s="102"/>
      <c r="N55" s="103"/>
      <c r="O55" s="24"/>
    </row>
    <row r="56" spans="1:15" x14ac:dyDescent="0.25">
      <c r="A56" s="41"/>
      <c r="B56" s="41"/>
      <c r="C56" s="41"/>
      <c r="D56" s="41"/>
      <c r="E56" s="41"/>
      <c r="F56" s="41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21" t="s">
        <v>119</v>
      </c>
      <c r="B57" s="21"/>
      <c r="C57" s="21"/>
      <c r="D57" s="21"/>
      <c r="E57" s="21"/>
      <c r="F57" s="21"/>
      <c r="G57" s="24"/>
      <c r="H57" s="24"/>
      <c r="I57" s="24"/>
      <c r="J57" s="24"/>
      <c r="K57" s="24"/>
      <c r="L57" s="24"/>
      <c r="M57" s="24"/>
      <c r="N57" s="24"/>
      <c r="O57" s="24"/>
    </row>
  </sheetData>
  <mergeCells count="63">
    <mergeCell ref="C3:L3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15:D15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52:O52"/>
    <mergeCell ref="L55:N55"/>
    <mergeCell ref="A45:C45"/>
    <mergeCell ref="F48:F52"/>
    <mergeCell ref="H48:O48"/>
    <mergeCell ref="H49:O49"/>
    <mergeCell ref="H50:O50"/>
    <mergeCell ref="H51:O51"/>
    <mergeCell ref="A48:E55"/>
    <mergeCell ref="A43:N43"/>
    <mergeCell ref="A44:N44"/>
    <mergeCell ref="A46:O46"/>
    <mergeCell ref="C16:D16"/>
    <mergeCell ref="C17:D17"/>
    <mergeCell ref="C18:D18"/>
    <mergeCell ref="C32:D32"/>
    <mergeCell ref="C33:D33"/>
    <mergeCell ref="C19:D19"/>
    <mergeCell ref="C20:D20"/>
    <mergeCell ref="C21:D21"/>
    <mergeCell ref="C28:D28"/>
    <mergeCell ref="C29:D29"/>
    <mergeCell ref="C30:D30"/>
    <mergeCell ref="C31:D31"/>
    <mergeCell ref="C37:D37"/>
    <mergeCell ref="C22:D22"/>
    <mergeCell ref="C23:D23"/>
    <mergeCell ref="C24:D24"/>
    <mergeCell ref="C25:D25"/>
    <mergeCell ref="J42:K42"/>
    <mergeCell ref="C38:D38"/>
    <mergeCell ref="C39:D39"/>
    <mergeCell ref="C40:D40"/>
    <mergeCell ref="C26:D26"/>
    <mergeCell ref="C27:D27"/>
    <mergeCell ref="C34:D34"/>
    <mergeCell ref="C35:D35"/>
    <mergeCell ref="C36:D3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  <rowBreaks count="1" manualBreakCount="1">
    <brk id="3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1" t="s">
        <v>61</v>
      </c>
      <c r="B3" s="51" t="s">
        <v>70</v>
      </c>
      <c r="C3" s="51"/>
      <c r="D3" s="51" t="s">
        <v>61</v>
      </c>
      <c r="E3" s="51" t="s">
        <v>70</v>
      </c>
      <c r="F3" s="51"/>
      <c r="G3" s="51" t="s">
        <v>61</v>
      </c>
      <c r="H3" s="51" t="s">
        <v>70</v>
      </c>
    </row>
    <row r="4" spans="1:9" x14ac:dyDescent="0.25">
      <c r="A4" s="51">
        <v>7.59</v>
      </c>
      <c r="B4" s="51">
        <v>19.940000000000001</v>
      </c>
      <c r="C4" s="51">
        <f>A4*B4</f>
        <v>151.34460000000001</v>
      </c>
      <c r="D4" s="51">
        <v>172.06299999999999</v>
      </c>
      <c r="E4" s="51">
        <v>15.41</v>
      </c>
      <c r="F4" s="51">
        <f>D4*E4</f>
        <v>2651.4908299999997</v>
      </c>
      <c r="G4" s="51">
        <v>31.87</v>
      </c>
      <c r="H4" s="51">
        <v>14.99</v>
      </c>
      <c r="I4" s="51">
        <f>G4*H4</f>
        <v>477.73130000000003</v>
      </c>
    </row>
    <row r="7" spans="1:9" x14ac:dyDescent="0.25">
      <c r="B7">
        <f>(C4+F4+I4)/(A4+D4+G4)</f>
        <v>15.509267219167654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5" t="s">
        <v>26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5" t="s">
        <v>27</v>
      </c>
      <c r="B4" s="155" t="s">
        <v>28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5" t="s">
        <v>8</v>
      </c>
      <c r="B5" s="155" t="s">
        <v>29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x14ac:dyDescent="0.25">
      <c r="A6" s="5" t="s">
        <v>2</v>
      </c>
      <c r="B6" s="155" t="s">
        <v>30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5" t="s">
        <v>32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1:14" x14ac:dyDescent="0.25">
      <c r="A9" s="7" t="s">
        <v>33</v>
      </c>
      <c r="B9" s="155" t="s">
        <v>34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1:14" x14ac:dyDescent="0.25">
      <c r="A10" s="7" t="s">
        <v>35</v>
      </c>
      <c r="B10" s="155" t="s">
        <v>36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 x14ac:dyDescent="0.25">
      <c r="A11" s="8" t="s">
        <v>37</v>
      </c>
      <c r="B11" s="155" t="s">
        <v>38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x14ac:dyDescent="0.25">
      <c r="A12" s="9" t="s">
        <v>39</v>
      </c>
      <c r="B12" s="155" t="s">
        <v>40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 ht="24" customHeight="1" x14ac:dyDescent="0.25">
      <c r="A13" s="8" t="s">
        <v>41</v>
      </c>
      <c r="B13" s="155" t="s">
        <v>42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14" ht="16.5" customHeight="1" x14ac:dyDescent="0.25">
      <c r="A14" s="8" t="s">
        <v>5</v>
      </c>
      <c r="B14" s="155" t="s">
        <v>52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1:14" x14ac:dyDescent="0.25">
      <c r="A15" s="8" t="s">
        <v>43</v>
      </c>
      <c r="B15" s="155" t="s">
        <v>44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1:14" ht="38.25" x14ac:dyDescent="0.25">
      <c r="A16" s="10" t="s">
        <v>45</v>
      </c>
      <c r="B16" s="155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1:14" ht="28.5" customHeight="1" x14ac:dyDescent="0.25">
      <c r="A17" s="10" t="s">
        <v>47</v>
      </c>
      <c r="B17" s="155" t="s">
        <v>48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1:14" ht="27" customHeight="1" x14ac:dyDescent="0.25">
      <c r="A18" s="11" t="s">
        <v>49</v>
      </c>
      <c r="B18" s="155" t="s">
        <v>50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</row>
    <row r="19" spans="1:14" ht="75" customHeight="1" x14ac:dyDescent="0.25">
      <c r="A19" s="43" t="s">
        <v>62</v>
      </c>
      <c r="B19" s="156" t="s">
        <v>63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2024-11-14T09:34:10Z</cp:lastPrinted>
  <dcterms:created xsi:type="dcterms:W3CDTF">2012-08-13T12:29:09Z</dcterms:created>
  <dcterms:modified xsi:type="dcterms:W3CDTF">2024-12-03T13:19:45Z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