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86_2024_B_LS Malcov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ponuka'!$A$1:$O$57</definedName>
  </definedNames>
  <calcPr calcId="162913"/>
</workbook>
</file>

<file path=xl/calcChain.xml><?xml version="1.0" encoding="utf-8"?>
<calcChain xmlns="http://schemas.openxmlformats.org/spreadsheetml/2006/main">
  <c r="O42" i="1" l="1"/>
  <c r="P40" i="1" l="1"/>
  <c r="P41" i="1" l="1"/>
  <c r="P29" i="1"/>
  <c r="P28" i="1"/>
  <c r="P27" i="1"/>
  <c r="P26" i="1"/>
  <c r="P25" i="1"/>
  <c r="P24" i="1"/>
  <c r="P23" i="1"/>
  <c r="P22" i="1"/>
  <c r="P21" i="1"/>
  <c r="P20" i="1"/>
  <c r="P19" i="1"/>
  <c r="P18" i="1"/>
  <c r="L42" i="1" l="1"/>
  <c r="I4" i="4" l="1"/>
  <c r="F4" i="4"/>
  <c r="C4" i="4"/>
  <c r="B7" i="4" l="1"/>
  <c r="P12" i="1" l="1"/>
  <c r="P14" i="1"/>
  <c r="P17" i="1" l="1"/>
  <c r="P16" i="1"/>
  <c r="P15" i="1"/>
  <c r="P13" i="1" l="1"/>
  <c r="O44" i="1" l="1"/>
  <c r="O43" i="1" s="1"/>
</calcChain>
</file>

<file path=xl/sharedStrings.xml><?xml version="1.0" encoding="utf-8"?>
<sst xmlns="http://schemas.openxmlformats.org/spreadsheetml/2006/main" count="231" uniqueCount="112">
  <si>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</si>
  <si>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</si>
  <si>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</si>
  <si>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</si>
  <si>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</si>
  <si>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</si>
  <si>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</si>
  <si>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</si>
  <si>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</si>
  <si>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</si>
  <si>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</si>
  <si>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</si>
  <si>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</si>
  <si>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</si>
  <si>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</si>
  <si>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</si>
  <si>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</si>
  <si>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</si>
  <si>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</si>
  <si>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</si>
  <si>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</si>
  <si>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</si>
  <si>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</si>
  <si>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</si>
  <si>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</si>
  <si>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</si>
  <si>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</si>
  <si>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</si>
  <si>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</si>
  <si>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</si>
  <si>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</si>
  <si>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</si>
  <si>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</si>
  <si>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</si>
  <si>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</si>
  <si>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</si>
  <si>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</si>
  <si>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</si>
  <si>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</si>
  <si>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</si>
  <si>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</si>
  <si>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</si>
  <si>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</si>
  <si>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</si>
  <si>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</si>
  <si>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</si>
  <si>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</si>
  <si>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</si>
  <si>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</si>
  <si>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</si>
  <si>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</si>
  <si>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</si>
  <si>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</si>
  <si>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</si>
  <si>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</si>
  <si>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</si>
  <si>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</si>
  <si>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</si>
  <si>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</si>
  <si>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</si>
  <si>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</si>
  <si>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</si>
  <si>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</si>
  <si>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</si>
  <si>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</si>
  <si>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</si>
  <si>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LO (ES)</t>
  </si>
  <si>
    <t>cena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</si>
  <si>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</si>
  <si>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(ponuka dodávateľa)</t>
    </r>
    <r>
      <rPr>
        <b/>
        <sz val="9"/>
        <rFont val="Arial"/>
        <family val="2"/>
        <charset val="238"/>
      </rPr>
      <t xml:space="preserve">
v €</t>
    </r>
  </si>
  <si>
    <t>Harvestor- trakčný naviják- vyvažačka</t>
  </si>
  <si>
    <t>VÚ- 50</t>
  </si>
  <si>
    <t>Kružlov</t>
  </si>
  <si>
    <t>Kríže</t>
  </si>
  <si>
    <t>Lesnícke služby v ťažbovom procese - viacoperačné technológie, organizačná zložka OZ Šariš</t>
  </si>
  <si>
    <t>520 A</t>
  </si>
  <si>
    <t>526 B</t>
  </si>
  <si>
    <t>525 B</t>
  </si>
  <si>
    <t>519 B</t>
  </si>
  <si>
    <t>525 C</t>
  </si>
  <si>
    <t>520 B</t>
  </si>
  <si>
    <t>522 C</t>
  </si>
  <si>
    <t>532 B</t>
  </si>
  <si>
    <t>541 A</t>
  </si>
  <si>
    <t>518 B</t>
  </si>
  <si>
    <t>533 C</t>
  </si>
  <si>
    <t>516 2</t>
  </si>
  <si>
    <t>540 B</t>
  </si>
  <si>
    <t>538 A</t>
  </si>
  <si>
    <t>538 B</t>
  </si>
  <si>
    <t>553 B</t>
  </si>
  <si>
    <t>511 C</t>
  </si>
  <si>
    <t>511 B</t>
  </si>
  <si>
    <t>515 B</t>
  </si>
  <si>
    <t>513 B</t>
  </si>
  <si>
    <t>514 B</t>
  </si>
  <si>
    <t>114 A</t>
  </si>
  <si>
    <t>147 C</t>
  </si>
  <si>
    <t>194 C</t>
  </si>
  <si>
    <t>197 0</t>
  </si>
  <si>
    <t>9 2</t>
  </si>
  <si>
    <t>53 A</t>
  </si>
  <si>
    <t>92 D</t>
  </si>
  <si>
    <t>92 C</t>
  </si>
  <si>
    <t>Rybné</t>
  </si>
  <si>
    <t>Večný jarok</t>
  </si>
  <si>
    <t>53 B</t>
  </si>
  <si>
    <r>
      <t>5038 m</t>
    </r>
    <r>
      <rPr>
        <b/>
        <sz val="9"/>
        <rFont val="Calibri"/>
        <family val="2"/>
        <charset val="238"/>
      </rPr>
      <t>³</t>
    </r>
  </si>
  <si>
    <r>
      <rPr>
        <b/>
        <sz val="10"/>
        <color theme="1"/>
        <rFont val="Calibri"/>
        <family val="2"/>
        <charset val="238"/>
        <scheme val="minor"/>
      </rPr>
      <t xml:space="preserve">* Požiadavky: 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Požadovaný termín</t>
    </r>
    <r>
      <rPr>
        <sz val="10"/>
        <color theme="1"/>
        <rFont val="Calibri"/>
        <family val="2"/>
        <charset val="238"/>
        <scheme val="minor"/>
      </rPr>
      <t xml:space="preserve"> vykonania zákazky: január 2025 až december 2025. </t>
    </r>
    <r>
      <rPr>
        <b/>
        <sz val="10"/>
        <color theme="1"/>
        <rFont val="Calibri"/>
        <family val="2"/>
        <charset val="238"/>
        <scheme val="minor"/>
      </rPr>
      <t>Zo SP je požadovaná technológia z bodu 3. Predmet zákazky</t>
    </r>
    <r>
      <rPr>
        <sz val="10"/>
        <color theme="1"/>
        <rFont val="Calibri"/>
        <family val="2"/>
        <charset val="238"/>
        <scheme val="minor"/>
      </rPr>
      <t xml:space="preserve"> - (bližšie vymedzenie predmetu zákazky) : </t>
    </r>
    <r>
      <rPr>
        <b/>
        <sz val="10"/>
        <color theme="1"/>
        <rFont val="Calibri"/>
        <family val="2"/>
        <charset val="238"/>
        <scheme val="minor"/>
      </rPr>
      <t>časť B</t>
    </r>
    <r>
      <rPr>
        <sz val="10"/>
        <color theme="1"/>
        <rFont val="Calibri"/>
        <family val="2"/>
        <charset val="238"/>
        <scheme val="minor"/>
      </rPr>
      <t xml:space="preserve"> - Ťažba a výroba sortimentov v lanovkových/ťažkoprístupných terénoch harvestermi a ich vývoz forwardermi z porastu z lokality peň na vývozné miesto / odvozné miesto v súčinnosti s kompaktným trakčným navijákom.                                                            Objednávateľ na požiadanie dodávateľa prác umožní obhliadku porastov. Kontaktná osoba: Ing. Slavomír Hanko, vedúci LS Malcov</t>
    </r>
  </si>
  <si>
    <t>LESY Slovenskej republiky, štátny podnik, organizačná zložka OZ Šariš, LS Malcov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</si>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</sst>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14" fontId="14" fillId="3" borderId="0" xfId="0" applyNumberFormat="1" applyFont="1" applyFill="1" applyBorder="1" applyProtection="1"/>
    <xf numFmtId="0" fontId="14" fillId="3" borderId="0" xfId="0" applyFont="1" applyFill="1" applyBorder="1" applyProtection="1"/>
    <xf numFmtId="0" fontId="6" fillId="3" borderId="36" xfId="0" applyFont="1" applyFill="1" applyBorder="1" applyAlignment="1" applyProtection="1">
      <alignment vertical="center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 wrapText="1"/>
    </xf>
    <xf numFmtId="0" fontId="10" fillId="3" borderId="39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/>
    </xf>
    <xf numFmtId="4" fontId="6" fillId="3" borderId="37" xfId="0" applyNumberFormat="1" applyFont="1" applyFill="1" applyBorder="1" applyAlignment="1" applyProtection="1">
      <alignment horizontal="center"/>
    </xf>
    <xf numFmtId="4" fontId="6" fillId="3" borderId="40" xfId="0" applyNumberFormat="1" applyFont="1" applyFill="1" applyBorder="1" applyAlignment="1" applyProtection="1">
      <alignment horizontal="center"/>
    </xf>
    <xf numFmtId="4" fontId="6" fillId="3" borderId="23" xfId="0" applyNumberFormat="1" applyFont="1" applyFill="1" applyBorder="1" applyAlignment="1" applyProtection="1">
      <alignment horizontal="center"/>
    </xf>
    <xf numFmtId="0" fontId="0" fillId="3" borderId="21" xfId="0" applyFill="1" applyBorder="1" applyAlignment="1" applyProtection="1">
      <alignment vertical="center"/>
    </xf>
    <xf numFmtId="0" fontId="0" fillId="0" borderId="1" xfId="0" applyBorder="1" applyAlignment="1">
      <alignment horizontal="center"/>
    </xf>
    <xf numFmtId="4" fontId="6" fillId="3" borderId="41" xfId="0" applyNumberFormat="1" applyFont="1" applyFill="1" applyBorder="1" applyAlignment="1" applyProtection="1">
      <alignment horizontal="center"/>
      <protection locked="0"/>
    </xf>
    <xf numFmtId="0" fontId="6" fillId="3" borderId="18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38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right" vertical="center"/>
    </xf>
    <xf numFmtId="4" fontId="6" fillId="3" borderId="18" xfId="0" applyNumberFormat="1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/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8" xfId="0" applyBorder="1" applyAlignment="1">
      <alignment horizontal="center"/>
    </xf>
    <xf numFmtId="4" fontId="6" fillId="3" borderId="49" xfId="0" applyNumberFormat="1" applyFont="1" applyFill="1" applyBorder="1" applyAlignment="1" applyProtection="1">
      <alignment horizontal="center"/>
    </xf>
    <xf numFmtId="4" fontId="6" fillId="3" borderId="18" xfId="0" applyNumberFormat="1" applyFont="1" applyFill="1" applyBorder="1" applyAlignment="1" applyProtection="1">
      <alignment horizontal="right" vertical="center"/>
    </xf>
    <xf numFmtId="4" fontId="0" fillId="0" borderId="19" xfId="0" applyNumberFormat="1" applyBorder="1" applyAlignment="1">
      <alignment horizontal="right"/>
    </xf>
    <xf numFmtId="4" fontId="0" fillId="0" borderId="48" xfId="0" applyNumberFormat="1" applyBorder="1" applyAlignment="1">
      <alignment horizontal="right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right"/>
    </xf>
    <xf numFmtId="3" fontId="10" fillId="3" borderId="39" xfId="0" applyNumberFormat="1" applyFont="1" applyFill="1" applyBorder="1" applyAlignment="1" applyProtection="1">
      <alignment horizontal="right" vertical="center"/>
    </xf>
    <xf numFmtId="3" fontId="10" fillId="3" borderId="38" xfId="0" applyNumberFormat="1" applyFont="1" applyFill="1" applyBorder="1" applyAlignment="1" applyProtection="1">
      <alignment horizontal="right" vertical="center"/>
    </xf>
    <xf numFmtId="0" fontId="0" fillId="0" borderId="38" xfId="0" applyBorder="1" applyAlignment="1">
      <alignment horizontal="right"/>
    </xf>
    <xf numFmtId="2" fontId="10" fillId="3" borderId="1" xfId="0" applyNumberFormat="1" applyFont="1" applyFill="1" applyBorder="1" applyAlignment="1" applyProtection="1">
      <alignment horizontal="center" vertical="center" wrapText="1"/>
    </xf>
    <xf numFmtId="2" fontId="10" fillId="3" borderId="39" xfId="0" applyNumberFormat="1" applyFont="1" applyFill="1" applyBorder="1" applyAlignment="1" applyProtection="1">
      <alignment horizontal="center" vertical="center" wrapText="1"/>
    </xf>
    <xf numFmtId="2" fontId="10" fillId="3" borderId="38" xfId="0" applyNumberFormat="1" applyFont="1" applyFill="1" applyBorder="1" applyAlignment="1" applyProtection="1">
      <alignment horizontal="center" vertical="center" wrapText="1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10" fillId="3" borderId="51" xfId="0" applyFont="1" applyFill="1" applyBorder="1" applyAlignment="1" applyProtection="1">
      <alignment horizontal="right" vertical="center" wrapText="1"/>
    </xf>
    <xf numFmtId="0" fontId="0" fillId="0" borderId="51" xfId="0" applyBorder="1" applyAlignment="1">
      <alignment horizontal="right"/>
    </xf>
    <xf numFmtId="0" fontId="10" fillId="3" borderId="51" xfId="0" applyFont="1" applyFill="1" applyBorder="1" applyAlignment="1" applyProtection="1">
      <alignment horizontal="center" vertical="center" wrapText="1"/>
    </xf>
    <xf numFmtId="2" fontId="10" fillId="3" borderId="51" xfId="0" applyNumberFormat="1" applyFont="1" applyFill="1" applyBorder="1" applyAlignment="1" applyProtection="1">
      <alignment horizontal="center" vertical="center" wrapText="1"/>
    </xf>
    <xf numFmtId="0" fontId="10" fillId="3" borderId="51" xfId="0" applyFont="1" applyFill="1" applyBorder="1" applyAlignment="1" applyProtection="1">
      <alignment horizontal="center" vertical="center"/>
    </xf>
    <xf numFmtId="4" fontId="0" fillId="0" borderId="33" xfId="0" applyNumberFormat="1" applyBorder="1" applyAlignment="1">
      <alignment horizontal="right"/>
    </xf>
    <xf numFmtId="4" fontId="6" fillId="3" borderId="51" xfId="0" applyNumberFormat="1" applyFont="1" applyFill="1" applyBorder="1" applyAlignment="1" applyProtection="1">
      <alignment horizontal="center"/>
      <protection locked="0"/>
    </xf>
    <xf numFmtId="4" fontId="6" fillId="3" borderId="52" xfId="0" applyNumberFormat="1" applyFont="1" applyFill="1" applyBorder="1" applyAlignment="1" applyProtection="1">
      <alignment horizontal="center"/>
    </xf>
    <xf numFmtId="4" fontId="6" fillId="3" borderId="42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33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14" fillId="3" borderId="26" xfId="0" applyFont="1" applyFill="1" applyBorder="1" applyAlignment="1">
      <alignment horizontal="center" vertical="top" wrapText="1"/>
    </xf>
    <xf numFmtId="0" fontId="14" fillId="3" borderId="17" xfId="0" applyFont="1" applyFill="1" applyBorder="1" applyAlignment="1">
      <alignment horizontal="center" vertical="top" wrapText="1"/>
    </xf>
    <xf numFmtId="0" fontId="14" fillId="3" borderId="27" xfId="0" applyFont="1" applyFill="1" applyBorder="1" applyAlignment="1">
      <alignment horizontal="center" vertical="top" wrapText="1"/>
    </xf>
    <xf numFmtId="0" fontId="14" fillId="3" borderId="24" xfId="0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horizontal="center" vertical="top" wrapText="1"/>
    </xf>
    <xf numFmtId="0" fontId="14" fillId="3" borderId="28" xfId="0" applyFont="1" applyFill="1" applyBorder="1" applyAlignment="1">
      <alignment horizontal="center" vertical="top" wrapText="1"/>
    </xf>
    <xf numFmtId="0" fontId="14" fillId="3" borderId="29" xfId="0" applyFont="1" applyFill="1" applyBorder="1" applyAlignment="1">
      <alignment horizontal="center" vertical="top" wrapText="1"/>
    </xf>
    <xf numFmtId="0" fontId="14" fillId="3" borderId="25" xfId="0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vertical="top" wrapText="1"/>
    </xf>
    <xf numFmtId="0" fontId="6" fillId="3" borderId="36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/>
    </xf>
    <xf numFmtId="0" fontId="6" fillId="3" borderId="6" xfId="0" applyFont="1" applyFill="1" applyBorder="1" applyAlignment="1" applyProtection="1">
      <alignment horizontal="right"/>
    </xf>
    <xf numFmtId="0" fontId="6" fillId="3" borderId="7" xfId="0" applyFont="1" applyFill="1" applyBorder="1" applyAlignment="1" applyProtection="1">
      <alignment horizontal="right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10" fillId="3" borderId="38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51" xfId="0" applyFont="1" applyFill="1" applyBorder="1" applyAlignment="1" applyProtection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wrapText="1"/>
    </xf>
    <xf numFmtId="0" fontId="6" fillId="3" borderId="4" xfId="0" applyFont="1" applyFill="1" applyBorder="1" applyAlignment="1" applyProtection="1">
      <alignment horizont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view="pageBreakPreview" zoomScale="110" zoomScaleNormal="100" zoomScaleSheetLayoutView="110" workbookViewId="0">
      <selection activeCell="M6" sqref="M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7.57031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27" t="s">
        <v>62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6" t="s">
        <v>111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8" x14ac:dyDescent="0.25">
      <c r="A3" s="17" t="s">
        <v>0</v>
      </c>
      <c r="B3" s="13"/>
      <c r="C3" s="79" t="s">
        <v>74</v>
      </c>
      <c r="D3" s="80"/>
      <c r="E3" s="80"/>
      <c r="F3" s="80"/>
      <c r="G3" s="80"/>
      <c r="H3" s="80"/>
      <c r="I3" s="80"/>
      <c r="J3" s="80"/>
      <c r="K3" s="80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41"/>
      <c r="F5" s="14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51" t="s">
        <v>109</v>
      </c>
      <c r="C6" s="152"/>
      <c r="D6" s="152"/>
      <c r="E6" s="152"/>
      <c r="F6" s="152"/>
      <c r="G6" s="152"/>
      <c r="H6" s="152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2"/>
      <c r="C7" s="142"/>
      <c r="D7" s="142"/>
      <c r="E7" s="142"/>
      <c r="F7" s="14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9" t="s">
        <v>64</v>
      </c>
      <c r="B8" s="14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7.75" customHeight="1" thickBot="1" x14ac:dyDescent="0.3">
      <c r="A9" s="40" t="s">
        <v>66</v>
      </c>
      <c r="B9" s="143" t="s">
        <v>2</v>
      </c>
      <c r="C9" s="146" t="s">
        <v>53</v>
      </c>
      <c r="D9" s="147"/>
      <c r="E9" s="148" t="s">
        <v>3</v>
      </c>
      <c r="F9" s="149"/>
      <c r="G9" s="150"/>
      <c r="H9" s="130" t="s">
        <v>4</v>
      </c>
      <c r="I9" s="108" t="s">
        <v>5</v>
      </c>
      <c r="J9" s="133" t="s">
        <v>6</v>
      </c>
      <c r="K9" s="136" t="s">
        <v>7</v>
      </c>
      <c r="L9" s="108" t="s">
        <v>54</v>
      </c>
      <c r="M9" s="108" t="s">
        <v>58</v>
      </c>
      <c r="N9" s="111" t="s">
        <v>68</v>
      </c>
      <c r="O9" s="114" t="s">
        <v>69</v>
      </c>
    </row>
    <row r="10" spans="1:16" ht="21.75" customHeight="1" x14ac:dyDescent="0.25">
      <c r="A10" s="25"/>
      <c r="B10" s="144"/>
      <c r="C10" s="117" t="s">
        <v>65</v>
      </c>
      <c r="D10" s="118"/>
      <c r="E10" s="121" t="s">
        <v>9</v>
      </c>
      <c r="F10" s="122" t="s">
        <v>10</v>
      </c>
      <c r="G10" s="124" t="s">
        <v>11</v>
      </c>
      <c r="H10" s="131"/>
      <c r="I10" s="109"/>
      <c r="J10" s="134"/>
      <c r="K10" s="137"/>
      <c r="L10" s="109"/>
      <c r="M10" s="109"/>
      <c r="N10" s="112"/>
      <c r="O10" s="115"/>
    </row>
    <row r="11" spans="1:16" ht="50.25" customHeight="1" thickBot="1" x14ac:dyDescent="0.3">
      <c r="A11" s="47"/>
      <c r="B11" s="145"/>
      <c r="C11" s="119"/>
      <c r="D11" s="120"/>
      <c r="E11" s="119"/>
      <c r="F11" s="123"/>
      <c r="G11" s="125"/>
      <c r="H11" s="132"/>
      <c r="I11" s="110"/>
      <c r="J11" s="135"/>
      <c r="K11" s="138"/>
      <c r="L11" s="110"/>
      <c r="M11" s="110"/>
      <c r="N11" s="113"/>
      <c r="O11" s="116"/>
    </row>
    <row r="12" spans="1:16" ht="13.5" customHeight="1" x14ac:dyDescent="0.25">
      <c r="A12" s="68" t="s">
        <v>104</v>
      </c>
      <c r="B12" s="69" t="s">
        <v>75</v>
      </c>
      <c r="C12" s="128" t="s">
        <v>70</v>
      </c>
      <c r="D12" s="129"/>
      <c r="E12" s="70">
        <v>75</v>
      </c>
      <c r="F12" s="70">
        <v>284</v>
      </c>
      <c r="G12" s="71">
        <v>359</v>
      </c>
      <c r="H12" s="72" t="s">
        <v>71</v>
      </c>
      <c r="I12" s="72">
        <v>50</v>
      </c>
      <c r="J12" s="73">
        <v>0.35</v>
      </c>
      <c r="K12" s="74">
        <v>900</v>
      </c>
      <c r="L12" s="75">
        <v>13635.72</v>
      </c>
      <c r="M12" s="69" t="s">
        <v>110</v>
      </c>
      <c r="N12" s="76"/>
      <c r="O12" s="77"/>
      <c r="P12" s="12" t="str">
        <f>IF( O12=0," ", IF(100-((L12/O12)*100)&gt;20,"viac ako 20%",0))</f>
        <v xml:space="preserve"> </v>
      </c>
    </row>
    <row r="13" spans="1:16" ht="15" customHeight="1" x14ac:dyDescent="0.25">
      <c r="A13" s="53" t="s">
        <v>104</v>
      </c>
      <c r="B13" s="45" t="s">
        <v>76</v>
      </c>
      <c r="C13" s="106" t="s">
        <v>70</v>
      </c>
      <c r="D13" s="107"/>
      <c r="E13" s="60">
        <v>10</v>
      </c>
      <c r="F13" s="60">
        <v>65</v>
      </c>
      <c r="G13" s="61">
        <v>75</v>
      </c>
      <c r="H13" s="33" t="s">
        <v>71</v>
      </c>
      <c r="I13" s="48">
        <v>50</v>
      </c>
      <c r="J13" s="65">
        <v>0.17</v>
      </c>
      <c r="K13" s="33">
        <v>400</v>
      </c>
      <c r="L13" s="58">
        <v>3168.28</v>
      </c>
      <c r="M13" s="45" t="s">
        <v>110</v>
      </c>
      <c r="N13" s="46"/>
      <c r="O13" s="41"/>
      <c r="P13" s="12" t="str">
        <f t="shared" ref="P13" si="0">IF( O13=0," ", IF(100-((L13/O13)*100)&gt;20,"viac ako 20%",0))</f>
        <v xml:space="preserve"> </v>
      </c>
    </row>
    <row r="14" spans="1:16" ht="15" customHeight="1" x14ac:dyDescent="0.25">
      <c r="A14" s="53" t="s">
        <v>104</v>
      </c>
      <c r="B14" s="45" t="s">
        <v>77</v>
      </c>
      <c r="C14" s="106" t="s">
        <v>70</v>
      </c>
      <c r="D14" s="107"/>
      <c r="E14" s="60">
        <v>10</v>
      </c>
      <c r="F14" s="60">
        <v>29</v>
      </c>
      <c r="G14" s="61">
        <v>39</v>
      </c>
      <c r="H14" s="33" t="s">
        <v>71</v>
      </c>
      <c r="I14" s="48">
        <v>50</v>
      </c>
      <c r="J14" s="65">
        <v>0.3</v>
      </c>
      <c r="K14" s="33">
        <v>700</v>
      </c>
      <c r="L14" s="58">
        <v>1566.04</v>
      </c>
      <c r="M14" s="45" t="s">
        <v>110</v>
      </c>
      <c r="N14" s="46"/>
      <c r="O14" s="41"/>
      <c r="P14" s="12" t="str">
        <f>IF( O14=0," ", IF(100-((L14/O14)*100)&gt;20,"viac ako 20%",0))</f>
        <v xml:space="preserve"> </v>
      </c>
    </row>
    <row r="15" spans="1:16" ht="17.25" x14ac:dyDescent="0.25">
      <c r="A15" s="53" t="s">
        <v>104</v>
      </c>
      <c r="B15" s="45" t="s">
        <v>78</v>
      </c>
      <c r="C15" s="106" t="s">
        <v>70</v>
      </c>
      <c r="D15" s="107"/>
      <c r="E15" s="60">
        <v>20</v>
      </c>
      <c r="F15" s="60">
        <v>48</v>
      </c>
      <c r="G15" s="61">
        <v>68</v>
      </c>
      <c r="H15" s="33" t="s">
        <v>71</v>
      </c>
      <c r="I15" s="48">
        <v>50</v>
      </c>
      <c r="J15" s="65">
        <v>0.13</v>
      </c>
      <c r="K15" s="33">
        <v>700</v>
      </c>
      <c r="L15" s="58">
        <v>2921.18</v>
      </c>
      <c r="M15" s="45" t="s">
        <v>110</v>
      </c>
      <c r="N15" s="46"/>
      <c r="O15" s="41"/>
      <c r="P15" s="12" t="str">
        <f t="shared" ref="P15:P41" si="1">IF( O15=0," ", IF(100-((L15/O15)*100)&gt;20,"viac ako 20%",0))</f>
        <v xml:space="preserve"> </v>
      </c>
    </row>
    <row r="16" spans="1:16" ht="17.25" x14ac:dyDescent="0.25">
      <c r="A16" s="53" t="s">
        <v>104</v>
      </c>
      <c r="B16" s="45" t="s">
        <v>79</v>
      </c>
      <c r="C16" s="106" t="s">
        <v>70</v>
      </c>
      <c r="D16" s="107"/>
      <c r="E16" s="60">
        <v>43</v>
      </c>
      <c r="F16" s="60">
        <v>53</v>
      </c>
      <c r="G16" s="61">
        <v>96</v>
      </c>
      <c r="H16" s="33" t="s">
        <v>71</v>
      </c>
      <c r="I16" s="48">
        <v>50</v>
      </c>
      <c r="J16" s="65">
        <v>0.14000000000000001</v>
      </c>
      <c r="K16" s="33">
        <v>800</v>
      </c>
      <c r="L16" s="58">
        <v>3915.61</v>
      </c>
      <c r="M16" s="45" t="s">
        <v>110</v>
      </c>
      <c r="N16" s="46"/>
      <c r="O16" s="41"/>
      <c r="P16" s="12" t="str">
        <f t="shared" si="1"/>
        <v xml:space="preserve"> </v>
      </c>
    </row>
    <row r="17" spans="1:16" ht="17.25" x14ac:dyDescent="0.25">
      <c r="A17" s="53" t="s">
        <v>104</v>
      </c>
      <c r="B17" s="45" t="s">
        <v>80</v>
      </c>
      <c r="C17" s="106" t="s">
        <v>70</v>
      </c>
      <c r="D17" s="107"/>
      <c r="E17" s="60">
        <v>60</v>
      </c>
      <c r="F17" s="60">
        <v>99</v>
      </c>
      <c r="G17" s="61">
        <v>159</v>
      </c>
      <c r="H17" s="33" t="s">
        <v>71</v>
      </c>
      <c r="I17" s="48">
        <v>50</v>
      </c>
      <c r="J17" s="65">
        <v>0.13</v>
      </c>
      <c r="K17" s="33">
        <v>900</v>
      </c>
      <c r="L17" s="58">
        <v>7388.6</v>
      </c>
      <c r="M17" s="45" t="s">
        <v>110</v>
      </c>
      <c r="N17" s="46"/>
      <c r="O17" s="41"/>
      <c r="P17" s="12" t="str">
        <f t="shared" si="1"/>
        <v xml:space="preserve"> </v>
      </c>
    </row>
    <row r="18" spans="1:16" ht="17.25" x14ac:dyDescent="0.25">
      <c r="A18" s="53" t="s">
        <v>104</v>
      </c>
      <c r="B18" s="45" t="s">
        <v>81</v>
      </c>
      <c r="C18" s="106" t="s">
        <v>70</v>
      </c>
      <c r="D18" s="107"/>
      <c r="E18" s="60">
        <v>65</v>
      </c>
      <c r="F18" s="60">
        <v>94</v>
      </c>
      <c r="G18" s="61">
        <v>159</v>
      </c>
      <c r="H18" s="33" t="s">
        <v>71</v>
      </c>
      <c r="I18" s="48">
        <v>50</v>
      </c>
      <c r="J18" s="65">
        <v>0.14000000000000001</v>
      </c>
      <c r="K18" s="33">
        <v>900</v>
      </c>
      <c r="L18" s="58">
        <v>6928.07</v>
      </c>
      <c r="M18" s="45" t="s">
        <v>110</v>
      </c>
      <c r="N18" s="46"/>
      <c r="O18" s="41"/>
      <c r="P18" s="12" t="str">
        <f t="shared" si="1"/>
        <v xml:space="preserve"> </v>
      </c>
    </row>
    <row r="19" spans="1:16" ht="17.25" x14ac:dyDescent="0.25">
      <c r="A19" s="53" t="s">
        <v>104</v>
      </c>
      <c r="B19" s="45" t="s">
        <v>82</v>
      </c>
      <c r="C19" s="106" t="s">
        <v>70</v>
      </c>
      <c r="D19" s="107"/>
      <c r="E19" s="60">
        <v>28</v>
      </c>
      <c r="F19" s="60">
        <v>103</v>
      </c>
      <c r="G19" s="61">
        <v>131</v>
      </c>
      <c r="H19" s="33" t="s">
        <v>71</v>
      </c>
      <c r="I19" s="48">
        <v>60</v>
      </c>
      <c r="J19" s="65">
        <v>0.15</v>
      </c>
      <c r="K19" s="33">
        <v>1100</v>
      </c>
      <c r="L19" s="58">
        <v>6171.12</v>
      </c>
      <c r="M19" s="45" t="s">
        <v>110</v>
      </c>
      <c r="N19" s="46"/>
      <c r="O19" s="41"/>
      <c r="P19" s="12" t="str">
        <f t="shared" si="1"/>
        <v xml:space="preserve"> </v>
      </c>
    </row>
    <row r="20" spans="1:16" ht="17.25" x14ac:dyDescent="0.25">
      <c r="A20" s="53" t="s">
        <v>104</v>
      </c>
      <c r="B20" s="45" t="s">
        <v>83</v>
      </c>
      <c r="C20" s="106" t="s">
        <v>70</v>
      </c>
      <c r="D20" s="107"/>
      <c r="E20" s="60">
        <v>90</v>
      </c>
      <c r="F20" s="60">
        <v>110</v>
      </c>
      <c r="G20" s="61">
        <v>200</v>
      </c>
      <c r="H20" s="33" t="s">
        <v>71</v>
      </c>
      <c r="I20" s="48">
        <v>50</v>
      </c>
      <c r="J20" s="65">
        <v>0.22</v>
      </c>
      <c r="K20" s="33">
        <v>1200</v>
      </c>
      <c r="L20" s="58">
        <v>8312.6299999999992</v>
      </c>
      <c r="M20" s="45" t="s">
        <v>110</v>
      </c>
      <c r="N20" s="46"/>
      <c r="O20" s="41"/>
      <c r="P20" s="12" t="str">
        <f t="shared" si="1"/>
        <v xml:space="preserve"> </v>
      </c>
    </row>
    <row r="21" spans="1:16" ht="17.25" customHeight="1" x14ac:dyDescent="0.25">
      <c r="A21" s="53" t="s">
        <v>104</v>
      </c>
      <c r="B21" s="45" t="s">
        <v>84</v>
      </c>
      <c r="C21" s="106" t="s">
        <v>70</v>
      </c>
      <c r="D21" s="106"/>
      <c r="E21" s="60">
        <v>70</v>
      </c>
      <c r="F21" s="60">
        <v>44</v>
      </c>
      <c r="G21" s="61">
        <v>114</v>
      </c>
      <c r="H21" s="33" t="s">
        <v>71</v>
      </c>
      <c r="I21" s="48">
        <v>50</v>
      </c>
      <c r="J21" s="65">
        <v>0.33</v>
      </c>
      <c r="K21" s="33">
        <v>1300</v>
      </c>
      <c r="L21" s="58">
        <v>4635.8999999999996</v>
      </c>
      <c r="M21" s="45" t="s">
        <v>110</v>
      </c>
      <c r="N21" s="46"/>
      <c r="O21" s="41"/>
      <c r="P21" s="12" t="str">
        <f t="shared" si="1"/>
        <v xml:space="preserve"> </v>
      </c>
    </row>
    <row r="22" spans="1:16" ht="17.25" x14ac:dyDescent="0.25">
      <c r="A22" s="53" t="s">
        <v>104</v>
      </c>
      <c r="B22" s="45" t="s">
        <v>85</v>
      </c>
      <c r="C22" s="106" t="s">
        <v>70</v>
      </c>
      <c r="D22" s="106"/>
      <c r="E22" s="60">
        <v>0</v>
      </c>
      <c r="F22" s="60">
        <v>45</v>
      </c>
      <c r="G22" s="61">
        <v>45</v>
      </c>
      <c r="H22" s="33" t="s">
        <v>71</v>
      </c>
      <c r="I22" s="48">
        <v>50</v>
      </c>
      <c r="J22" s="65">
        <v>0.1</v>
      </c>
      <c r="K22" s="33">
        <v>1000</v>
      </c>
      <c r="L22" s="58">
        <v>2182.14</v>
      </c>
      <c r="M22" s="45" t="s">
        <v>110</v>
      </c>
      <c r="N22" s="46"/>
      <c r="O22" s="41"/>
      <c r="P22" s="12" t="str">
        <f t="shared" si="1"/>
        <v xml:space="preserve"> </v>
      </c>
    </row>
    <row r="23" spans="1:16" ht="17.25" x14ac:dyDescent="0.25">
      <c r="A23" s="53" t="s">
        <v>104</v>
      </c>
      <c r="B23" s="45" t="s">
        <v>86</v>
      </c>
      <c r="C23" s="106" t="s">
        <v>70</v>
      </c>
      <c r="D23" s="106"/>
      <c r="E23" s="60">
        <v>25</v>
      </c>
      <c r="F23" s="60">
        <v>49</v>
      </c>
      <c r="G23" s="61">
        <v>74</v>
      </c>
      <c r="H23" s="33" t="s">
        <v>71</v>
      </c>
      <c r="I23" s="48">
        <v>60</v>
      </c>
      <c r="J23" s="65">
        <v>0.3</v>
      </c>
      <c r="K23" s="33">
        <v>1600</v>
      </c>
      <c r="L23" s="58">
        <v>3284.57</v>
      </c>
      <c r="M23" s="45" t="s">
        <v>110</v>
      </c>
      <c r="N23" s="46"/>
      <c r="O23" s="41"/>
      <c r="P23" s="12" t="str">
        <f t="shared" si="1"/>
        <v xml:space="preserve"> </v>
      </c>
    </row>
    <row r="24" spans="1:16" ht="17.25" x14ac:dyDescent="0.25">
      <c r="A24" s="53" t="s">
        <v>104</v>
      </c>
      <c r="B24" s="45" t="s">
        <v>87</v>
      </c>
      <c r="C24" s="106" t="s">
        <v>70</v>
      </c>
      <c r="D24" s="107"/>
      <c r="E24" s="60">
        <v>120</v>
      </c>
      <c r="F24" s="60">
        <v>108</v>
      </c>
      <c r="G24" s="61">
        <v>228</v>
      </c>
      <c r="H24" s="33" t="s">
        <v>71</v>
      </c>
      <c r="I24" s="48">
        <v>50</v>
      </c>
      <c r="J24" s="65">
        <v>0.17</v>
      </c>
      <c r="K24" s="33">
        <v>1600</v>
      </c>
      <c r="L24" s="58">
        <v>9991.1</v>
      </c>
      <c r="M24" s="45" t="s">
        <v>110</v>
      </c>
      <c r="N24" s="46"/>
      <c r="O24" s="41"/>
      <c r="P24" s="12" t="str">
        <f t="shared" si="1"/>
        <v xml:space="preserve"> </v>
      </c>
    </row>
    <row r="25" spans="1:16" ht="17.25" x14ac:dyDescent="0.25">
      <c r="A25" s="53" t="s">
        <v>104</v>
      </c>
      <c r="B25" s="45" t="s">
        <v>88</v>
      </c>
      <c r="C25" s="106" t="s">
        <v>70</v>
      </c>
      <c r="D25" s="107"/>
      <c r="E25" s="60">
        <v>20</v>
      </c>
      <c r="F25" s="60">
        <v>59</v>
      </c>
      <c r="G25" s="61">
        <v>79</v>
      </c>
      <c r="H25" s="33" t="s">
        <v>71</v>
      </c>
      <c r="I25" s="48">
        <v>60</v>
      </c>
      <c r="J25" s="65">
        <v>0.32</v>
      </c>
      <c r="K25" s="33">
        <v>1600</v>
      </c>
      <c r="L25" s="58">
        <v>3310.32</v>
      </c>
      <c r="M25" s="45" t="s">
        <v>110</v>
      </c>
      <c r="N25" s="46"/>
      <c r="O25" s="41"/>
      <c r="P25" s="12" t="str">
        <f t="shared" si="1"/>
        <v xml:space="preserve"> </v>
      </c>
    </row>
    <row r="26" spans="1:16" ht="17.25" x14ac:dyDescent="0.25">
      <c r="A26" s="53" t="s">
        <v>104</v>
      </c>
      <c r="B26" s="45" t="s">
        <v>89</v>
      </c>
      <c r="C26" s="106" t="s">
        <v>70</v>
      </c>
      <c r="D26" s="107"/>
      <c r="E26" s="60">
        <v>10</v>
      </c>
      <c r="F26" s="60">
        <v>24</v>
      </c>
      <c r="G26" s="61">
        <v>34</v>
      </c>
      <c r="H26" s="33" t="s">
        <v>71</v>
      </c>
      <c r="I26" s="48">
        <v>60</v>
      </c>
      <c r="J26" s="65">
        <v>0.13</v>
      </c>
      <c r="K26" s="33">
        <v>1600</v>
      </c>
      <c r="L26" s="58">
        <v>1660.68</v>
      </c>
      <c r="M26" s="45" t="s">
        <v>110</v>
      </c>
      <c r="N26" s="46"/>
      <c r="O26" s="41"/>
      <c r="P26" s="12" t="str">
        <f t="shared" si="1"/>
        <v xml:space="preserve"> </v>
      </c>
    </row>
    <row r="27" spans="1:16" ht="17.25" x14ac:dyDescent="0.25">
      <c r="A27" s="53" t="s">
        <v>104</v>
      </c>
      <c r="B27" s="45" t="s">
        <v>90</v>
      </c>
      <c r="C27" s="106" t="s">
        <v>70</v>
      </c>
      <c r="D27" s="106"/>
      <c r="E27" s="60">
        <v>20</v>
      </c>
      <c r="F27" s="60">
        <v>116</v>
      </c>
      <c r="G27" s="61">
        <v>136</v>
      </c>
      <c r="H27" s="33" t="s">
        <v>71</v>
      </c>
      <c r="I27" s="48">
        <v>50</v>
      </c>
      <c r="J27" s="65">
        <v>0.18</v>
      </c>
      <c r="K27" s="33">
        <v>1200</v>
      </c>
      <c r="L27" s="58">
        <v>6303.82</v>
      </c>
      <c r="M27" s="45" t="s">
        <v>110</v>
      </c>
      <c r="N27" s="46"/>
      <c r="O27" s="41"/>
      <c r="P27" s="12" t="str">
        <f t="shared" si="1"/>
        <v xml:space="preserve"> </v>
      </c>
    </row>
    <row r="28" spans="1:16" ht="17.25" x14ac:dyDescent="0.25">
      <c r="A28" s="53" t="s">
        <v>105</v>
      </c>
      <c r="B28" s="45" t="s">
        <v>91</v>
      </c>
      <c r="C28" s="106" t="s">
        <v>70</v>
      </c>
      <c r="D28" s="106"/>
      <c r="E28" s="60">
        <v>28</v>
      </c>
      <c r="F28" s="60">
        <v>39</v>
      </c>
      <c r="G28" s="61">
        <v>67</v>
      </c>
      <c r="H28" s="33" t="s">
        <v>71</v>
      </c>
      <c r="I28" s="48">
        <v>50</v>
      </c>
      <c r="J28" s="65">
        <v>0.14000000000000001</v>
      </c>
      <c r="K28" s="33">
        <v>800</v>
      </c>
      <c r="L28" s="58">
        <v>2790.41</v>
      </c>
      <c r="M28" s="45" t="s">
        <v>110</v>
      </c>
      <c r="N28" s="46"/>
      <c r="O28" s="41"/>
      <c r="P28" s="12" t="str">
        <f t="shared" si="1"/>
        <v xml:space="preserve"> </v>
      </c>
    </row>
    <row r="29" spans="1:16" ht="17.25" x14ac:dyDescent="0.25">
      <c r="A29" s="53" t="s">
        <v>105</v>
      </c>
      <c r="B29" s="45" t="s">
        <v>92</v>
      </c>
      <c r="C29" s="106" t="s">
        <v>70</v>
      </c>
      <c r="D29" s="106"/>
      <c r="E29" s="60">
        <v>22</v>
      </c>
      <c r="F29" s="60">
        <v>45</v>
      </c>
      <c r="G29" s="61">
        <v>67</v>
      </c>
      <c r="H29" s="33" t="s">
        <v>71</v>
      </c>
      <c r="I29" s="48">
        <v>50</v>
      </c>
      <c r="J29" s="65">
        <v>0.19</v>
      </c>
      <c r="K29" s="33">
        <v>800</v>
      </c>
      <c r="L29" s="58">
        <v>2711.31</v>
      </c>
      <c r="M29" s="45" t="s">
        <v>110</v>
      </c>
      <c r="N29" s="46"/>
      <c r="O29" s="41"/>
      <c r="P29" s="12" t="str">
        <f t="shared" si="1"/>
        <v xml:space="preserve"> </v>
      </c>
    </row>
    <row r="30" spans="1:16" ht="17.25" x14ac:dyDescent="0.25">
      <c r="A30" s="53" t="s">
        <v>105</v>
      </c>
      <c r="B30" s="45" t="s">
        <v>93</v>
      </c>
      <c r="C30" s="106" t="s">
        <v>70</v>
      </c>
      <c r="D30" s="107"/>
      <c r="E30" s="62">
        <v>17</v>
      </c>
      <c r="F30" s="62">
        <v>34</v>
      </c>
      <c r="G30" s="61">
        <v>51</v>
      </c>
      <c r="H30" s="33" t="s">
        <v>71</v>
      </c>
      <c r="I30" s="38">
        <v>50</v>
      </c>
      <c r="J30" s="66">
        <v>0.13</v>
      </c>
      <c r="K30" s="39">
        <v>1200</v>
      </c>
      <c r="L30" s="58">
        <v>2383.66</v>
      </c>
      <c r="M30" s="45" t="s">
        <v>110</v>
      </c>
      <c r="N30" s="46"/>
      <c r="O30" s="42"/>
      <c r="P30" s="12"/>
    </row>
    <row r="31" spans="1:16" ht="17.25" x14ac:dyDescent="0.25">
      <c r="A31" s="53" t="s">
        <v>105</v>
      </c>
      <c r="B31" s="45" t="s">
        <v>94</v>
      </c>
      <c r="C31" s="106" t="s">
        <v>70</v>
      </c>
      <c r="D31" s="106"/>
      <c r="E31" s="62">
        <v>54</v>
      </c>
      <c r="F31" s="62">
        <v>136</v>
      </c>
      <c r="G31" s="61">
        <v>190</v>
      </c>
      <c r="H31" s="33" t="s">
        <v>71</v>
      </c>
      <c r="I31" s="38">
        <v>55</v>
      </c>
      <c r="J31" s="66">
        <v>0.26</v>
      </c>
      <c r="K31" s="39">
        <v>1000</v>
      </c>
      <c r="L31" s="58">
        <v>7698.76</v>
      </c>
      <c r="M31" s="45" t="s">
        <v>110</v>
      </c>
      <c r="N31" s="46"/>
      <c r="O31" s="42"/>
      <c r="P31" s="12"/>
    </row>
    <row r="32" spans="1:16" ht="17.25" x14ac:dyDescent="0.25">
      <c r="A32" s="53" t="s">
        <v>105</v>
      </c>
      <c r="B32" s="45" t="s">
        <v>95</v>
      </c>
      <c r="C32" s="106" t="s">
        <v>70</v>
      </c>
      <c r="D32" s="107"/>
      <c r="E32" s="62">
        <v>37</v>
      </c>
      <c r="F32" s="62">
        <v>40</v>
      </c>
      <c r="G32" s="61">
        <v>77</v>
      </c>
      <c r="H32" s="33" t="s">
        <v>71</v>
      </c>
      <c r="I32" s="38">
        <v>50</v>
      </c>
      <c r="J32" s="66">
        <v>0.18</v>
      </c>
      <c r="K32" s="39">
        <v>1500</v>
      </c>
      <c r="L32" s="58">
        <v>3423.71</v>
      </c>
      <c r="M32" s="45" t="s">
        <v>110</v>
      </c>
      <c r="N32" s="46"/>
      <c r="O32" s="42"/>
      <c r="P32" s="12"/>
    </row>
    <row r="33" spans="1:16" ht="17.25" x14ac:dyDescent="0.25">
      <c r="A33" s="53" t="s">
        <v>72</v>
      </c>
      <c r="B33" s="45" t="s">
        <v>96</v>
      </c>
      <c r="C33" s="106" t="s">
        <v>70</v>
      </c>
      <c r="D33" s="106"/>
      <c r="E33" s="62">
        <v>179</v>
      </c>
      <c r="F33" s="62">
        <v>212</v>
      </c>
      <c r="G33" s="61">
        <v>391</v>
      </c>
      <c r="H33" s="33" t="s">
        <v>71</v>
      </c>
      <c r="I33" s="38">
        <v>60</v>
      </c>
      <c r="J33" s="66">
        <v>0.19</v>
      </c>
      <c r="K33" s="39">
        <v>650</v>
      </c>
      <c r="L33" s="58">
        <v>14504.27</v>
      </c>
      <c r="M33" s="45" t="s">
        <v>110</v>
      </c>
      <c r="N33" s="46"/>
      <c r="O33" s="42"/>
      <c r="P33" s="12"/>
    </row>
    <row r="34" spans="1:16" ht="17.25" x14ac:dyDescent="0.25">
      <c r="A34" s="53" t="s">
        <v>72</v>
      </c>
      <c r="B34" s="45" t="s">
        <v>97</v>
      </c>
      <c r="C34" s="106" t="s">
        <v>70</v>
      </c>
      <c r="D34" s="106"/>
      <c r="E34" s="62">
        <v>130</v>
      </c>
      <c r="F34" s="62">
        <v>85</v>
      </c>
      <c r="G34" s="61">
        <v>215</v>
      </c>
      <c r="H34" s="33" t="s">
        <v>71</v>
      </c>
      <c r="I34" s="38">
        <v>60</v>
      </c>
      <c r="J34" s="66">
        <v>0.17</v>
      </c>
      <c r="K34" s="39">
        <v>700</v>
      </c>
      <c r="L34" s="58">
        <v>8236.26</v>
      </c>
      <c r="M34" s="45" t="s">
        <v>110</v>
      </c>
      <c r="N34" s="46"/>
      <c r="O34" s="42"/>
      <c r="P34" s="12"/>
    </row>
    <row r="35" spans="1:16" ht="17.25" x14ac:dyDescent="0.25">
      <c r="A35" s="53" t="s">
        <v>72</v>
      </c>
      <c r="B35" s="45" t="s">
        <v>98</v>
      </c>
      <c r="C35" s="106" t="s">
        <v>70</v>
      </c>
      <c r="D35" s="106"/>
      <c r="E35" s="62">
        <v>249</v>
      </c>
      <c r="F35" s="62">
        <v>55</v>
      </c>
      <c r="G35" s="61">
        <v>304</v>
      </c>
      <c r="H35" s="33" t="s">
        <v>71</v>
      </c>
      <c r="I35" s="38">
        <v>60</v>
      </c>
      <c r="J35" s="66">
        <v>0.17</v>
      </c>
      <c r="K35" s="39">
        <v>1500</v>
      </c>
      <c r="L35" s="58">
        <v>11534.23</v>
      </c>
      <c r="M35" s="45" t="s">
        <v>110</v>
      </c>
      <c r="N35" s="46"/>
      <c r="O35" s="42"/>
      <c r="P35" s="12"/>
    </row>
    <row r="36" spans="1:16" ht="17.25" x14ac:dyDescent="0.25">
      <c r="A36" s="53" t="s">
        <v>72</v>
      </c>
      <c r="B36" s="45" t="s">
        <v>99</v>
      </c>
      <c r="C36" s="106" t="s">
        <v>70</v>
      </c>
      <c r="D36" s="107"/>
      <c r="E36" s="62">
        <v>204</v>
      </c>
      <c r="F36" s="62">
        <v>102</v>
      </c>
      <c r="G36" s="61">
        <v>306</v>
      </c>
      <c r="H36" s="33" t="s">
        <v>71</v>
      </c>
      <c r="I36" s="38">
        <v>55</v>
      </c>
      <c r="J36" s="66">
        <v>0.23</v>
      </c>
      <c r="K36" s="39">
        <v>1500</v>
      </c>
      <c r="L36" s="58">
        <v>11848.89</v>
      </c>
      <c r="M36" s="45" t="s">
        <v>110</v>
      </c>
      <c r="N36" s="46"/>
      <c r="O36" s="42"/>
      <c r="P36" s="12"/>
    </row>
    <row r="37" spans="1:16" ht="17.25" x14ac:dyDescent="0.25">
      <c r="A37" s="53" t="s">
        <v>73</v>
      </c>
      <c r="B37" s="45" t="s">
        <v>100</v>
      </c>
      <c r="C37" s="106" t="s">
        <v>70</v>
      </c>
      <c r="D37" s="106"/>
      <c r="E37" s="62">
        <v>65</v>
      </c>
      <c r="F37" s="62">
        <v>125</v>
      </c>
      <c r="G37" s="61">
        <v>190</v>
      </c>
      <c r="H37" s="33" t="s">
        <v>71</v>
      </c>
      <c r="I37" s="38">
        <v>50</v>
      </c>
      <c r="J37" s="66">
        <v>0.2</v>
      </c>
      <c r="K37" s="39">
        <v>1000</v>
      </c>
      <c r="L37" s="58">
        <v>7333.93</v>
      </c>
      <c r="M37" s="45" t="s">
        <v>110</v>
      </c>
      <c r="N37" s="46"/>
      <c r="O37" s="42"/>
      <c r="P37" s="12"/>
    </row>
    <row r="38" spans="1:16" ht="17.25" x14ac:dyDescent="0.25">
      <c r="A38" s="53" t="s">
        <v>73</v>
      </c>
      <c r="B38" s="45" t="s">
        <v>101</v>
      </c>
      <c r="C38" s="106" t="s">
        <v>70</v>
      </c>
      <c r="D38" s="107"/>
      <c r="E38" s="62">
        <v>168</v>
      </c>
      <c r="F38" s="62">
        <v>176</v>
      </c>
      <c r="G38" s="61">
        <v>344</v>
      </c>
      <c r="H38" s="33" t="s">
        <v>71</v>
      </c>
      <c r="I38" s="38">
        <v>60</v>
      </c>
      <c r="J38" s="66">
        <v>0.2</v>
      </c>
      <c r="K38" s="39">
        <v>600</v>
      </c>
      <c r="L38" s="58">
        <v>12321.46</v>
      </c>
      <c r="M38" s="45" t="s">
        <v>110</v>
      </c>
      <c r="N38" s="46"/>
      <c r="O38" s="42"/>
      <c r="P38" s="12"/>
    </row>
    <row r="39" spans="1:16" ht="17.25" x14ac:dyDescent="0.25">
      <c r="A39" s="53" t="s">
        <v>73</v>
      </c>
      <c r="B39" s="45" t="s">
        <v>106</v>
      </c>
      <c r="C39" s="106" t="s">
        <v>70</v>
      </c>
      <c r="D39" s="107"/>
      <c r="E39" s="62">
        <v>115</v>
      </c>
      <c r="F39" s="62">
        <v>155</v>
      </c>
      <c r="G39" s="61">
        <v>270</v>
      </c>
      <c r="H39" s="33" t="s">
        <v>71</v>
      </c>
      <c r="I39" s="38">
        <v>60</v>
      </c>
      <c r="J39" s="66">
        <v>0.1</v>
      </c>
      <c r="K39" s="39">
        <v>850</v>
      </c>
      <c r="L39" s="58">
        <v>12122.47</v>
      </c>
      <c r="M39" s="45" t="s">
        <v>110</v>
      </c>
      <c r="N39" s="46"/>
      <c r="O39" s="42"/>
      <c r="P39" s="12"/>
    </row>
    <row r="40" spans="1:16" ht="17.25" x14ac:dyDescent="0.25">
      <c r="A40" s="53" t="s">
        <v>73</v>
      </c>
      <c r="B40" s="45" t="s">
        <v>102</v>
      </c>
      <c r="C40" s="106" t="s">
        <v>70</v>
      </c>
      <c r="D40" s="106"/>
      <c r="E40" s="62">
        <v>225</v>
      </c>
      <c r="F40" s="62">
        <v>125</v>
      </c>
      <c r="G40" s="61">
        <v>350</v>
      </c>
      <c r="H40" s="33" t="s">
        <v>71</v>
      </c>
      <c r="I40" s="38">
        <v>50</v>
      </c>
      <c r="J40" s="66">
        <v>0.16</v>
      </c>
      <c r="K40" s="39">
        <v>1000</v>
      </c>
      <c r="L40" s="58">
        <v>13792.57</v>
      </c>
      <c r="M40" s="45" t="s">
        <v>110</v>
      </c>
      <c r="N40" s="46"/>
      <c r="O40" s="42"/>
      <c r="P40" s="12" t="str">
        <f t="shared" si="1"/>
        <v xml:space="preserve"> </v>
      </c>
    </row>
    <row r="41" spans="1:16" ht="18" thickBot="1" x14ac:dyDescent="0.3">
      <c r="A41" s="54" t="s">
        <v>73</v>
      </c>
      <c r="B41" s="55" t="s">
        <v>103</v>
      </c>
      <c r="C41" s="126" t="s">
        <v>70</v>
      </c>
      <c r="D41" s="126"/>
      <c r="E41" s="63">
        <v>80</v>
      </c>
      <c r="F41" s="63">
        <v>140</v>
      </c>
      <c r="G41" s="64">
        <v>220</v>
      </c>
      <c r="H41" s="37" t="s">
        <v>71</v>
      </c>
      <c r="I41" s="49">
        <v>50</v>
      </c>
      <c r="J41" s="67">
        <v>0.3</v>
      </c>
      <c r="K41" s="37">
        <v>1000</v>
      </c>
      <c r="L41" s="59">
        <v>8372.6</v>
      </c>
      <c r="M41" s="55" t="s">
        <v>110</v>
      </c>
      <c r="N41" s="78"/>
      <c r="O41" s="56"/>
      <c r="P41" s="12" t="str">
        <f t="shared" si="1"/>
        <v xml:space="preserve"> </v>
      </c>
    </row>
    <row r="42" spans="1:16" ht="15.75" thickBot="1" x14ac:dyDescent="0.3">
      <c r="A42" s="44"/>
      <c r="B42" s="36"/>
      <c r="C42" s="36"/>
      <c r="D42" s="36"/>
      <c r="E42" s="36"/>
      <c r="F42" s="36"/>
      <c r="G42" s="50" t="s">
        <v>107</v>
      </c>
      <c r="H42" s="36"/>
      <c r="I42" s="36"/>
      <c r="J42" s="99" t="s">
        <v>13</v>
      </c>
      <c r="K42" s="100"/>
      <c r="L42" s="57">
        <f>SUM(L12:L41)</f>
        <v>204450.31000000003</v>
      </c>
      <c r="M42" s="51"/>
      <c r="N42" s="52" t="s">
        <v>14</v>
      </c>
      <c r="O42" s="51">
        <f>SUM(O12:O41)</f>
        <v>0</v>
      </c>
      <c r="P42" s="12"/>
    </row>
    <row r="43" spans="1:16" ht="15.75" thickBot="1" x14ac:dyDescent="0.3">
      <c r="A43" s="101" t="s">
        <v>15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  <c r="O43" s="43">
        <f>O44-O42</f>
        <v>0</v>
      </c>
    </row>
    <row r="44" spans="1:16" ht="15.75" thickBot="1" x14ac:dyDescent="0.3">
      <c r="A44" s="101" t="s">
        <v>16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  <c r="O44" s="43">
        <f>IF("nie"=MID(I52,1,3),O42,(O42*1.2))</f>
        <v>0</v>
      </c>
    </row>
    <row r="45" spans="1:16" x14ac:dyDescent="0.25">
      <c r="A45" s="87" t="s">
        <v>17</v>
      </c>
      <c r="B45" s="88"/>
      <c r="C45" s="88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</row>
    <row r="46" spans="1:16" x14ac:dyDescent="0.25">
      <c r="A46" s="104" t="s">
        <v>63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</row>
    <row r="47" spans="1:16" ht="25.5" customHeight="1" x14ac:dyDescent="0.25">
      <c r="A47" s="27" t="s">
        <v>57</v>
      </c>
      <c r="B47" s="27"/>
      <c r="C47" s="27"/>
      <c r="D47" s="27"/>
      <c r="E47" s="27"/>
      <c r="F47" s="27"/>
      <c r="G47" s="28" t="s">
        <v>55</v>
      </c>
      <c r="H47" s="27"/>
      <c r="I47" s="27"/>
      <c r="J47" s="29"/>
      <c r="K47" s="29"/>
      <c r="L47" s="29"/>
      <c r="M47" s="29"/>
      <c r="N47" s="29"/>
      <c r="O47" s="29"/>
    </row>
    <row r="48" spans="1:16" ht="15" customHeight="1" x14ac:dyDescent="0.25">
      <c r="A48" s="90" t="s">
        <v>108</v>
      </c>
      <c r="B48" s="91"/>
      <c r="C48" s="91"/>
      <c r="D48" s="91"/>
      <c r="E48" s="92"/>
      <c r="F48" s="89" t="s">
        <v>56</v>
      </c>
      <c r="G48" s="30" t="s">
        <v>18</v>
      </c>
      <c r="H48" s="81"/>
      <c r="I48" s="82"/>
      <c r="J48" s="82"/>
      <c r="K48" s="82"/>
      <c r="L48" s="82"/>
      <c r="M48" s="82"/>
      <c r="N48" s="82"/>
      <c r="O48" s="83"/>
    </row>
    <row r="49" spans="1:15" x14ac:dyDescent="0.25">
      <c r="A49" s="93"/>
      <c r="B49" s="94"/>
      <c r="C49" s="94"/>
      <c r="D49" s="94"/>
      <c r="E49" s="95"/>
      <c r="F49" s="89"/>
      <c r="G49" s="30" t="s">
        <v>19</v>
      </c>
      <c r="H49" s="81"/>
      <c r="I49" s="82"/>
      <c r="J49" s="82"/>
      <c r="K49" s="82"/>
      <c r="L49" s="82"/>
      <c r="M49" s="82"/>
      <c r="N49" s="82"/>
      <c r="O49" s="83"/>
    </row>
    <row r="50" spans="1:15" ht="18" customHeight="1" x14ac:dyDescent="0.25">
      <c r="A50" s="93"/>
      <c r="B50" s="94"/>
      <c r="C50" s="94"/>
      <c r="D50" s="94"/>
      <c r="E50" s="95"/>
      <c r="F50" s="89"/>
      <c r="G50" s="30" t="s">
        <v>20</v>
      </c>
      <c r="H50" s="81"/>
      <c r="I50" s="82"/>
      <c r="J50" s="82"/>
      <c r="K50" s="82"/>
      <c r="L50" s="82"/>
      <c r="M50" s="82"/>
      <c r="N50" s="82"/>
      <c r="O50" s="83"/>
    </row>
    <row r="51" spans="1:15" x14ac:dyDescent="0.25">
      <c r="A51" s="93"/>
      <c r="B51" s="94"/>
      <c r="C51" s="94"/>
      <c r="D51" s="94"/>
      <c r="E51" s="95"/>
      <c r="F51" s="89"/>
      <c r="G51" s="30" t="s">
        <v>21</v>
      </c>
      <c r="H51" s="81"/>
      <c r="I51" s="82"/>
      <c r="J51" s="82"/>
      <c r="K51" s="82"/>
      <c r="L51" s="82"/>
      <c r="M51" s="82"/>
      <c r="N51" s="82"/>
      <c r="O51" s="83"/>
    </row>
    <row r="52" spans="1:15" x14ac:dyDescent="0.25">
      <c r="A52" s="93"/>
      <c r="B52" s="94"/>
      <c r="C52" s="94"/>
      <c r="D52" s="94"/>
      <c r="E52" s="95"/>
      <c r="F52" s="89"/>
      <c r="G52" s="30" t="s">
        <v>22</v>
      </c>
      <c r="H52" s="81"/>
      <c r="I52" s="82"/>
      <c r="J52" s="82"/>
      <c r="K52" s="82"/>
      <c r="L52" s="82"/>
      <c r="M52" s="82"/>
      <c r="N52" s="82"/>
      <c r="O52" s="83"/>
    </row>
    <row r="53" spans="1:15" x14ac:dyDescent="0.25">
      <c r="A53" s="93"/>
      <c r="B53" s="94"/>
      <c r="C53" s="94"/>
      <c r="D53" s="94"/>
      <c r="E53" s="95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1:15" x14ac:dyDescent="0.25">
      <c r="A54" s="93"/>
      <c r="B54" s="94"/>
      <c r="C54" s="94"/>
      <c r="D54" s="94"/>
      <c r="E54" s="95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1:15" x14ac:dyDescent="0.25">
      <c r="A55" s="96"/>
      <c r="B55" s="97"/>
      <c r="C55" s="97"/>
      <c r="D55" s="97"/>
      <c r="E55" s="98"/>
      <c r="F55" s="29"/>
      <c r="G55" s="24"/>
      <c r="H55" s="18"/>
      <c r="I55" s="24"/>
      <c r="J55" s="24" t="s">
        <v>23</v>
      </c>
      <c r="K55" s="24"/>
      <c r="L55" s="84"/>
      <c r="M55" s="85"/>
      <c r="N55" s="86"/>
      <c r="O55" s="24"/>
    </row>
    <row r="56" spans="1:15" x14ac:dyDescent="0.25">
      <c r="A56" s="29"/>
      <c r="B56" s="29"/>
      <c r="C56" s="29"/>
      <c r="D56" s="29"/>
      <c r="E56" s="29"/>
      <c r="F56" s="29"/>
      <c r="G56" s="24"/>
      <c r="H56" s="24"/>
      <c r="I56" s="24"/>
      <c r="J56" s="24"/>
      <c r="K56" s="24"/>
      <c r="L56" s="24"/>
      <c r="M56" s="24"/>
      <c r="N56" s="24"/>
      <c r="O56" s="24"/>
    </row>
    <row r="57" spans="1:15" x14ac:dyDescent="0.25">
      <c r="A57" s="34"/>
      <c r="B57" s="35"/>
      <c r="C57" s="21"/>
      <c r="D57" s="21"/>
      <c r="E57" s="21"/>
      <c r="F57" s="21"/>
      <c r="G57" s="24"/>
      <c r="H57" s="24"/>
      <c r="I57" s="24"/>
      <c r="J57" s="24"/>
      <c r="K57" s="24"/>
      <c r="L57" s="24"/>
      <c r="M57" s="24"/>
      <c r="N57" s="24"/>
      <c r="O57" s="24"/>
    </row>
  </sheetData>
  <mergeCells count="64">
    <mergeCell ref="B6:H6"/>
    <mergeCell ref="C37:D37"/>
    <mergeCell ref="C38:D38"/>
    <mergeCell ref="C32:D32"/>
    <mergeCell ref="C33:D33"/>
    <mergeCell ref="C34:D34"/>
    <mergeCell ref="C35:D35"/>
    <mergeCell ref="C36:D36"/>
    <mergeCell ref="C16:D16"/>
    <mergeCell ref="C40:D40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9:D39"/>
    <mergeCell ref="C41:D4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7:F7"/>
    <mergeCell ref="B9:B11"/>
    <mergeCell ref="C9:D9"/>
    <mergeCell ref="E9:G9"/>
    <mergeCell ref="N9:N11"/>
    <mergeCell ref="O9:O11"/>
    <mergeCell ref="C10:D11"/>
    <mergeCell ref="E10:E11"/>
    <mergeCell ref="F10:F11"/>
    <mergeCell ref="G10:G11"/>
    <mergeCell ref="M9:M11"/>
    <mergeCell ref="C3:K3"/>
    <mergeCell ref="H52:O52"/>
    <mergeCell ref="L55:N55"/>
    <mergeCell ref="A45:C45"/>
    <mergeCell ref="F48:F52"/>
    <mergeCell ref="H48:O48"/>
    <mergeCell ref="H49:O49"/>
    <mergeCell ref="H50:O50"/>
    <mergeCell ref="H51:O51"/>
    <mergeCell ref="A48:E55"/>
    <mergeCell ref="J42:K42"/>
    <mergeCell ref="A43:N43"/>
    <mergeCell ref="A44:N44"/>
    <mergeCell ref="A46:O46"/>
    <mergeCell ref="C17:D17"/>
    <mergeCell ref="L9:L11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H27" sqref="H27"/>
    </sheetView>
  </sheetViews>
  <sheetFormatPr defaultRowHeight="15" x14ac:dyDescent="0.25"/>
  <cols>
    <col min="2" max="2" width="16.28515625" bestFit="1" customWidth="1"/>
  </cols>
  <sheetData>
    <row r="3" spans="1:9" x14ac:dyDescent="0.25">
      <c r="A3" s="32" t="s">
        <v>59</v>
      </c>
      <c r="B3" s="32" t="s">
        <v>67</v>
      </c>
      <c r="C3" s="32"/>
      <c r="D3" s="32" t="s">
        <v>59</v>
      </c>
      <c r="E3" s="32" t="s">
        <v>67</v>
      </c>
      <c r="F3" s="32"/>
      <c r="G3" s="32" t="s">
        <v>59</v>
      </c>
      <c r="H3" s="32" t="s">
        <v>67</v>
      </c>
    </row>
    <row r="4" spans="1:9" x14ac:dyDescent="0.25">
      <c r="A4" s="32">
        <v>5.35</v>
      </c>
      <c r="B4" s="32">
        <v>22.72</v>
      </c>
      <c r="C4" s="32">
        <f>A4*B4</f>
        <v>121.55199999999999</v>
      </c>
      <c r="D4" s="32">
        <v>16.41</v>
      </c>
      <c r="E4" s="32">
        <v>27.44</v>
      </c>
      <c r="F4" s="32">
        <f>D4*E4</f>
        <v>450.29040000000003</v>
      </c>
      <c r="G4" s="32"/>
      <c r="H4" s="32"/>
      <c r="I4" s="32">
        <f>G4*H4</f>
        <v>0</v>
      </c>
    </row>
    <row r="7" spans="1:9" x14ac:dyDescent="0.25">
      <c r="B7">
        <f>(C4+F4+I4)/(A4+D4+G4)</f>
        <v>26.279522058823531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15" sqref="B15:N15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5" t="s">
        <v>51</v>
      </c>
      <c r="M2" s="155"/>
    </row>
    <row r="3" spans="1:14" x14ac:dyDescent="0.25">
      <c r="A3" s="5" t="s">
        <v>25</v>
      </c>
      <c r="B3" s="156" t="s">
        <v>26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x14ac:dyDescent="0.25">
      <c r="A4" s="5" t="s">
        <v>27</v>
      </c>
      <c r="B4" s="156" t="s">
        <v>28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</row>
    <row r="5" spans="1:14" x14ac:dyDescent="0.25">
      <c r="A5" s="5" t="s">
        <v>8</v>
      </c>
      <c r="B5" s="156" t="s">
        <v>29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x14ac:dyDescent="0.25">
      <c r="A6" s="5" t="s">
        <v>2</v>
      </c>
      <c r="B6" s="156" t="s">
        <v>30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x14ac:dyDescent="0.25">
      <c r="A7" s="6" t="s">
        <v>31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4"/>
    </row>
    <row r="8" spans="1:14" x14ac:dyDescent="0.25">
      <c r="A8" s="5" t="s">
        <v>12</v>
      </c>
      <c r="B8" s="156" t="s">
        <v>32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x14ac:dyDescent="0.25">
      <c r="A9" s="7" t="s">
        <v>33</v>
      </c>
      <c r="B9" s="156" t="s">
        <v>34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x14ac:dyDescent="0.25">
      <c r="A10" s="7" t="s">
        <v>35</v>
      </c>
      <c r="B10" s="156" t="s">
        <v>36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A11" s="8" t="s">
        <v>37</v>
      </c>
      <c r="B11" s="156" t="s">
        <v>38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  <row r="12" spans="1:14" x14ac:dyDescent="0.25">
      <c r="A12" s="9" t="s">
        <v>39</v>
      </c>
      <c r="B12" s="156" t="s">
        <v>40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</row>
    <row r="13" spans="1:14" ht="24" customHeight="1" x14ac:dyDescent="0.25">
      <c r="A13" s="8" t="s">
        <v>41</v>
      </c>
      <c r="B13" s="156" t="s">
        <v>42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</row>
    <row r="14" spans="1:14" ht="16.5" customHeight="1" x14ac:dyDescent="0.25">
      <c r="A14" s="8" t="s">
        <v>5</v>
      </c>
      <c r="B14" s="156" t="s">
        <v>52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</row>
    <row r="15" spans="1:14" x14ac:dyDescent="0.25">
      <c r="A15" s="8" t="s">
        <v>43</v>
      </c>
      <c r="B15" s="156" t="s">
        <v>44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</row>
    <row r="16" spans="1:14" ht="38.25" x14ac:dyDescent="0.25">
      <c r="A16" s="10" t="s">
        <v>45</v>
      </c>
      <c r="B16" s="156" t="s">
        <v>46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</row>
    <row r="17" spans="1:14" ht="28.5" customHeight="1" x14ac:dyDescent="0.25">
      <c r="A17" s="10" t="s">
        <v>47</v>
      </c>
      <c r="B17" s="156" t="s">
        <v>48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</row>
    <row r="18" spans="1:14" ht="27" customHeight="1" x14ac:dyDescent="0.25">
      <c r="A18" s="11" t="s">
        <v>49</v>
      </c>
      <c r="B18" s="156" t="s">
        <v>50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</row>
    <row r="19" spans="1:14" ht="75" customHeight="1" x14ac:dyDescent="0.25">
      <c r="A19" s="31" t="s">
        <v>60</v>
      </c>
      <c r="B19" s="157" t="s">
        <v>61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2024-11-26T14:55:17Z</cp:lastPrinted>
  <dcterms:created xsi:type="dcterms:W3CDTF">2012-08-13T12:29:09Z</dcterms:created>
  <dcterms:modified xsi:type="dcterms:W3CDTF">2024-12-03T13:56:58Z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