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akosova2852461\Desktop\Bratislava, HS Hálkova, rekonštrukcia objektu\5. Vysvetlovanie SP\vysvetlenie 4\"/>
    </mc:Choice>
  </mc:AlternateContent>
  <xr:revisionPtr revIDLastSave="0" documentId="13_ncr:1_{51791713-7386-4C62-B75A-A0FF3720A5B2}" xr6:coauthVersionLast="47" xr6:coauthVersionMax="47" xr10:uidLastSave="{00000000-0000-0000-0000-000000000000}"/>
  <bookViews>
    <workbookView xWindow="-120" yWindow="-120" windowWidth="29040" windowHeight="15720" firstSheet="24" activeTab="26" xr2:uid="{00000000-000D-0000-FFFF-FFFF00000000}"/>
  </bookViews>
  <sheets>
    <sheet name="Rekapitulácia stavby" sheetId="1" r:id="rId1"/>
    <sheet name="SO 01.01 - Zateplenie obv..." sheetId="2" r:id="rId2"/>
    <sheet name="SO 01.02 - Zateplenie str..." sheetId="3" r:id="rId3"/>
    <sheet name="SO 01.03 - Výmena otvorov..." sheetId="4" r:id="rId4"/>
    <sheet name="SO 01-3 - Silnoprúdová el..." sheetId="5" r:id="rId5"/>
    <sheet name="SO 01-7 - Vzduchotechnika..." sheetId="6" r:id="rId6"/>
    <sheet name="SO 02-3 - Garáže - Silnop..." sheetId="7" r:id="rId7"/>
    <sheet name="SO 01-1,2 - ASR -  NEZELE..." sheetId="8" r:id="rId8"/>
    <sheet name="SO 01-3.1 - Núdzové osvet..." sheetId="9" r:id="rId9"/>
    <sheet name="SO 01-3.2 - Silnoprúdová ..." sheetId="10" r:id="rId10"/>
    <sheet name="SO 01-4.1 - Slaborúdová e..." sheetId="11" r:id="rId11"/>
    <sheet name="SO 01-5 - Ústredné vykuro..." sheetId="12" r:id="rId12"/>
    <sheet name="SO 01-6 - Zdravotechnika" sheetId="13" r:id="rId13"/>
    <sheet name="SO 01-8 - Nožnicová plošina" sheetId="14" r:id="rId14"/>
    <sheet name="SO 01-9 - Rozvod stlačené..." sheetId="15" r:id="rId15"/>
    <sheet name="SO 01-10 - Odsávanie výfu..." sheetId="16" r:id="rId16"/>
    <sheet name="SO 02-1,2 - Garáže - arch..." sheetId="17" r:id="rId17"/>
    <sheet name="SO 02-3.1 - Garáže - Siln..." sheetId="18" r:id="rId18"/>
    <sheet name="SO 02-3.2 - Garáže - Núdz..." sheetId="19" r:id="rId19"/>
    <sheet name="SO 02-4 - Garáže - Slabor..." sheetId="20" r:id="rId20"/>
    <sheet name="SO 02-5 - Garáže-Ústredné..." sheetId="21" r:id="rId21"/>
    <sheet name="SO 02-6 - Garáže - Zdravo..." sheetId="22" r:id="rId22"/>
    <sheet name="SO 02-7 - Garáže - Vzduch..." sheetId="23" r:id="rId23"/>
    <sheet name="SO 02-8 - Garáže - Rozvod..." sheetId="24" r:id="rId24"/>
    <sheet name="SO 02-9 - Garáže - Odsáva..." sheetId="25" r:id="rId25"/>
    <sheet name="SO-02-10.1,2,3 - Areálová..." sheetId="26" r:id="rId26"/>
    <sheet name="SO 03-1 - Úprava dažďovej..." sheetId="27" r:id="rId27"/>
    <sheet name="SO 03-2 - SO 03  Spevnené..." sheetId="28" r:id="rId28"/>
    <sheet name="SO-04 - Elektrická prípoj..." sheetId="29" r:id="rId29"/>
  </sheets>
  <definedNames>
    <definedName name="_xlnm._FilterDatabase" localSheetId="1" hidden="1">'SO 01.01 - Zateplenie obv...'!$C$130:$K$224</definedName>
    <definedName name="_xlnm._FilterDatabase" localSheetId="2" hidden="1">'SO 01.02 - Zateplenie str...'!$C$132:$K$216</definedName>
    <definedName name="_xlnm._FilterDatabase" localSheetId="3" hidden="1">'SO 01.03 - Výmena otvorov...'!$C$126:$K$218</definedName>
    <definedName name="_xlnm._FilterDatabase" localSheetId="7" hidden="1">'SO 01-1,2 - ASR -  NEZELE...'!$C$143:$K$486</definedName>
    <definedName name="_xlnm._FilterDatabase" localSheetId="15" hidden="1">'SO 01-10 - Odsávanie výfu...'!$C$121:$K$152</definedName>
    <definedName name="_xlnm._FilterDatabase" localSheetId="4" hidden="1">'SO 01-3 - Silnoprúdová el...'!$C$121:$K$151</definedName>
    <definedName name="_xlnm._FilterDatabase" localSheetId="8" hidden="1">'SO 01-3.1 - Núdzové osvet...'!$C$124:$K$158</definedName>
    <definedName name="_xlnm._FilterDatabase" localSheetId="9" hidden="1">'SO 01-3.2 - Silnoprúdová ...'!$C$122:$K$261</definedName>
    <definedName name="_xlnm._FilterDatabase" localSheetId="10" hidden="1">'SO 01-4.1 - Slaborúdová e...'!$C$122:$K$165</definedName>
    <definedName name="_xlnm._FilterDatabase" localSheetId="11" hidden="1">'SO 01-5 - Ústredné vykuro...'!$C$129:$K$195</definedName>
    <definedName name="_xlnm._FilterDatabase" localSheetId="12" hidden="1">'SO 01-6 - Zdravotechnika'!$C$128:$K$271</definedName>
    <definedName name="_xlnm._FilterDatabase" localSheetId="5" hidden="1">'SO 01-7 - Vzduchotechnika...'!$C$133:$K$307</definedName>
    <definedName name="_xlnm._FilterDatabase" localSheetId="13" hidden="1">'SO 01-8 - Nožnicová plošina'!$C$121:$K$125</definedName>
    <definedName name="_xlnm._FilterDatabase" localSheetId="14" hidden="1">'SO 01-9 - Rozvod stlačené...'!$C$121:$K$143</definedName>
    <definedName name="_xlnm._FilterDatabase" localSheetId="16" hidden="1">'SO 02-1,2 - Garáže - arch...'!$C$134:$K$263</definedName>
    <definedName name="_xlnm._FilterDatabase" localSheetId="6" hidden="1">'SO 02-3 - Garáže - Silnop...'!$C$121:$K$144</definedName>
    <definedName name="_xlnm._FilterDatabase" localSheetId="17" hidden="1">'SO 02-3.1 - Garáže - Siln...'!$C$122:$K$186</definedName>
    <definedName name="_xlnm._FilterDatabase" localSheetId="18" hidden="1">'SO 02-3.2 - Garáže - Núdz...'!$C$125:$K$149</definedName>
    <definedName name="_xlnm._FilterDatabase" localSheetId="19" hidden="1">'SO 02-4 - Garáže - Slabor...'!$C$122:$K$161</definedName>
    <definedName name="_xlnm._FilterDatabase" localSheetId="20" hidden="1">'SO 02-5 - Garáže-Ústredné...'!$C$123:$K$143</definedName>
    <definedName name="_xlnm._FilterDatabase" localSheetId="21" hidden="1">'SO 02-6 - Garáže - Zdravo...'!$C$126:$K$161</definedName>
    <definedName name="_xlnm._FilterDatabase" localSheetId="22" hidden="1">'SO 02-7 - Garáže - Vzduch...'!$C$120:$K$128</definedName>
    <definedName name="_xlnm._FilterDatabase" localSheetId="23" hidden="1">'SO 02-8 - Garáže - Rozvod...'!$C$121:$K$143</definedName>
    <definedName name="_xlnm._FilterDatabase" localSheetId="24" hidden="1">'SO 02-9 - Garáže - Odsáva...'!$C$120:$K$139</definedName>
    <definedName name="_xlnm._FilterDatabase" localSheetId="26" hidden="1">'SO 03-1 - Úprava dažďovej...'!$C$127:$K$149</definedName>
    <definedName name="_xlnm._FilterDatabase" localSheetId="27" hidden="1">'SO 03-2 - SO 03  Spevnené...'!$C$126:$K$198</definedName>
    <definedName name="_xlnm._FilterDatabase" localSheetId="25" hidden="1">'SO-02-10.1,2,3 - Areálová...'!$C$126:$K$172</definedName>
    <definedName name="_xlnm._FilterDatabase" localSheetId="28" hidden="1">'SO-04 - Elektrická prípoj...'!$C$121:$K$140</definedName>
    <definedName name="_xlnm.Print_Titles" localSheetId="0">'Rekapitulácia stavby'!$92:$92</definedName>
    <definedName name="_xlnm.Print_Titles" localSheetId="1">'SO 01.01 - Zateplenie obv...'!$130:$130</definedName>
    <definedName name="_xlnm.Print_Titles" localSheetId="2">'SO 01.02 - Zateplenie str...'!$132:$132</definedName>
    <definedName name="_xlnm.Print_Titles" localSheetId="3">'SO 01.03 - Výmena otvorov...'!$126:$126</definedName>
    <definedName name="_xlnm.Print_Titles" localSheetId="7">'SO 01-1,2 - ASR -  NEZELE...'!$143:$143</definedName>
    <definedName name="_xlnm.Print_Titles" localSheetId="15">'SO 01-10 - Odsávanie výfu...'!$121:$121</definedName>
    <definedName name="_xlnm.Print_Titles" localSheetId="4">'SO 01-3 - Silnoprúdová el...'!$121:$121</definedName>
    <definedName name="_xlnm.Print_Titles" localSheetId="8">'SO 01-3.1 - Núdzové osvet...'!$124:$124</definedName>
    <definedName name="_xlnm.Print_Titles" localSheetId="9">'SO 01-3.2 - Silnoprúdová ...'!$122:$122</definedName>
    <definedName name="_xlnm.Print_Titles" localSheetId="10">'SO 01-4.1 - Slaborúdová e...'!$122:$122</definedName>
    <definedName name="_xlnm.Print_Titles" localSheetId="11">'SO 01-5 - Ústredné vykuro...'!$129:$129</definedName>
    <definedName name="_xlnm.Print_Titles" localSheetId="12">'SO 01-6 - Zdravotechnika'!$128:$128</definedName>
    <definedName name="_xlnm.Print_Titles" localSheetId="5">'SO 01-7 - Vzduchotechnika...'!$133:$133</definedName>
    <definedName name="_xlnm.Print_Titles" localSheetId="13">'SO 01-8 - Nožnicová plošina'!$121:$121</definedName>
    <definedName name="_xlnm.Print_Titles" localSheetId="14">'SO 01-9 - Rozvod stlačené...'!$121:$121</definedName>
    <definedName name="_xlnm.Print_Titles" localSheetId="16">'SO 02-1,2 - Garáže - arch...'!$134:$134</definedName>
    <definedName name="_xlnm.Print_Titles" localSheetId="6">'SO 02-3 - Garáže - Silnop...'!$121:$121</definedName>
    <definedName name="_xlnm.Print_Titles" localSheetId="17">'SO 02-3.1 - Garáže - Siln...'!$122:$122</definedName>
    <definedName name="_xlnm.Print_Titles" localSheetId="18">'SO 02-3.2 - Garáže - Núdz...'!$125:$125</definedName>
    <definedName name="_xlnm.Print_Titles" localSheetId="19">'SO 02-4 - Garáže - Slabor...'!$122:$122</definedName>
    <definedName name="_xlnm.Print_Titles" localSheetId="20">'SO 02-5 - Garáže-Ústredné...'!$123:$123</definedName>
    <definedName name="_xlnm.Print_Titles" localSheetId="21">'SO 02-6 - Garáže - Zdravo...'!$126:$126</definedName>
    <definedName name="_xlnm.Print_Titles" localSheetId="22">'SO 02-7 - Garáže - Vzduch...'!$120:$120</definedName>
    <definedName name="_xlnm.Print_Titles" localSheetId="23">'SO 02-8 - Garáže - Rozvod...'!$121:$121</definedName>
    <definedName name="_xlnm.Print_Titles" localSheetId="24">'SO 02-9 - Garáže - Odsáva...'!$120:$120</definedName>
    <definedName name="_xlnm.Print_Titles" localSheetId="26">'SO 03-1 - Úprava dažďovej...'!$127:$127</definedName>
    <definedName name="_xlnm.Print_Titles" localSheetId="27">'SO 03-2 - SO 03  Spevnené...'!$126:$126</definedName>
    <definedName name="_xlnm.Print_Titles" localSheetId="25">'SO-02-10.1,2,3 - Areálová...'!$126:$126</definedName>
    <definedName name="_xlnm.Print_Titles" localSheetId="28">'SO-04 - Elektrická prípoj...'!$121:$121</definedName>
    <definedName name="_xlnm.Print_Area" localSheetId="0">'Rekapitulácia stavby'!$D$4:$AO$76,'Rekapitulácia stavby'!$C$82:$AQ$127</definedName>
    <definedName name="_xlnm.Print_Area" localSheetId="1">'SO 01.01 - Zateplenie obv...'!$C$116:$J$224</definedName>
    <definedName name="_xlnm.Print_Area" localSheetId="2">'SO 01.02 - Zateplenie str...'!$C$118:$J$216</definedName>
    <definedName name="_xlnm.Print_Area" localSheetId="3">'SO 01.03 - Výmena otvorov...'!$C$112:$J$218</definedName>
    <definedName name="_xlnm.Print_Area" localSheetId="7">'SO 01-1,2 - ASR -  NEZELE...'!$C$129:$J$486</definedName>
    <definedName name="_xlnm.Print_Area" localSheetId="15">'SO 01-10 - Odsávanie výfu...'!$C$107:$J$152</definedName>
    <definedName name="_xlnm.Print_Area" localSheetId="4">'SO 01-3 - Silnoprúdová el...'!$C$107:$J$151</definedName>
    <definedName name="_xlnm.Print_Area" localSheetId="8">'SO 01-3.1 - Núdzové osvet...'!$C$110:$J$158</definedName>
    <definedName name="_xlnm.Print_Area" localSheetId="9">'SO 01-3.2 - Silnoprúdová ...'!$C$108:$J$261</definedName>
    <definedName name="_xlnm.Print_Area" localSheetId="10">'SO 01-4.1 - Slaborúdová e...'!$C$108:$J$165</definedName>
    <definedName name="_xlnm.Print_Area" localSheetId="11">'SO 01-5 - Ústredné vykuro...'!$C$115:$J$195</definedName>
    <definedName name="_xlnm.Print_Area" localSheetId="12">'SO 01-6 - Zdravotechnika'!$C$114:$J$271</definedName>
    <definedName name="_xlnm.Print_Area" localSheetId="5">'SO 01-7 - Vzduchotechnika...'!$C$119:$J$307</definedName>
    <definedName name="_xlnm.Print_Area" localSheetId="13">'SO 01-8 - Nožnicová plošina'!$C$107:$J$125</definedName>
    <definedName name="_xlnm.Print_Area" localSheetId="14">'SO 01-9 - Rozvod stlačené...'!$C$107:$J$143</definedName>
    <definedName name="_xlnm.Print_Area" localSheetId="16">'SO 02-1,2 - Garáže - arch...'!$C$120:$J$263</definedName>
    <definedName name="_xlnm.Print_Area" localSheetId="6">'SO 02-3 - Garáže - Silnop...'!$C$107:$J$144</definedName>
    <definedName name="_xlnm.Print_Area" localSheetId="17">'SO 02-3.1 - Garáže - Siln...'!$C$108:$J$186</definedName>
    <definedName name="_xlnm.Print_Area" localSheetId="18">'SO 02-3.2 - Garáže - Núdz...'!$C$111:$J$149</definedName>
    <definedName name="_xlnm.Print_Area" localSheetId="19">'SO 02-4 - Garáže - Slabor...'!$C$108:$J$161</definedName>
    <definedName name="_xlnm.Print_Area" localSheetId="20">'SO 02-5 - Garáže-Ústredné...'!$C$109:$J$143</definedName>
    <definedName name="_xlnm.Print_Area" localSheetId="21">'SO 02-6 - Garáže - Zdravo...'!$C$112:$J$161</definedName>
    <definedName name="_xlnm.Print_Area" localSheetId="22">'SO 02-7 - Garáže - Vzduch...'!$C$106:$J$128</definedName>
    <definedName name="_xlnm.Print_Area" localSheetId="23">'SO 02-8 - Garáže - Rozvod...'!$C$107:$J$143</definedName>
    <definedName name="_xlnm.Print_Area" localSheetId="24">'SO 02-9 - Garáže - Odsáva...'!$C$106:$J$139</definedName>
    <definedName name="_xlnm.Print_Area" localSheetId="26">'SO 03-1 - Úprava dažďovej...'!$C$113:$J$149</definedName>
    <definedName name="_xlnm.Print_Area" localSheetId="27">'SO 03-2 - SO 03  Spevnené...'!$C$112:$J$198</definedName>
    <definedName name="_xlnm.Print_Area" localSheetId="25">'SO-02-10.1,2,3 - Areálová...'!$C$112:$J$172</definedName>
    <definedName name="_xlnm.Print_Area" localSheetId="28">'SO-04 - Elektrická prípoj...'!$C$109:$J$140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9" l="1"/>
  <c r="J36" i="29"/>
  <c r="AY126" i="1" s="1"/>
  <c r="J35" i="29"/>
  <c r="AX126" i="1" s="1"/>
  <c r="BI140" i="29"/>
  <c r="BH140" i="29"/>
  <c r="BG140" i="29"/>
  <c r="BE140" i="29"/>
  <c r="T140" i="29"/>
  <c r="T139" i="29" s="1"/>
  <c r="R140" i="29"/>
  <c r="R139" i="29" s="1"/>
  <c r="P140" i="29"/>
  <c r="P139" i="29" s="1"/>
  <c r="BI138" i="29"/>
  <c r="BH138" i="29"/>
  <c r="BG138" i="29"/>
  <c r="BE138" i="29"/>
  <c r="T138" i="29"/>
  <c r="R138" i="29"/>
  <c r="P138" i="29"/>
  <c r="BI137" i="29"/>
  <c r="BH137" i="29"/>
  <c r="BG137" i="29"/>
  <c r="BE137" i="29"/>
  <c r="T137" i="29"/>
  <c r="R137" i="29"/>
  <c r="P137" i="29"/>
  <c r="BI136" i="29"/>
  <c r="BH136" i="29"/>
  <c r="BG136" i="29"/>
  <c r="BE136" i="29"/>
  <c r="T136" i="29"/>
  <c r="R136" i="29"/>
  <c r="P136" i="29"/>
  <c r="BI134" i="29"/>
  <c r="BH134" i="29"/>
  <c r="BG134" i="29"/>
  <c r="BE134" i="29"/>
  <c r="T134" i="29"/>
  <c r="R134" i="29"/>
  <c r="P134" i="29"/>
  <c r="BI133" i="29"/>
  <c r="BH133" i="29"/>
  <c r="BG133" i="29"/>
  <c r="BE133" i="29"/>
  <c r="T133" i="29"/>
  <c r="R133" i="29"/>
  <c r="P133" i="29"/>
  <c r="BI132" i="29"/>
  <c r="BH132" i="29"/>
  <c r="BG132" i="29"/>
  <c r="BE132" i="29"/>
  <c r="T132" i="29"/>
  <c r="R132" i="29"/>
  <c r="P132" i="29"/>
  <c r="BI130" i="29"/>
  <c r="BH130" i="29"/>
  <c r="BG130" i="29"/>
  <c r="BE130" i="29"/>
  <c r="T130" i="29"/>
  <c r="R130" i="29"/>
  <c r="P130" i="29"/>
  <c r="BI129" i="29"/>
  <c r="BH129" i="29"/>
  <c r="BG129" i="29"/>
  <c r="BE129" i="29"/>
  <c r="T129" i="29"/>
  <c r="R129" i="29"/>
  <c r="P129" i="29"/>
  <c r="BI127" i="29"/>
  <c r="BH127" i="29"/>
  <c r="BG127" i="29"/>
  <c r="BE127" i="29"/>
  <c r="T127" i="29"/>
  <c r="R127" i="29"/>
  <c r="P127" i="29"/>
  <c r="BI126" i="29"/>
  <c r="BH126" i="29"/>
  <c r="BG126" i="29"/>
  <c r="BE126" i="29"/>
  <c r="T126" i="29"/>
  <c r="R126" i="29"/>
  <c r="P126" i="29"/>
  <c r="BI124" i="29"/>
  <c r="BH124" i="29"/>
  <c r="BG124" i="29"/>
  <c r="BE124" i="29"/>
  <c r="T124" i="29"/>
  <c r="T123" i="29" s="1"/>
  <c r="R124" i="29"/>
  <c r="R123" i="29" s="1"/>
  <c r="P124" i="29"/>
  <c r="P123" i="29" s="1"/>
  <c r="F116" i="29"/>
  <c r="E114" i="29"/>
  <c r="F89" i="29"/>
  <c r="E87" i="29"/>
  <c r="J24" i="29"/>
  <c r="E24" i="29"/>
  <c r="J119" i="29" s="1"/>
  <c r="J23" i="29"/>
  <c r="J21" i="29"/>
  <c r="E21" i="29"/>
  <c r="J91" i="29" s="1"/>
  <c r="J20" i="29"/>
  <c r="J18" i="29"/>
  <c r="E18" i="29"/>
  <c r="F92" i="29" s="1"/>
  <c r="J17" i="29"/>
  <c r="J15" i="29"/>
  <c r="E15" i="29"/>
  <c r="F118" i="29" s="1"/>
  <c r="J14" i="29"/>
  <c r="J12" i="29"/>
  <c r="E7" i="29"/>
  <c r="E112" i="29" s="1"/>
  <c r="J39" i="28"/>
  <c r="J38" i="28"/>
  <c r="AY125" i="1"/>
  <c r="J37" i="28"/>
  <c r="AX125" i="1" s="1"/>
  <c r="BI198" i="28"/>
  <c r="BH198" i="28"/>
  <c r="BG198" i="28"/>
  <c r="BE198" i="28"/>
  <c r="T198" i="28"/>
  <c r="R198" i="28"/>
  <c r="P198" i="28"/>
  <c r="BI197" i="28"/>
  <c r="BH197" i="28"/>
  <c r="BG197" i="28"/>
  <c r="BE197" i="28"/>
  <c r="T197" i="28"/>
  <c r="R197" i="28"/>
  <c r="P197" i="28"/>
  <c r="BI196" i="28"/>
  <c r="BH196" i="28"/>
  <c r="BG196" i="28"/>
  <c r="BE196" i="28"/>
  <c r="T196" i="28"/>
  <c r="R196" i="28"/>
  <c r="P196" i="28"/>
  <c r="BI195" i="28"/>
  <c r="BH195" i="28"/>
  <c r="BG195" i="28"/>
  <c r="BE195" i="28"/>
  <c r="T195" i="28"/>
  <c r="R195" i="28"/>
  <c r="P195" i="28"/>
  <c r="BI194" i="28"/>
  <c r="BH194" i="28"/>
  <c r="BG194" i="28"/>
  <c r="BE194" i="28"/>
  <c r="T194" i="28"/>
  <c r="R194" i="28"/>
  <c r="P194" i="28"/>
  <c r="BI193" i="28"/>
  <c r="BH193" i="28"/>
  <c r="BG193" i="28"/>
  <c r="BE193" i="28"/>
  <c r="T193" i="28"/>
  <c r="R193" i="28"/>
  <c r="P193" i="28"/>
  <c r="BI192" i="28"/>
  <c r="BH192" i="28"/>
  <c r="BG192" i="28"/>
  <c r="BE192" i="28"/>
  <c r="T192" i="28"/>
  <c r="R192" i="28"/>
  <c r="P192" i="28"/>
  <c r="BI191" i="28"/>
  <c r="BH191" i="28"/>
  <c r="BG191" i="28"/>
  <c r="BE191" i="28"/>
  <c r="T191" i="28"/>
  <c r="R191" i="28"/>
  <c r="P191" i="28"/>
  <c r="BI190" i="28"/>
  <c r="BH190" i="28"/>
  <c r="BG190" i="28"/>
  <c r="BE190" i="28"/>
  <c r="T190" i="28"/>
  <c r="R190" i="28"/>
  <c r="P190" i="28"/>
  <c r="BI189" i="28"/>
  <c r="BH189" i="28"/>
  <c r="BG189" i="28"/>
  <c r="BE189" i="28"/>
  <c r="T189" i="28"/>
  <c r="R189" i="28"/>
  <c r="P189" i="28"/>
  <c r="BI188" i="28"/>
  <c r="BH188" i="28"/>
  <c r="BG188" i="28"/>
  <c r="BE188" i="28"/>
  <c r="T188" i="28"/>
  <c r="R188" i="28"/>
  <c r="P188" i="28"/>
  <c r="BI187" i="28"/>
  <c r="BH187" i="28"/>
  <c r="BG187" i="28"/>
  <c r="BE187" i="28"/>
  <c r="T187" i="28"/>
  <c r="R187" i="28"/>
  <c r="P187" i="28"/>
  <c r="BI186" i="28"/>
  <c r="BH186" i="28"/>
  <c r="BG186" i="28"/>
  <c r="BE186" i="28"/>
  <c r="T186" i="28"/>
  <c r="R186" i="28"/>
  <c r="P186" i="28"/>
  <c r="BI185" i="28"/>
  <c r="BH185" i="28"/>
  <c r="BG185" i="28"/>
  <c r="BE185" i="28"/>
  <c r="T185" i="28"/>
  <c r="R185" i="28"/>
  <c r="P185" i="28"/>
  <c r="BI184" i="28"/>
  <c r="BH184" i="28"/>
  <c r="BG184" i="28"/>
  <c r="BE184" i="28"/>
  <c r="T184" i="28"/>
  <c r="R184" i="28"/>
  <c r="P184" i="28"/>
  <c r="BI183" i="28"/>
  <c r="BH183" i="28"/>
  <c r="BG183" i="28"/>
  <c r="BE183" i="28"/>
  <c r="T183" i="28"/>
  <c r="R183" i="28"/>
  <c r="P183" i="28"/>
  <c r="BI182" i="28"/>
  <c r="BH182" i="28"/>
  <c r="BG182" i="28"/>
  <c r="BE182" i="28"/>
  <c r="T182" i="28"/>
  <c r="R182" i="28"/>
  <c r="P182" i="28"/>
  <c r="BI181" i="28"/>
  <c r="BH181" i="28"/>
  <c r="BG181" i="28"/>
  <c r="BE181" i="28"/>
  <c r="T181" i="28"/>
  <c r="R181" i="28"/>
  <c r="P181" i="28"/>
  <c r="BI180" i="28"/>
  <c r="BH180" i="28"/>
  <c r="BG180" i="28"/>
  <c r="BE180" i="28"/>
  <c r="T180" i="28"/>
  <c r="R180" i="28"/>
  <c r="P180" i="28"/>
  <c r="BI179" i="28"/>
  <c r="BH179" i="28"/>
  <c r="BG179" i="28"/>
  <c r="BE179" i="28"/>
  <c r="T179" i="28"/>
  <c r="R179" i="28"/>
  <c r="P179" i="28"/>
  <c r="BI178" i="28"/>
  <c r="BH178" i="28"/>
  <c r="BG178" i="28"/>
  <c r="BE178" i="28"/>
  <c r="T178" i="28"/>
  <c r="R178" i="28"/>
  <c r="P178" i="28"/>
  <c r="BI177" i="28"/>
  <c r="BH177" i="28"/>
  <c r="BG177" i="28"/>
  <c r="BE177" i="28"/>
  <c r="T177" i="28"/>
  <c r="R177" i="28"/>
  <c r="P177" i="28"/>
  <c r="BI176" i="28"/>
  <c r="BH176" i="28"/>
  <c r="BG176" i="28"/>
  <c r="BE176" i="28"/>
  <c r="T176" i="28"/>
  <c r="R176" i="28"/>
  <c r="P176" i="28"/>
  <c r="BI175" i="28"/>
  <c r="BH175" i="28"/>
  <c r="BG175" i="28"/>
  <c r="BE175" i="28"/>
  <c r="T175" i="28"/>
  <c r="R175" i="28"/>
  <c r="P175" i="28"/>
  <c r="BI174" i="28"/>
  <c r="BH174" i="28"/>
  <c r="BG174" i="28"/>
  <c r="BE174" i="28"/>
  <c r="T174" i="28"/>
  <c r="R174" i="28"/>
  <c r="P174" i="28"/>
  <c r="BI173" i="28"/>
  <c r="BH173" i="28"/>
  <c r="BG173" i="28"/>
  <c r="BE173" i="28"/>
  <c r="T173" i="28"/>
  <c r="R173" i="28"/>
  <c r="P173" i="28"/>
  <c r="BI172" i="28"/>
  <c r="BH172" i="28"/>
  <c r="BG172" i="28"/>
  <c r="BE172" i="28"/>
  <c r="T172" i="28"/>
  <c r="R172" i="28"/>
  <c r="P172" i="28"/>
  <c r="BI171" i="28"/>
  <c r="BH171" i="28"/>
  <c r="BG171" i="28"/>
  <c r="BE171" i="28"/>
  <c r="T171" i="28"/>
  <c r="R171" i="28"/>
  <c r="P171" i="28"/>
  <c r="BI170" i="28"/>
  <c r="BH170" i="28"/>
  <c r="BG170" i="28"/>
  <c r="BE170" i="28"/>
  <c r="T170" i="28"/>
  <c r="R170" i="28"/>
  <c r="P170" i="28"/>
  <c r="BI169" i="28"/>
  <c r="BH169" i="28"/>
  <c r="BG169" i="28"/>
  <c r="BE169" i="28"/>
  <c r="T169" i="28"/>
  <c r="R169" i="28"/>
  <c r="P169" i="28"/>
  <c r="BI167" i="28"/>
  <c r="BH167" i="28"/>
  <c r="BG167" i="28"/>
  <c r="BE167" i="28"/>
  <c r="T167" i="28"/>
  <c r="R167" i="28"/>
  <c r="P167" i="28"/>
  <c r="BI166" i="28"/>
  <c r="BH166" i="28"/>
  <c r="BG166" i="28"/>
  <c r="BE166" i="28"/>
  <c r="T166" i="28"/>
  <c r="R166" i="28"/>
  <c r="P166" i="28"/>
  <c r="BI165" i="28"/>
  <c r="BH165" i="28"/>
  <c r="BG165" i="28"/>
  <c r="BE165" i="28"/>
  <c r="T165" i="28"/>
  <c r="R165" i="28"/>
  <c r="P165" i="28"/>
  <c r="BI164" i="28"/>
  <c r="BH164" i="28"/>
  <c r="BG164" i="28"/>
  <c r="BE164" i="28"/>
  <c r="T164" i="28"/>
  <c r="R164" i="28"/>
  <c r="P164" i="28"/>
  <c r="BI163" i="28"/>
  <c r="BH163" i="28"/>
  <c r="BG163" i="28"/>
  <c r="BE163" i="28"/>
  <c r="T163" i="28"/>
  <c r="R163" i="28"/>
  <c r="P163" i="28"/>
  <c r="BI162" i="28"/>
  <c r="BH162" i="28"/>
  <c r="BG162" i="28"/>
  <c r="BE162" i="28"/>
  <c r="T162" i="28"/>
  <c r="R162" i="28"/>
  <c r="P162" i="28"/>
  <c r="BI161" i="28"/>
  <c r="BH161" i="28"/>
  <c r="BG161" i="28"/>
  <c r="BE161" i="28"/>
  <c r="T161" i="28"/>
  <c r="R161" i="28"/>
  <c r="P161" i="28"/>
  <c r="BI160" i="28"/>
  <c r="BH160" i="28"/>
  <c r="BG160" i="28"/>
  <c r="BE160" i="28"/>
  <c r="T160" i="28"/>
  <c r="R160" i="28"/>
  <c r="P160" i="28"/>
  <c r="BI159" i="28"/>
  <c r="BH159" i="28"/>
  <c r="BG159" i="28"/>
  <c r="BE159" i="28"/>
  <c r="T159" i="28"/>
  <c r="R159" i="28"/>
  <c r="P159" i="28"/>
  <c r="BI158" i="28"/>
  <c r="BH158" i="28"/>
  <c r="BG158" i="28"/>
  <c r="BE158" i="28"/>
  <c r="T158" i="28"/>
  <c r="R158" i="28"/>
  <c r="P158" i="28"/>
  <c r="BI157" i="28"/>
  <c r="BH157" i="28"/>
  <c r="BG157" i="28"/>
  <c r="BE157" i="28"/>
  <c r="T157" i="28"/>
  <c r="R157" i="28"/>
  <c r="P157" i="28"/>
  <c r="BI155" i="28"/>
  <c r="BH155" i="28"/>
  <c r="BG155" i="28"/>
  <c r="BE155" i="28"/>
  <c r="T155" i="28"/>
  <c r="R155" i="28"/>
  <c r="P155" i="28"/>
  <c r="BI154" i="28"/>
  <c r="BH154" i="28"/>
  <c r="BG154" i="28"/>
  <c r="BE154" i="28"/>
  <c r="T154" i="28"/>
  <c r="R154" i="28"/>
  <c r="P154" i="28"/>
  <c r="BI153" i="28"/>
  <c r="BH153" i="28"/>
  <c r="BG153" i="28"/>
  <c r="BE153" i="28"/>
  <c r="T153" i="28"/>
  <c r="R153" i="28"/>
  <c r="P153" i="28"/>
  <c r="BI152" i="28"/>
  <c r="BH152" i="28"/>
  <c r="BG152" i="28"/>
  <c r="BE152" i="28"/>
  <c r="T152" i="28"/>
  <c r="R152" i="28"/>
  <c r="P152" i="28"/>
  <c r="BI151" i="28"/>
  <c r="BH151" i="28"/>
  <c r="BG151" i="28"/>
  <c r="BE151" i="28"/>
  <c r="T151" i="28"/>
  <c r="R151" i="28"/>
  <c r="P151" i="28"/>
  <c r="BI150" i="28"/>
  <c r="BH150" i="28"/>
  <c r="BG150" i="28"/>
  <c r="BE150" i="28"/>
  <c r="T150" i="28"/>
  <c r="R150" i="28"/>
  <c r="P150" i="28"/>
  <c r="BI149" i="28"/>
  <c r="BH149" i="28"/>
  <c r="BG149" i="28"/>
  <c r="BE149" i="28"/>
  <c r="T149" i="28"/>
  <c r="R149" i="28"/>
  <c r="P149" i="28"/>
  <c r="BI147" i="28"/>
  <c r="BH147" i="28"/>
  <c r="BG147" i="28"/>
  <c r="BE147" i="28"/>
  <c r="T147" i="28"/>
  <c r="T146" i="28" s="1"/>
  <c r="R147" i="28"/>
  <c r="R146" i="28" s="1"/>
  <c r="P147" i="28"/>
  <c r="P146" i="28" s="1"/>
  <c r="BI145" i="28"/>
  <c r="BH145" i="28"/>
  <c r="BG145" i="28"/>
  <c r="BE145" i="28"/>
  <c r="T145" i="28"/>
  <c r="T144" i="28" s="1"/>
  <c r="R145" i="28"/>
  <c r="R144" i="28" s="1"/>
  <c r="P145" i="28"/>
  <c r="P144" i="28" s="1"/>
  <c r="BI143" i="28"/>
  <c r="BH143" i="28"/>
  <c r="BG143" i="28"/>
  <c r="BE143" i="28"/>
  <c r="T143" i="28"/>
  <c r="R143" i="28"/>
  <c r="P143" i="28"/>
  <c r="BI142" i="28"/>
  <c r="BH142" i="28"/>
  <c r="BG142" i="28"/>
  <c r="BE142" i="28"/>
  <c r="T142" i="28"/>
  <c r="R142" i="28"/>
  <c r="P142" i="28"/>
  <c r="BI141" i="28"/>
  <c r="BH141" i="28"/>
  <c r="BG141" i="28"/>
  <c r="BE141" i="28"/>
  <c r="T141" i="28"/>
  <c r="R141" i="28"/>
  <c r="P141" i="28"/>
  <c r="BI140" i="28"/>
  <c r="BH140" i="28"/>
  <c r="BG140" i="28"/>
  <c r="BE140" i="28"/>
  <c r="T140" i="28"/>
  <c r="R140" i="28"/>
  <c r="P140" i="28"/>
  <c r="BI139" i="28"/>
  <c r="BH139" i="28"/>
  <c r="BG139" i="28"/>
  <c r="BE139" i="28"/>
  <c r="T139" i="28"/>
  <c r="R139" i="28"/>
  <c r="P139" i="28"/>
  <c r="BI138" i="28"/>
  <c r="BH138" i="28"/>
  <c r="BG138" i="28"/>
  <c r="BE138" i="28"/>
  <c r="T138" i="28"/>
  <c r="R138" i="28"/>
  <c r="P138" i="28"/>
  <c r="BI137" i="28"/>
  <c r="BH137" i="28"/>
  <c r="BG137" i="28"/>
  <c r="BE137" i="28"/>
  <c r="T137" i="28"/>
  <c r="R137" i="28"/>
  <c r="P137" i="28"/>
  <c r="BI136" i="28"/>
  <c r="BH136" i="28"/>
  <c r="BG136" i="28"/>
  <c r="BE136" i="28"/>
  <c r="T136" i="28"/>
  <c r="R136" i="28"/>
  <c r="P136" i="28"/>
  <c r="BI135" i="28"/>
  <c r="BH135" i="28"/>
  <c r="BG135" i="28"/>
  <c r="BE135" i="28"/>
  <c r="T135" i="28"/>
  <c r="R135" i="28"/>
  <c r="P135" i="28"/>
  <c r="BI134" i="28"/>
  <c r="BH134" i="28"/>
  <c r="BG134" i="28"/>
  <c r="BE134" i="28"/>
  <c r="T134" i="28"/>
  <c r="R134" i="28"/>
  <c r="P134" i="28"/>
  <c r="BI133" i="28"/>
  <c r="BH133" i="28"/>
  <c r="BG133" i="28"/>
  <c r="BE133" i="28"/>
  <c r="T133" i="28"/>
  <c r="R133" i="28"/>
  <c r="P133" i="28"/>
  <c r="BI132" i="28"/>
  <c r="BH132" i="28"/>
  <c r="BG132" i="28"/>
  <c r="BE132" i="28"/>
  <c r="T132" i="28"/>
  <c r="R132" i="28"/>
  <c r="P132" i="28"/>
  <c r="BI131" i="28"/>
  <c r="BH131" i="28"/>
  <c r="BG131" i="28"/>
  <c r="BE131" i="28"/>
  <c r="T131" i="28"/>
  <c r="R131" i="28"/>
  <c r="P131" i="28"/>
  <c r="BI130" i="28"/>
  <c r="BH130" i="28"/>
  <c r="BG130" i="28"/>
  <c r="BE130" i="28"/>
  <c r="T130" i="28"/>
  <c r="R130" i="28"/>
  <c r="P130" i="28"/>
  <c r="J124" i="28"/>
  <c r="J123" i="28"/>
  <c r="F123" i="28"/>
  <c r="F121" i="28"/>
  <c r="E119" i="28"/>
  <c r="J94" i="28"/>
  <c r="J93" i="28"/>
  <c r="F93" i="28"/>
  <c r="F91" i="28"/>
  <c r="E89" i="28"/>
  <c r="J20" i="28"/>
  <c r="E20" i="28"/>
  <c r="F124" i="28" s="1"/>
  <c r="J19" i="28"/>
  <c r="J14" i="28"/>
  <c r="E7" i="28"/>
  <c r="E85" i="28" s="1"/>
  <c r="J39" i="27"/>
  <c r="J38" i="27"/>
  <c r="AY124" i="1" s="1"/>
  <c r="J37" i="27"/>
  <c r="AX124" i="1" s="1"/>
  <c r="BI149" i="27"/>
  <c r="BH149" i="27"/>
  <c r="BG149" i="27"/>
  <c r="BE149" i="27"/>
  <c r="T149" i="27"/>
  <c r="T148" i="27" s="1"/>
  <c r="R149" i="27"/>
  <c r="R148" i="27" s="1"/>
  <c r="P149" i="27"/>
  <c r="P148" i="27" s="1"/>
  <c r="BI147" i="27"/>
  <c r="BH147" i="27"/>
  <c r="BG147" i="27"/>
  <c r="BE147" i="27"/>
  <c r="T147" i="27"/>
  <c r="R147" i="27"/>
  <c r="P147" i="27"/>
  <c r="BI146" i="27"/>
  <c r="BH146" i="27"/>
  <c r="BG146" i="27"/>
  <c r="BE146" i="27"/>
  <c r="T146" i="27"/>
  <c r="R146" i="27"/>
  <c r="P146" i="27"/>
  <c r="BI143" i="27"/>
  <c r="BH143" i="27"/>
  <c r="BG143" i="27"/>
  <c r="BE143" i="27"/>
  <c r="T143" i="27"/>
  <c r="T142" i="27" s="1"/>
  <c r="R143" i="27"/>
  <c r="R142" i="27" s="1"/>
  <c r="P143" i="27"/>
  <c r="P142" i="27" s="1"/>
  <c r="BI141" i="27"/>
  <c r="BH141" i="27"/>
  <c r="BG141" i="27"/>
  <c r="BE141" i="27"/>
  <c r="T141" i="27"/>
  <c r="T140" i="27" s="1"/>
  <c r="R141" i="27"/>
  <c r="R140" i="27" s="1"/>
  <c r="P141" i="27"/>
  <c r="P140" i="27" s="1"/>
  <c r="BI139" i="27"/>
  <c r="BH139" i="27"/>
  <c r="BG139" i="27"/>
  <c r="BE139" i="27"/>
  <c r="T139" i="27"/>
  <c r="R139" i="27"/>
  <c r="P139" i="27"/>
  <c r="BI138" i="27"/>
  <c r="BH138" i="27"/>
  <c r="BG138" i="27"/>
  <c r="BE138" i="27"/>
  <c r="T138" i="27"/>
  <c r="R138" i="27"/>
  <c r="P138" i="27"/>
  <c r="BI136" i="27"/>
  <c r="BH136" i="27"/>
  <c r="BG136" i="27"/>
  <c r="BE136" i="27"/>
  <c r="T136" i="27"/>
  <c r="R136" i="27"/>
  <c r="P136" i="27"/>
  <c r="BI135" i="27"/>
  <c r="BH135" i="27"/>
  <c r="BG135" i="27"/>
  <c r="BE135" i="27"/>
  <c r="T135" i="27"/>
  <c r="R135" i="27"/>
  <c r="P135" i="27"/>
  <c r="BI134" i="27"/>
  <c r="BH134" i="27"/>
  <c r="BG134" i="27"/>
  <c r="BE134" i="27"/>
  <c r="T134" i="27"/>
  <c r="R134" i="27"/>
  <c r="P134" i="27"/>
  <c r="BI133" i="27"/>
  <c r="BH133" i="27"/>
  <c r="BG133" i="27"/>
  <c r="BE133" i="27"/>
  <c r="T133" i="27"/>
  <c r="R133" i="27"/>
  <c r="P133" i="27"/>
  <c r="BI132" i="27"/>
  <c r="BH132" i="27"/>
  <c r="BG132" i="27"/>
  <c r="BE132" i="27"/>
  <c r="T132" i="27"/>
  <c r="R132" i="27"/>
  <c r="P132" i="27"/>
  <c r="BI131" i="27"/>
  <c r="BH131" i="27"/>
  <c r="BG131" i="27"/>
  <c r="BE131" i="27"/>
  <c r="T131" i="27"/>
  <c r="R131" i="27"/>
  <c r="P131" i="27"/>
  <c r="F122" i="27"/>
  <c r="E120" i="27"/>
  <c r="F91" i="27"/>
  <c r="E89" i="27"/>
  <c r="J26" i="27"/>
  <c r="E26" i="27"/>
  <c r="J125" i="27" s="1"/>
  <c r="J25" i="27"/>
  <c r="J23" i="27"/>
  <c r="E23" i="27"/>
  <c r="J124" i="27" s="1"/>
  <c r="J22" i="27"/>
  <c r="J20" i="27"/>
  <c r="E20" i="27"/>
  <c r="F94" i="27" s="1"/>
  <c r="J19" i="27"/>
  <c r="J17" i="27"/>
  <c r="E17" i="27"/>
  <c r="F124" i="27"/>
  <c r="J16" i="27"/>
  <c r="J14" i="27"/>
  <c r="E7" i="27"/>
  <c r="E116" i="27" s="1"/>
  <c r="J39" i="26"/>
  <c r="J38" i="26"/>
  <c r="AY122" i="1"/>
  <c r="J37" i="26"/>
  <c r="AX122" i="1" s="1"/>
  <c r="BI172" i="26"/>
  <c r="BH172" i="26"/>
  <c r="BG172" i="26"/>
  <c r="BE172" i="26"/>
  <c r="T172" i="26"/>
  <c r="T171" i="26" s="1"/>
  <c r="T170" i="26" s="1"/>
  <c r="R172" i="26"/>
  <c r="R171" i="26" s="1"/>
  <c r="R170" i="26" s="1"/>
  <c r="P172" i="26"/>
  <c r="P171" i="26" s="1"/>
  <c r="P170" i="26" s="1"/>
  <c r="BI169" i="26"/>
  <c r="BH169" i="26"/>
  <c r="BG169" i="26"/>
  <c r="BE169" i="26"/>
  <c r="T169" i="26"/>
  <c r="R169" i="26"/>
  <c r="P169" i="26"/>
  <c r="BI168" i="26"/>
  <c r="BH168" i="26"/>
  <c r="BG168" i="26"/>
  <c r="BE168" i="26"/>
  <c r="T168" i="26"/>
  <c r="R168" i="26"/>
  <c r="P168" i="26"/>
  <c r="BI167" i="26"/>
  <c r="BH167" i="26"/>
  <c r="BG167" i="26"/>
  <c r="BE167" i="26"/>
  <c r="T167" i="26"/>
  <c r="R167" i="26"/>
  <c r="P167" i="26"/>
  <c r="BI166" i="26"/>
  <c r="BH166" i="26"/>
  <c r="BG166" i="26"/>
  <c r="BE166" i="26"/>
  <c r="T166" i="26"/>
  <c r="R166" i="26"/>
  <c r="P166" i="26"/>
  <c r="BI165" i="26"/>
  <c r="BH165" i="26"/>
  <c r="BG165" i="26"/>
  <c r="BE165" i="26"/>
  <c r="T165" i="26"/>
  <c r="R165" i="26"/>
  <c r="P165" i="26"/>
  <c r="BI164" i="26"/>
  <c r="BH164" i="26"/>
  <c r="BG164" i="26"/>
  <c r="BE164" i="26"/>
  <c r="T164" i="26"/>
  <c r="R164" i="26"/>
  <c r="P164" i="26"/>
  <c r="BI163" i="26"/>
  <c r="BH163" i="26"/>
  <c r="BG163" i="26"/>
  <c r="BE163" i="26"/>
  <c r="T163" i="26"/>
  <c r="R163" i="26"/>
  <c r="P163" i="26"/>
  <c r="BI162" i="26"/>
  <c r="BH162" i="26"/>
  <c r="BG162" i="26"/>
  <c r="BE162" i="26"/>
  <c r="T162" i="26"/>
  <c r="R162" i="26"/>
  <c r="P162" i="26"/>
  <c r="BI161" i="26"/>
  <c r="BH161" i="26"/>
  <c r="BG161" i="26"/>
  <c r="BE161" i="26"/>
  <c r="T161" i="26"/>
  <c r="R161" i="26"/>
  <c r="P161" i="26"/>
  <c r="BI160" i="26"/>
  <c r="BH160" i="26"/>
  <c r="BG160" i="26"/>
  <c r="BE160" i="26"/>
  <c r="T160" i="26"/>
  <c r="R160" i="26"/>
  <c r="P160" i="26"/>
  <c r="BI159" i="26"/>
  <c r="BH159" i="26"/>
  <c r="BG159" i="26"/>
  <c r="BE159" i="26"/>
  <c r="T159" i="26"/>
  <c r="R159" i="26"/>
  <c r="P159" i="26"/>
  <c r="BI158" i="26"/>
  <c r="BH158" i="26"/>
  <c r="BG158" i="26"/>
  <c r="BE158" i="26"/>
  <c r="T158" i="26"/>
  <c r="R158" i="26"/>
  <c r="P158" i="26"/>
  <c r="BI157" i="26"/>
  <c r="BH157" i="26"/>
  <c r="BG157" i="26"/>
  <c r="BE157" i="26"/>
  <c r="T157" i="26"/>
  <c r="R157" i="26"/>
  <c r="P157" i="26"/>
  <c r="BI156" i="26"/>
  <c r="BH156" i="26"/>
  <c r="BG156" i="26"/>
  <c r="BE156" i="26"/>
  <c r="T156" i="26"/>
  <c r="R156" i="26"/>
  <c r="P156" i="26"/>
  <c r="BI155" i="26"/>
  <c r="BH155" i="26"/>
  <c r="BG155" i="26"/>
  <c r="BE155" i="26"/>
  <c r="T155" i="26"/>
  <c r="R155" i="26"/>
  <c r="P155" i="26"/>
  <c r="BI154" i="26"/>
  <c r="BH154" i="26"/>
  <c r="BG154" i="26"/>
  <c r="BE154" i="26"/>
  <c r="T154" i="26"/>
  <c r="R154" i="26"/>
  <c r="P154" i="26"/>
  <c r="BI153" i="26"/>
  <c r="BH153" i="26"/>
  <c r="BG153" i="26"/>
  <c r="BE153" i="26"/>
  <c r="T153" i="26"/>
  <c r="R153" i="26"/>
  <c r="P153" i="26"/>
  <c r="BI152" i="26"/>
  <c r="BH152" i="26"/>
  <c r="BG152" i="26"/>
  <c r="BE152" i="26"/>
  <c r="T152" i="26"/>
  <c r="R152" i="26"/>
  <c r="P152" i="26"/>
  <c r="BI151" i="26"/>
  <c r="BH151" i="26"/>
  <c r="BG151" i="26"/>
  <c r="BE151" i="26"/>
  <c r="T151" i="26"/>
  <c r="R151" i="26"/>
  <c r="P151" i="26"/>
  <c r="BI150" i="26"/>
  <c r="BH150" i="26"/>
  <c r="BG150" i="26"/>
  <c r="BE150" i="26"/>
  <c r="T150" i="26"/>
  <c r="R150" i="26"/>
  <c r="P150" i="26"/>
  <c r="BI149" i="26"/>
  <c r="BH149" i="26"/>
  <c r="BG149" i="26"/>
  <c r="BE149" i="26"/>
  <c r="T149" i="26"/>
  <c r="R149" i="26"/>
  <c r="P149" i="26"/>
  <c r="BI148" i="26"/>
  <c r="BH148" i="26"/>
  <c r="BG148" i="26"/>
  <c r="BE148" i="26"/>
  <c r="T148" i="26"/>
  <c r="R148" i="26"/>
  <c r="P148" i="26"/>
  <c r="BI147" i="26"/>
  <c r="BH147" i="26"/>
  <c r="BG147" i="26"/>
  <c r="BE147" i="26"/>
  <c r="T147" i="26"/>
  <c r="R147" i="26"/>
  <c r="P147" i="26"/>
  <c r="BI146" i="26"/>
  <c r="BH146" i="26"/>
  <c r="BG146" i="26"/>
  <c r="BE146" i="26"/>
  <c r="T146" i="26"/>
  <c r="R146" i="26"/>
  <c r="P146" i="26"/>
  <c r="BI144" i="26"/>
  <c r="BH144" i="26"/>
  <c r="BG144" i="26"/>
  <c r="BE144" i="26"/>
  <c r="T144" i="26"/>
  <c r="R144" i="26"/>
  <c r="P144" i="26"/>
  <c r="BI143" i="26"/>
  <c r="BH143" i="26"/>
  <c r="BG143" i="26"/>
  <c r="BE143" i="26"/>
  <c r="T143" i="26"/>
  <c r="R143" i="26"/>
  <c r="P143" i="26"/>
  <c r="BI142" i="26"/>
  <c r="BH142" i="26"/>
  <c r="BG142" i="26"/>
  <c r="BE142" i="26"/>
  <c r="T142" i="26"/>
  <c r="R142" i="26"/>
  <c r="P142" i="26"/>
  <c r="BI140" i="26"/>
  <c r="BH140" i="26"/>
  <c r="BG140" i="26"/>
  <c r="BE140" i="26"/>
  <c r="T140" i="26"/>
  <c r="R140" i="26"/>
  <c r="P140" i="26"/>
  <c r="BI139" i="26"/>
  <c r="BH139" i="26"/>
  <c r="BG139" i="26"/>
  <c r="BE139" i="26"/>
  <c r="T139" i="26"/>
  <c r="R139" i="26"/>
  <c r="P139" i="26"/>
  <c r="BI137" i="26"/>
  <c r="BH137" i="26"/>
  <c r="BG137" i="26"/>
  <c r="BE137" i="26"/>
  <c r="T137" i="26"/>
  <c r="R137" i="26"/>
  <c r="P137" i="26"/>
  <c r="BI136" i="26"/>
  <c r="BH136" i="26"/>
  <c r="BG136" i="26"/>
  <c r="BE136" i="26"/>
  <c r="T136" i="26"/>
  <c r="R136" i="26"/>
  <c r="P136" i="26"/>
  <c r="BI135" i="26"/>
  <c r="BH135" i="26"/>
  <c r="BG135" i="26"/>
  <c r="BE135" i="26"/>
  <c r="T135" i="26"/>
  <c r="R135" i="26"/>
  <c r="P135" i="26"/>
  <c r="BI134" i="26"/>
  <c r="BH134" i="26"/>
  <c r="BG134" i="26"/>
  <c r="BE134" i="26"/>
  <c r="T134" i="26"/>
  <c r="R134" i="26"/>
  <c r="P134" i="26"/>
  <c r="BI133" i="26"/>
  <c r="BH133" i="26"/>
  <c r="BG133" i="26"/>
  <c r="BE133" i="26"/>
  <c r="T133" i="26"/>
  <c r="R133" i="26"/>
  <c r="P133" i="26"/>
  <c r="BI132" i="26"/>
  <c r="BH132" i="26"/>
  <c r="BG132" i="26"/>
  <c r="BE132" i="26"/>
  <c r="T132" i="26"/>
  <c r="R132" i="26"/>
  <c r="P132" i="26"/>
  <c r="BI131" i="26"/>
  <c r="BH131" i="26"/>
  <c r="BG131" i="26"/>
  <c r="BE131" i="26"/>
  <c r="T131" i="26"/>
  <c r="R131" i="26"/>
  <c r="P131" i="26"/>
  <c r="BI130" i="26"/>
  <c r="BH130" i="26"/>
  <c r="BG130" i="26"/>
  <c r="BE130" i="26"/>
  <c r="T130" i="26"/>
  <c r="R130" i="26"/>
  <c r="P130" i="26"/>
  <c r="F121" i="26"/>
  <c r="E119" i="26"/>
  <c r="F91" i="26"/>
  <c r="E89" i="26"/>
  <c r="J26" i="26"/>
  <c r="E26" i="26"/>
  <c r="J124" i="26" s="1"/>
  <c r="J25" i="26"/>
  <c r="J23" i="26"/>
  <c r="E23" i="26"/>
  <c r="J93" i="26" s="1"/>
  <c r="J22" i="26"/>
  <c r="J20" i="26"/>
  <c r="E20" i="26"/>
  <c r="F124" i="26" s="1"/>
  <c r="J19" i="26"/>
  <c r="J17" i="26"/>
  <c r="E17" i="26"/>
  <c r="F123" i="26" s="1"/>
  <c r="J16" i="26"/>
  <c r="J14" i="26"/>
  <c r="J91" i="26" s="1"/>
  <c r="E7" i="26"/>
  <c r="E115" i="26"/>
  <c r="J39" i="25"/>
  <c r="J38" i="25"/>
  <c r="AY121" i="1" s="1"/>
  <c r="J37" i="25"/>
  <c r="AX121" i="1" s="1"/>
  <c r="BI139" i="25"/>
  <c r="BH139" i="25"/>
  <c r="BG139" i="25"/>
  <c r="BE139" i="25"/>
  <c r="T139" i="25"/>
  <c r="R139" i="25"/>
  <c r="P139" i="25"/>
  <c r="BI138" i="25"/>
  <c r="BH138" i="25"/>
  <c r="BG138" i="25"/>
  <c r="BE138" i="25"/>
  <c r="T138" i="25"/>
  <c r="R138" i="25"/>
  <c r="P138" i="25"/>
  <c r="BI137" i="25"/>
  <c r="BH137" i="25"/>
  <c r="BG137" i="25"/>
  <c r="BE137" i="25"/>
  <c r="T137" i="25"/>
  <c r="R137" i="25"/>
  <c r="P137" i="25"/>
  <c r="BI136" i="25"/>
  <c r="BH136" i="25"/>
  <c r="BG136" i="25"/>
  <c r="BE136" i="25"/>
  <c r="T136" i="25"/>
  <c r="R136" i="25"/>
  <c r="P136" i="25"/>
  <c r="BI135" i="25"/>
  <c r="BH135" i="25"/>
  <c r="BG135" i="25"/>
  <c r="BE135" i="25"/>
  <c r="T135" i="25"/>
  <c r="R135" i="25"/>
  <c r="P135" i="25"/>
  <c r="BI134" i="25"/>
  <c r="BH134" i="25"/>
  <c r="BG134" i="25"/>
  <c r="BE134" i="25"/>
  <c r="T134" i="25"/>
  <c r="R134" i="25"/>
  <c r="P134" i="25"/>
  <c r="BI133" i="25"/>
  <c r="BH133" i="25"/>
  <c r="BG133" i="25"/>
  <c r="BE133" i="25"/>
  <c r="T133" i="25"/>
  <c r="R133" i="25"/>
  <c r="P133" i="25"/>
  <c r="BI132" i="25"/>
  <c r="BH132" i="25"/>
  <c r="BG132" i="25"/>
  <c r="BE132" i="25"/>
  <c r="T132" i="25"/>
  <c r="R132" i="25"/>
  <c r="P132" i="25"/>
  <c r="BI131" i="25"/>
  <c r="BH131" i="25"/>
  <c r="BG131" i="25"/>
  <c r="BE131" i="25"/>
  <c r="T131" i="25"/>
  <c r="R131" i="25"/>
  <c r="P131" i="25"/>
  <c r="BI130" i="25"/>
  <c r="BH130" i="25"/>
  <c r="BG130" i="25"/>
  <c r="BE130" i="25"/>
  <c r="T130" i="25"/>
  <c r="R130" i="25"/>
  <c r="P130" i="25"/>
  <c r="BI129" i="25"/>
  <c r="BH129" i="25"/>
  <c r="BG129" i="25"/>
  <c r="BE129" i="25"/>
  <c r="T129" i="25"/>
  <c r="R129" i="25"/>
  <c r="P129" i="25"/>
  <c r="BI128" i="25"/>
  <c r="BH128" i="25"/>
  <c r="BG128" i="25"/>
  <c r="BE128" i="25"/>
  <c r="T128" i="25"/>
  <c r="R128" i="25"/>
  <c r="P128" i="25"/>
  <c r="BI127" i="25"/>
  <c r="BH127" i="25"/>
  <c r="BG127" i="25"/>
  <c r="BE127" i="25"/>
  <c r="T127" i="25"/>
  <c r="R127" i="25"/>
  <c r="P127" i="25"/>
  <c r="BI126" i="25"/>
  <c r="BH126" i="25"/>
  <c r="BG126" i="25"/>
  <c r="BE126" i="25"/>
  <c r="T126" i="25"/>
  <c r="R126" i="25"/>
  <c r="P126" i="25"/>
  <c r="BI125" i="25"/>
  <c r="BH125" i="25"/>
  <c r="BG125" i="25"/>
  <c r="BE125" i="25"/>
  <c r="T125" i="25"/>
  <c r="R125" i="25"/>
  <c r="P125" i="25"/>
  <c r="BI124" i="25"/>
  <c r="BH124" i="25"/>
  <c r="BG124" i="25"/>
  <c r="BE124" i="25"/>
  <c r="T124" i="25"/>
  <c r="R124" i="25"/>
  <c r="P124" i="25"/>
  <c r="BI123" i="25"/>
  <c r="BH123" i="25"/>
  <c r="BG123" i="25"/>
  <c r="BE123" i="25"/>
  <c r="T123" i="25"/>
  <c r="R123" i="25"/>
  <c r="P123" i="25"/>
  <c r="F115" i="25"/>
  <c r="E113" i="25"/>
  <c r="F91" i="25"/>
  <c r="E89" i="25"/>
  <c r="J26" i="25"/>
  <c r="E26" i="25"/>
  <c r="J118" i="25" s="1"/>
  <c r="J25" i="25"/>
  <c r="J23" i="25"/>
  <c r="E23" i="25"/>
  <c r="J117" i="25" s="1"/>
  <c r="J22" i="25"/>
  <c r="J20" i="25"/>
  <c r="E20" i="25"/>
  <c r="F118" i="25"/>
  <c r="J19" i="25"/>
  <c r="J17" i="25"/>
  <c r="E17" i="25"/>
  <c r="F117" i="25" s="1"/>
  <c r="J16" i="25"/>
  <c r="J14" i="25"/>
  <c r="J91" i="25" s="1"/>
  <c r="E7" i="25"/>
  <c r="E109" i="25" s="1"/>
  <c r="J39" i="24"/>
  <c r="J38" i="24"/>
  <c r="AY120" i="1" s="1"/>
  <c r="J37" i="24"/>
  <c r="AX120" i="1" s="1"/>
  <c r="BI143" i="24"/>
  <c r="BH143" i="24"/>
  <c r="BG143" i="24"/>
  <c r="BE143" i="24"/>
  <c r="T143" i="24"/>
  <c r="R143" i="24"/>
  <c r="P143" i="24"/>
  <c r="BI142" i="24"/>
  <c r="BH142" i="24"/>
  <c r="BG142" i="24"/>
  <c r="BE142" i="24"/>
  <c r="T142" i="24"/>
  <c r="R142" i="24"/>
  <c r="P142" i="24"/>
  <c r="BI140" i="24"/>
  <c r="BH140" i="24"/>
  <c r="BG140" i="24"/>
  <c r="BE140" i="24"/>
  <c r="T140" i="24"/>
  <c r="R140" i="24"/>
  <c r="P140" i="24"/>
  <c r="BI139" i="24"/>
  <c r="BH139" i="24"/>
  <c r="BG139" i="24"/>
  <c r="BE139" i="24"/>
  <c r="T139" i="24"/>
  <c r="R139" i="24"/>
  <c r="P139" i="24"/>
  <c r="BI138" i="24"/>
  <c r="BH138" i="24"/>
  <c r="BG138" i="24"/>
  <c r="BE138" i="24"/>
  <c r="T138" i="24"/>
  <c r="R138" i="24"/>
  <c r="P138" i="24"/>
  <c r="BI137" i="24"/>
  <c r="BH137" i="24"/>
  <c r="BG137" i="24"/>
  <c r="BE137" i="24"/>
  <c r="T137" i="24"/>
  <c r="R137" i="24"/>
  <c r="P137" i="24"/>
  <c r="BI136" i="24"/>
  <c r="BH136" i="24"/>
  <c r="BG136" i="24"/>
  <c r="BE136" i="24"/>
  <c r="T136" i="24"/>
  <c r="R136" i="24"/>
  <c r="P136" i="24"/>
  <c r="BI135" i="24"/>
  <c r="BH135" i="24"/>
  <c r="BG135" i="24"/>
  <c r="BE135" i="24"/>
  <c r="T135" i="24"/>
  <c r="R135" i="24"/>
  <c r="P135" i="24"/>
  <c r="BI134" i="24"/>
  <c r="BH134" i="24"/>
  <c r="BG134" i="24"/>
  <c r="BE134" i="24"/>
  <c r="T134" i="24"/>
  <c r="R134" i="24"/>
  <c r="P134" i="24"/>
  <c r="BI133" i="24"/>
  <c r="BH133" i="24"/>
  <c r="BG133" i="24"/>
  <c r="BE133" i="24"/>
  <c r="T133" i="24"/>
  <c r="R133" i="24"/>
  <c r="P133" i="24"/>
  <c r="BI132" i="24"/>
  <c r="BH132" i="24"/>
  <c r="BG132" i="24"/>
  <c r="BE132" i="24"/>
  <c r="T132" i="24"/>
  <c r="R132" i="24"/>
  <c r="P132" i="24"/>
  <c r="BI131" i="24"/>
  <c r="BH131" i="24"/>
  <c r="BG131" i="24"/>
  <c r="BE131" i="24"/>
  <c r="T131" i="24"/>
  <c r="R131" i="24"/>
  <c r="P131" i="24"/>
  <c r="BI130" i="24"/>
  <c r="BH130" i="24"/>
  <c r="BG130" i="24"/>
  <c r="BE130" i="24"/>
  <c r="T130" i="24"/>
  <c r="R130" i="24"/>
  <c r="P130" i="24"/>
  <c r="BI129" i="24"/>
  <c r="BH129" i="24"/>
  <c r="BG129" i="24"/>
  <c r="BE129" i="24"/>
  <c r="T129" i="24"/>
  <c r="R129" i="24"/>
  <c r="P129" i="24"/>
  <c r="BI128" i="24"/>
  <c r="BH128" i="24"/>
  <c r="BG128" i="24"/>
  <c r="BE128" i="24"/>
  <c r="T128" i="24"/>
  <c r="R128" i="24"/>
  <c r="P128" i="24"/>
  <c r="BI127" i="24"/>
  <c r="BH127" i="24"/>
  <c r="BG127" i="24"/>
  <c r="BE127" i="24"/>
  <c r="T127" i="24"/>
  <c r="R127" i="24"/>
  <c r="P127" i="24"/>
  <c r="BI126" i="24"/>
  <c r="BH126" i="24"/>
  <c r="BG126" i="24"/>
  <c r="BE126" i="24"/>
  <c r="T126" i="24"/>
  <c r="R126" i="24"/>
  <c r="P126" i="24"/>
  <c r="BI125" i="24"/>
  <c r="BH125" i="24"/>
  <c r="BG125" i="24"/>
  <c r="BE125" i="24"/>
  <c r="T125" i="24"/>
  <c r="R125" i="24"/>
  <c r="P125" i="24"/>
  <c r="BI124" i="24"/>
  <c r="BH124" i="24"/>
  <c r="BG124" i="24"/>
  <c r="BE124" i="24"/>
  <c r="T124" i="24"/>
  <c r="R124" i="24"/>
  <c r="P124" i="24"/>
  <c r="F116" i="24"/>
  <c r="E114" i="24"/>
  <c r="F91" i="24"/>
  <c r="E89" i="24"/>
  <c r="J26" i="24"/>
  <c r="E26" i="24"/>
  <c r="J94" i="24" s="1"/>
  <c r="J25" i="24"/>
  <c r="J23" i="24"/>
  <c r="E23" i="24"/>
  <c r="J93" i="24" s="1"/>
  <c r="J22" i="24"/>
  <c r="J20" i="24"/>
  <c r="E20" i="24"/>
  <c r="F119" i="24" s="1"/>
  <c r="J19" i="24"/>
  <c r="J17" i="24"/>
  <c r="E17" i="24"/>
  <c r="F93" i="24" s="1"/>
  <c r="J16" i="24"/>
  <c r="J14" i="24"/>
  <c r="E7" i="24"/>
  <c r="E110" i="24" s="1"/>
  <c r="J39" i="23"/>
  <c r="J38" i="23"/>
  <c r="AY119" i="1" s="1"/>
  <c r="J37" i="23"/>
  <c r="AX119" i="1" s="1"/>
  <c r="BI128" i="23"/>
  <c r="BH128" i="23"/>
  <c r="BG128" i="23"/>
  <c r="BE128" i="23"/>
  <c r="T128" i="23"/>
  <c r="R128" i="23"/>
  <c r="P128" i="23"/>
  <c r="BI127" i="23"/>
  <c r="BH127" i="23"/>
  <c r="BG127" i="23"/>
  <c r="BE127" i="23"/>
  <c r="T127" i="23"/>
  <c r="R127" i="23"/>
  <c r="P127" i="23"/>
  <c r="BI126" i="23"/>
  <c r="BH126" i="23"/>
  <c r="BG126" i="23"/>
  <c r="BE126" i="23"/>
  <c r="T126" i="23"/>
  <c r="R126" i="23"/>
  <c r="P126" i="23"/>
  <c r="BI125" i="23"/>
  <c r="BH125" i="23"/>
  <c r="BG125" i="23"/>
  <c r="BE125" i="23"/>
  <c r="T125" i="23"/>
  <c r="R125" i="23"/>
  <c r="P125" i="23"/>
  <c r="BI124" i="23"/>
  <c r="BH124" i="23"/>
  <c r="BG124" i="23"/>
  <c r="BE124" i="23"/>
  <c r="T124" i="23"/>
  <c r="R124" i="23"/>
  <c r="P124" i="23"/>
  <c r="BI123" i="23"/>
  <c r="BH123" i="23"/>
  <c r="BG123" i="23"/>
  <c r="BE123" i="23"/>
  <c r="T123" i="23"/>
  <c r="R123" i="23"/>
  <c r="P123" i="23"/>
  <c r="F115" i="23"/>
  <c r="E113" i="23"/>
  <c r="F91" i="23"/>
  <c r="E89" i="23"/>
  <c r="J26" i="23"/>
  <c r="E26" i="23"/>
  <c r="J118" i="23" s="1"/>
  <c r="J25" i="23"/>
  <c r="J23" i="23"/>
  <c r="E23" i="23"/>
  <c r="J117" i="23"/>
  <c r="J22" i="23"/>
  <c r="J20" i="23"/>
  <c r="E20" i="23"/>
  <c r="F94" i="23" s="1"/>
  <c r="J19" i="23"/>
  <c r="J17" i="23"/>
  <c r="E17" i="23"/>
  <c r="F93" i="23" s="1"/>
  <c r="J16" i="23"/>
  <c r="J14" i="23"/>
  <c r="E7" i="23"/>
  <c r="E109" i="23" s="1"/>
  <c r="J39" i="22"/>
  <c r="J38" i="22"/>
  <c r="AY118" i="1" s="1"/>
  <c r="J37" i="22"/>
  <c r="AX118" i="1" s="1"/>
  <c r="BI161" i="22"/>
  <c r="BH161" i="22"/>
  <c r="BG161" i="22"/>
  <c r="BE161" i="22"/>
  <c r="T161" i="22"/>
  <c r="T160" i="22"/>
  <c r="R161" i="22"/>
  <c r="R160" i="22" s="1"/>
  <c r="P161" i="22"/>
  <c r="P160" i="22" s="1"/>
  <c r="BI159" i="22"/>
  <c r="BH159" i="22"/>
  <c r="BG159" i="22"/>
  <c r="BE159" i="22"/>
  <c r="T159" i="22"/>
  <c r="R159" i="22"/>
  <c r="P159" i="22"/>
  <c r="BI158" i="22"/>
  <c r="BH158" i="22"/>
  <c r="BG158" i="22"/>
  <c r="BE158" i="22"/>
  <c r="T158" i="22"/>
  <c r="R158" i="22"/>
  <c r="P158" i="22"/>
  <c r="BI157" i="22"/>
  <c r="BH157" i="22"/>
  <c r="BG157" i="22"/>
  <c r="BE157" i="22"/>
  <c r="T157" i="22"/>
  <c r="R157" i="22"/>
  <c r="P157" i="22"/>
  <c r="BI156" i="22"/>
  <c r="BH156" i="22"/>
  <c r="BG156" i="22"/>
  <c r="BE156" i="22"/>
  <c r="T156" i="22"/>
  <c r="R156" i="22"/>
  <c r="P156" i="22"/>
  <c r="BI155" i="22"/>
  <c r="BH155" i="22"/>
  <c r="BG155" i="22"/>
  <c r="BE155" i="22"/>
  <c r="T155" i="22"/>
  <c r="R155" i="22"/>
  <c r="P155" i="22"/>
  <c r="BI154" i="22"/>
  <c r="BH154" i="22"/>
  <c r="BG154" i="22"/>
  <c r="BE154" i="22"/>
  <c r="T154" i="22"/>
  <c r="R154" i="22"/>
  <c r="P154" i="22"/>
  <c r="BI153" i="22"/>
  <c r="BH153" i="22"/>
  <c r="BG153" i="22"/>
  <c r="BE153" i="22"/>
  <c r="T153" i="22"/>
  <c r="R153" i="22"/>
  <c r="P153" i="22"/>
  <c r="BI152" i="22"/>
  <c r="BH152" i="22"/>
  <c r="BG152" i="22"/>
  <c r="BE152" i="22"/>
  <c r="T152" i="22"/>
  <c r="R152" i="22"/>
  <c r="P152" i="22"/>
  <c r="BI151" i="22"/>
  <c r="BH151" i="22"/>
  <c r="BG151" i="22"/>
  <c r="BE151" i="22"/>
  <c r="T151" i="22"/>
  <c r="R151" i="22"/>
  <c r="P151" i="22"/>
  <c r="BI150" i="22"/>
  <c r="BH150" i="22"/>
  <c r="BG150" i="22"/>
  <c r="BE150" i="22"/>
  <c r="T150" i="22"/>
  <c r="R150" i="22"/>
  <c r="P150" i="22"/>
  <c r="BI148" i="22"/>
  <c r="BH148" i="22"/>
  <c r="BG148" i="22"/>
  <c r="BE148" i="22"/>
  <c r="T148" i="22"/>
  <c r="R148" i="22"/>
  <c r="P148" i="22"/>
  <c r="BI147" i="22"/>
  <c r="BH147" i="22"/>
  <c r="BG147" i="22"/>
  <c r="BE147" i="22"/>
  <c r="T147" i="22"/>
  <c r="R147" i="22"/>
  <c r="P147" i="22"/>
  <c r="BI146" i="22"/>
  <c r="BH146" i="22"/>
  <c r="BG146" i="22"/>
  <c r="BE146" i="22"/>
  <c r="T146" i="22"/>
  <c r="R146" i="22"/>
  <c r="P146" i="22"/>
  <c r="BI145" i="22"/>
  <c r="BH145" i="22"/>
  <c r="BG145" i="22"/>
  <c r="BE145" i="22"/>
  <c r="T145" i="22"/>
  <c r="R145" i="22"/>
  <c r="P145" i="22"/>
  <c r="BI144" i="22"/>
  <c r="BH144" i="22"/>
  <c r="BG144" i="22"/>
  <c r="BE144" i="22"/>
  <c r="T144" i="22"/>
  <c r="R144" i="22"/>
  <c r="P144" i="22"/>
  <c r="BI143" i="22"/>
  <c r="BH143" i="22"/>
  <c r="BG143" i="22"/>
  <c r="BE143" i="22"/>
  <c r="T143" i="22"/>
  <c r="R143" i="22"/>
  <c r="P143" i="22"/>
  <c r="BI142" i="22"/>
  <c r="BH142" i="22"/>
  <c r="BG142" i="22"/>
  <c r="BE142" i="22"/>
  <c r="T142" i="22"/>
  <c r="R142" i="22"/>
  <c r="P142" i="22"/>
  <c r="BI141" i="22"/>
  <c r="BH141" i="22"/>
  <c r="BG141" i="22"/>
  <c r="BE141" i="22"/>
  <c r="T141" i="22"/>
  <c r="R141" i="22"/>
  <c r="P141" i="22"/>
  <c r="BI139" i="22"/>
  <c r="BH139" i="22"/>
  <c r="BG139" i="22"/>
  <c r="BE139" i="22"/>
  <c r="T139" i="22"/>
  <c r="R139" i="22"/>
  <c r="P139" i="22"/>
  <c r="BI138" i="22"/>
  <c r="BH138" i="22"/>
  <c r="BG138" i="22"/>
  <c r="BE138" i="22"/>
  <c r="T138" i="22"/>
  <c r="R138" i="22"/>
  <c r="P138" i="22"/>
  <c r="BI137" i="22"/>
  <c r="BH137" i="22"/>
  <c r="BG137" i="22"/>
  <c r="BE137" i="22"/>
  <c r="T137" i="22"/>
  <c r="R137" i="22"/>
  <c r="P137" i="22"/>
  <c r="BI134" i="22"/>
  <c r="BH134" i="22"/>
  <c r="BG134" i="22"/>
  <c r="BE134" i="22"/>
  <c r="T134" i="22"/>
  <c r="R134" i="22"/>
  <c r="P134" i="22"/>
  <c r="BI133" i="22"/>
  <c r="BH133" i="22"/>
  <c r="BG133" i="22"/>
  <c r="BE133" i="22"/>
  <c r="T133" i="22"/>
  <c r="R133" i="22"/>
  <c r="P133" i="22"/>
  <c r="BI132" i="22"/>
  <c r="BH132" i="22"/>
  <c r="BG132" i="22"/>
  <c r="BE132" i="22"/>
  <c r="T132" i="22"/>
  <c r="R132" i="22"/>
  <c r="P132" i="22"/>
  <c r="BI131" i="22"/>
  <c r="BH131" i="22"/>
  <c r="BG131" i="22"/>
  <c r="BE131" i="22"/>
  <c r="T131" i="22"/>
  <c r="R131" i="22"/>
  <c r="P131" i="22"/>
  <c r="BI130" i="22"/>
  <c r="BH130" i="22"/>
  <c r="BG130" i="22"/>
  <c r="BE130" i="22"/>
  <c r="T130" i="22"/>
  <c r="R130" i="22"/>
  <c r="P130" i="22"/>
  <c r="F121" i="22"/>
  <c r="E119" i="22"/>
  <c r="F91" i="22"/>
  <c r="E89" i="22"/>
  <c r="J26" i="22"/>
  <c r="E26" i="22"/>
  <c r="J124" i="22" s="1"/>
  <c r="J25" i="22"/>
  <c r="J23" i="22"/>
  <c r="E23" i="22"/>
  <c r="J93" i="22" s="1"/>
  <c r="J22" i="22"/>
  <c r="J20" i="22"/>
  <c r="E20" i="22"/>
  <c r="F94" i="22" s="1"/>
  <c r="J19" i="22"/>
  <c r="J17" i="22"/>
  <c r="E17" i="22"/>
  <c r="F123" i="22" s="1"/>
  <c r="J16" i="22"/>
  <c r="J14" i="22"/>
  <c r="J91" i="22" s="1"/>
  <c r="E7" i="22"/>
  <c r="E85" i="22" s="1"/>
  <c r="J39" i="21"/>
  <c r="J38" i="21"/>
  <c r="AY117" i="1" s="1"/>
  <c r="J37" i="21"/>
  <c r="AX117" i="1" s="1"/>
  <c r="BI143" i="21"/>
  <c r="BH143" i="21"/>
  <c r="BG143" i="21"/>
  <c r="BE143" i="21"/>
  <c r="T143" i="21"/>
  <c r="T142" i="21" s="1"/>
  <c r="T141" i="21" s="1"/>
  <c r="R143" i="21"/>
  <c r="R142" i="21" s="1"/>
  <c r="R141" i="21" s="1"/>
  <c r="P143" i="21"/>
  <c r="P142" i="21" s="1"/>
  <c r="P141" i="21" s="1"/>
  <c r="BI140" i="21"/>
  <c r="BH140" i="21"/>
  <c r="BG140" i="21"/>
  <c r="BE140" i="21"/>
  <c r="T140" i="21"/>
  <c r="R140" i="21"/>
  <c r="P140" i="21"/>
  <c r="BI139" i="21"/>
  <c r="BH139" i="21"/>
  <c r="BG139" i="21"/>
  <c r="BE139" i="21"/>
  <c r="T139" i="21"/>
  <c r="R139" i="21"/>
  <c r="P139" i="21"/>
  <c r="BI138" i="21"/>
  <c r="BH138" i="21"/>
  <c r="BG138" i="21"/>
  <c r="BE138" i="21"/>
  <c r="T138" i="21"/>
  <c r="R138" i="21"/>
  <c r="P138" i="21"/>
  <c r="BI137" i="21"/>
  <c r="BH137" i="21"/>
  <c r="BG137" i="21"/>
  <c r="BE137" i="21"/>
  <c r="T137" i="21"/>
  <c r="R137" i="21"/>
  <c r="P137" i="21"/>
  <c r="BI136" i="21"/>
  <c r="BH136" i="21"/>
  <c r="BG136" i="21"/>
  <c r="BE136" i="21"/>
  <c r="T136" i="21"/>
  <c r="R136" i="21"/>
  <c r="P136" i="21"/>
  <c r="BI135" i="21"/>
  <c r="BH135" i="21"/>
  <c r="BG135" i="21"/>
  <c r="BE135" i="21"/>
  <c r="T135" i="21"/>
  <c r="R135" i="21"/>
  <c r="P135" i="21"/>
  <c r="BI134" i="21"/>
  <c r="BH134" i="21"/>
  <c r="BG134" i="21"/>
  <c r="BE134" i="21"/>
  <c r="T134" i="21"/>
  <c r="R134" i="21"/>
  <c r="P134" i="21"/>
  <c r="BI133" i="21"/>
  <c r="BH133" i="21"/>
  <c r="BG133" i="21"/>
  <c r="BE133" i="21"/>
  <c r="T133" i="21"/>
  <c r="R133" i="21"/>
  <c r="P133" i="21"/>
  <c r="BI132" i="21"/>
  <c r="BH132" i="21"/>
  <c r="BG132" i="21"/>
  <c r="BE132" i="21"/>
  <c r="T132" i="21"/>
  <c r="R132" i="21"/>
  <c r="P132" i="21"/>
  <c r="BI131" i="21"/>
  <c r="BH131" i="21"/>
  <c r="BG131" i="21"/>
  <c r="BE131" i="21"/>
  <c r="T131" i="21"/>
  <c r="R131" i="21"/>
  <c r="P131" i="21"/>
  <c r="BI130" i="21"/>
  <c r="BH130" i="21"/>
  <c r="BG130" i="21"/>
  <c r="BE130" i="21"/>
  <c r="T130" i="21"/>
  <c r="R130" i="21"/>
  <c r="P130" i="21"/>
  <c r="BI129" i="21"/>
  <c r="BH129" i="21"/>
  <c r="BG129" i="21"/>
  <c r="BE129" i="21"/>
  <c r="T129" i="21"/>
  <c r="R129" i="21"/>
  <c r="P129" i="21"/>
  <c r="BI128" i="21"/>
  <c r="BH128" i="21"/>
  <c r="BG128" i="21"/>
  <c r="BE128" i="21"/>
  <c r="T128" i="21"/>
  <c r="R128" i="21"/>
  <c r="P128" i="21"/>
  <c r="BI127" i="21"/>
  <c r="BH127" i="21"/>
  <c r="BG127" i="21"/>
  <c r="BE127" i="21"/>
  <c r="T127" i="21"/>
  <c r="R127" i="21"/>
  <c r="P127" i="21"/>
  <c r="F118" i="21"/>
  <c r="E116" i="21"/>
  <c r="F91" i="21"/>
  <c r="E89" i="21"/>
  <c r="J26" i="21"/>
  <c r="E26" i="21"/>
  <c r="J121" i="21" s="1"/>
  <c r="J25" i="21"/>
  <c r="J23" i="21"/>
  <c r="E23" i="21"/>
  <c r="J93" i="21" s="1"/>
  <c r="J22" i="21"/>
  <c r="J20" i="21"/>
  <c r="E20" i="21"/>
  <c r="F121" i="21" s="1"/>
  <c r="J19" i="21"/>
  <c r="J17" i="21"/>
  <c r="E17" i="21"/>
  <c r="F120" i="21" s="1"/>
  <c r="J16" i="21"/>
  <c r="J14" i="21"/>
  <c r="J91" i="21" s="1"/>
  <c r="E7" i="21"/>
  <c r="E85" i="21" s="1"/>
  <c r="J39" i="20"/>
  <c r="J38" i="20"/>
  <c r="AY116" i="1" s="1"/>
  <c r="J37" i="20"/>
  <c r="AX116" i="1" s="1"/>
  <c r="BI161" i="20"/>
  <c r="BH161" i="20"/>
  <c r="BG161" i="20"/>
  <c r="BE161" i="20"/>
  <c r="T161" i="20"/>
  <c r="R161" i="20"/>
  <c r="P161" i="20"/>
  <c r="BI160" i="20"/>
  <c r="BH160" i="20"/>
  <c r="BG160" i="20"/>
  <c r="BE160" i="20"/>
  <c r="T160" i="20"/>
  <c r="R160" i="20"/>
  <c r="P160" i="20"/>
  <c r="BI159" i="20"/>
  <c r="BH159" i="20"/>
  <c r="BG159" i="20"/>
  <c r="BE159" i="20"/>
  <c r="T159" i="20"/>
  <c r="R159" i="20"/>
  <c r="P159" i="20"/>
  <c r="BI158" i="20"/>
  <c r="BH158" i="20"/>
  <c r="BG158" i="20"/>
  <c r="BE158" i="20"/>
  <c r="T158" i="20"/>
  <c r="R158" i="20"/>
  <c r="P158" i="20"/>
  <c r="BI156" i="20"/>
  <c r="BH156" i="20"/>
  <c r="BG156" i="20"/>
  <c r="BE156" i="20"/>
  <c r="T156" i="20"/>
  <c r="R156" i="20"/>
  <c r="P156" i="20"/>
  <c r="BI155" i="20"/>
  <c r="BH155" i="20"/>
  <c r="BG155" i="20"/>
  <c r="BE155" i="20"/>
  <c r="T155" i="20"/>
  <c r="R155" i="20"/>
  <c r="P155" i="20"/>
  <c r="BI154" i="20"/>
  <c r="BH154" i="20"/>
  <c r="BG154" i="20"/>
  <c r="BE154" i="20"/>
  <c r="T154" i="20"/>
  <c r="R154" i="20"/>
  <c r="P154" i="20"/>
  <c r="BI153" i="20"/>
  <c r="BH153" i="20"/>
  <c r="BG153" i="20"/>
  <c r="BE153" i="20"/>
  <c r="T153" i="20"/>
  <c r="R153" i="20"/>
  <c r="P153" i="20"/>
  <c r="BI152" i="20"/>
  <c r="BH152" i="20"/>
  <c r="BG152" i="20"/>
  <c r="BE152" i="20"/>
  <c r="T152" i="20"/>
  <c r="R152" i="20"/>
  <c r="P152" i="20"/>
  <c r="BI151" i="20"/>
  <c r="BH151" i="20"/>
  <c r="BG151" i="20"/>
  <c r="BE151" i="20"/>
  <c r="T151" i="20"/>
  <c r="R151" i="20"/>
  <c r="P151" i="20"/>
  <c r="BI149" i="20"/>
  <c r="BH149" i="20"/>
  <c r="BG149" i="20"/>
  <c r="BE149" i="20"/>
  <c r="T149" i="20"/>
  <c r="R149" i="20"/>
  <c r="P149" i="20"/>
  <c r="BI148" i="20"/>
  <c r="BH148" i="20"/>
  <c r="BG148" i="20"/>
  <c r="BE148" i="20"/>
  <c r="T148" i="20"/>
  <c r="R148" i="20"/>
  <c r="P148" i="20"/>
  <c r="BI147" i="20"/>
  <c r="BH147" i="20"/>
  <c r="BG147" i="20"/>
  <c r="BE147" i="20"/>
  <c r="T147" i="20"/>
  <c r="R147" i="20"/>
  <c r="P147" i="20"/>
  <c r="BI145" i="20"/>
  <c r="BH145" i="20"/>
  <c r="BG145" i="20"/>
  <c r="BE145" i="20"/>
  <c r="T145" i="20"/>
  <c r="R145" i="20"/>
  <c r="P145" i="20"/>
  <c r="BI144" i="20"/>
  <c r="BH144" i="20"/>
  <c r="BG144" i="20"/>
  <c r="BE144" i="20"/>
  <c r="T144" i="20"/>
  <c r="R144" i="20"/>
  <c r="P144" i="20"/>
  <c r="BI142" i="20"/>
  <c r="BH142" i="20"/>
  <c r="BG142" i="20"/>
  <c r="BE142" i="20"/>
  <c r="T142" i="20"/>
  <c r="R142" i="20"/>
  <c r="P142" i="20"/>
  <c r="BI141" i="20"/>
  <c r="BH141" i="20"/>
  <c r="BG141" i="20"/>
  <c r="BE141" i="20"/>
  <c r="T141" i="20"/>
  <c r="R141" i="20"/>
  <c r="P141" i="20"/>
  <c r="BI140" i="20"/>
  <c r="BH140" i="20"/>
  <c r="BG140" i="20"/>
  <c r="BE140" i="20"/>
  <c r="T140" i="20"/>
  <c r="R140" i="20"/>
  <c r="P140" i="20"/>
  <c r="BI139" i="20"/>
  <c r="BH139" i="20"/>
  <c r="BG139" i="20"/>
  <c r="BE139" i="20"/>
  <c r="T139" i="20"/>
  <c r="R139" i="20"/>
  <c r="P139" i="20"/>
  <c r="BI138" i="20"/>
  <c r="BH138" i="20"/>
  <c r="BG138" i="20"/>
  <c r="BE138" i="20"/>
  <c r="T138" i="20"/>
  <c r="R138" i="20"/>
  <c r="P138" i="20"/>
  <c r="BI137" i="20"/>
  <c r="BH137" i="20"/>
  <c r="BG137" i="20"/>
  <c r="BE137" i="20"/>
  <c r="T137" i="20"/>
  <c r="R137" i="20"/>
  <c r="P137" i="20"/>
  <c r="BI136" i="20"/>
  <c r="BH136" i="20"/>
  <c r="BG136" i="20"/>
  <c r="BE136" i="20"/>
  <c r="T136" i="20"/>
  <c r="R136" i="20"/>
  <c r="P136" i="20"/>
  <c r="BI135" i="20"/>
  <c r="BH135" i="20"/>
  <c r="BG135" i="20"/>
  <c r="BE135" i="20"/>
  <c r="T135" i="20"/>
  <c r="R135" i="20"/>
  <c r="P135" i="20"/>
  <c r="BI134" i="20"/>
  <c r="BH134" i="20"/>
  <c r="BG134" i="20"/>
  <c r="BE134" i="20"/>
  <c r="T134" i="20"/>
  <c r="R134" i="20"/>
  <c r="P134" i="20"/>
  <c r="BI133" i="20"/>
  <c r="BH133" i="20"/>
  <c r="BG133" i="20"/>
  <c r="BE133" i="20"/>
  <c r="T133" i="20"/>
  <c r="R133" i="20"/>
  <c r="P133" i="20"/>
  <c r="BI132" i="20"/>
  <c r="BH132" i="20"/>
  <c r="BG132" i="20"/>
  <c r="BE132" i="20"/>
  <c r="T132" i="20"/>
  <c r="R132" i="20"/>
  <c r="P132" i="20"/>
  <c r="BI131" i="20"/>
  <c r="BH131" i="20"/>
  <c r="BG131" i="20"/>
  <c r="BE131" i="20"/>
  <c r="T131" i="20"/>
  <c r="R131" i="20"/>
  <c r="P131" i="20"/>
  <c r="BI130" i="20"/>
  <c r="BH130" i="20"/>
  <c r="BG130" i="20"/>
  <c r="BE130" i="20"/>
  <c r="T130" i="20"/>
  <c r="R130" i="20"/>
  <c r="P130" i="20"/>
  <c r="BI129" i="20"/>
  <c r="BH129" i="20"/>
  <c r="BG129" i="20"/>
  <c r="BE129" i="20"/>
  <c r="T129" i="20"/>
  <c r="R129" i="20"/>
  <c r="P129" i="20"/>
  <c r="BI128" i="20"/>
  <c r="BH128" i="20"/>
  <c r="BG128" i="20"/>
  <c r="BE128" i="20"/>
  <c r="T128" i="20"/>
  <c r="R128" i="20"/>
  <c r="P128" i="20"/>
  <c r="BI127" i="20"/>
  <c r="BH127" i="20"/>
  <c r="BG127" i="20"/>
  <c r="BE127" i="20"/>
  <c r="T127" i="20"/>
  <c r="R127" i="20"/>
  <c r="P127" i="20"/>
  <c r="BI126" i="20"/>
  <c r="BH126" i="20"/>
  <c r="BG126" i="20"/>
  <c r="BE126" i="20"/>
  <c r="T126" i="20"/>
  <c r="R126" i="20"/>
  <c r="P126" i="20"/>
  <c r="F117" i="20"/>
  <c r="E115" i="20"/>
  <c r="F91" i="20"/>
  <c r="E89" i="20"/>
  <c r="J26" i="20"/>
  <c r="E26" i="20"/>
  <c r="J120" i="20"/>
  <c r="J25" i="20"/>
  <c r="J23" i="20"/>
  <c r="E23" i="20"/>
  <c r="J93" i="20" s="1"/>
  <c r="J22" i="20"/>
  <c r="J20" i="20"/>
  <c r="E20" i="20"/>
  <c r="F120" i="20" s="1"/>
  <c r="J19" i="20"/>
  <c r="J17" i="20"/>
  <c r="E17" i="20"/>
  <c r="F119" i="20" s="1"/>
  <c r="J16" i="20"/>
  <c r="J14" i="20"/>
  <c r="E7" i="20"/>
  <c r="E111" i="20" s="1"/>
  <c r="J39" i="19"/>
  <c r="J38" i="19"/>
  <c r="AY115" i="1" s="1"/>
  <c r="J37" i="19"/>
  <c r="AX115" i="1" s="1"/>
  <c r="BI149" i="19"/>
  <c r="BH149" i="19"/>
  <c r="BG149" i="19"/>
  <c r="BE149" i="19"/>
  <c r="T149" i="19"/>
  <c r="R149" i="19"/>
  <c r="P149" i="19"/>
  <c r="BI148" i="19"/>
  <c r="BH148" i="19"/>
  <c r="BG148" i="19"/>
  <c r="BE148" i="19"/>
  <c r="T148" i="19"/>
  <c r="R148" i="19"/>
  <c r="P148" i="19"/>
  <c r="BI146" i="19"/>
  <c r="BH146" i="19"/>
  <c r="BG146" i="19"/>
  <c r="BE146" i="19"/>
  <c r="T146" i="19"/>
  <c r="R146" i="19"/>
  <c r="P146" i="19"/>
  <c r="BI145" i="19"/>
  <c r="BH145" i="19"/>
  <c r="BG145" i="19"/>
  <c r="BE145" i="19"/>
  <c r="T145" i="19"/>
  <c r="R145" i="19"/>
  <c r="P145" i="19"/>
  <c r="BI144" i="19"/>
  <c r="BH144" i="19"/>
  <c r="BG144" i="19"/>
  <c r="BE144" i="19"/>
  <c r="T144" i="19"/>
  <c r="R144" i="19"/>
  <c r="P144" i="19"/>
  <c r="BI143" i="19"/>
  <c r="BH143" i="19"/>
  <c r="BG143" i="19"/>
  <c r="BE143" i="19"/>
  <c r="T143" i="19"/>
  <c r="R143" i="19"/>
  <c r="P143" i="19"/>
  <c r="BI141" i="19"/>
  <c r="BH141" i="19"/>
  <c r="BG141" i="19"/>
  <c r="BE141" i="19"/>
  <c r="T141" i="19"/>
  <c r="R141" i="19"/>
  <c r="P141" i="19"/>
  <c r="BI139" i="19"/>
  <c r="BH139" i="19"/>
  <c r="BG139" i="19"/>
  <c r="BE139" i="19"/>
  <c r="T139" i="19"/>
  <c r="R139" i="19"/>
  <c r="P139" i="19"/>
  <c r="BI138" i="19"/>
  <c r="BH138" i="19"/>
  <c r="BG138" i="19"/>
  <c r="BE138" i="19"/>
  <c r="T138" i="19"/>
  <c r="R138" i="19"/>
  <c r="P138" i="19"/>
  <c r="BI136" i="19"/>
  <c r="BH136" i="19"/>
  <c r="BG136" i="19"/>
  <c r="BE136" i="19"/>
  <c r="T136" i="19"/>
  <c r="R136" i="19"/>
  <c r="P136" i="19"/>
  <c r="BI135" i="19"/>
  <c r="BH135" i="19"/>
  <c r="BG135" i="19"/>
  <c r="BE135" i="19"/>
  <c r="T135" i="19"/>
  <c r="R135" i="19"/>
  <c r="P135" i="19"/>
  <c r="BI134" i="19"/>
  <c r="BH134" i="19"/>
  <c r="BG134" i="19"/>
  <c r="BE134" i="19"/>
  <c r="T134" i="19"/>
  <c r="R134" i="19"/>
  <c r="P134" i="19"/>
  <c r="BI133" i="19"/>
  <c r="BH133" i="19"/>
  <c r="BG133" i="19"/>
  <c r="BE133" i="19"/>
  <c r="T133" i="19"/>
  <c r="R133" i="19"/>
  <c r="P133" i="19"/>
  <c r="BI132" i="19"/>
  <c r="BH132" i="19"/>
  <c r="BG132" i="19"/>
  <c r="BE132" i="19"/>
  <c r="T132" i="19"/>
  <c r="R132" i="19"/>
  <c r="P132" i="19"/>
  <c r="BI131" i="19"/>
  <c r="BH131" i="19"/>
  <c r="BG131" i="19"/>
  <c r="BE131" i="19"/>
  <c r="T131" i="19"/>
  <c r="R131" i="19"/>
  <c r="P131" i="19"/>
  <c r="BI130" i="19"/>
  <c r="BH130" i="19"/>
  <c r="BG130" i="19"/>
  <c r="BE130" i="19"/>
  <c r="T130" i="19"/>
  <c r="R130" i="19"/>
  <c r="P130" i="19"/>
  <c r="BI128" i="19"/>
  <c r="BH128" i="19"/>
  <c r="BG128" i="19"/>
  <c r="BE128" i="19"/>
  <c r="T128" i="19"/>
  <c r="T127" i="19" s="1"/>
  <c r="R128" i="19"/>
  <c r="R127" i="19" s="1"/>
  <c r="P128" i="19"/>
  <c r="P127" i="19"/>
  <c r="F120" i="19"/>
  <c r="E118" i="19"/>
  <c r="F91" i="19"/>
  <c r="E89" i="19"/>
  <c r="J26" i="19"/>
  <c r="E26" i="19"/>
  <c r="J123" i="19" s="1"/>
  <c r="J25" i="19"/>
  <c r="J23" i="19"/>
  <c r="E23" i="19"/>
  <c r="J122" i="19"/>
  <c r="J22" i="19"/>
  <c r="J20" i="19"/>
  <c r="E20" i="19"/>
  <c r="F123" i="19" s="1"/>
  <c r="J19" i="19"/>
  <c r="J17" i="19"/>
  <c r="E17" i="19"/>
  <c r="F122" i="19" s="1"/>
  <c r="J16" i="19"/>
  <c r="J14" i="19"/>
  <c r="E7" i="19"/>
  <c r="E114" i="19" s="1"/>
  <c r="J39" i="18"/>
  <c r="J38" i="18"/>
  <c r="AY114" i="1" s="1"/>
  <c r="J37" i="18"/>
  <c r="AX114" i="1" s="1"/>
  <c r="BI186" i="18"/>
  <c r="BH186" i="18"/>
  <c r="BG186" i="18"/>
  <c r="BE186" i="18"/>
  <c r="T186" i="18"/>
  <c r="R186" i="18"/>
  <c r="P186" i="18"/>
  <c r="BI185" i="18"/>
  <c r="BH185" i="18"/>
  <c r="BG185" i="18"/>
  <c r="BE185" i="18"/>
  <c r="T185" i="18"/>
  <c r="R185" i="18"/>
  <c r="P185" i="18"/>
  <c r="BI183" i="18"/>
  <c r="BH183" i="18"/>
  <c r="BG183" i="18"/>
  <c r="BE183" i="18"/>
  <c r="T183" i="18"/>
  <c r="R183" i="18"/>
  <c r="P183" i="18"/>
  <c r="BI182" i="18"/>
  <c r="BH182" i="18"/>
  <c r="BG182" i="18"/>
  <c r="BE182" i="18"/>
  <c r="T182" i="18"/>
  <c r="R182" i="18"/>
  <c r="P182" i="18"/>
  <c r="BI181" i="18"/>
  <c r="BH181" i="18"/>
  <c r="BG181" i="18"/>
  <c r="BE181" i="18"/>
  <c r="T181" i="18"/>
  <c r="R181" i="18"/>
  <c r="P181" i="18"/>
  <c r="BI180" i="18"/>
  <c r="BH180" i="18"/>
  <c r="BG180" i="18"/>
  <c r="BE180" i="18"/>
  <c r="T180" i="18"/>
  <c r="R180" i="18"/>
  <c r="P180" i="18"/>
  <c r="BI179" i="18"/>
  <c r="BH179" i="18"/>
  <c r="BG179" i="18"/>
  <c r="BE179" i="18"/>
  <c r="T179" i="18"/>
  <c r="R179" i="18"/>
  <c r="P179" i="18"/>
  <c r="BI178" i="18"/>
  <c r="BH178" i="18"/>
  <c r="BG178" i="18"/>
  <c r="BE178" i="18"/>
  <c r="T178" i="18"/>
  <c r="R178" i="18"/>
  <c r="P178" i="18"/>
  <c r="BI177" i="18"/>
  <c r="BH177" i="18"/>
  <c r="BG177" i="18"/>
  <c r="BE177" i="18"/>
  <c r="T177" i="18"/>
  <c r="R177" i="18"/>
  <c r="P177" i="18"/>
  <c r="BI176" i="18"/>
  <c r="BH176" i="18"/>
  <c r="BG176" i="18"/>
  <c r="BE176" i="18"/>
  <c r="T176" i="18"/>
  <c r="R176" i="18"/>
  <c r="P176" i="18"/>
  <c r="BI175" i="18"/>
  <c r="BH175" i="18"/>
  <c r="BG175" i="18"/>
  <c r="BE175" i="18"/>
  <c r="T175" i="18"/>
  <c r="R175" i="18"/>
  <c r="P175" i="18"/>
  <c r="BI174" i="18"/>
  <c r="BH174" i="18"/>
  <c r="BG174" i="18"/>
  <c r="BE174" i="18"/>
  <c r="T174" i="18"/>
  <c r="R174" i="18"/>
  <c r="P174" i="18"/>
  <c r="BI173" i="18"/>
  <c r="BH173" i="18"/>
  <c r="BG173" i="18"/>
  <c r="BE173" i="18"/>
  <c r="T173" i="18"/>
  <c r="R173" i="18"/>
  <c r="P173" i="18"/>
  <c r="BI172" i="18"/>
  <c r="BH172" i="18"/>
  <c r="BG172" i="18"/>
  <c r="BE172" i="18"/>
  <c r="T172" i="18"/>
  <c r="R172" i="18"/>
  <c r="P172" i="18"/>
  <c r="BI171" i="18"/>
  <c r="BH171" i="18"/>
  <c r="BG171" i="18"/>
  <c r="BE171" i="18"/>
  <c r="T171" i="18"/>
  <c r="R171" i="18"/>
  <c r="P171" i="18"/>
  <c r="BI170" i="18"/>
  <c r="BH170" i="18"/>
  <c r="BG170" i="18"/>
  <c r="BE170" i="18"/>
  <c r="T170" i="18"/>
  <c r="R170" i="18"/>
  <c r="P170" i="18"/>
  <c r="BI169" i="18"/>
  <c r="BH169" i="18"/>
  <c r="BG169" i="18"/>
  <c r="BE169" i="18"/>
  <c r="T169" i="18"/>
  <c r="R169" i="18"/>
  <c r="P169" i="18"/>
  <c r="BI168" i="18"/>
  <c r="BH168" i="18"/>
  <c r="BG168" i="18"/>
  <c r="BE168" i="18"/>
  <c r="T168" i="18"/>
  <c r="R168" i="18"/>
  <c r="P168" i="18"/>
  <c r="BI167" i="18"/>
  <c r="BH167" i="18"/>
  <c r="BG167" i="18"/>
  <c r="BE167" i="18"/>
  <c r="T167" i="18"/>
  <c r="R167" i="18"/>
  <c r="P167" i="18"/>
  <c r="BI166" i="18"/>
  <c r="BH166" i="18"/>
  <c r="BG166" i="18"/>
  <c r="BE166" i="18"/>
  <c r="T166" i="18"/>
  <c r="R166" i="18"/>
  <c r="P166" i="18"/>
  <c r="BI165" i="18"/>
  <c r="BH165" i="18"/>
  <c r="BG165" i="18"/>
  <c r="BE165" i="18"/>
  <c r="T165" i="18"/>
  <c r="R165" i="18"/>
  <c r="P165" i="18"/>
  <c r="BI164" i="18"/>
  <c r="BH164" i="18"/>
  <c r="BG164" i="18"/>
  <c r="BE164" i="18"/>
  <c r="T164" i="18"/>
  <c r="R164" i="18"/>
  <c r="P164" i="18"/>
  <c r="BI163" i="18"/>
  <c r="BH163" i="18"/>
  <c r="BG163" i="18"/>
  <c r="BE163" i="18"/>
  <c r="T163" i="18"/>
  <c r="R163" i="18"/>
  <c r="P163" i="18"/>
  <c r="BI162" i="18"/>
  <c r="BH162" i="18"/>
  <c r="BG162" i="18"/>
  <c r="BE162" i="18"/>
  <c r="T162" i="18"/>
  <c r="R162" i="18"/>
  <c r="P162" i="18"/>
  <c r="BI161" i="18"/>
  <c r="BH161" i="18"/>
  <c r="BG161" i="18"/>
  <c r="BE161" i="18"/>
  <c r="T161" i="18"/>
  <c r="R161" i="18"/>
  <c r="P161" i="18"/>
  <c r="BI160" i="18"/>
  <c r="BH160" i="18"/>
  <c r="BG160" i="18"/>
  <c r="BE160" i="18"/>
  <c r="T160" i="18"/>
  <c r="R160" i="18"/>
  <c r="P160" i="18"/>
  <c r="BI159" i="18"/>
  <c r="BH159" i="18"/>
  <c r="BG159" i="18"/>
  <c r="BE159" i="18"/>
  <c r="T159" i="18"/>
  <c r="R159" i="18"/>
  <c r="P159" i="18"/>
  <c r="BI158" i="18"/>
  <c r="BH158" i="18"/>
  <c r="BG158" i="18"/>
  <c r="BE158" i="18"/>
  <c r="T158" i="18"/>
  <c r="R158" i="18"/>
  <c r="P158" i="18"/>
  <c r="BI157" i="18"/>
  <c r="BH157" i="18"/>
  <c r="BG157" i="18"/>
  <c r="BE157" i="18"/>
  <c r="T157" i="18"/>
  <c r="R157" i="18"/>
  <c r="P157" i="18"/>
  <c r="BI156" i="18"/>
  <c r="BH156" i="18"/>
  <c r="BG156" i="18"/>
  <c r="BE156" i="18"/>
  <c r="T156" i="18"/>
  <c r="R156" i="18"/>
  <c r="P156" i="18"/>
  <c r="BI155" i="18"/>
  <c r="BH155" i="18"/>
  <c r="BG155" i="18"/>
  <c r="BE155" i="18"/>
  <c r="T155" i="18"/>
  <c r="R155" i="18"/>
  <c r="P155" i="18"/>
  <c r="BI154" i="18"/>
  <c r="BH154" i="18"/>
  <c r="BG154" i="18"/>
  <c r="BE154" i="18"/>
  <c r="T154" i="18"/>
  <c r="R154" i="18"/>
  <c r="P154" i="18"/>
  <c r="BI153" i="18"/>
  <c r="BH153" i="18"/>
  <c r="BG153" i="18"/>
  <c r="BE153" i="18"/>
  <c r="T153" i="18"/>
  <c r="R153" i="18"/>
  <c r="P153" i="18"/>
  <c r="BI152" i="18"/>
  <c r="BH152" i="18"/>
  <c r="BG152" i="18"/>
  <c r="BE152" i="18"/>
  <c r="T152" i="18"/>
  <c r="R152" i="18"/>
  <c r="P152" i="18"/>
  <c r="BI151" i="18"/>
  <c r="BH151" i="18"/>
  <c r="BG151" i="18"/>
  <c r="BE151" i="18"/>
  <c r="T151" i="18"/>
  <c r="R151" i="18"/>
  <c r="P151" i="18"/>
  <c r="BI150" i="18"/>
  <c r="BH150" i="18"/>
  <c r="BG150" i="18"/>
  <c r="BE150" i="18"/>
  <c r="T150" i="18"/>
  <c r="R150" i="18"/>
  <c r="P150" i="18"/>
  <c r="BI149" i="18"/>
  <c r="BH149" i="18"/>
  <c r="BG149" i="18"/>
  <c r="BE149" i="18"/>
  <c r="T149" i="18"/>
  <c r="R149" i="18"/>
  <c r="P149" i="18"/>
  <c r="BI148" i="18"/>
  <c r="BH148" i="18"/>
  <c r="BG148" i="18"/>
  <c r="BE148" i="18"/>
  <c r="T148" i="18"/>
  <c r="R148" i="18"/>
  <c r="P148" i="18"/>
  <c r="BI147" i="18"/>
  <c r="BH147" i="18"/>
  <c r="BG147" i="18"/>
  <c r="BE147" i="18"/>
  <c r="T147" i="18"/>
  <c r="R147" i="18"/>
  <c r="P147" i="18"/>
  <c r="BI146" i="18"/>
  <c r="BH146" i="18"/>
  <c r="BG146" i="18"/>
  <c r="BE146" i="18"/>
  <c r="T146" i="18"/>
  <c r="R146" i="18"/>
  <c r="P146" i="18"/>
  <c r="BI145" i="18"/>
  <c r="BH145" i="18"/>
  <c r="BG145" i="18"/>
  <c r="BE145" i="18"/>
  <c r="T145" i="18"/>
  <c r="R145" i="18"/>
  <c r="P145" i="18"/>
  <c r="BI144" i="18"/>
  <c r="BH144" i="18"/>
  <c r="BG144" i="18"/>
  <c r="BE144" i="18"/>
  <c r="T144" i="18"/>
  <c r="R144" i="18"/>
  <c r="P144" i="18"/>
  <c r="BI143" i="18"/>
  <c r="BH143" i="18"/>
  <c r="BG143" i="18"/>
  <c r="BE143" i="18"/>
  <c r="T143" i="18"/>
  <c r="R143" i="18"/>
  <c r="P143" i="18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40" i="18"/>
  <c r="BH140" i="18"/>
  <c r="BG140" i="18"/>
  <c r="BE140" i="18"/>
  <c r="T140" i="18"/>
  <c r="R140" i="18"/>
  <c r="P140" i="18"/>
  <c r="BI139" i="18"/>
  <c r="BH139" i="18"/>
  <c r="BG139" i="18"/>
  <c r="BE139" i="18"/>
  <c r="T139" i="18"/>
  <c r="R139" i="18"/>
  <c r="P139" i="18"/>
  <c r="BI138" i="18"/>
  <c r="BH138" i="18"/>
  <c r="BG138" i="18"/>
  <c r="BE138" i="18"/>
  <c r="T138" i="18"/>
  <c r="R138" i="18"/>
  <c r="P138" i="18"/>
  <c r="BI137" i="18"/>
  <c r="BH137" i="18"/>
  <c r="BG137" i="18"/>
  <c r="BE137" i="18"/>
  <c r="T137" i="18"/>
  <c r="R137" i="18"/>
  <c r="P137" i="18"/>
  <c r="BI136" i="18"/>
  <c r="BH136" i="18"/>
  <c r="BG136" i="18"/>
  <c r="BE136" i="18"/>
  <c r="T136" i="18"/>
  <c r="R136" i="18"/>
  <c r="P136" i="18"/>
  <c r="BI135" i="18"/>
  <c r="BH135" i="18"/>
  <c r="BG135" i="18"/>
  <c r="BE135" i="18"/>
  <c r="T135" i="18"/>
  <c r="R135" i="18"/>
  <c r="P135" i="18"/>
  <c r="BI134" i="18"/>
  <c r="BH134" i="18"/>
  <c r="BG134" i="18"/>
  <c r="BE134" i="18"/>
  <c r="T134" i="18"/>
  <c r="R134" i="18"/>
  <c r="P134" i="18"/>
  <c r="BI133" i="18"/>
  <c r="BH133" i="18"/>
  <c r="BG133" i="18"/>
  <c r="BE133" i="18"/>
  <c r="T133" i="18"/>
  <c r="R133" i="18"/>
  <c r="P133" i="18"/>
  <c r="BI132" i="18"/>
  <c r="BH132" i="18"/>
  <c r="BG132" i="18"/>
  <c r="BE132" i="18"/>
  <c r="T132" i="18"/>
  <c r="R132" i="18"/>
  <c r="P132" i="18"/>
  <c r="BI131" i="18"/>
  <c r="BH131" i="18"/>
  <c r="BG131" i="18"/>
  <c r="BE131" i="18"/>
  <c r="T131" i="18"/>
  <c r="R131" i="18"/>
  <c r="P131" i="18"/>
  <c r="BI130" i="18"/>
  <c r="BH130" i="18"/>
  <c r="BG130" i="18"/>
  <c r="BE130" i="18"/>
  <c r="T130" i="18"/>
  <c r="R130" i="18"/>
  <c r="P130" i="18"/>
  <c r="BI129" i="18"/>
  <c r="BH129" i="18"/>
  <c r="BG129" i="18"/>
  <c r="BE129" i="18"/>
  <c r="T129" i="18"/>
  <c r="R129" i="18"/>
  <c r="P129" i="18"/>
  <c r="BI128" i="18"/>
  <c r="BH128" i="18"/>
  <c r="BG128" i="18"/>
  <c r="BE128" i="18"/>
  <c r="T128" i="18"/>
  <c r="R128" i="18"/>
  <c r="P128" i="18"/>
  <c r="BI127" i="18"/>
  <c r="BH127" i="18"/>
  <c r="BG127" i="18"/>
  <c r="BE127" i="18"/>
  <c r="T127" i="18"/>
  <c r="R127" i="18"/>
  <c r="P127" i="18"/>
  <c r="BI126" i="18"/>
  <c r="BH126" i="18"/>
  <c r="BG126" i="18"/>
  <c r="BE126" i="18"/>
  <c r="T126" i="18"/>
  <c r="R126" i="18"/>
  <c r="P126" i="18"/>
  <c r="F117" i="18"/>
  <c r="E115" i="18"/>
  <c r="F91" i="18"/>
  <c r="E89" i="18"/>
  <c r="J26" i="18"/>
  <c r="E26" i="18"/>
  <c r="J94" i="18"/>
  <c r="J25" i="18"/>
  <c r="J23" i="18"/>
  <c r="E23" i="18"/>
  <c r="J119" i="18" s="1"/>
  <c r="J22" i="18"/>
  <c r="J20" i="18"/>
  <c r="E20" i="18"/>
  <c r="F120" i="18" s="1"/>
  <c r="J19" i="18"/>
  <c r="J17" i="18"/>
  <c r="E17" i="18"/>
  <c r="F119" i="18" s="1"/>
  <c r="J16" i="18"/>
  <c r="J14" i="18"/>
  <c r="J91" i="18" s="1"/>
  <c r="E7" i="18"/>
  <c r="E85" i="18" s="1"/>
  <c r="J39" i="17"/>
  <c r="J38" i="17"/>
  <c r="AY113" i="1" s="1"/>
  <c r="J37" i="17"/>
  <c r="AX113" i="1" s="1"/>
  <c r="BI263" i="17"/>
  <c r="BH263" i="17"/>
  <c r="BG263" i="17"/>
  <c r="BE263" i="17"/>
  <c r="T263" i="17"/>
  <c r="R263" i="17"/>
  <c r="P263" i="17"/>
  <c r="BI262" i="17"/>
  <c r="BH262" i="17"/>
  <c r="BG262" i="17"/>
  <c r="BE262" i="17"/>
  <c r="T262" i="17"/>
  <c r="R262" i="17"/>
  <c r="P262" i="17"/>
  <c r="BI259" i="17"/>
  <c r="BH259" i="17"/>
  <c r="BG259" i="17"/>
  <c r="BE259" i="17"/>
  <c r="T259" i="17"/>
  <c r="R259" i="17"/>
  <c r="P259" i="17"/>
  <c r="BI258" i="17"/>
  <c r="BH258" i="17"/>
  <c r="BG258" i="17"/>
  <c r="BE258" i="17"/>
  <c r="T258" i="17"/>
  <c r="R258" i="17"/>
  <c r="P258" i="17"/>
  <c r="BI257" i="17"/>
  <c r="BH257" i="17"/>
  <c r="BG257" i="17"/>
  <c r="BE257" i="17"/>
  <c r="T257" i="17"/>
  <c r="R257" i="17"/>
  <c r="P257" i="17"/>
  <c r="BI256" i="17"/>
  <c r="BH256" i="17"/>
  <c r="BG256" i="17"/>
  <c r="BE256" i="17"/>
  <c r="T256" i="17"/>
  <c r="R256" i="17"/>
  <c r="P256" i="17"/>
  <c r="BI255" i="17"/>
  <c r="BH255" i="17"/>
  <c r="BG255" i="17"/>
  <c r="BE255" i="17"/>
  <c r="T255" i="17"/>
  <c r="R255" i="17"/>
  <c r="P255" i="17"/>
  <c r="BI253" i="17"/>
  <c r="BH253" i="17"/>
  <c r="BG253" i="17"/>
  <c r="BE253" i="17"/>
  <c r="T253" i="17"/>
  <c r="R253" i="17"/>
  <c r="P253" i="17"/>
  <c r="BI252" i="17"/>
  <c r="BH252" i="17"/>
  <c r="BG252" i="17"/>
  <c r="BE252" i="17"/>
  <c r="T252" i="17"/>
  <c r="R252" i="17"/>
  <c r="P252" i="17"/>
  <c r="BI251" i="17"/>
  <c r="BH251" i="17"/>
  <c r="BG251" i="17"/>
  <c r="BE251" i="17"/>
  <c r="T251" i="17"/>
  <c r="R251" i="17"/>
  <c r="P251" i="17"/>
  <c r="BI250" i="17"/>
  <c r="BH250" i="17"/>
  <c r="BG250" i="17"/>
  <c r="BE250" i="17"/>
  <c r="T250" i="17"/>
  <c r="R250" i="17"/>
  <c r="P250" i="17"/>
  <c r="BI249" i="17"/>
  <c r="BH249" i="17"/>
  <c r="BG249" i="17"/>
  <c r="BE249" i="17"/>
  <c r="T249" i="17"/>
  <c r="R249" i="17"/>
  <c r="P249" i="17"/>
  <c r="BI248" i="17"/>
  <c r="BH248" i="17"/>
  <c r="BG248" i="17"/>
  <c r="BE248" i="17"/>
  <c r="T248" i="17"/>
  <c r="R248" i="17"/>
  <c r="P248" i="17"/>
  <c r="BI247" i="17"/>
  <c r="BH247" i="17"/>
  <c r="BG247" i="17"/>
  <c r="BE247" i="17"/>
  <c r="T247" i="17"/>
  <c r="R247" i="17"/>
  <c r="P247" i="17"/>
  <c r="BI246" i="17"/>
  <c r="BH246" i="17"/>
  <c r="BG246" i="17"/>
  <c r="BE246" i="17"/>
  <c r="T246" i="17"/>
  <c r="R246" i="17"/>
  <c r="P246" i="17"/>
  <c r="BI245" i="17"/>
  <c r="BH245" i="17"/>
  <c r="BG245" i="17"/>
  <c r="BE245" i="17"/>
  <c r="T245" i="17"/>
  <c r="R245" i="17"/>
  <c r="P245" i="17"/>
  <c r="BI244" i="17"/>
  <c r="BH244" i="17"/>
  <c r="BG244" i="17"/>
  <c r="BE244" i="17"/>
  <c r="T244" i="17"/>
  <c r="R244" i="17"/>
  <c r="P244" i="17"/>
  <c r="BI243" i="17"/>
  <c r="BH243" i="17"/>
  <c r="BG243" i="17"/>
  <c r="BE243" i="17"/>
  <c r="T243" i="17"/>
  <c r="R243" i="17"/>
  <c r="P243" i="17"/>
  <c r="BI242" i="17"/>
  <c r="BH242" i="17"/>
  <c r="BG242" i="17"/>
  <c r="BE242" i="17"/>
  <c r="T242" i="17"/>
  <c r="R242" i="17"/>
  <c r="P242" i="17"/>
  <c r="BI241" i="17"/>
  <c r="BH241" i="17"/>
  <c r="BG241" i="17"/>
  <c r="BE241" i="17"/>
  <c r="T241" i="17"/>
  <c r="R241" i="17"/>
  <c r="P241" i="17"/>
  <c r="BI240" i="17"/>
  <c r="BH240" i="17"/>
  <c r="BG240" i="17"/>
  <c r="BE240" i="17"/>
  <c r="T240" i="17"/>
  <c r="R240" i="17"/>
  <c r="P240" i="17"/>
  <c r="BI239" i="17"/>
  <c r="BH239" i="17"/>
  <c r="BG239" i="17"/>
  <c r="BE239" i="17"/>
  <c r="T239" i="17"/>
  <c r="R239" i="17"/>
  <c r="P239" i="17"/>
  <c r="BI238" i="17"/>
  <c r="BH238" i="17"/>
  <c r="BG238" i="17"/>
  <c r="BE238" i="17"/>
  <c r="T238" i="17"/>
  <c r="R238" i="17"/>
  <c r="P238" i="17"/>
  <c r="BI237" i="17"/>
  <c r="BH237" i="17"/>
  <c r="BG237" i="17"/>
  <c r="BE237" i="17"/>
  <c r="T237" i="17"/>
  <c r="R237" i="17"/>
  <c r="P237" i="17"/>
  <c r="BI235" i="17"/>
  <c r="BH235" i="17"/>
  <c r="BG235" i="17"/>
  <c r="BE235" i="17"/>
  <c r="T235" i="17"/>
  <c r="R235" i="17"/>
  <c r="P235" i="17"/>
  <c r="BI234" i="17"/>
  <c r="BH234" i="17"/>
  <c r="BG234" i="17"/>
  <c r="BE234" i="17"/>
  <c r="T234" i="17"/>
  <c r="R234" i="17"/>
  <c r="P234" i="17"/>
  <c r="BI233" i="17"/>
  <c r="BH233" i="17"/>
  <c r="BG233" i="17"/>
  <c r="BE233" i="17"/>
  <c r="T233" i="17"/>
  <c r="R233" i="17"/>
  <c r="P233" i="17"/>
  <c r="BI232" i="17"/>
  <c r="BH232" i="17"/>
  <c r="BG232" i="17"/>
  <c r="BE232" i="17"/>
  <c r="T232" i="17"/>
  <c r="R232" i="17"/>
  <c r="P232" i="17"/>
  <c r="BI231" i="17"/>
  <c r="BH231" i="17"/>
  <c r="BG231" i="17"/>
  <c r="BE231" i="17"/>
  <c r="T231" i="17"/>
  <c r="R231" i="17"/>
  <c r="P231" i="17"/>
  <c r="BI230" i="17"/>
  <c r="BH230" i="17"/>
  <c r="BG230" i="17"/>
  <c r="BE230" i="17"/>
  <c r="T230" i="17"/>
  <c r="R230" i="17"/>
  <c r="P230" i="17"/>
  <c r="BI229" i="17"/>
  <c r="BH229" i="17"/>
  <c r="BG229" i="17"/>
  <c r="BE229" i="17"/>
  <c r="T229" i="17"/>
  <c r="R229" i="17"/>
  <c r="P229" i="17"/>
  <c r="BI228" i="17"/>
  <c r="BH228" i="17"/>
  <c r="BG228" i="17"/>
  <c r="BE228" i="17"/>
  <c r="T228" i="17"/>
  <c r="R228" i="17"/>
  <c r="P228" i="17"/>
  <c r="BI227" i="17"/>
  <c r="BH227" i="17"/>
  <c r="BG227" i="17"/>
  <c r="BE227" i="17"/>
  <c r="T227" i="17"/>
  <c r="R227" i="17"/>
  <c r="P227" i="17"/>
  <c r="BI226" i="17"/>
  <c r="BH226" i="17"/>
  <c r="BG226" i="17"/>
  <c r="BE226" i="17"/>
  <c r="T226" i="17"/>
  <c r="R226" i="17"/>
  <c r="P226" i="17"/>
  <c r="BI225" i="17"/>
  <c r="BH225" i="17"/>
  <c r="BG225" i="17"/>
  <c r="BE225" i="17"/>
  <c r="T225" i="17"/>
  <c r="R225" i="17"/>
  <c r="P225" i="17"/>
  <c r="BI223" i="17"/>
  <c r="BH223" i="17"/>
  <c r="BG223" i="17"/>
  <c r="BE223" i="17"/>
  <c r="T223" i="17"/>
  <c r="R223" i="17"/>
  <c r="P223" i="17"/>
  <c r="BI222" i="17"/>
  <c r="BH222" i="17"/>
  <c r="BG222" i="17"/>
  <c r="BE222" i="17"/>
  <c r="T222" i="17"/>
  <c r="R222" i="17"/>
  <c r="P222" i="17"/>
  <c r="BI221" i="17"/>
  <c r="BH221" i="17"/>
  <c r="BG221" i="17"/>
  <c r="BE221" i="17"/>
  <c r="T221" i="17"/>
  <c r="R221" i="17"/>
  <c r="P221" i="17"/>
  <c r="BI220" i="17"/>
  <c r="BH220" i="17"/>
  <c r="BG220" i="17"/>
  <c r="BE220" i="17"/>
  <c r="T220" i="17"/>
  <c r="R220" i="17"/>
  <c r="P220" i="17"/>
  <c r="BI219" i="17"/>
  <c r="BH219" i="17"/>
  <c r="BG219" i="17"/>
  <c r="BE219" i="17"/>
  <c r="T219" i="17"/>
  <c r="R219" i="17"/>
  <c r="P219" i="17"/>
  <c r="BI217" i="17"/>
  <c r="BH217" i="17"/>
  <c r="BG217" i="17"/>
  <c r="BE217" i="17"/>
  <c r="T217" i="17"/>
  <c r="R217" i="17"/>
  <c r="P217" i="17"/>
  <c r="BI216" i="17"/>
  <c r="BH216" i="17"/>
  <c r="BG216" i="17"/>
  <c r="BE216" i="17"/>
  <c r="T216" i="17"/>
  <c r="R216" i="17"/>
  <c r="P216" i="17"/>
  <c r="BI215" i="17"/>
  <c r="BH215" i="17"/>
  <c r="BG215" i="17"/>
  <c r="BE215" i="17"/>
  <c r="T215" i="17"/>
  <c r="R215" i="17"/>
  <c r="P215" i="17"/>
  <c r="BI214" i="17"/>
  <c r="BH214" i="17"/>
  <c r="BG214" i="17"/>
  <c r="BE214" i="17"/>
  <c r="T214" i="17"/>
  <c r="R214" i="17"/>
  <c r="P214" i="17"/>
  <c r="BI213" i="17"/>
  <c r="BH213" i="17"/>
  <c r="BG213" i="17"/>
  <c r="BE213" i="17"/>
  <c r="T213" i="17"/>
  <c r="R213" i="17"/>
  <c r="P213" i="17"/>
  <c r="BI212" i="17"/>
  <c r="BH212" i="17"/>
  <c r="BG212" i="17"/>
  <c r="BE212" i="17"/>
  <c r="T212" i="17"/>
  <c r="R212" i="17"/>
  <c r="P212" i="17"/>
  <c r="BI211" i="17"/>
  <c r="BH211" i="17"/>
  <c r="BG211" i="17"/>
  <c r="BE211" i="17"/>
  <c r="T211" i="17"/>
  <c r="R211" i="17"/>
  <c r="P211" i="17"/>
  <c r="BI210" i="17"/>
  <c r="BH210" i="17"/>
  <c r="BG210" i="17"/>
  <c r="BE210" i="17"/>
  <c r="T210" i="17"/>
  <c r="R210" i="17"/>
  <c r="P210" i="17"/>
  <c r="BI209" i="17"/>
  <c r="BH209" i="17"/>
  <c r="BG209" i="17"/>
  <c r="BE209" i="17"/>
  <c r="T209" i="17"/>
  <c r="R209" i="17"/>
  <c r="P209" i="17"/>
  <c r="BI208" i="17"/>
  <c r="BH208" i="17"/>
  <c r="BG208" i="17"/>
  <c r="BE208" i="17"/>
  <c r="T208" i="17"/>
  <c r="R208" i="17"/>
  <c r="P208" i="17"/>
  <c r="BI207" i="17"/>
  <c r="BH207" i="17"/>
  <c r="BG207" i="17"/>
  <c r="BE207" i="17"/>
  <c r="T207" i="17"/>
  <c r="R207" i="17"/>
  <c r="P207" i="17"/>
  <c r="BI206" i="17"/>
  <c r="BH206" i="17"/>
  <c r="BG206" i="17"/>
  <c r="BE206" i="17"/>
  <c r="T206" i="17"/>
  <c r="R206" i="17"/>
  <c r="P206" i="17"/>
  <c r="BI205" i="17"/>
  <c r="BH205" i="17"/>
  <c r="BG205" i="17"/>
  <c r="BE205" i="17"/>
  <c r="T205" i="17"/>
  <c r="R205" i="17"/>
  <c r="P205" i="17"/>
  <c r="BI204" i="17"/>
  <c r="BH204" i="17"/>
  <c r="BG204" i="17"/>
  <c r="BE204" i="17"/>
  <c r="T204" i="17"/>
  <c r="R204" i="17"/>
  <c r="P204" i="17"/>
  <c r="BI201" i="17"/>
  <c r="BH201" i="17"/>
  <c r="BG201" i="17"/>
  <c r="BE201" i="17"/>
  <c r="T201" i="17"/>
  <c r="T200" i="17" s="1"/>
  <c r="R201" i="17"/>
  <c r="R200" i="17" s="1"/>
  <c r="P201" i="17"/>
  <c r="P200" i="17" s="1"/>
  <c r="BI199" i="17"/>
  <c r="BH199" i="17"/>
  <c r="BG199" i="17"/>
  <c r="BE199" i="17"/>
  <c r="T199" i="17"/>
  <c r="R199" i="17"/>
  <c r="P199" i="17"/>
  <c r="BI198" i="17"/>
  <c r="BH198" i="17"/>
  <c r="BG198" i="17"/>
  <c r="BE198" i="17"/>
  <c r="T198" i="17"/>
  <c r="R198" i="17"/>
  <c r="P198" i="17"/>
  <c r="BI197" i="17"/>
  <c r="BH197" i="17"/>
  <c r="BG197" i="17"/>
  <c r="BE197" i="17"/>
  <c r="T197" i="17"/>
  <c r="R197" i="17"/>
  <c r="P197" i="17"/>
  <c r="BI196" i="17"/>
  <c r="BH196" i="17"/>
  <c r="BG196" i="17"/>
  <c r="BE196" i="17"/>
  <c r="T196" i="17"/>
  <c r="R196" i="17"/>
  <c r="P196" i="17"/>
  <c r="BI195" i="17"/>
  <c r="BH195" i="17"/>
  <c r="BG195" i="17"/>
  <c r="BE195" i="17"/>
  <c r="T195" i="17"/>
  <c r="R195" i="17"/>
  <c r="P195" i="17"/>
  <c r="BI194" i="17"/>
  <c r="BH194" i="17"/>
  <c r="BG194" i="17"/>
  <c r="BE194" i="17"/>
  <c r="T194" i="17"/>
  <c r="R194" i="17"/>
  <c r="P194" i="17"/>
  <c r="BI193" i="17"/>
  <c r="BH193" i="17"/>
  <c r="BG193" i="17"/>
  <c r="BE193" i="17"/>
  <c r="T193" i="17"/>
  <c r="R193" i="17"/>
  <c r="P193" i="17"/>
  <c r="BI192" i="17"/>
  <c r="BH192" i="17"/>
  <c r="BG192" i="17"/>
  <c r="BE192" i="17"/>
  <c r="T192" i="17"/>
  <c r="R192" i="17"/>
  <c r="P192" i="17"/>
  <c r="BI191" i="17"/>
  <c r="BH191" i="17"/>
  <c r="BG191" i="17"/>
  <c r="BE191" i="17"/>
  <c r="T191" i="17"/>
  <c r="R191" i="17"/>
  <c r="P191" i="17"/>
  <c r="BI190" i="17"/>
  <c r="BH190" i="17"/>
  <c r="BG190" i="17"/>
  <c r="BE190" i="17"/>
  <c r="T190" i="17"/>
  <c r="R190" i="17"/>
  <c r="P190" i="17"/>
  <c r="BI189" i="17"/>
  <c r="BH189" i="17"/>
  <c r="BG189" i="17"/>
  <c r="BE189" i="17"/>
  <c r="T189" i="17"/>
  <c r="R189" i="17"/>
  <c r="P189" i="17"/>
  <c r="BI188" i="17"/>
  <c r="BH188" i="17"/>
  <c r="BG188" i="17"/>
  <c r="BE188" i="17"/>
  <c r="T188" i="17"/>
  <c r="R188" i="17"/>
  <c r="P188" i="17"/>
  <c r="BI187" i="17"/>
  <c r="BH187" i="17"/>
  <c r="BG187" i="17"/>
  <c r="BE187" i="17"/>
  <c r="T187" i="17"/>
  <c r="R187" i="17"/>
  <c r="P187" i="17"/>
  <c r="BI186" i="17"/>
  <c r="BH186" i="17"/>
  <c r="BG186" i="17"/>
  <c r="BE186" i="17"/>
  <c r="T186" i="17"/>
  <c r="R186" i="17"/>
  <c r="P186" i="17"/>
  <c r="BI185" i="17"/>
  <c r="BH185" i="17"/>
  <c r="BG185" i="17"/>
  <c r="BE185" i="17"/>
  <c r="T185" i="17"/>
  <c r="R185" i="17"/>
  <c r="P185" i="17"/>
  <c r="BI184" i="17"/>
  <c r="BH184" i="17"/>
  <c r="BG184" i="17"/>
  <c r="BE184" i="17"/>
  <c r="T184" i="17"/>
  <c r="R184" i="17"/>
  <c r="P184" i="17"/>
  <c r="BI183" i="17"/>
  <c r="BH183" i="17"/>
  <c r="BG183" i="17"/>
  <c r="BE183" i="17"/>
  <c r="T183" i="17"/>
  <c r="R183" i="17"/>
  <c r="P183" i="17"/>
  <c r="BI182" i="17"/>
  <c r="BH182" i="17"/>
  <c r="BG182" i="17"/>
  <c r="BE182" i="17"/>
  <c r="T182" i="17"/>
  <c r="R182" i="17"/>
  <c r="P182" i="17"/>
  <c r="BI181" i="17"/>
  <c r="BH181" i="17"/>
  <c r="BG181" i="17"/>
  <c r="BE181" i="17"/>
  <c r="T181" i="17"/>
  <c r="R181" i="17"/>
  <c r="P181" i="17"/>
  <c r="BI180" i="17"/>
  <c r="BH180" i="17"/>
  <c r="BG180" i="17"/>
  <c r="BE180" i="17"/>
  <c r="T180" i="17"/>
  <c r="R180" i="17"/>
  <c r="P180" i="17"/>
  <c r="BI179" i="17"/>
  <c r="BH179" i="17"/>
  <c r="BG179" i="17"/>
  <c r="BE179" i="17"/>
  <c r="T179" i="17"/>
  <c r="R179" i="17"/>
  <c r="P179" i="17"/>
  <c r="BI177" i="17"/>
  <c r="BH177" i="17"/>
  <c r="BG177" i="17"/>
  <c r="BE177" i="17"/>
  <c r="T177" i="17"/>
  <c r="R177" i="17"/>
  <c r="P177" i="17"/>
  <c r="BI176" i="17"/>
  <c r="BH176" i="17"/>
  <c r="BG176" i="17"/>
  <c r="BE176" i="17"/>
  <c r="T176" i="17"/>
  <c r="R176" i="17"/>
  <c r="P176" i="17"/>
  <c r="BI175" i="17"/>
  <c r="BH175" i="17"/>
  <c r="BG175" i="17"/>
  <c r="BE175" i="17"/>
  <c r="T175" i="17"/>
  <c r="R175" i="17"/>
  <c r="P175" i="17"/>
  <c r="BI174" i="17"/>
  <c r="BH174" i="17"/>
  <c r="BG174" i="17"/>
  <c r="BE174" i="17"/>
  <c r="T174" i="17"/>
  <c r="R174" i="17"/>
  <c r="P174" i="17"/>
  <c r="BI173" i="17"/>
  <c r="BH173" i="17"/>
  <c r="BG173" i="17"/>
  <c r="BE173" i="17"/>
  <c r="T173" i="17"/>
  <c r="R173" i="17"/>
  <c r="P173" i="17"/>
  <c r="BI172" i="17"/>
  <c r="BH172" i="17"/>
  <c r="BG172" i="17"/>
  <c r="BE172" i="17"/>
  <c r="T172" i="17"/>
  <c r="R172" i="17"/>
  <c r="P172" i="17"/>
  <c r="BI171" i="17"/>
  <c r="BH171" i="17"/>
  <c r="BG171" i="17"/>
  <c r="BE171" i="17"/>
  <c r="T171" i="17"/>
  <c r="R171" i="17"/>
  <c r="P171" i="17"/>
  <c r="BI169" i="17"/>
  <c r="BH169" i="17"/>
  <c r="BG169" i="17"/>
  <c r="BE169" i="17"/>
  <c r="T169" i="17"/>
  <c r="R169" i="17"/>
  <c r="P169" i="17"/>
  <c r="BI168" i="17"/>
  <c r="BH168" i="17"/>
  <c r="BG168" i="17"/>
  <c r="BE168" i="17"/>
  <c r="T168" i="17"/>
  <c r="R168" i="17"/>
  <c r="P168" i="17"/>
  <c r="BI166" i="17"/>
  <c r="BH166" i="17"/>
  <c r="BG166" i="17"/>
  <c r="BE166" i="17"/>
  <c r="T166" i="17"/>
  <c r="R166" i="17"/>
  <c r="P166" i="17"/>
  <c r="BI165" i="17"/>
  <c r="BH165" i="17"/>
  <c r="BG165" i="17"/>
  <c r="BE165" i="17"/>
  <c r="T165" i="17"/>
  <c r="R165" i="17"/>
  <c r="P165" i="17"/>
  <c r="BI164" i="17"/>
  <c r="BH164" i="17"/>
  <c r="BG164" i="17"/>
  <c r="BE164" i="17"/>
  <c r="T164" i="17"/>
  <c r="R164" i="17"/>
  <c r="P164" i="17"/>
  <c r="BI163" i="17"/>
  <c r="BH163" i="17"/>
  <c r="BG163" i="17"/>
  <c r="BE163" i="17"/>
  <c r="T163" i="17"/>
  <c r="R163" i="17"/>
  <c r="P163" i="17"/>
  <c r="BI162" i="17"/>
  <c r="BH162" i="17"/>
  <c r="BG162" i="17"/>
  <c r="BE162" i="17"/>
  <c r="T162" i="17"/>
  <c r="R162" i="17"/>
  <c r="P162" i="17"/>
  <c r="BI161" i="17"/>
  <c r="BH161" i="17"/>
  <c r="BG161" i="17"/>
  <c r="BE161" i="17"/>
  <c r="T161" i="17"/>
  <c r="R161" i="17"/>
  <c r="P161" i="17"/>
  <c r="BI160" i="17"/>
  <c r="BH160" i="17"/>
  <c r="BG160" i="17"/>
  <c r="BE160" i="17"/>
  <c r="T160" i="17"/>
  <c r="R160" i="17"/>
  <c r="P160" i="17"/>
  <c r="BI159" i="17"/>
  <c r="BH159" i="17"/>
  <c r="BG159" i="17"/>
  <c r="BE159" i="17"/>
  <c r="T159" i="17"/>
  <c r="R159" i="17"/>
  <c r="P159" i="17"/>
  <c r="BI158" i="17"/>
  <c r="BH158" i="17"/>
  <c r="BG158" i="17"/>
  <c r="BE158" i="17"/>
  <c r="T158" i="17"/>
  <c r="R158" i="17"/>
  <c r="P158" i="17"/>
  <c r="BI157" i="17"/>
  <c r="BH157" i="17"/>
  <c r="BG157" i="17"/>
  <c r="BE157" i="17"/>
  <c r="T157" i="17"/>
  <c r="R157" i="17"/>
  <c r="P157" i="17"/>
  <c r="BI156" i="17"/>
  <c r="BH156" i="17"/>
  <c r="BG156" i="17"/>
  <c r="BE156" i="17"/>
  <c r="T156" i="17"/>
  <c r="R156" i="17"/>
  <c r="P156" i="17"/>
  <c r="BI155" i="17"/>
  <c r="BH155" i="17"/>
  <c r="BG155" i="17"/>
  <c r="BE155" i="17"/>
  <c r="T155" i="17"/>
  <c r="R155" i="17"/>
  <c r="P155" i="17"/>
  <c r="BI154" i="17"/>
  <c r="BH154" i="17"/>
  <c r="BG154" i="17"/>
  <c r="BE154" i="17"/>
  <c r="T154" i="17"/>
  <c r="R154" i="17"/>
  <c r="P154" i="17"/>
  <c r="BI153" i="17"/>
  <c r="BH153" i="17"/>
  <c r="BG153" i="17"/>
  <c r="BE153" i="17"/>
  <c r="T153" i="17"/>
  <c r="R153" i="17"/>
  <c r="P153" i="17"/>
  <c r="BI152" i="17"/>
  <c r="BH152" i="17"/>
  <c r="BG152" i="17"/>
  <c r="BE152" i="17"/>
  <c r="T152" i="17"/>
  <c r="R152" i="17"/>
  <c r="P152" i="17"/>
  <c r="BI151" i="17"/>
  <c r="BH151" i="17"/>
  <c r="BG151" i="17"/>
  <c r="BE151" i="17"/>
  <c r="T151" i="17"/>
  <c r="R151" i="17"/>
  <c r="P151" i="17"/>
  <c r="BI150" i="17"/>
  <c r="BH150" i="17"/>
  <c r="BG150" i="17"/>
  <c r="BE150" i="17"/>
  <c r="T150" i="17"/>
  <c r="R150" i="17"/>
  <c r="P150" i="17"/>
  <c r="BI149" i="17"/>
  <c r="BH149" i="17"/>
  <c r="BG149" i="17"/>
  <c r="BE149" i="17"/>
  <c r="T149" i="17"/>
  <c r="R149" i="17"/>
  <c r="P149" i="17"/>
  <c r="BI148" i="17"/>
  <c r="BH148" i="17"/>
  <c r="BG148" i="17"/>
  <c r="BE148" i="17"/>
  <c r="T148" i="17"/>
  <c r="R148" i="17"/>
  <c r="P148" i="17"/>
  <c r="BI147" i="17"/>
  <c r="BH147" i="17"/>
  <c r="BG147" i="17"/>
  <c r="BE147" i="17"/>
  <c r="T147" i="17"/>
  <c r="R147" i="17"/>
  <c r="P147" i="17"/>
  <c r="BI146" i="17"/>
  <c r="BH146" i="17"/>
  <c r="BG146" i="17"/>
  <c r="BE146" i="17"/>
  <c r="T146" i="17"/>
  <c r="R146" i="17"/>
  <c r="P146" i="17"/>
  <c r="BI144" i="17"/>
  <c r="BH144" i="17"/>
  <c r="BG144" i="17"/>
  <c r="BE144" i="17"/>
  <c r="T144" i="17"/>
  <c r="R144" i="17"/>
  <c r="P144" i="17"/>
  <c r="BI143" i="17"/>
  <c r="BH143" i="17"/>
  <c r="BG143" i="17"/>
  <c r="BE143" i="17"/>
  <c r="T143" i="17"/>
  <c r="R143" i="17"/>
  <c r="P143" i="17"/>
  <c r="BI142" i="17"/>
  <c r="BH142" i="17"/>
  <c r="BG142" i="17"/>
  <c r="BE142" i="17"/>
  <c r="T142" i="17"/>
  <c r="R142" i="17"/>
  <c r="P142" i="17"/>
  <c r="BI141" i="17"/>
  <c r="BH141" i="17"/>
  <c r="BG141" i="17"/>
  <c r="BE141" i="17"/>
  <c r="T141" i="17"/>
  <c r="R141" i="17"/>
  <c r="P141" i="17"/>
  <c r="BI140" i="17"/>
  <c r="BH140" i="17"/>
  <c r="BG140" i="17"/>
  <c r="BE140" i="17"/>
  <c r="T140" i="17"/>
  <c r="R140" i="17"/>
  <c r="P140" i="17"/>
  <c r="BI139" i="17"/>
  <c r="BH139" i="17"/>
  <c r="BG139" i="17"/>
  <c r="BE139" i="17"/>
  <c r="T139" i="17"/>
  <c r="R139" i="17"/>
  <c r="P139" i="17"/>
  <c r="BI138" i="17"/>
  <c r="BH138" i="17"/>
  <c r="BG138" i="17"/>
  <c r="BE138" i="17"/>
  <c r="T138" i="17"/>
  <c r="R138" i="17"/>
  <c r="P138" i="17"/>
  <c r="F129" i="17"/>
  <c r="E127" i="17"/>
  <c r="F91" i="17"/>
  <c r="E89" i="17"/>
  <c r="J26" i="17"/>
  <c r="E26" i="17"/>
  <c r="J132" i="17" s="1"/>
  <c r="J25" i="17"/>
  <c r="J23" i="17"/>
  <c r="E23" i="17"/>
  <c r="J93" i="17"/>
  <c r="J22" i="17"/>
  <c r="J20" i="17"/>
  <c r="E20" i="17"/>
  <c r="F132" i="17" s="1"/>
  <c r="J19" i="17"/>
  <c r="J17" i="17"/>
  <c r="E17" i="17"/>
  <c r="F131" i="17" s="1"/>
  <c r="J16" i="17"/>
  <c r="J14" i="17"/>
  <c r="J91" i="17" s="1"/>
  <c r="E7" i="17"/>
  <c r="E85" i="17" s="1"/>
  <c r="J39" i="16"/>
  <c r="J38" i="16"/>
  <c r="AY111" i="1"/>
  <c r="J37" i="16"/>
  <c r="AX111" i="1" s="1"/>
  <c r="BI152" i="16"/>
  <c r="BH152" i="16"/>
  <c r="BG152" i="16"/>
  <c r="BE152" i="16"/>
  <c r="T152" i="16"/>
  <c r="R152" i="16"/>
  <c r="P152" i="16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7" i="16"/>
  <c r="BH137" i="16"/>
  <c r="BG137" i="16"/>
  <c r="BE137" i="16"/>
  <c r="T137" i="16"/>
  <c r="R137" i="16"/>
  <c r="P137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8" i="16"/>
  <c r="BH128" i="16"/>
  <c r="BG128" i="16"/>
  <c r="BE128" i="16"/>
  <c r="T128" i="16"/>
  <c r="R128" i="16"/>
  <c r="P128" i="16"/>
  <c r="BI127" i="16"/>
  <c r="BH127" i="16"/>
  <c r="BG127" i="16"/>
  <c r="BE127" i="16"/>
  <c r="T127" i="16"/>
  <c r="R127" i="16"/>
  <c r="P127" i="16"/>
  <c r="BI126" i="16"/>
  <c r="BH126" i="16"/>
  <c r="BG126" i="16"/>
  <c r="BE126" i="16"/>
  <c r="T126" i="16"/>
  <c r="R126" i="16"/>
  <c r="P126" i="16"/>
  <c r="BI125" i="16"/>
  <c r="BH125" i="16"/>
  <c r="BG125" i="16"/>
  <c r="BE125" i="16"/>
  <c r="T125" i="16"/>
  <c r="R125" i="16"/>
  <c r="P125" i="16"/>
  <c r="BI124" i="16"/>
  <c r="BH124" i="16"/>
  <c r="BG124" i="16"/>
  <c r="BE124" i="16"/>
  <c r="T124" i="16"/>
  <c r="R124" i="16"/>
  <c r="P124" i="16"/>
  <c r="F116" i="16"/>
  <c r="E114" i="16"/>
  <c r="F91" i="16"/>
  <c r="E89" i="16"/>
  <c r="J26" i="16"/>
  <c r="E26" i="16"/>
  <c r="J119" i="16" s="1"/>
  <c r="J25" i="16"/>
  <c r="J23" i="16"/>
  <c r="E23" i="16"/>
  <c r="J118" i="16" s="1"/>
  <c r="J22" i="16"/>
  <c r="J20" i="16"/>
  <c r="E20" i="16"/>
  <c r="F94" i="16" s="1"/>
  <c r="J19" i="16"/>
  <c r="J17" i="16"/>
  <c r="E17" i="16"/>
  <c r="F118" i="16" s="1"/>
  <c r="J16" i="16"/>
  <c r="J14" i="16"/>
  <c r="J91" i="16" s="1"/>
  <c r="E7" i="16"/>
  <c r="E110" i="16" s="1"/>
  <c r="J39" i="15"/>
  <c r="J38" i="15"/>
  <c r="AY110" i="1" s="1"/>
  <c r="J37" i="15"/>
  <c r="AX110" i="1" s="1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P128" i="15"/>
  <c r="BI127" i="15"/>
  <c r="BH127" i="15"/>
  <c r="BG127" i="15"/>
  <c r="BE127" i="15"/>
  <c r="T127" i="15"/>
  <c r="R127" i="15"/>
  <c r="P127" i="15"/>
  <c r="BI126" i="15"/>
  <c r="BH126" i="15"/>
  <c r="BG126" i="15"/>
  <c r="BE126" i="15"/>
  <c r="T126" i="15"/>
  <c r="R126" i="15"/>
  <c r="P126" i="15"/>
  <c r="BI125" i="15"/>
  <c r="BH125" i="15"/>
  <c r="BG125" i="15"/>
  <c r="BE125" i="15"/>
  <c r="T125" i="15"/>
  <c r="R125" i="15"/>
  <c r="P125" i="15"/>
  <c r="BI124" i="15"/>
  <c r="BH124" i="15"/>
  <c r="BG124" i="15"/>
  <c r="BE124" i="15"/>
  <c r="T124" i="15"/>
  <c r="R124" i="15"/>
  <c r="P124" i="15"/>
  <c r="F116" i="15"/>
  <c r="E114" i="15"/>
  <c r="F91" i="15"/>
  <c r="E89" i="15"/>
  <c r="J26" i="15"/>
  <c r="E26" i="15"/>
  <c r="J119" i="15" s="1"/>
  <c r="J25" i="15"/>
  <c r="J23" i="15"/>
  <c r="E23" i="15"/>
  <c r="J118" i="15" s="1"/>
  <c r="J22" i="15"/>
  <c r="J20" i="15"/>
  <c r="E20" i="15"/>
  <c r="F119" i="15" s="1"/>
  <c r="J19" i="15"/>
  <c r="J17" i="15"/>
  <c r="E17" i="15"/>
  <c r="F93" i="15" s="1"/>
  <c r="J16" i="15"/>
  <c r="J14" i="15"/>
  <c r="J91" i="15" s="1"/>
  <c r="E7" i="15"/>
  <c r="E110" i="15"/>
  <c r="J39" i="14"/>
  <c r="J38" i="14"/>
  <c r="AY109" i="1" s="1"/>
  <c r="J37" i="14"/>
  <c r="AX109" i="1" s="1"/>
  <c r="BI125" i="14"/>
  <c r="BH125" i="14"/>
  <c r="F38" i="14" s="1"/>
  <c r="BC109" i="1" s="1"/>
  <c r="BG125" i="14"/>
  <c r="BE125" i="14"/>
  <c r="T125" i="14"/>
  <c r="T124" i="14" s="1"/>
  <c r="T123" i="14" s="1"/>
  <c r="T122" i="14" s="1"/>
  <c r="R125" i="14"/>
  <c r="R124" i="14" s="1"/>
  <c r="R123" i="14" s="1"/>
  <c r="R122" i="14" s="1"/>
  <c r="P125" i="14"/>
  <c r="P124" i="14" s="1"/>
  <c r="P123" i="14" s="1"/>
  <c r="P122" i="14" s="1"/>
  <c r="AU109" i="1" s="1"/>
  <c r="F116" i="14"/>
  <c r="E114" i="14"/>
  <c r="F91" i="14"/>
  <c r="E89" i="14"/>
  <c r="J26" i="14"/>
  <c r="E26" i="14"/>
  <c r="J94" i="14"/>
  <c r="J25" i="14"/>
  <c r="J23" i="14"/>
  <c r="E23" i="14"/>
  <c r="J118" i="14" s="1"/>
  <c r="J22" i="14"/>
  <c r="J20" i="14"/>
  <c r="E20" i="14"/>
  <c r="F94" i="14" s="1"/>
  <c r="J19" i="14"/>
  <c r="J17" i="14"/>
  <c r="E17" i="14"/>
  <c r="F118" i="14"/>
  <c r="J16" i="14"/>
  <c r="J14" i="14"/>
  <c r="J91" i="14" s="1"/>
  <c r="E7" i="14"/>
  <c r="E85" i="14" s="1"/>
  <c r="J39" i="13"/>
  <c r="J38" i="13"/>
  <c r="AY108" i="1" s="1"/>
  <c r="J37" i="13"/>
  <c r="AX108" i="1" s="1"/>
  <c r="BI271" i="13"/>
  <c r="BH271" i="13"/>
  <c r="BG271" i="13"/>
  <c r="BE271" i="13"/>
  <c r="T271" i="13"/>
  <c r="T270" i="13" s="1"/>
  <c r="R271" i="13"/>
  <c r="R270" i="13" s="1"/>
  <c r="P271" i="13"/>
  <c r="P270" i="13"/>
  <c r="BI269" i="13"/>
  <c r="BH269" i="13"/>
  <c r="BG269" i="13"/>
  <c r="BE269" i="13"/>
  <c r="T269" i="13"/>
  <c r="R269" i="13"/>
  <c r="P269" i="13"/>
  <c r="BI268" i="13"/>
  <c r="BH268" i="13"/>
  <c r="BG268" i="13"/>
  <c r="BE268" i="13"/>
  <c r="T268" i="13"/>
  <c r="R268" i="13"/>
  <c r="P268" i="13"/>
  <c r="BI267" i="13"/>
  <c r="BH267" i="13"/>
  <c r="BG267" i="13"/>
  <c r="BE267" i="13"/>
  <c r="T267" i="13"/>
  <c r="R267" i="13"/>
  <c r="P267" i="13"/>
  <c r="BI266" i="13"/>
  <c r="BH266" i="13"/>
  <c r="BG266" i="13"/>
  <c r="BE266" i="13"/>
  <c r="T266" i="13"/>
  <c r="R266" i="13"/>
  <c r="P266" i="13"/>
  <c r="BI265" i="13"/>
  <c r="BH265" i="13"/>
  <c r="BG265" i="13"/>
  <c r="BE265" i="13"/>
  <c r="T265" i="13"/>
  <c r="R265" i="13"/>
  <c r="P265" i="13"/>
  <c r="BI264" i="13"/>
  <c r="BH264" i="13"/>
  <c r="BG264" i="13"/>
  <c r="BE264" i="13"/>
  <c r="T264" i="13"/>
  <c r="R264" i="13"/>
  <c r="P264" i="13"/>
  <c r="BI263" i="13"/>
  <c r="BH263" i="13"/>
  <c r="BG263" i="13"/>
  <c r="BE263" i="13"/>
  <c r="T263" i="13"/>
  <c r="R263" i="13"/>
  <c r="P263" i="13"/>
  <c r="BI262" i="13"/>
  <c r="BH262" i="13"/>
  <c r="BG262" i="13"/>
  <c r="BE262" i="13"/>
  <c r="T262" i="13"/>
  <c r="R262" i="13"/>
  <c r="P262" i="13"/>
  <c r="BI261" i="13"/>
  <c r="BH261" i="13"/>
  <c r="BG261" i="13"/>
  <c r="BE261" i="13"/>
  <c r="T261" i="13"/>
  <c r="R261" i="13"/>
  <c r="P261" i="13"/>
  <c r="BI260" i="13"/>
  <c r="BH260" i="13"/>
  <c r="BG260" i="13"/>
  <c r="BE260" i="13"/>
  <c r="T260" i="13"/>
  <c r="R260" i="13"/>
  <c r="P260" i="13"/>
  <c r="BI259" i="13"/>
  <c r="BH259" i="13"/>
  <c r="BG259" i="13"/>
  <c r="BE259" i="13"/>
  <c r="T259" i="13"/>
  <c r="R259" i="13"/>
  <c r="P259" i="13"/>
  <c r="BI258" i="13"/>
  <c r="BH258" i="13"/>
  <c r="BG258" i="13"/>
  <c r="BE258" i="13"/>
  <c r="T258" i="13"/>
  <c r="R258" i="13"/>
  <c r="P258" i="13"/>
  <c r="BI257" i="13"/>
  <c r="BH257" i="13"/>
  <c r="BG257" i="13"/>
  <c r="BE257" i="13"/>
  <c r="T257" i="13"/>
  <c r="R257" i="13"/>
  <c r="P257" i="13"/>
  <c r="BI256" i="13"/>
  <c r="BH256" i="13"/>
  <c r="BG256" i="13"/>
  <c r="BE256" i="13"/>
  <c r="T256" i="13"/>
  <c r="R256" i="13"/>
  <c r="P256" i="13"/>
  <c r="BI255" i="13"/>
  <c r="BH255" i="13"/>
  <c r="BG255" i="13"/>
  <c r="BE255" i="13"/>
  <c r="T255" i="13"/>
  <c r="R255" i="13"/>
  <c r="P255" i="13"/>
  <c r="BI254" i="13"/>
  <c r="BH254" i="13"/>
  <c r="BG254" i="13"/>
  <c r="BE254" i="13"/>
  <c r="T254" i="13"/>
  <c r="R254" i="13"/>
  <c r="P254" i="13"/>
  <c r="BI253" i="13"/>
  <c r="BH253" i="13"/>
  <c r="BG253" i="13"/>
  <c r="BE253" i="13"/>
  <c r="T253" i="13"/>
  <c r="R253" i="13"/>
  <c r="P253" i="13"/>
  <c r="BI252" i="13"/>
  <c r="BH252" i="13"/>
  <c r="BG252" i="13"/>
  <c r="BE252" i="13"/>
  <c r="T252" i="13"/>
  <c r="R252" i="13"/>
  <c r="P252" i="13"/>
  <c r="BI251" i="13"/>
  <c r="BH251" i="13"/>
  <c r="BG251" i="13"/>
  <c r="BE251" i="13"/>
  <c r="T251" i="13"/>
  <c r="R251" i="13"/>
  <c r="P251" i="13"/>
  <c r="BI250" i="13"/>
  <c r="BH250" i="13"/>
  <c r="BG250" i="13"/>
  <c r="BE250" i="13"/>
  <c r="T250" i="13"/>
  <c r="R250" i="13"/>
  <c r="P250" i="13"/>
  <c r="BI249" i="13"/>
  <c r="BH249" i="13"/>
  <c r="BG249" i="13"/>
  <c r="BE249" i="13"/>
  <c r="T249" i="13"/>
  <c r="R249" i="13"/>
  <c r="P249" i="13"/>
  <c r="BI248" i="13"/>
  <c r="BH248" i="13"/>
  <c r="BG248" i="13"/>
  <c r="BE248" i="13"/>
  <c r="T248" i="13"/>
  <c r="R248" i="13"/>
  <c r="P248" i="13"/>
  <c r="BI247" i="13"/>
  <c r="BH247" i="13"/>
  <c r="BG247" i="13"/>
  <c r="BE247" i="13"/>
  <c r="T247" i="13"/>
  <c r="R247" i="13"/>
  <c r="P247" i="13"/>
  <c r="BI246" i="13"/>
  <c r="BH246" i="13"/>
  <c r="BG246" i="13"/>
  <c r="BE246" i="13"/>
  <c r="T246" i="13"/>
  <c r="R246" i="13"/>
  <c r="P246" i="13"/>
  <c r="BI245" i="13"/>
  <c r="BH245" i="13"/>
  <c r="BG245" i="13"/>
  <c r="BE245" i="13"/>
  <c r="T245" i="13"/>
  <c r="R245" i="13"/>
  <c r="P245" i="13"/>
  <c r="BI244" i="13"/>
  <c r="BH244" i="13"/>
  <c r="BG244" i="13"/>
  <c r="BE244" i="13"/>
  <c r="T244" i="13"/>
  <c r="R244" i="13"/>
  <c r="P244" i="13"/>
  <c r="BI243" i="13"/>
  <c r="BH243" i="13"/>
  <c r="BG243" i="13"/>
  <c r="BE243" i="13"/>
  <c r="T243" i="13"/>
  <c r="R243" i="13"/>
  <c r="P243" i="13"/>
  <c r="BI242" i="13"/>
  <c r="BH242" i="13"/>
  <c r="BG242" i="13"/>
  <c r="BE242" i="13"/>
  <c r="T242" i="13"/>
  <c r="R242" i="13"/>
  <c r="P242" i="13"/>
  <c r="BI241" i="13"/>
  <c r="BH241" i="13"/>
  <c r="BG241" i="13"/>
  <c r="BE241" i="13"/>
  <c r="T241" i="13"/>
  <c r="R241" i="13"/>
  <c r="P241" i="13"/>
  <c r="BI240" i="13"/>
  <c r="BH240" i="13"/>
  <c r="BG240" i="13"/>
  <c r="BE240" i="13"/>
  <c r="T240" i="13"/>
  <c r="R240" i="13"/>
  <c r="P240" i="13"/>
  <c r="BI239" i="13"/>
  <c r="BH239" i="13"/>
  <c r="BG239" i="13"/>
  <c r="BE239" i="13"/>
  <c r="T239" i="13"/>
  <c r="R239" i="13"/>
  <c r="P239" i="13"/>
  <c r="BI238" i="13"/>
  <c r="BH238" i="13"/>
  <c r="BG238" i="13"/>
  <c r="BE238" i="13"/>
  <c r="T238" i="13"/>
  <c r="R238" i="13"/>
  <c r="P238" i="13"/>
  <c r="BI237" i="13"/>
  <c r="BH237" i="13"/>
  <c r="BG237" i="13"/>
  <c r="BE237" i="13"/>
  <c r="T237" i="13"/>
  <c r="R237" i="13"/>
  <c r="P237" i="13"/>
  <c r="BI236" i="13"/>
  <c r="BH236" i="13"/>
  <c r="BG236" i="13"/>
  <c r="BE236" i="13"/>
  <c r="T236" i="13"/>
  <c r="R236" i="13"/>
  <c r="P236" i="13"/>
  <c r="BI235" i="13"/>
  <c r="BH235" i="13"/>
  <c r="BG235" i="13"/>
  <c r="BE235" i="13"/>
  <c r="T235" i="13"/>
  <c r="R235" i="13"/>
  <c r="P235" i="13"/>
  <c r="BI234" i="13"/>
  <c r="BH234" i="13"/>
  <c r="BG234" i="13"/>
  <c r="BE234" i="13"/>
  <c r="T234" i="13"/>
  <c r="R234" i="13"/>
  <c r="P234" i="13"/>
  <c r="BI233" i="13"/>
  <c r="BH233" i="13"/>
  <c r="BG233" i="13"/>
  <c r="BE233" i="13"/>
  <c r="T233" i="13"/>
  <c r="R233" i="13"/>
  <c r="P233" i="13"/>
  <c r="BI232" i="13"/>
  <c r="BH232" i="13"/>
  <c r="BG232" i="13"/>
  <c r="BE232" i="13"/>
  <c r="T232" i="13"/>
  <c r="R232" i="13"/>
  <c r="P232" i="13"/>
  <c r="BI231" i="13"/>
  <c r="BH231" i="13"/>
  <c r="BG231" i="13"/>
  <c r="BE231" i="13"/>
  <c r="T231" i="13"/>
  <c r="R231" i="13"/>
  <c r="P231" i="13"/>
  <c r="BI229" i="13"/>
  <c r="BH229" i="13"/>
  <c r="BG229" i="13"/>
  <c r="BE229" i="13"/>
  <c r="T229" i="13"/>
  <c r="R229" i="13"/>
  <c r="P229" i="13"/>
  <c r="BI228" i="13"/>
  <c r="BH228" i="13"/>
  <c r="BG228" i="13"/>
  <c r="BE228" i="13"/>
  <c r="T228" i="13"/>
  <c r="R228" i="13"/>
  <c r="P228" i="13"/>
  <c r="BI227" i="13"/>
  <c r="BH227" i="13"/>
  <c r="BG227" i="13"/>
  <c r="BE227" i="13"/>
  <c r="T227" i="13"/>
  <c r="R227" i="13"/>
  <c r="P227" i="13"/>
  <c r="BI226" i="13"/>
  <c r="BH226" i="13"/>
  <c r="BG226" i="13"/>
  <c r="BE226" i="13"/>
  <c r="T226" i="13"/>
  <c r="R226" i="13"/>
  <c r="P226" i="13"/>
  <c r="BI225" i="13"/>
  <c r="BH225" i="13"/>
  <c r="BG225" i="13"/>
  <c r="BE225" i="13"/>
  <c r="T225" i="13"/>
  <c r="R225" i="13"/>
  <c r="P225" i="13"/>
  <c r="BI224" i="13"/>
  <c r="BH224" i="13"/>
  <c r="BG224" i="13"/>
  <c r="BE224" i="13"/>
  <c r="T224" i="13"/>
  <c r="R224" i="13"/>
  <c r="P224" i="13"/>
  <c r="BI223" i="13"/>
  <c r="BH223" i="13"/>
  <c r="BG223" i="13"/>
  <c r="BE223" i="13"/>
  <c r="T223" i="13"/>
  <c r="R223" i="13"/>
  <c r="P223" i="13"/>
  <c r="BI222" i="13"/>
  <c r="BH222" i="13"/>
  <c r="BG222" i="13"/>
  <c r="BE222" i="13"/>
  <c r="T222" i="13"/>
  <c r="R222" i="13"/>
  <c r="P222" i="13"/>
  <c r="BI221" i="13"/>
  <c r="BH221" i="13"/>
  <c r="BG221" i="13"/>
  <c r="BE221" i="13"/>
  <c r="T221" i="13"/>
  <c r="R221" i="13"/>
  <c r="P221" i="13"/>
  <c r="BI220" i="13"/>
  <c r="BH220" i="13"/>
  <c r="BG220" i="13"/>
  <c r="BE220" i="13"/>
  <c r="T220" i="13"/>
  <c r="R220" i="13"/>
  <c r="P220" i="13"/>
  <c r="BI219" i="13"/>
  <c r="BH219" i="13"/>
  <c r="BG219" i="13"/>
  <c r="BE219" i="13"/>
  <c r="T219" i="13"/>
  <c r="R219" i="13"/>
  <c r="P219" i="13"/>
  <c r="BI218" i="13"/>
  <c r="BH218" i="13"/>
  <c r="BG218" i="13"/>
  <c r="BE218" i="13"/>
  <c r="T218" i="13"/>
  <c r="R218" i="13"/>
  <c r="P218" i="13"/>
  <c r="BI217" i="13"/>
  <c r="BH217" i="13"/>
  <c r="BG217" i="13"/>
  <c r="BE217" i="13"/>
  <c r="T217" i="13"/>
  <c r="R217" i="13"/>
  <c r="P217" i="13"/>
  <c r="BI216" i="13"/>
  <c r="BH216" i="13"/>
  <c r="BG216" i="13"/>
  <c r="BE216" i="13"/>
  <c r="T216" i="13"/>
  <c r="R216" i="13"/>
  <c r="P216" i="13"/>
  <c r="BI215" i="13"/>
  <c r="BH215" i="13"/>
  <c r="BG215" i="13"/>
  <c r="BE215" i="13"/>
  <c r="T215" i="13"/>
  <c r="R215" i="13"/>
  <c r="P215" i="13"/>
  <c r="BI214" i="13"/>
  <c r="BH214" i="13"/>
  <c r="BG214" i="13"/>
  <c r="BE214" i="13"/>
  <c r="T214" i="13"/>
  <c r="R214" i="13"/>
  <c r="P214" i="13"/>
  <c r="BI213" i="13"/>
  <c r="BH213" i="13"/>
  <c r="BG213" i="13"/>
  <c r="BE213" i="13"/>
  <c r="T213" i="13"/>
  <c r="R213" i="13"/>
  <c r="P213" i="13"/>
  <c r="BI212" i="13"/>
  <c r="BH212" i="13"/>
  <c r="BG212" i="13"/>
  <c r="BE212" i="13"/>
  <c r="T212" i="13"/>
  <c r="R212" i="13"/>
  <c r="P212" i="13"/>
  <c r="BI211" i="13"/>
  <c r="BH211" i="13"/>
  <c r="BG211" i="13"/>
  <c r="BE211" i="13"/>
  <c r="T211" i="13"/>
  <c r="R211" i="13"/>
  <c r="P211" i="13"/>
  <c r="BI210" i="13"/>
  <c r="BH210" i="13"/>
  <c r="BG210" i="13"/>
  <c r="BE210" i="13"/>
  <c r="T210" i="13"/>
  <c r="R210" i="13"/>
  <c r="P210" i="13"/>
  <c r="BI209" i="13"/>
  <c r="BH209" i="13"/>
  <c r="BG209" i="13"/>
  <c r="BE209" i="13"/>
  <c r="T209" i="13"/>
  <c r="R209" i="13"/>
  <c r="P209" i="13"/>
  <c r="BI208" i="13"/>
  <c r="BH208" i="13"/>
  <c r="BG208" i="13"/>
  <c r="BE208" i="13"/>
  <c r="T208" i="13"/>
  <c r="R208" i="13"/>
  <c r="P208" i="13"/>
  <c r="BI207" i="13"/>
  <c r="BH207" i="13"/>
  <c r="BG207" i="13"/>
  <c r="BE207" i="13"/>
  <c r="T207" i="13"/>
  <c r="R207" i="13"/>
  <c r="P207" i="13"/>
  <c r="BI206" i="13"/>
  <c r="BH206" i="13"/>
  <c r="BG206" i="13"/>
  <c r="BE206" i="13"/>
  <c r="T206" i="13"/>
  <c r="R206" i="13"/>
  <c r="P206" i="13"/>
  <c r="BI205" i="13"/>
  <c r="BH205" i="13"/>
  <c r="BG205" i="13"/>
  <c r="BE205" i="13"/>
  <c r="T205" i="13"/>
  <c r="R205" i="13"/>
  <c r="P205" i="13"/>
  <c r="BI204" i="13"/>
  <c r="BH204" i="13"/>
  <c r="BG204" i="13"/>
  <c r="BE204" i="13"/>
  <c r="T204" i="13"/>
  <c r="R204" i="13"/>
  <c r="P204" i="13"/>
  <c r="BI203" i="13"/>
  <c r="BH203" i="13"/>
  <c r="BG203" i="13"/>
  <c r="BE203" i="13"/>
  <c r="T203" i="13"/>
  <c r="R203" i="13"/>
  <c r="P203" i="13"/>
  <c r="BI202" i="13"/>
  <c r="BH202" i="13"/>
  <c r="BG202" i="13"/>
  <c r="BE202" i="13"/>
  <c r="T202" i="13"/>
  <c r="R202" i="13"/>
  <c r="P202" i="13"/>
  <c r="BI201" i="13"/>
  <c r="BH201" i="13"/>
  <c r="BG201" i="13"/>
  <c r="BE201" i="13"/>
  <c r="T201" i="13"/>
  <c r="R201" i="13"/>
  <c r="P201" i="13"/>
  <c r="BI200" i="13"/>
  <c r="BH200" i="13"/>
  <c r="BG200" i="13"/>
  <c r="BE200" i="13"/>
  <c r="T200" i="13"/>
  <c r="R200" i="13"/>
  <c r="P200" i="13"/>
  <c r="BI199" i="13"/>
  <c r="BH199" i="13"/>
  <c r="BG199" i="13"/>
  <c r="BE199" i="13"/>
  <c r="T199" i="13"/>
  <c r="R199" i="13"/>
  <c r="P199" i="13"/>
  <c r="BI198" i="13"/>
  <c r="BH198" i="13"/>
  <c r="BG198" i="13"/>
  <c r="BE198" i="13"/>
  <c r="T198" i="13"/>
  <c r="R198" i="13"/>
  <c r="P198" i="13"/>
  <c r="BI197" i="13"/>
  <c r="BH197" i="13"/>
  <c r="BG197" i="13"/>
  <c r="BE197" i="13"/>
  <c r="T197" i="13"/>
  <c r="R197" i="13"/>
  <c r="P197" i="13"/>
  <c r="BI196" i="13"/>
  <c r="BH196" i="13"/>
  <c r="BG196" i="13"/>
  <c r="BE196" i="13"/>
  <c r="T196" i="13"/>
  <c r="R196" i="13"/>
  <c r="P196" i="13"/>
  <c r="BI195" i="13"/>
  <c r="BH195" i="13"/>
  <c r="BG195" i="13"/>
  <c r="BE195" i="13"/>
  <c r="T195" i="13"/>
  <c r="R195" i="13"/>
  <c r="P195" i="13"/>
  <c r="BI193" i="13"/>
  <c r="BH193" i="13"/>
  <c r="BG193" i="13"/>
  <c r="BE193" i="13"/>
  <c r="T193" i="13"/>
  <c r="R193" i="13"/>
  <c r="P193" i="13"/>
  <c r="BI192" i="13"/>
  <c r="BH192" i="13"/>
  <c r="BG192" i="13"/>
  <c r="BE192" i="13"/>
  <c r="T192" i="13"/>
  <c r="R192" i="13"/>
  <c r="P192" i="13"/>
  <c r="BI191" i="13"/>
  <c r="BH191" i="13"/>
  <c r="BG191" i="13"/>
  <c r="BE191" i="13"/>
  <c r="T191" i="13"/>
  <c r="R191" i="13"/>
  <c r="P191" i="13"/>
  <c r="BI190" i="13"/>
  <c r="BH190" i="13"/>
  <c r="BG190" i="13"/>
  <c r="BE190" i="13"/>
  <c r="T190" i="13"/>
  <c r="R190" i="13"/>
  <c r="P190" i="13"/>
  <c r="BI189" i="13"/>
  <c r="BH189" i="13"/>
  <c r="BG189" i="13"/>
  <c r="BE189" i="13"/>
  <c r="T189" i="13"/>
  <c r="R189" i="13"/>
  <c r="P189" i="13"/>
  <c r="BI188" i="13"/>
  <c r="BH188" i="13"/>
  <c r="BG188" i="13"/>
  <c r="BE188" i="13"/>
  <c r="T188" i="13"/>
  <c r="R188" i="13"/>
  <c r="P188" i="13"/>
  <c r="BI187" i="13"/>
  <c r="BH187" i="13"/>
  <c r="BG187" i="13"/>
  <c r="BE187" i="13"/>
  <c r="T187" i="13"/>
  <c r="R187" i="13"/>
  <c r="P187" i="13"/>
  <c r="BI186" i="13"/>
  <c r="BH186" i="13"/>
  <c r="BG186" i="13"/>
  <c r="BE186" i="13"/>
  <c r="T186" i="13"/>
  <c r="R186" i="13"/>
  <c r="P186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3" i="13"/>
  <c r="BH183" i="13"/>
  <c r="BG183" i="13"/>
  <c r="BE183" i="13"/>
  <c r="T183" i="13"/>
  <c r="R183" i="13"/>
  <c r="P183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80" i="13"/>
  <c r="BH180" i="13"/>
  <c r="BG180" i="13"/>
  <c r="BE180" i="13"/>
  <c r="T180" i="13"/>
  <c r="R180" i="13"/>
  <c r="P180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6" i="13"/>
  <c r="BH176" i="13"/>
  <c r="BG176" i="13"/>
  <c r="BE176" i="13"/>
  <c r="T176" i="13"/>
  <c r="R176" i="13"/>
  <c r="P176" i="13"/>
  <c r="BI175" i="13"/>
  <c r="BH175" i="13"/>
  <c r="BG175" i="13"/>
  <c r="BE175" i="13"/>
  <c r="T175" i="13"/>
  <c r="R175" i="13"/>
  <c r="P175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2" i="13"/>
  <c r="BH172" i="13"/>
  <c r="BG172" i="13"/>
  <c r="BE172" i="13"/>
  <c r="T172" i="13"/>
  <c r="R172" i="13"/>
  <c r="P172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0" i="13"/>
  <c r="BH140" i="13"/>
  <c r="BG140" i="13"/>
  <c r="BE140" i="13"/>
  <c r="T140" i="13"/>
  <c r="T139" i="13" s="1"/>
  <c r="R140" i="13"/>
  <c r="R139" i="13" s="1"/>
  <c r="P140" i="13"/>
  <c r="P139" i="13" s="1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F123" i="13"/>
  <c r="E121" i="13"/>
  <c r="F91" i="13"/>
  <c r="E89" i="13"/>
  <c r="J26" i="13"/>
  <c r="E26" i="13"/>
  <c r="J94" i="13" s="1"/>
  <c r="J25" i="13"/>
  <c r="J23" i="13"/>
  <c r="E23" i="13"/>
  <c r="J125" i="13" s="1"/>
  <c r="J22" i="13"/>
  <c r="J20" i="13"/>
  <c r="E20" i="13"/>
  <c r="F126" i="13" s="1"/>
  <c r="J19" i="13"/>
  <c r="J17" i="13"/>
  <c r="E17" i="13"/>
  <c r="F125" i="13" s="1"/>
  <c r="J16" i="13"/>
  <c r="J14" i="13"/>
  <c r="E7" i="13"/>
  <c r="E85" i="13" s="1"/>
  <c r="J39" i="12"/>
  <c r="J38" i="12"/>
  <c r="AY107" i="1" s="1"/>
  <c r="J37" i="12"/>
  <c r="AX107" i="1"/>
  <c r="BI195" i="12"/>
  <c r="BH195" i="12"/>
  <c r="BG195" i="12"/>
  <c r="BE195" i="12"/>
  <c r="T195" i="12"/>
  <c r="R195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F124" i="12"/>
  <c r="E122" i="12"/>
  <c r="F91" i="12"/>
  <c r="E89" i="12"/>
  <c r="J26" i="12"/>
  <c r="E26" i="12"/>
  <c r="J127" i="12" s="1"/>
  <c r="J25" i="12"/>
  <c r="J23" i="12"/>
  <c r="E23" i="12"/>
  <c r="J93" i="12" s="1"/>
  <c r="J22" i="12"/>
  <c r="J20" i="12"/>
  <c r="E20" i="12"/>
  <c r="F94" i="12" s="1"/>
  <c r="J19" i="12"/>
  <c r="J17" i="12"/>
  <c r="E17" i="12"/>
  <c r="F126" i="12"/>
  <c r="J16" i="12"/>
  <c r="J14" i="12"/>
  <c r="J91" i="12" s="1"/>
  <c r="E7" i="12"/>
  <c r="E118" i="12" s="1"/>
  <c r="J39" i="11"/>
  <c r="J38" i="11"/>
  <c r="AY106" i="1" s="1"/>
  <c r="J37" i="11"/>
  <c r="AX106" i="1" s="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BI126" i="11"/>
  <c r="BH126" i="11"/>
  <c r="BG126" i="11"/>
  <c r="BE126" i="11"/>
  <c r="T126" i="11"/>
  <c r="R126" i="11"/>
  <c r="P126" i="11"/>
  <c r="F117" i="11"/>
  <c r="E115" i="11"/>
  <c r="F91" i="11"/>
  <c r="E89" i="11"/>
  <c r="J26" i="11"/>
  <c r="E26" i="11"/>
  <c r="J120" i="11" s="1"/>
  <c r="J25" i="11"/>
  <c r="J23" i="11"/>
  <c r="E23" i="11"/>
  <c r="J119" i="11" s="1"/>
  <c r="J22" i="11"/>
  <c r="J20" i="11"/>
  <c r="E20" i="11"/>
  <c r="F94" i="11" s="1"/>
  <c r="J19" i="11"/>
  <c r="J17" i="11"/>
  <c r="E17" i="11"/>
  <c r="F93" i="11" s="1"/>
  <c r="J16" i="11"/>
  <c r="J14" i="11"/>
  <c r="E7" i="11"/>
  <c r="E111" i="11" s="1"/>
  <c r="J39" i="10"/>
  <c r="J38" i="10"/>
  <c r="AY105" i="1" s="1"/>
  <c r="J37" i="10"/>
  <c r="AX105" i="1" s="1"/>
  <c r="BI261" i="10"/>
  <c r="BH261" i="10"/>
  <c r="BG261" i="10"/>
  <c r="BE261" i="10"/>
  <c r="T261" i="10"/>
  <c r="R261" i="10"/>
  <c r="P261" i="10"/>
  <c r="BI260" i="10"/>
  <c r="BH260" i="10"/>
  <c r="BG260" i="10"/>
  <c r="BE260" i="10"/>
  <c r="T260" i="10"/>
  <c r="R260" i="10"/>
  <c r="P260" i="10"/>
  <c r="BI258" i="10"/>
  <c r="BH258" i="10"/>
  <c r="BG258" i="10"/>
  <c r="BE258" i="10"/>
  <c r="T258" i="10"/>
  <c r="R258" i="10"/>
  <c r="P258" i="10"/>
  <c r="BI257" i="10"/>
  <c r="BH257" i="10"/>
  <c r="BG257" i="10"/>
  <c r="BE257" i="10"/>
  <c r="T257" i="10"/>
  <c r="R257" i="10"/>
  <c r="P257" i="10"/>
  <c r="BI256" i="10"/>
  <c r="BH256" i="10"/>
  <c r="BG256" i="10"/>
  <c r="BE256" i="10"/>
  <c r="T256" i="10"/>
  <c r="R256" i="10"/>
  <c r="P256" i="10"/>
  <c r="BI255" i="10"/>
  <c r="BH255" i="10"/>
  <c r="BG255" i="10"/>
  <c r="BE255" i="10"/>
  <c r="T255" i="10"/>
  <c r="R255" i="10"/>
  <c r="P255" i="10"/>
  <c r="BI254" i="10"/>
  <c r="BH254" i="10"/>
  <c r="BG254" i="10"/>
  <c r="BE254" i="10"/>
  <c r="T254" i="10"/>
  <c r="R254" i="10"/>
  <c r="P254" i="10"/>
  <c r="BI253" i="10"/>
  <c r="BH253" i="10"/>
  <c r="BG253" i="10"/>
  <c r="BE253" i="10"/>
  <c r="T253" i="10"/>
  <c r="R253" i="10"/>
  <c r="P253" i="10"/>
  <c r="BI252" i="10"/>
  <c r="BH252" i="10"/>
  <c r="BG252" i="10"/>
  <c r="BE252" i="10"/>
  <c r="T252" i="10"/>
  <c r="R252" i="10"/>
  <c r="P252" i="10"/>
  <c r="BI251" i="10"/>
  <c r="BH251" i="10"/>
  <c r="BG251" i="10"/>
  <c r="BE251" i="10"/>
  <c r="T251" i="10"/>
  <c r="R251" i="10"/>
  <c r="P251" i="10"/>
  <c r="BI250" i="10"/>
  <c r="BH250" i="10"/>
  <c r="BG250" i="10"/>
  <c r="BE250" i="10"/>
  <c r="T250" i="10"/>
  <c r="R250" i="10"/>
  <c r="P250" i="10"/>
  <c r="BI249" i="10"/>
  <c r="BH249" i="10"/>
  <c r="BG249" i="10"/>
  <c r="BE249" i="10"/>
  <c r="T249" i="10"/>
  <c r="R249" i="10"/>
  <c r="P249" i="10"/>
  <c r="BI248" i="10"/>
  <c r="BH248" i="10"/>
  <c r="BG248" i="10"/>
  <c r="BE248" i="10"/>
  <c r="T248" i="10"/>
  <c r="R248" i="10"/>
  <c r="P248" i="10"/>
  <c r="BI247" i="10"/>
  <c r="BH247" i="10"/>
  <c r="BG247" i="10"/>
  <c r="BE247" i="10"/>
  <c r="T247" i="10"/>
  <c r="R247" i="10"/>
  <c r="P247" i="10"/>
  <c r="BI246" i="10"/>
  <c r="BH246" i="10"/>
  <c r="BG246" i="10"/>
  <c r="BE246" i="10"/>
  <c r="T246" i="10"/>
  <c r="R246" i="10"/>
  <c r="P246" i="10"/>
  <c r="BI245" i="10"/>
  <c r="BH245" i="10"/>
  <c r="BG245" i="10"/>
  <c r="BE245" i="10"/>
  <c r="T245" i="10"/>
  <c r="R245" i="10"/>
  <c r="P245" i="10"/>
  <c r="BI244" i="10"/>
  <c r="BH244" i="10"/>
  <c r="BG244" i="10"/>
  <c r="BE244" i="10"/>
  <c r="T244" i="10"/>
  <c r="R244" i="10"/>
  <c r="P244" i="10"/>
  <c r="BI243" i="10"/>
  <c r="BH243" i="10"/>
  <c r="BG243" i="10"/>
  <c r="BE243" i="10"/>
  <c r="T243" i="10"/>
  <c r="R243" i="10"/>
  <c r="P243" i="10"/>
  <c r="BI242" i="10"/>
  <c r="BH242" i="10"/>
  <c r="BG242" i="10"/>
  <c r="BE242" i="10"/>
  <c r="T242" i="10"/>
  <c r="R242" i="10"/>
  <c r="P242" i="10"/>
  <c r="BI241" i="10"/>
  <c r="BH241" i="10"/>
  <c r="BG241" i="10"/>
  <c r="BE241" i="10"/>
  <c r="T241" i="10"/>
  <c r="R241" i="10"/>
  <c r="P241" i="10"/>
  <c r="BI240" i="10"/>
  <c r="BH240" i="10"/>
  <c r="BG240" i="10"/>
  <c r="BE240" i="10"/>
  <c r="T240" i="10"/>
  <c r="R240" i="10"/>
  <c r="P240" i="10"/>
  <c r="BI239" i="10"/>
  <c r="BH239" i="10"/>
  <c r="BG239" i="10"/>
  <c r="BE239" i="10"/>
  <c r="T239" i="10"/>
  <c r="R239" i="10"/>
  <c r="P239" i="10"/>
  <c r="BI238" i="10"/>
  <c r="BH238" i="10"/>
  <c r="BG238" i="10"/>
  <c r="BE238" i="10"/>
  <c r="T238" i="10"/>
  <c r="R238" i="10"/>
  <c r="P238" i="10"/>
  <c r="BI237" i="10"/>
  <c r="BH237" i="10"/>
  <c r="BG237" i="10"/>
  <c r="BE237" i="10"/>
  <c r="T237" i="10"/>
  <c r="R237" i="10"/>
  <c r="P237" i="10"/>
  <c r="BI236" i="10"/>
  <c r="BH236" i="10"/>
  <c r="BG236" i="10"/>
  <c r="BE236" i="10"/>
  <c r="T236" i="10"/>
  <c r="R236" i="10"/>
  <c r="P236" i="10"/>
  <c r="BI235" i="10"/>
  <c r="BH235" i="10"/>
  <c r="BG235" i="10"/>
  <c r="BE235" i="10"/>
  <c r="T235" i="10"/>
  <c r="R235" i="10"/>
  <c r="P235" i="10"/>
  <c r="BI234" i="10"/>
  <c r="BH234" i="10"/>
  <c r="BG234" i="10"/>
  <c r="BE234" i="10"/>
  <c r="T234" i="10"/>
  <c r="R234" i="10"/>
  <c r="P234" i="10"/>
  <c r="BI233" i="10"/>
  <c r="BH233" i="10"/>
  <c r="BG233" i="10"/>
  <c r="BE233" i="10"/>
  <c r="T233" i="10"/>
  <c r="R233" i="10"/>
  <c r="P233" i="10"/>
  <c r="BI232" i="10"/>
  <c r="BH232" i="10"/>
  <c r="BG232" i="10"/>
  <c r="BE232" i="10"/>
  <c r="T232" i="10"/>
  <c r="R232" i="10"/>
  <c r="P232" i="10"/>
  <c r="BI231" i="10"/>
  <c r="BH231" i="10"/>
  <c r="BG231" i="10"/>
  <c r="BE231" i="10"/>
  <c r="T231" i="10"/>
  <c r="R231" i="10"/>
  <c r="P231" i="10"/>
  <c r="BI230" i="10"/>
  <c r="BH230" i="10"/>
  <c r="BG230" i="10"/>
  <c r="BE230" i="10"/>
  <c r="T230" i="10"/>
  <c r="R230" i="10"/>
  <c r="P230" i="10"/>
  <c r="BI229" i="10"/>
  <c r="BH229" i="10"/>
  <c r="BG229" i="10"/>
  <c r="BE229" i="10"/>
  <c r="T229" i="10"/>
  <c r="R229" i="10"/>
  <c r="P229" i="10"/>
  <c r="BI228" i="10"/>
  <c r="BH228" i="10"/>
  <c r="BG228" i="10"/>
  <c r="BE228" i="10"/>
  <c r="T228" i="10"/>
  <c r="R228" i="10"/>
  <c r="P228" i="10"/>
  <c r="BI227" i="10"/>
  <c r="BH227" i="10"/>
  <c r="BG227" i="10"/>
  <c r="BE227" i="10"/>
  <c r="T227" i="10"/>
  <c r="R227" i="10"/>
  <c r="P227" i="10"/>
  <c r="BI226" i="10"/>
  <c r="BH226" i="10"/>
  <c r="BG226" i="10"/>
  <c r="BE226" i="10"/>
  <c r="T226" i="10"/>
  <c r="R226" i="10"/>
  <c r="P226" i="10"/>
  <c r="BI225" i="10"/>
  <c r="BH225" i="10"/>
  <c r="BG225" i="10"/>
  <c r="BE225" i="10"/>
  <c r="T225" i="10"/>
  <c r="R225" i="10"/>
  <c r="P225" i="10"/>
  <c r="BI224" i="10"/>
  <c r="BH224" i="10"/>
  <c r="BG224" i="10"/>
  <c r="BE224" i="10"/>
  <c r="T224" i="10"/>
  <c r="R224" i="10"/>
  <c r="P224" i="10"/>
  <c r="BI223" i="10"/>
  <c r="BH223" i="10"/>
  <c r="BG223" i="10"/>
  <c r="BE223" i="10"/>
  <c r="T223" i="10"/>
  <c r="R223" i="10"/>
  <c r="P223" i="10"/>
  <c r="BI222" i="10"/>
  <c r="BH222" i="10"/>
  <c r="BG222" i="10"/>
  <c r="BE222" i="10"/>
  <c r="T222" i="10"/>
  <c r="R222" i="10"/>
  <c r="P222" i="10"/>
  <c r="BI221" i="10"/>
  <c r="BH221" i="10"/>
  <c r="BG221" i="10"/>
  <c r="BE221" i="10"/>
  <c r="T221" i="10"/>
  <c r="R221" i="10"/>
  <c r="P221" i="10"/>
  <c r="BI220" i="10"/>
  <c r="BH220" i="10"/>
  <c r="BG220" i="10"/>
  <c r="BE220" i="10"/>
  <c r="T220" i="10"/>
  <c r="R220" i="10"/>
  <c r="P220" i="10"/>
  <c r="BI219" i="10"/>
  <c r="BH219" i="10"/>
  <c r="BG219" i="10"/>
  <c r="BE219" i="10"/>
  <c r="T219" i="10"/>
  <c r="R219" i="10"/>
  <c r="P219" i="10"/>
  <c r="BI218" i="10"/>
  <c r="BH218" i="10"/>
  <c r="BG218" i="10"/>
  <c r="BE218" i="10"/>
  <c r="T218" i="10"/>
  <c r="R218" i="10"/>
  <c r="P218" i="10"/>
  <c r="BI217" i="10"/>
  <c r="BH217" i="10"/>
  <c r="BG217" i="10"/>
  <c r="BE217" i="10"/>
  <c r="T217" i="10"/>
  <c r="R217" i="10"/>
  <c r="P217" i="10"/>
  <c r="BI216" i="10"/>
  <c r="BH216" i="10"/>
  <c r="BG216" i="10"/>
  <c r="BE216" i="10"/>
  <c r="T216" i="10"/>
  <c r="R216" i="10"/>
  <c r="P216" i="10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2" i="10"/>
  <c r="BH202" i="10"/>
  <c r="BG202" i="10"/>
  <c r="BE202" i="10"/>
  <c r="T202" i="10"/>
  <c r="R202" i="10"/>
  <c r="P202" i="10"/>
  <c r="BI201" i="10"/>
  <c r="BH201" i="10"/>
  <c r="BG201" i="10"/>
  <c r="BE201" i="10"/>
  <c r="T201" i="10"/>
  <c r="R201" i="10"/>
  <c r="P201" i="10"/>
  <c r="BI200" i="10"/>
  <c r="BH200" i="10"/>
  <c r="BG200" i="10"/>
  <c r="BE200" i="10"/>
  <c r="T200" i="10"/>
  <c r="R200" i="10"/>
  <c r="P200" i="10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F117" i="10"/>
  <c r="E115" i="10"/>
  <c r="F91" i="10"/>
  <c r="E89" i="10"/>
  <c r="J26" i="10"/>
  <c r="E26" i="10"/>
  <c r="J120" i="10" s="1"/>
  <c r="J25" i="10"/>
  <c r="J23" i="10"/>
  <c r="E23" i="10"/>
  <c r="J93" i="10" s="1"/>
  <c r="J22" i="10"/>
  <c r="J20" i="10"/>
  <c r="E20" i="10"/>
  <c r="F94" i="10" s="1"/>
  <c r="J19" i="10"/>
  <c r="J17" i="10"/>
  <c r="E17" i="10"/>
  <c r="F93" i="10" s="1"/>
  <c r="J16" i="10"/>
  <c r="J14" i="10"/>
  <c r="E7" i="10"/>
  <c r="E85" i="10"/>
  <c r="J39" i="9"/>
  <c r="J38" i="9"/>
  <c r="AY104" i="1" s="1"/>
  <c r="J37" i="9"/>
  <c r="AX104" i="1" s="1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3" i="9"/>
  <c r="BH153" i="9"/>
  <c r="BG153" i="9"/>
  <c r="BE153" i="9"/>
  <c r="T153" i="9"/>
  <c r="T152" i="9" s="1"/>
  <c r="R153" i="9"/>
  <c r="R152" i="9" s="1"/>
  <c r="P153" i="9"/>
  <c r="P152" i="9" s="1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F119" i="9"/>
  <c r="E117" i="9"/>
  <c r="F91" i="9"/>
  <c r="E89" i="9"/>
  <c r="J26" i="9"/>
  <c r="E26" i="9"/>
  <c r="J94" i="9" s="1"/>
  <c r="J25" i="9"/>
  <c r="J23" i="9"/>
  <c r="E23" i="9"/>
  <c r="J121" i="9"/>
  <c r="J22" i="9"/>
  <c r="J20" i="9"/>
  <c r="E20" i="9"/>
  <c r="F94" i="9" s="1"/>
  <c r="J19" i="9"/>
  <c r="J17" i="9"/>
  <c r="E17" i="9"/>
  <c r="F121" i="9" s="1"/>
  <c r="J16" i="9"/>
  <c r="J14" i="9"/>
  <c r="J91" i="9" s="1"/>
  <c r="E7" i="9"/>
  <c r="E85" i="9" s="1"/>
  <c r="J39" i="8"/>
  <c r="J38" i="8"/>
  <c r="AY103" i="1"/>
  <c r="J37" i="8"/>
  <c r="AX103" i="1" s="1"/>
  <c r="BI486" i="8"/>
  <c r="BH486" i="8"/>
  <c r="BG486" i="8"/>
  <c r="BE486" i="8"/>
  <c r="T486" i="8"/>
  <c r="R486" i="8"/>
  <c r="P486" i="8"/>
  <c r="BI485" i="8"/>
  <c r="BH485" i="8"/>
  <c r="BG485" i="8"/>
  <c r="BE485" i="8"/>
  <c r="T485" i="8"/>
  <c r="R485" i="8"/>
  <c r="P485" i="8"/>
  <c r="BI482" i="8"/>
  <c r="BH482" i="8"/>
  <c r="BG482" i="8"/>
  <c r="BE482" i="8"/>
  <c r="T482" i="8"/>
  <c r="R482" i="8"/>
  <c r="P482" i="8"/>
  <c r="BI481" i="8"/>
  <c r="BH481" i="8"/>
  <c r="BG481" i="8"/>
  <c r="BE481" i="8"/>
  <c r="T481" i="8"/>
  <c r="R481" i="8"/>
  <c r="P481" i="8"/>
  <c r="BI479" i="8"/>
  <c r="BH479" i="8"/>
  <c r="BG479" i="8"/>
  <c r="BE479" i="8"/>
  <c r="T479" i="8"/>
  <c r="R479" i="8"/>
  <c r="P479" i="8"/>
  <c r="BI478" i="8"/>
  <c r="BH478" i="8"/>
  <c r="BG478" i="8"/>
  <c r="BE478" i="8"/>
  <c r="T478" i="8"/>
  <c r="R478" i="8"/>
  <c r="P478" i="8"/>
  <c r="BI477" i="8"/>
  <c r="BH477" i="8"/>
  <c r="BG477" i="8"/>
  <c r="BE477" i="8"/>
  <c r="T477" i="8"/>
  <c r="R477" i="8"/>
  <c r="P477" i="8"/>
  <c r="BI476" i="8"/>
  <c r="BH476" i="8"/>
  <c r="BG476" i="8"/>
  <c r="BE476" i="8"/>
  <c r="T476" i="8"/>
  <c r="R476" i="8"/>
  <c r="P476" i="8"/>
  <c r="BI475" i="8"/>
  <c r="BH475" i="8"/>
  <c r="BG475" i="8"/>
  <c r="BE475" i="8"/>
  <c r="T475" i="8"/>
  <c r="R475" i="8"/>
  <c r="P475" i="8"/>
  <c r="BI474" i="8"/>
  <c r="BH474" i="8"/>
  <c r="BG474" i="8"/>
  <c r="BE474" i="8"/>
  <c r="T474" i="8"/>
  <c r="R474" i="8"/>
  <c r="P474" i="8"/>
  <c r="BI473" i="8"/>
  <c r="BH473" i="8"/>
  <c r="BG473" i="8"/>
  <c r="BE473" i="8"/>
  <c r="T473" i="8"/>
  <c r="R473" i="8"/>
  <c r="P473" i="8"/>
  <c r="BI472" i="8"/>
  <c r="BH472" i="8"/>
  <c r="BG472" i="8"/>
  <c r="BE472" i="8"/>
  <c r="T472" i="8"/>
  <c r="R472" i="8"/>
  <c r="P472" i="8"/>
  <c r="BI471" i="8"/>
  <c r="BH471" i="8"/>
  <c r="BG471" i="8"/>
  <c r="BE471" i="8"/>
  <c r="T471" i="8"/>
  <c r="R471" i="8"/>
  <c r="P471" i="8"/>
  <c r="BI470" i="8"/>
  <c r="BH470" i="8"/>
  <c r="BG470" i="8"/>
  <c r="BE470" i="8"/>
  <c r="T470" i="8"/>
  <c r="R470" i="8"/>
  <c r="P470" i="8"/>
  <c r="BI469" i="8"/>
  <c r="BH469" i="8"/>
  <c r="BG469" i="8"/>
  <c r="BE469" i="8"/>
  <c r="T469" i="8"/>
  <c r="R469" i="8"/>
  <c r="P469" i="8"/>
  <c r="BI468" i="8"/>
  <c r="BH468" i="8"/>
  <c r="BG468" i="8"/>
  <c r="BE468" i="8"/>
  <c r="T468" i="8"/>
  <c r="R468" i="8"/>
  <c r="P468" i="8"/>
  <c r="BI467" i="8"/>
  <c r="BH467" i="8"/>
  <c r="BG467" i="8"/>
  <c r="BE467" i="8"/>
  <c r="T467" i="8"/>
  <c r="R467" i="8"/>
  <c r="P467" i="8"/>
  <c r="BI466" i="8"/>
  <c r="BH466" i="8"/>
  <c r="BG466" i="8"/>
  <c r="BE466" i="8"/>
  <c r="T466" i="8"/>
  <c r="R466" i="8"/>
  <c r="P466" i="8"/>
  <c r="BI464" i="8"/>
  <c r="BH464" i="8"/>
  <c r="BG464" i="8"/>
  <c r="BE464" i="8"/>
  <c r="T464" i="8"/>
  <c r="R464" i="8"/>
  <c r="P464" i="8"/>
  <c r="BI463" i="8"/>
  <c r="BH463" i="8"/>
  <c r="BG463" i="8"/>
  <c r="BE463" i="8"/>
  <c r="T463" i="8"/>
  <c r="R463" i="8"/>
  <c r="P463" i="8"/>
  <c r="BI462" i="8"/>
  <c r="BH462" i="8"/>
  <c r="BG462" i="8"/>
  <c r="BE462" i="8"/>
  <c r="T462" i="8"/>
  <c r="R462" i="8"/>
  <c r="P462" i="8"/>
  <c r="BI460" i="8"/>
  <c r="BH460" i="8"/>
  <c r="BG460" i="8"/>
  <c r="BE460" i="8"/>
  <c r="T460" i="8"/>
  <c r="R460" i="8"/>
  <c r="P460" i="8"/>
  <c r="BI459" i="8"/>
  <c r="BH459" i="8"/>
  <c r="BG459" i="8"/>
  <c r="BE459" i="8"/>
  <c r="T459" i="8"/>
  <c r="R459" i="8"/>
  <c r="P459" i="8"/>
  <c r="BI458" i="8"/>
  <c r="BH458" i="8"/>
  <c r="BG458" i="8"/>
  <c r="BE458" i="8"/>
  <c r="T458" i="8"/>
  <c r="R458" i="8"/>
  <c r="P458" i="8"/>
  <c r="BI456" i="8"/>
  <c r="BH456" i="8"/>
  <c r="BG456" i="8"/>
  <c r="BE456" i="8"/>
  <c r="T456" i="8"/>
  <c r="R456" i="8"/>
  <c r="P456" i="8"/>
  <c r="BI455" i="8"/>
  <c r="BH455" i="8"/>
  <c r="BG455" i="8"/>
  <c r="BE455" i="8"/>
  <c r="T455" i="8"/>
  <c r="R455" i="8"/>
  <c r="P455" i="8"/>
  <c r="BI454" i="8"/>
  <c r="BH454" i="8"/>
  <c r="BG454" i="8"/>
  <c r="BE454" i="8"/>
  <c r="T454" i="8"/>
  <c r="R454" i="8"/>
  <c r="P454" i="8"/>
  <c r="BI453" i="8"/>
  <c r="BH453" i="8"/>
  <c r="BG453" i="8"/>
  <c r="BE453" i="8"/>
  <c r="T453" i="8"/>
  <c r="R453" i="8"/>
  <c r="P453" i="8"/>
  <c r="BI451" i="8"/>
  <c r="BH451" i="8"/>
  <c r="BG451" i="8"/>
  <c r="BE451" i="8"/>
  <c r="T451" i="8"/>
  <c r="R451" i="8"/>
  <c r="P451" i="8"/>
  <c r="BI450" i="8"/>
  <c r="BH450" i="8"/>
  <c r="BG450" i="8"/>
  <c r="BE450" i="8"/>
  <c r="T450" i="8"/>
  <c r="R450" i="8"/>
  <c r="P450" i="8"/>
  <c r="BI449" i="8"/>
  <c r="BH449" i="8"/>
  <c r="BG449" i="8"/>
  <c r="BE449" i="8"/>
  <c r="T449" i="8"/>
  <c r="R449" i="8"/>
  <c r="P449" i="8"/>
  <c r="BI447" i="8"/>
  <c r="BH447" i="8"/>
  <c r="BG447" i="8"/>
  <c r="BE447" i="8"/>
  <c r="T447" i="8"/>
  <c r="R447" i="8"/>
  <c r="P447" i="8"/>
  <c r="BI446" i="8"/>
  <c r="BH446" i="8"/>
  <c r="BG446" i="8"/>
  <c r="BE446" i="8"/>
  <c r="T446" i="8"/>
  <c r="R446" i="8"/>
  <c r="P446" i="8"/>
  <c r="BI445" i="8"/>
  <c r="BH445" i="8"/>
  <c r="BG445" i="8"/>
  <c r="BE445" i="8"/>
  <c r="T445" i="8"/>
  <c r="R445" i="8"/>
  <c r="P445" i="8"/>
  <c r="BI443" i="8"/>
  <c r="BH443" i="8"/>
  <c r="BG443" i="8"/>
  <c r="BE443" i="8"/>
  <c r="T443" i="8"/>
  <c r="R443" i="8"/>
  <c r="P443" i="8"/>
  <c r="BI442" i="8"/>
  <c r="BH442" i="8"/>
  <c r="BG442" i="8"/>
  <c r="BE442" i="8"/>
  <c r="T442" i="8"/>
  <c r="R442" i="8"/>
  <c r="P442" i="8"/>
  <c r="BI441" i="8"/>
  <c r="BH441" i="8"/>
  <c r="BG441" i="8"/>
  <c r="BE441" i="8"/>
  <c r="T441" i="8"/>
  <c r="R441" i="8"/>
  <c r="P441" i="8"/>
  <c r="BI440" i="8"/>
  <c r="BH440" i="8"/>
  <c r="BG440" i="8"/>
  <c r="BE440" i="8"/>
  <c r="T440" i="8"/>
  <c r="R440" i="8"/>
  <c r="P440" i="8"/>
  <c r="BI439" i="8"/>
  <c r="BH439" i="8"/>
  <c r="BG439" i="8"/>
  <c r="BE439" i="8"/>
  <c r="T439" i="8"/>
  <c r="R439" i="8"/>
  <c r="P439" i="8"/>
  <c r="BI438" i="8"/>
  <c r="BH438" i="8"/>
  <c r="BG438" i="8"/>
  <c r="BE438" i="8"/>
  <c r="T438" i="8"/>
  <c r="R438" i="8"/>
  <c r="P438" i="8"/>
  <c r="BI437" i="8"/>
  <c r="BH437" i="8"/>
  <c r="BG437" i="8"/>
  <c r="BE437" i="8"/>
  <c r="T437" i="8"/>
  <c r="R437" i="8"/>
  <c r="P437" i="8"/>
  <c r="BI436" i="8"/>
  <c r="BH436" i="8"/>
  <c r="BG436" i="8"/>
  <c r="BE436" i="8"/>
  <c r="T436" i="8"/>
  <c r="R436" i="8"/>
  <c r="P436" i="8"/>
  <c r="BI435" i="8"/>
  <c r="BH435" i="8"/>
  <c r="BG435" i="8"/>
  <c r="BE435" i="8"/>
  <c r="T435" i="8"/>
  <c r="R435" i="8"/>
  <c r="P435" i="8"/>
  <c r="BI434" i="8"/>
  <c r="BH434" i="8"/>
  <c r="BG434" i="8"/>
  <c r="BE434" i="8"/>
  <c r="T434" i="8"/>
  <c r="R434" i="8"/>
  <c r="P434" i="8"/>
  <c r="BI433" i="8"/>
  <c r="BH433" i="8"/>
  <c r="BG433" i="8"/>
  <c r="BE433" i="8"/>
  <c r="T433" i="8"/>
  <c r="R433" i="8"/>
  <c r="P433" i="8"/>
  <c r="BI432" i="8"/>
  <c r="BH432" i="8"/>
  <c r="BG432" i="8"/>
  <c r="BE432" i="8"/>
  <c r="T432" i="8"/>
  <c r="R432" i="8"/>
  <c r="P432" i="8"/>
  <c r="BI431" i="8"/>
  <c r="BH431" i="8"/>
  <c r="BG431" i="8"/>
  <c r="BE431" i="8"/>
  <c r="T431" i="8"/>
  <c r="R431" i="8"/>
  <c r="P431" i="8"/>
  <c r="BI430" i="8"/>
  <c r="BH430" i="8"/>
  <c r="BG430" i="8"/>
  <c r="BE430" i="8"/>
  <c r="T430" i="8"/>
  <c r="R430" i="8"/>
  <c r="P430" i="8"/>
  <c r="BI429" i="8"/>
  <c r="BH429" i="8"/>
  <c r="BG429" i="8"/>
  <c r="BE429" i="8"/>
  <c r="T429" i="8"/>
  <c r="R429" i="8"/>
  <c r="P429" i="8"/>
  <c r="BI428" i="8"/>
  <c r="BH428" i="8"/>
  <c r="BG428" i="8"/>
  <c r="BE428" i="8"/>
  <c r="T428" i="8"/>
  <c r="R428" i="8"/>
  <c r="P428" i="8"/>
  <c r="BI427" i="8"/>
  <c r="BH427" i="8"/>
  <c r="BG427" i="8"/>
  <c r="BE427" i="8"/>
  <c r="T427" i="8"/>
  <c r="R427" i="8"/>
  <c r="P427" i="8"/>
  <c r="BI426" i="8"/>
  <c r="BH426" i="8"/>
  <c r="BG426" i="8"/>
  <c r="BE426" i="8"/>
  <c r="T426" i="8"/>
  <c r="R426" i="8"/>
  <c r="P426" i="8"/>
  <c r="BI425" i="8"/>
  <c r="BH425" i="8"/>
  <c r="BG425" i="8"/>
  <c r="BE425" i="8"/>
  <c r="T425" i="8"/>
  <c r="R425" i="8"/>
  <c r="P425" i="8"/>
  <c r="BI424" i="8"/>
  <c r="BH424" i="8"/>
  <c r="BG424" i="8"/>
  <c r="BE424" i="8"/>
  <c r="T424" i="8"/>
  <c r="R424" i="8"/>
  <c r="P424" i="8"/>
  <c r="BI423" i="8"/>
  <c r="BH423" i="8"/>
  <c r="BG423" i="8"/>
  <c r="BE423" i="8"/>
  <c r="T423" i="8"/>
  <c r="R423" i="8"/>
  <c r="P423" i="8"/>
  <c r="BI422" i="8"/>
  <c r="BH422" i="8"/>
  <c r="BG422" i="8"/>
  <c r="BE422" i="8"/>
  <c r="T422" i="8"/>
  <c r="R422" i="8"/>
  <c r="P422" i="8"/>
  <c r="BI421" i="8"/>
  <c r="BH421" i="8"/>
  <c r="BG421" i="8"/>
  <c r="BE421" i="8"/>
  <c r="T421" i="8"/>
  <c r="R421" i="8"/>
  <c r="P421" i="8"/>
  <c r="BI420" i="8"/>
  <c r="BH420" i="8"/>
  <c r="BG420" i="8"/>
  <c r="BE420" i="8"/>
  <c r="T420" i="8"/>
  <c r="R420" i="8"/>
  <c r="P420" i="8"/>
  <c r="BI419" i="8"/>
  <c r="BH419" i="8"/>
  <c r="BG419" i="8"/>
  <c r="BE419" i="8"/>
  <c r="T419" i="8"/>
  <c r="R419" i="8"/>
  <c r="P419" i="8"/>
  <c r="BI418" i="8"/>
  <c r="BH418" i="8"/>
  <c r="BG418" i="8"/>
  <c r="BE418" i="8"/>
  <c r="T418" i="8"/>
  <c r="R418" i="8"/>
  <c r="P418" i="8"/>
  <c r="BI417" i="8"/>
  <c r="BH417" i="8"/>
  <c r="BG417" i="8"/>
  <c r="BE417" i="8"/>
  <c r="T417" i="8"/>
  <c r="R417" i="8"/>
  <c r="P417" i="8"/>
  <c r="BI416" i="8"/>
  <c r="BH416" i="8"/>
  <c r="BG416" i="8"/>
  <c r="BE416" i="8"/>
  <c r="T416" i="8"/>
  <c r="R416" i="8"/>
  <c r="P416" i="8"/>
  <c r="BI415" i="8"/>
  <c r="BH415" i="8"/>
  <c r="BG415" i="8"/>
  <c r="BE415" i="8"/>
  <c r="T415" i="8"/>
  <c r="R415" i="8"/>
  <c r="P415" i="8"/>
  <c r="BI414" i="8"/>
  <c r="BH414" i="8"/>
  <c r="BG414" i="8"/>
  <c r="BE414" i="8"/>
  <c r="T414" i="8"/>
  <c r="R414" i="8"/>
  <c r="P414" i="8"/>
  <c r="BI413" i="8"/>
  <c r="BH413" i="8"/>
  <c r="BG413" i="8"/>
  <c r="BE413" i="8"/>
  <c r="T413" i="8"/>
  <c r="R413" i="8"/>
  <c r="P413" i="8"/>
  <c r="BI412" i="8"/>
  <c r="BH412" i="8"/>
  <c r="BG412" i="8"/>
  <c r="BE412" i="8"/>
  <c r="T412" i="8"/>
  <c r="R412" i="8"/>
  <c r="P412" i="8"/>
  <c r="BI411" i="8"/>
  <c r="BH411" i="8"/>
  <c r="BG411" i="8"/>
  <c r="BE411" i="8"/>
  <c r="T411" i="8"/>
  <c r="R411" i="8"/>
  <c r="P411" i="8"/>
  <c r="BI410" i="8"/>
  <c r="BH410" i="8"/>
  <c r="BG410" i="8"/>
  <c r="BE410" i="8"/>
  <c r="T410" i="8"/>
  <c r="R410" i="8"/>
  <c r="P410" i="8"/>
  <c r="BI409" i="8"/>
  <c r="BH409" i="8"/>
  <c r="BG409" i="8"/>
  <c r="BE409" i="8"/>
  <c r="T409" i="8"/>
  <c r="R409" i="8"/>
  <c r="P409" i="8"/>
  <c r="BI408" i="8"/>
  <c r="BH408" i="8"/>
  <c r="BG408" i="8"/>
  <c r="BE408" i="8"/>
  <c r="T408" i="8"/>
  <c r="R408" i="8"/>
  <c r="P408" i="8"/>
  <c r="BI407" i="8"/>
  <c r="BH407" i="8"/>
  <c r="BG407" i="8"/>
  <c r="BE407" i="8"/>
  <c r="T407" i="8"/>
  <c r="R407" i="8"/>
  <c r="P407" i="8"/>
  <c r="BI406" i="8"/>
  <c r="BH406" i="8"/>
  <c r="BG406" i="8"/>
  <c r="BE406" i="8"/>
  <c r="T406" i="8"/>
  <c r="R406" i="8"/>
  <c r="P406" i="8"/>
  <c r="BI405" i="8"/>
  <c r="BH405" i="8"/>
  <c r="BG405" i="8"/>
  <c r="BE405" i="8"/>
  <c r="T405" i="8"/>
  <c r="R405" i="8"/>
  <c r="P405" i="8"/>
  <c r="BI404" i="8"/>
  <c r="BH404" i="8"/>
  <c r="BG404" i="8"/>
  <c r="BE404" i="8"/>
  <c r="T404" i="8"/>
  <c r="R404" i="8"/>
  <c r="P404" i="8"/>
  <c r="BI403" i="8"/>
  <c r="BH403" i="8"/>
  <c r="BG403" i="8"/>
  <c r="BE403" i="8"/>
  <c r="T403" i="8"/>
  <c r="R403" i="8"/>
  <c r="P403" i="8"/>
  <c r="BI402" i="8"/>
  <c r="BH402" i="8"/>
  <c r="BG402" i="8"/>
  <c r="BE402" i="8"/>
  <c r="T402" i="8"/>
  <c r="R402" i="8"/>
  <c r="P402" i="8"/>
  <c r="BI401" i="8"/>
  <c r="BH401" i="8"/>
  <c r="BG401" i="8"/>
  <c r="BE401" i="8"/>
  <c r="T401" i="8"/>
  <c r="R401" i="8"/>
  <c r="P401" i="8"/>
  <c r="BI400" i="8"/>
  <c r="BH400" i="8"/>
  <c r="BG400" i="8"/>
  <c r="BE400" i="8"/>
  <c r="T400" i="8"/>
  <c r="R400" i="8"/>
  <c r="P400" i="8"/>
  <c r="BI399" i="8"/>
  <c r="BH399" i="8"/>
  <c r="BG399" i="8"/>
  <c r="BE399" i="8"/>
  <c r="T399" i="8"/>
  <c r="R399" i="8"/>
  <c r="P399" i="8"/>
  <c r="BI397" i="8"/>
  <c r="BH397" i="8"/>
  <c r="BG397" i="8"/>
  <c r="BE397" i="8"/>
  <c r="T397" i="8"/>
  <c r="R397" i="8"/>
  <c r="P397" i="8"/>
  <c r="BI396" i="8"/>
  <c r="BH396" i="8"/>
  <c r="BG396" i="8"/>
  <c r="BE396" i="8"/>
  <c r="T396" i="8"/>
  <c r="R396" i="8"/>
  <c r="P396" i="8"/>
  <c r="BI395" i="8"/>
  <c r="BH395" i="8"/>
  <c r="BG395" i="8"/>
  <c r="BE395" i="8"/>
  <c r="T395" i="8"/>
  <c r="R395" i="8"/>
  <c r="P395" i="8"/>
  <c r="BI394" i="8"/>
  <c r="BH394" i="8"/>
  <c r="BG394" i="8"/>
  <c r="BE394" i="8"/>
  <c r="T394" i="8"/>
  <c r="R394" i="8"/>
  <c r="P394" i="8"/>
  <c r="BI393" i="8"/>
  <c r="BH393" i="8"/>
  <c r="BG393" i="8"/>
  <c r="BE393" i="8"/>
  <c r="T393" i="8"/>
  <c r="R393" i="8"/>
  <c r="P393" i="8"/>
  <c r="BI392" i="8"/>
  <c r="BH392" i="8"/>
  <c r="BG392" i="8"/>
  <c r="BE392" i="8"/>
  <c r="T392" i="8"/>
  <c r="R392" i="8"/>
  <c r="P392" i="8"/>
  <c r="BI391" i="8"/>
  <c r="BH391" i="8"/>
  <c r="BG391" i="8"/>
  <c r="BE391" i="8"/>
  <c r="T391" i="8"/>
  <c r="R391" i="8"/>
  <c r="P391" i="8"/>
  <c r="BI390" i="8"/>
  <c r="BH390" i="8"/>
  <c r="BG390" i="8"/>
  <c r="BE390" i="8"/>
  <c r="T390" i="8"/>
  <c r="R390" i="8"/>
  <c r="P390" i="8"/>
  <c r="BI389" i="8"/>
  <c r="BH389" i="8"/>
  <c r="BG389" i="8"/>
  <c r="BE389" i="8"/>
  <c r="T389" i="8"/>
  <c r="R389" i="8"/>
  <c r="P389" i="8"/>
  <c r="BI388" i="8"/>
  <c r="BH388" i="8"/>
  <c r="BG388" i="8"/>
  <c r="BE388" i="8"/>
  <c r="T388" i="8"/>
  <c r="R388" i="8"/>
  <c r="P388" i="8"/>
  <c r="BI387" i="8"/>
  <c r="BH387" i="8"/>
  <c r="BG387" i="8"/>
  <c r="BE387" i="8"/>
  <c r="T387" i="8"/>
  <c r="R387" i="8"/>
  <c r="P387" i="8"/>
  <c r="BI386" i="8"/>
  <c r="BH386" i="8"/>
  <c r="BG386" i="8"/>
  <c r="BE386" i="8"/>
  <c r="T386" i="8"/>
  <c r="R386" i="8"/>
  <c r="P386" i="8"/>
  <c r="BI385" i="8"/>
  <c r="BH385" i="8"/>
  <c r="BG385" i="8"/>
  <c r="BE385" i="8"/>
  <c r="T385" i="8"/>
  <c r="R385" i="8"/>
  <c r="P385" i="8"/>
  <c r="BI384" i="8"/>
  <c r="BH384" i="8"/>
  <c r="BG384" i="8"/>
  <c r="BE384" i="8"/>
  <c r="T384" i="8"/>
  <c r="R384" i="8"/>
  <c r="P384" i="8"/>
  <c r="BI383" i="8"/>
  <c r="BH383" i="8"/>
  <c r="BG383" i="8"/>
  <c r="BE383" i="8"/>
  <c r="T383" i="8"/>
  <c r="R383" i="8"/>
  <c r="P383" i="8"/>
  <c r="BI382" i="8"/>
  <c r="BH382" i="8"/>
  <c r="BG382" i="8"/>
  <c r="BE382" i="8"/>
  <c r="T382" i="8"/>
  <c r="R382" i="8"/>
  <c r="P382" i="8"/>
  <c r="BI381" i="8"/>
  <c r="BH381" i="8"/>
  <c r="BG381" i="8"/>
  <c r="BE381" i="8"/>
  <c r="T381" i="8"/>
  <c r="R381" i="8"/>
  <c r="P381" i="8"/>
  <c r="BI380" i="8"/>
  <c r="BH380" i="8"/>
  <c r="BG380" i="8"/>
  <c r="BE380" i="8"/>
  <c r="T380" i="8"/>
  <c r="R380" i="8"/>
  <c r="P380" i="8"/>
  <c r="BI379" i="8"/>
  <c r="BH379" i="8"/>
  <c r="BG379" i="8"/>
  <c r="BE379" i="8"/>
  <c r="T379" i="8"/>
  <c r="R379" i="8"/>
  <c r="P379" i="8"/>
  <c r="BI378" i="8"/>
  <c r="BH378" i="8"/>
  <c r="BG378" i="8"/>
  <c r="BE378" i="8"/>
  <c r="T378" i="8"/>
  <c r="R378" i="8"/>
  <c r="P378" i="8"/>
  <c r="BI377" i="8"/>
  <c r="BH377" i="8"/>
  <c r="BG377" i="8"/>
  <c r="BE377" i="8"/>
  <c r="T377" i="8"/>
  <c r="R377" i="8"/>
  <c r="P377" i="8"/>
  <c r="BI376" i="8"/>
  <c r="BH376" i="8"/>
  <c r="BG376" i="8"/>
  <c r="BE376" i="8"/>
  <c r="T376" i="8"/>
  <c r="R376" i="8"/>
  <c r="P376" i="8"/>
  <c r="BI375" i="8"/>
  <c r="BH375" i="8"/>
  <c r="BG375" i="8"/>
  <c r="BE375" i="8"/>
  <c r="T375" i="8"/>
  <c r="R375" i="8"/>
  <c r="P375" i="8"/>
  <c r="BI374" i="8"/>
  <c r="BH374" i="8"/>
  <c r="BG374" i="8"/>
  <c r="BE374" i="8"/>
  <c r="T374" i="8"/>
  <c r="R374" i="8"/>
  <c r="P374" i="8"/>
  <c r="BI373" i="8"/>
  <c r="BH373" i="8"/>
  <c r="BG373" i="8"/>
  <c r="BE373" i="8"/>
  <c r="T373" i="8"/>
  <c r="R373" i="8"/>
  <c r="P373" i="8"/>
  <c r="BI372" i="8"/>
  <c r="BH372" i="8"/>
  <c r="BG372" i="8"/>
  <c r="BE372" i="8"/>
  <c r="T372" i="8"/>
  <c r="R372" i="8"/>
  <c r="P372" i="8"/>
  <c r="BI370" i="8"/>
  <c r="BH370" i="8"/>
  <c r="BG370" i="8"/>
  <c r="BE370" i="8"/>
  <c r="T370" i="8"/>
  <c r="R370" i="8"/>
  <c r="P370" i="8"/>
  <c r="BI369" i="8"/>
  <c r="BH369" i="8"/>
  <c r="BG369" i="8"/>
  <c r="BE369" i="8"/>
  <c r="T369" i="8"/>
  <c r="R369" i="8"/>
  <c r="P369" i="8"/>
  <c r="BI368" i="8"/>
  <c r="BH368" i="8"/>
  <c r="BG368" i="8"/>
  <c r="BE368" i="8"/>
  <c r="T368" i="8"/>
  <c r="R368" i="8"/>
  <c r="P368" i="8"/>
  <c r="BI367" i="8"/>
  <c r="BH367" i="8"/>
  <c r="BG367" i="8"/>
  <c r="BE367" i="8"/>
  <c r="T367" i="8"/>
  <c r="R367" i="8"/>
  <c r="P367" i="8"/>
  <c r="BI366" i="8"/>
  <c r="BH366" i="8"/>
  <c r="BG366" i="8"/>
  <c r="BE366" i="8"/>
  <c r="T366" i="8"/>
  <c r="R366" i="8"/>
  <c r="P366" i="8"/>
  <c r="BI365" i="8"/>
  <c r="BH365" i="8"/>
  <c r="BG365" i="8"/>
  <c r="BE365" i="8"/>
  <c r="T365" i="8"/>
  <c r="R365" i="8"/>
  <c r="P365" i="8"/>
  <c r="BI364" i="8"/>
  <c r="BH364" i="8"/>
  <c r="BG364" i="8"/>
  <c r="BE364" i="8"/>
  <c r="T364" i="8"/>
  <c r="R364" i="8"/>
  <c r="P364" i="8"/>
  <c r="BI363" i="8"/>
  <c r="BH363" i="8"/>
  <c r="BG363" i="8"/>
  <c r="BE363" i="8"/>
  <c r="T363" i="8"/>
  <c r="R363" i="8"/>
  <c r="P363" i="8"/>
  <c r="BI362" i="8"/>
  <c r="BH362" i="8"/>
  <c r="BG362" i="8"/>
  <c r="BE362" i="8"/>
  <c r="T362" i="8"/>
  <c r="R362" i="8"/>
  <c r="P362" i="8"/>
  <c r="BI361" i="8"/>
  <c r="BH361" i="8"/>
  <c r="BG361" i="8"/>
  <c r="BE361" i="8"/>
  <c r="T361" i="8"/>
  <c r="R361" i="8"/>
  <c r="P361" i="8"/>
  <c r="BI360" i="8"/>
  <c r="BH360" i="8"/>
  <c r="BG360" i="8"/>
  <c r="BE360" i="8"/>
  <c r="T360" i="8"/>
  <c r="R360" i="8"/>
  <c r="P360" i="8"/>
  <c r="BI359" i="8"/>
  <c r="BH359" i="8"/>
  <c r="BG359" i="8"/>
  <c r="BE359" i="8"/>
  <c r="T359" i="8"/>
  <c r="R359" i="8"/>
  <c r="P359" i="8"/>
  <c r="BI358" i="8"/>
  <c r="BH358" i="8"/>
  <c r="BG358" i="8"/>
  <c r="BE358" i="8"/>
  <c r="T358" i="8"/>
  <c r="R358" i="8"/>
  <c r="P358" i="8"/>
  <c r="BI357" i="8"/>
  <c r="BH357" i="8"/>
  <c r="BG357" i="8"/>
  <c r="BE357" i="8"/>
  <c r="T357" i="8"/>
  <c r="R357" i="8"/>
  <c r="P357" i="8"/>
  <c r="BI356" i="8"/>
  <c r="BH356" i="8"/>
  <c r="BG356" i="8"/>
  <c r="BE356" i="8"/>
  <c r="T356" i="8"/>
  <c r="R356" i="8"/>
  <c r="P356" i="8"/>
  <c r="BI354" i="8"/>
  <c r="BH354" i="8"/>
  <c r="BG354" i="8"/>
  <c r="BE354" i="8"/>
  <c r="T354" i="8"/>
  <c r="R354" i="8"/>
  <c r="P354" i="8"/>
  <c r="BI353" i="8"/>
  <c r="BH353" i="8"/>
  <c r="BG353" i="8"/>
  <c r="BE353" i="8"/>
  <c r="T353" i="8"/>
  <c r="R353" i="8"/>
  <c r="P353" i="8"/>
  <c r="BI352" i="8"/>
  <c r="BH352" i="8"/>
  <c r="BG352" i="8"/>
  <c r="BE352" i="8"/>
  <c r="T352" i="8"/>
  <c r="R352" i="8"/>
  <c r="P352" i="8"/>
  <c r="BI351" i="8"/>
  <c r="BH351" i="8"/>
  <c r="BG351" i="8"/>
  <c r="BE351" i="8"/>
  <c r="T351" i="8"/>
  <c r="R351" i="8"/>
  <c r="P351" i="8"/>
  <c r="BI350" i="8"/>
  <c r="BH350" i="8"/>
  <c r="BG350" i="8"/>
  <c r="BE350" i="8"/>
  <c r="T350" i="8"/>
  <c r="R350" i="8"/>
  <c r="P350" i="8"/>
  <c r="BI349" i="8"/>
  <c r="BH349" i="8"/>
  <c r="BG349" i="8"/>
  <c r="BE349" i="8"/>
  <c r="T349" i="8"/>
  <c r="R349" i="8"/>
  <c r="P349" i="8"/>
  <c r="BI348" i="8"/>
  <c r="BH348" i="8"/>
  <c r="BG348" i="8"/>
  <c r="BE348" i="8"/>
  <c r="T348" i="8"/>
  <c r="R348" i="8"/>
  <c r="P348" i="8"/>
  <c r="BI347" i="8"/>
  <c r="BH347" i="8"/>
  <c r="BG347" i="8"/>
  <c r="BE347" i="8"/>
  <c r="T347" i="8"/>
  <c r="R347" i="8"/>
  <c r="P347" i="8"/>
  <c r="BI346" i="8"/>
  <c r="BH346" i="8"/>
  <c r="BG346" i="8"/>
  <c r="BE346" i="8"/>
  <c r="T346" i="8"/>
  <c r="R346" i="8"/>
  <c r="P346" i="8"/>
  <c r="BI345" i="8"/>
  <c r="BH345" i="8"/>
  <c r="BG345" i="8"/>
  <c r="BE345" i="8"/>
  <c r="T345" i="8"/>
  <c r="R345" i="8"/>
  <c r="P345" i="8"/>
  <c r="BI344" i="8"/>
  <c r="BH344" i="8"/>
  <c r="BG344" i="8"/>
  <c r="BE344" i="8"/>
  <c r="T344" i="8"/>
  <c r="R344" i="8"/>
  <c r="P344" i="8"/>
  <c r="BI342" i="8"/>
  <c r="BH342" i="8"/>
  <c r="BG342" i="8"/>
  <c r="BE342" i="8"/>
  <c r="T342" i="8"/>
  <c r="R342" i="8"/>
  <c r="P342" i="8"/>
  <c r="BI341" i="8"/>
  <c r="BH341" i="8"/>
  <c r="BG341" i="8"/>
  <c r="BE341" i="8"/>
  <c r="T341" i="8"/>
  <c r="R341" i="8"/>
  <c r="P341" i="8"/>
  <c r="BI340" i="8"/>
  <c r="BH340" i="8"/>
  <c r="BG340" i="8"/>
  <c r="BE340" i="8"/>
  <c r="T340" i="8"/>
  <c r="R340" i="8"/>
  <c r="P340" i="8"/>
  <c r="BI339" i="8"/>
  <c r="BH339" i="8"/>
  <c r="BG339" i="8"/>
  <c r="BE339" i="8"/>
  <c r="T339" i="8"/>
  <c r="R339" i="8"/>
  <c r="P339" i="8"/>
  <c r="BI338" i="8"/>
  <c r="BH338" i="8"/>
  <c r="BG338" i="8"/>
  <c r="BE338" i="8"/>
  <c r="T338" i="8"/>
  <c r="R338" i="8"/>
  <c r="P338" i="8"/>
  <c r="BI337" i="8"/>
  <c r="BH337" i="8"/>
  <c r="BG337" i="8"/>
  <c r="BE337" i="8"/>
  <c r="T337" i="8"/>
  <c r="R337" i="8"/>
  <c r="P337" i="8"/>
  <c r="BI336" i="8"/>
  <c r="BH336" i="8"/>
  <c r="BG336" i="8"/>
  <c r="BE336" i="8"/>
  <c r="T336" i="8"/>
  <c r="R336" i="8"/>
  <c r="P336" i="8"/>
  <c r="BI335" i="8"/>
  <c r="BH335" i="8"/>
  <c r="BG335" i="8"/>
  <c r="BE335" i="8"/>
  <c r="T335" i="8"/>
  <c r="R335" i="8"/>
  <c r="P335" i="8"/>
  <c r="BI334" i="8"/>
  <c r="BH334" i="8"/>
  <c r="BG334" i="8"/>
  <c r="BE334" i="8"/>
  <c r="T334" i="8"/>
  <c r="R334" i="8"/>
  <c r="P334" i="8"/>
  <c r="BI333" i="8"/>
  <c r="BH333" i="8"/>
  <c r="BG333" i="8"/>
  <c r="BE333" i="8"/>
  <c r="T333" i="8"/>
  <c r="R333" i="8"/>
  <c r="P333" i="8"/>
  <c r="BI332" i="8"/>
  <c r="BH332" i="8"/>
  <c r="BG332" i="8"/>
  <c r="BE332" i="8"/>
  <c r="T332" i="8"/>
  <c r="R332" i="8"/>
  <c r="P332" i="8"/>
  <c r="BI331" i="8"/>
  <c r="BH331" i="8"/>
  <c r="BG331" i="8"/>
  <c r="BE331" i="8"/>
  <c r="T331" i="8"/>
  <c r="R331" i="8"/>
  <c r="P331" i="8"/>
  <c r="BI330" i="8"/>
  <c r="BH330" i="8"/>
  <c r="BG330" i="8"/>
  <c r="BE330" i="8"/>
  <c r="T330" i="8"/>
  <c r="R330" i="8"/>
  <c r="P330" i="8"/>
  <c r="BI329" i="8"/>
  <c r="BH329" i="8"/>
  <c r="BG329" i="8"/>
  <c r="BE329" i="8"/>
  <c r="T329" i="8"/>
  <c r="R329" i="8"/>
  <c r="P329" i="8"/>
  <c r="BI328" i="8"/>
  <c r="BH328" i="8"/>
  <c r="BG328" i="8"/>
  <c r="BE328" i="8"/>
  <c r="T328" i="8"/>
  <c r="R328" i="8"/>
  <c r="P328" i="8"/>
  <c r="BI327" i="8"/>
  <c r="BH327" i="8"/>
  <c r="BG327" i="8"/>
  <c r="BE327" i="8"/>
  <c r="T327" i="8"/>
  <c r="R327" i="8"/>
  <c r="P327" i="8"/>
  <c r="BI326" i="8"/>
  <c r="BH326" i="8"/>
  <c r="BG326" i="8"/>
  <c r="BE326" i="8"/>
  <c r="T326" i="8"/>
  <c r="R326" i="8"/>
  <c r="P326" i="8"/>
  <c r="BI325" i="8"/>
  <c r="BH325" i="8"/>
  <c r="BG325" i="8"/>
  <c r="BE325" i="8"/>
  <c r="T325" i="8"/>
  <c r="R325" i="8"/>
  <c r="P325" i="8"/>
  <c r="BI324" i="8"/>
  <c r="BH324" i="8"/>
  <c r="BG324" i="8"/>
  <c r="BE324" i="8"/>
  <c r="T324" i="8"/>
  <c r="R324" i="8"/>
  <c r="P324" i="8"/>
  <c r="BI322" i="8"/>
  <c r="BH322" i="8"/>
  <c r="BG322" i="8"/>
  <c r="BE322" i="8"/>
  <c r="T322" i="8"/>
  <c r="R322" i="8"/>
  <c r="P322" i="8"/>
  <c r="BI321" i="8"/>
  <c r="BH321" i="8"/>
  <c r="BG321" i="8"/>
  <c r="BE321" i="8"/>
  <c r="T321" i="8"/>
  <c r="R321" i="8"/>
  <c r="P321" i="8"/>
  <c r="BI320" i="8"/>
  <c r="BH320" i="8"/>
  <c r="BG320" i="8"/>
  <c r="BE320" i="8"/>
  <c r="T320" i="8"/>
  <c r="R320" i="8"/>
  <c r="P320" i="8"/>
  <c r="BI319" i="8"/>
  <c r="BH319" i="8"/>
  <c r="BG319" i="8"/>
  <c r="BE319" i="8"/>
  <c r="T319" i="8"/>
  <c r="R319" i="8"/>
  <c r="P319" i="8"/>
  <c r="BI318" i="8"/>
  <c r="BH318" i="8"/>
  <c r="BG318" i="8"/>
  <c r="BE318" i="8"/>
  <c r="T318" i="8"/>
  <c r="R318" i="8"/>
  <c r="P318" i="8"/>
  <c r="BI316" i="8"/>
  <c r="BH316" i="8"/>
  <c r="BG316" i="8"/>
  <c r="BE316" i="8"/>
  <c r="T316" i="8"/>
  <c r="R316" i="8"/>
  <c r="P316" i="8"/>
  <c r="BI315" i="8"/>
  <c r="BH315" i="8"/>
  <c r="BG315" i="8"/>
  <c r="BE315" i="8"/>
  <c r="T315" i="8"/>
  <c r="R315" i="8"/>
  <c r="P315" i="8"/>
  <c r="BI314" i="8"/>
  <c r="BH314" i="8"/>
  <c r="BG314" i="8"/>
  <c r="BE314" i="8"/>
  <c r="T314" i="8"/>
  <c r="R314" i="8"/>
  <c r="P314" i="8"/>
  <c r="BI313" i="8"/>
  <c r="BH313" i="8"/>
  <c r="BG313" i="8"/>
  <c r="BE313" i="8"/>
  <c r="T313" i="8"/>
  <c r="R313" i="8"/>
  <c r="P313" i="8"/>
  <c r="BI312" i="8"/>
  <c r="BH312" i="8"/>
  <c r="BG312" i="8"/>
  <c r="BE312" i="8"/>
  <c r="T312" i="8"/>
  <c r="R312" i="8"/>
  <c r="P312" i="8"/>
  <c r="BI311" i="8"/>
  <c r="BH311" i="8"/>
  <c r="BG311" i="8"/>
  <c r="BE311" i="8"/>
  <c r="T311" i="8"/>
  <c r="R311" i="8"/>
  <c r="P311" i="8"/>
  <c r="BI310" i="8"/>
  <c r="BH310" i="8"/>
  <c r="BG310" i="8"/>
  <c r="BE310" i="8"/>
  <c r="T310" i="8"/>
  <c r="R310" i="8"/>
  <c r="P310" i="8"/>
  <c r="BI309" i="8"/>
  <c r="BH309" i="8"/>
  <c r="BG309" i="8"/>
  <c r="BE309" i="8"/>
  <c r="T309" i="8"/>
  <c r="R309" i="8"/>
  <c r="P309" i="8"/>
  <c r="BI308" i="8"/>
  <c r="BH308" i="8"/>
  <c r="BG308" i="8"/>
  <c r="BE308" i="8"/>
  <c r="T308" i="8"/>
  <c r="R308" i="8"/>
  <c r="P308" i="8"/>
  <c r="BI307" i="8"/>
  <c r="BH307" i="8"/>
  <c r="BG307" i="8"/>
  <c r="BE307" i="8"/>
  <c r="T307" i="8"/>
  <c r="R307" i="8"/>
  <c r="P307" i="8"/>
  <c r="BI306" i="8"/>
  <c r="BH306" i="8"/>
  <c r="BG306" i="8"/>
  <c r="BE306" i="8"/>
  <c r="T306" i="8"/>
  <c r="R306" i="8"/>
  <c r="P306" i="8"/>
  <c r="BI305" i="8"/>
  <c r="BH305" i="8"/>
  <c r="BG305" i="8"/>
  <c r="BE305" i="8"/>
  <c r="T305" i="8"/>
  <c r="R305" i="8"/>
  <c r="P305" i="8"/>
  <c r="BI304" i="8"/>
  <c r="BH304" i="8"/>
  <c r="BG304" i="8"/>
  <c r="BE304" i="8"/>
  <c r="T304" i="8"/>
  <c r="R304" i="8"/>
  <c r="P304" i="8"/>
  <c r="BI301" i="8"/>
  <c r="BH301" i="8"/>
  <c r="BG301" i="8"/>
  <c r="BE301" i="8"/>
  <c r="T301" i="8"/>
  <c r="T300" i="8" s="1"/>
  <c r="R301" i="8"/>
  <c r="R300" i="8"/>
  <c r="P301" i="8"/>
  <c r="P300" i="8" s="1"/>
  <c r="BI299" i="8"/>
  <c r="BH299" i="8"/>
  <c r="BG299" i="8"/>
  <c r="BE299" i="8"/>
  <c r="T299" i="8"/>
  <c r="R299" i="8"/>
  <c r="P299" i="8"/>
  <c r="BI298" i="8"/>
  <c r="BH298" i="8"/>
  <c r="BG298" i="8"/>
  <c r="BE298" i="8"/>
  <c r="T298" i="8"/>
  <c r="R298" i="8"/>
  <c r="P298" i="8"/>
  <c r="BI297" i="8"/>
  <c r="BH297" i="8"/>
  <c r="BG297" i="8"/>
  <c r="BE297" i="8"/>
  <c r="T297" i="8"/>
  <c r="R297" i="8"/>
  <c r="P297" i="8"/>
  <c r="BI296" i="8"/>
  <c r="BH296" i="8"/>
  <c r="BG296" i="8"/>
  <c r="BE296" i="8"/>
  <c r="T296" i="8"/>
  <c r="R296" i="8"/>
  <c r="P296" i="8"/>
  <c r="BI295" i="8"/>
  <c r="BH295" i="8"/>
  <c r="BG295" i="8"/>
  <c r="BE295" i="8"/>
  <c r="T295" i="8"/>
  <c r="R295" i="8"/>
  <c r="P295" i="8"/>
  <c r="BI294" i="8"/>
  <c r="BH294" i="8"/>
  <c r="BG294" i="8"/>
  <c r="BE294" i="8"/>
  <c r="T294" i="8"/>
  <c r="R294" i="8"/>
  <c r="P294" i="8"/>
  <c r="BI293" i="8"/>
  <c r="BH293" i="8"/>
  <c r="BG293" i="8"/>
  <c r="BE293" i="8"/>
  <c r="T293" i="8"/>
  <c r="R293" i="8"/>
  <c r="P293" i="8"/>
  <c r="BI292" i="8"/>
  <c r="BH292" i="8"/>
  <c r="BG292" i="8"/>
  <c r="BE292" i="8"/>
  <c r="T292" i="8"/>
  <c r="R292" i="8"/>
  <c r="P292" i="8"/>
  <c r="BI291" i="8"/>
  <c r="BH291" i="8"/>
  <c r="BG291" i="8"/>
  <c r="BE291" i="8"/>
  <c r="T291" i="8"/>
  <c r="R291" i="8"/>
  <c r="P291" i="8"/>
  <c r="BI290" i="8"/>
  <c r="BH290" i="8"/>
  <c r="BG290" i="8"/>
  <c r="BE290" i="8"/>
  <c r="T290" i="8"/>
  <c r="R290" i="8"/>
  <c r="P290" i="8"/>
  <c r="BI289" i="8"/>
  <c r="BH289" i="8"/>
  <c r="BG289" i="8"/>
  <c r="BE289" i="8"/>
  <c r="T289" i="8"/>
  <c r="R289" i="8"/>
  <c r="P289" i="8"/>
  <c r="BI288" i="8"/>
  <c r="BH288" i="8"/>
  <c r="BG288" i="8"/>
  <c r="BE288" i="8"/>
  <c r="T288" i="8"/>
  <c r="R288" i="8"/>
  <c r="P288" i="8"/>
  <c r="BI287" i="8"/>
  <c r="BH287" i="8"/>
  <c r="BG287" i="8"/>
  <c r="BE287" i="8"/>
  <c r="T287" i="8"/>
  <c r="R287" i="8"/>
  <c r="P287" i="8"/>
  <c r="BI286" i="8"/>
  <c r="BH286" i="8"/>
  <c r="BG286" i="8"/>
  <c r="BE286" i="8"/>
  <c r="T286" i="8"/>
  <c r="R286" i="8"/>
  <c r="P286" i="8"/>
  <c r="BI285" i="8"/>
  <c r="BH285" i="8"/>
  <c r="BG285" i="8"/>
  <c r="BE285" i="8"/>
  <c r="T285" i="8"/>
  <c r="R285" i="8"/>
  <c r="P285" i="8"/>
  <c r="BI284" i="8"/>
  <c r="BH284" i="8"/>
  <c r="BG284" i="8"/>
  <c r="BE284" i="8"/>
  <c r="T284" i="8"/>
  <c r="R284" i="8"/>
  <c r="P284" i="8"/>
  <c r="BI283" i="8"/>
  <c r="BH283" i="8"/>
  <c r="BG283" i="8"/>
  <c r="BE283" i="8"/>
  <c r="T283" i="8"/>
  <c r="R283" i="8"/>
  <c r="P283" i="8"/>
  <c r="BI282" i="8"/>
  <c r="BH282" i="8"/>
  <c r="BG282" i="8"/>
  <c r="BE282" i="8"/>
  <c r="T282" i="8"/>
  <c r="R282" i="8"/>
  <c r="P282" i="8"/>
  <c r="BI281" i="8"/>
  <c r="BH281" i="8"/>
  <c r="BG281" i="8"/>
  <c r="BE281" i="8"/>
  <c r="T281" i="8"/>
  <c r="R281" i="8"/>
  <c r="P281" i="8"/>
  <c r="BI280" i="8"/>
  <c r="BH280" i="8"/>
  <c r="BG280" i="8"/>
  <c r="BE280" i="8"/>
  <c r="T280" i="8"/>
  <c r="R280" i="8"/>
  <c r="P280" i="8"/>
  <c r="BI279" i="8"/>
  <c r="BH279" i="8"/>
  <c r="BG279" i="8"/>
  <c r="BE279" i="8"/>
  <c r="T279" i="8"/>
  <c r="R279" i="8"/>
  <c r="P279" i="8"/>
  <c r="BI278" i="8"/>
  <c r="BH278" i="8"/>
  <c r="BG278" i="8"/>
  <c r="BE278" i="8"/>
  <c r="T278" i="8"/>
  <c r="R278" i="8"/>
  <c r="P278" i="8"/>
  <c r="BI277" i="8"/>
  <c r="BH277" i="8"/>
  <c r="BG277" i="8"/>
  <c r="BE277" i="8"/>
  <c r="T277" i="8"/>
  <c r="R277" i="8"/>
  <c r="P277" i="8"/>
  <c r="BI276" i="8"/>
  <c r="BH276" i="8"/>
  <c r="BG276" i="8"/>
  <c r="BE276" i="8"/>
  <c r="T276" i="8"/>
  <c r="R276" i="8"/>
  <c r="P276" i="8"/>
  <c r="BI275" i="8"/>
  <c r="BH275" i="8"/>
  <c r="BG275" i="8"/>
  <c r="BE275" i="8"/>
  <c r="T275" i="8"/>
  <c r="R275" i="8"/>
  <c r="P275" i="8"/>
  <c r="BI274" i="8"/>
  <c r="BH274" i="8"/>
  <c r="BG274" i="8"/>
  <c r="BE274" i="8"/>
  <c r="T274" i="8"/>
  <c r="R274" i="8"/>
  <c r="P274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1" i="8"/>
  <c r="BH271" i="8"/>
  <c r="BG271" i="8"/>
  <c r="BE271" i="8"/>
  <c r="T271" i="8"/>
  <c r="R271" i="8"/>
  <c r="P271" i="8"/>
  <c r="BI270" i="8"/>
  <c r="BH270" i="8"/>
  <c r="BG270" i="8"/>
  <c r="BE270" i="8"/>
  <c r="T270" i="8"/>
  <c r="R270" i="8"/>
  <c r="P270" i="8"/>
  <c r="BI269" i="8"/>
  <c r="BH269" i="8"/>
  <c r="BG269" i="8"/>
  <c r="BE269" i="8"/>
  <c r="T269" i="8"/>
  <c r="R269" i="8"/>
  <c r="P269" i="8"/>
  <c r="BI268" i="8"/>
  <c r="BH268" i="8"/>
  <c r="BG268" i="8"/>
  <c r="BE268" i="8"/>
  <c r="T268" i="8"/>
  <c r="R268" i="8"/>
  <c r="P268" i="8"/>
  <c r="BI267" i="8"/>
  <c r="BH267" i="8"/>
  <c r="BG267" i="8"/>
  <c r="BE267" i="8"/>
  <c r="T267" i="8"/>
  <c r="R267" i="8"/>
  <c r="P267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1" i="8"/>
  <c r="BH261" i="8"/>
  <c r="BG261" i="8"/>
  <c r="BE261" i="8"/>
  <c r="T261" i="8"/>
  <c r="R261" i="8"/>
  <c r="P261" i="8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8" i="8"/>
  <c r="BH258" i="8"/>
  <c r="BG258" i="8"/>
  <c r="BE258" i="8"/>
  <c r="T258" i="8"/>
  <c r="R258" i="8"/>
  <c r="P258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F138" i="8"/>
  <c r="E136" i="8"/>
  <c r="F91" i="8"/>
  <c r="E89" i="8"/>
  <c r="J26" i="8"/>
  <c r="E26" i="8"/>
  <c r="J94" i="8" s="1"/>
  <c r="J25" i="8"/>
  <c r="J23" i="8"/>
  <c r="E23" i="8"/>
  <c r="J140" i="8" s="1"/>
  <c r="J22" i="8"/>
  <c r="J20" i="8"/>
  <c r="E20" i="8"/>
  <c r="F94" i="8" s="1"/>
  <c r="J19" i="8"/>
  <c r="J17" i="8"/>
  <c r="E17" i="8"/>
  <c r="F140" i="8"/>
  <c r="J16" i="8"/>
  <c r="J14" i="8"/>
  <c r="E7" i="8"/>
  <c r="E85" i="8" s="1"/>
  <c r="J39" i="7"/>
  <c r="J38" i="7"/>
  <c r="AY101" i="1" s="1"/>
  <c r="J37" i="7"/>
  <c r="AX101" i="1" s="1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F116" i="7"/>
  <c r="E114" i="7"/>
  <c r="F91" i="7"/>
  <c r="E89" i="7"/>
  <c r="J26" i="7"/>
  <c r="E26" i="7"/>
  <c r="J94" i="7" s="1"/>
  <c r="J25" i="7"/>
  <c r="J23" i="7"/>
  <c r="E23" i="7"/>
  <c r="J93" i="7" s="1"/>
  <c r="J22" i="7"/>
  <c r="J20" i="7"/>
  <c r="E20" i="7"/>
  <c r="F119" i="7" s="1"/>
  <c r="J19" i="7"/>
  <c r="J17" i="7"/>
  <c r="E17" i="7"/>
  <c r="F93" i="7" s="1"/>
  <c r="J16" i="7"/>
  <c r="J14" i="7"/>
  <c r="E7" i="7"/>
  <c r="E85" i="7" s="1"/>
  <c r="J39" i="6"/>
  <c r="J38" i="6"/>
  <c r="AY100" i="1" s="1"/>
  <c r="J37" i="6"/>
  <c r="AX100" i="1" s="1"/>
  <c r="BI307" i="6"/>
  <c r="BH307" i="6"/>
  <c r="BG307" i="6"/>
  <c r="BE307" i="6"/>
  <c r="T307" i="6"/>
  <c r="R307" i="6"/>
  <c r="P307" i="6"/>
  <c r="BI306" i="6"/>
  <c r="BH306" i="6"/>
  <c r="BG306" i="6"/>
  <c r="BE306" i="6"/>
  <c r="T306" i="6"/>
  <c r="R306" i="6"/>
  <c r="P306" i="6"/>
  <c r="BI305" i="6"/>
  <c r="BH305" i="6"/>
  <c r="BG305" i="6"/>
  <c r="BE305" i="6"/>
  <c r="T305" i="6"/>
  <c r="R305" i="6"/>
  <c r="P305" i="6"/>
  <c r="BI304" i="6"/>
  <c r="BH304" i="6"/>
  <c r="BG304" i="6"/>
  <c r="BE304" i="6"/>
  <c r="T304" i="6"/>
  <c r="R304" i="6"/>
  <c r="P304" i="6"/>
  <c r="BI303" i="6"/>
  <c r="BH303" i="6"/>
  <c r="BG303" i="6"/>
  <c r="BE303" i="6"/>
  <c r="T303" i="6"/>
  <c r="R303" i="6"/>
  <c r="P303" i="6"/>
  <c r="BI302" i="6"/>
  <c r="BH302" i="6"/>
  <c r="BG302" i="6"/>
  <c r="BE302" i="6"/>
  <c r="T302" i="6"/>
  <c r="R302" i="6"/>
  <c r="P302" i="6"/>
  <c r="BI301" i="6"/>
  <c r="BH301" i="6"/>
  <c r="BG301" i="6"/>
  <c r="BE301" i="6"/>
  <c r="T301" i="6"/>
  <c r="R301" i="6"/>
  <c r="P301" i="6"/>
  <c r="BI300" i="6"/>
  <c r="BH300" i="6"/>
  <c r="BG300" i="6"/>
  <c r="BE300" i="6"/>
  <c r="T300" i="6"/>
  <c r="R300" i="6"/>
  <c r="P300" i="6"/>
  <c r="BI299" i="6"/>
  <c r="BH299" i="6"/>
  <c r="BG299" i="6"/>
  <c r="BE299" i="6"/>
  <c r="T299" i="6"/>
  <c r="R299" i="6"/>
  <c r="P299" i="6"/>
  <c r="BI298" i="6"/>
  <c r="BH298" i="6"/>
  <c r="BG298" i="6"/>
  <c r="BE298" i="6"/>
  <c r="T298" i="6"/>
  <c r="R298" i="6"/>
  <c r="P298" i="6"/>
  <c r="BI296" i="6"/>
  <c r="BH296" i="6"/>
  <c r="BG296" i="6"/>
  <c r="BE296" i="6"/>
  <c r="T296" i="6"/>
  <c r="R296" i="6"/>
  <c r="P296" i="6"/>
  <c r="BI295" i="6"/>
  <c r="BH295" i="6"/>
  <c r="BG295" i="6"/>
  <c r="BE295" i="6"/>
  <c r="T295" i="6"/>
  <c r="R295" i="6"/>
  <c r="P295" i="6"/>
  <c r="BI294" i="6"/>
  <c r="BH294" i="6"/>
  <c r="BG294" i="6"/>
  <c r="BE294" i="6"/>
  <c r="T294" i="6"/>
  <c r="R294" i="6"/>
  <c r="P294" i="6"/>
  <c r="BI293" i="6"/>
  <c r="BH293" i="6"/>
  <c r="BG293" i="6"/>
  <c r="BE293" i="6"/>
  <c r="T293" i="6"/>
  <c r="R293" i="6"/>
  <c r="P293" i="6"/>
  <c r="BI292" i="6"/>
  <c r="BH292" i="6"/>
  <c r="BG292" i="6"/>
  <c r="BE292" i="6"/>
  <c r="T292" i="6"/>
  <c r="R292" i="6"/>
  <c r="P292" i="6"/>
  <c r="BI291" i="6"/>
  <c r="BH291" i="6"/>
  <c r="BG291" i="6"/>
  <c r="BE291" i="6"/>
  <c r="T291" i="6"/>
  <c r="R291" i="6"/>
  <c r="P291" i="6"/>
  <c r="BI290" i="6"/>
  <c r="BH290" i="6"/>
  <c r="BG290" i="6"/>
  <c r="BE290" i="6"/>
  <c r="T290" i="6"/>
  <c r="R290" i="6"/>
  <c r="P290" i="6"/>
  <c r="BI289" i="6"/>
  <c r="BH289" i="6"/>
  <c r="BG289" i="6"/>
  <c r="BE289" i="6"/>
  <c r="T289" i="6"/>
  <c r="R289" i="6"/>
  <c r="P289" i="6"/>
  <c r="BI288" i="6"/>
  <c r="BH288" i="6"/>
  <c r="BG288" i="6"/>
  <c r="BE288" i="6"/>
  <c r="T288" i="6"/>
  <c r="R288" i="6"/>
  <c r="P288" i="6"/>
  <c r="BI287" i="6"/>
  <c r="BH287" i="6"/>
  <c r="BG287" i="6"/>
  <c r="BE287" i="6"/>
  <c r="T287" i="6"/>
  <c r="R287" i="6"/>
  <c r="P287" i="6"/>
  <c r="BI285" i="6"/>
  <c r="BH285" i="6"/>
  <c r="BG285" i="6"/>
  <c r="BE285" i="6"/>
  <c r="T285" i="6"/>
  <c r="R285" i="6"/>
  <c r="P285" i="6"/>
  <c r="BI284" i="6"/>
  <c r="BH284" i="6"/>
  <c r="BG284" i="6"/>
  <c r="BE284" i="6"/>
  <c r="T284" i="6"/>
  <c r="R284" i="6"/>
  <c r="P284" i="6"/>
  <c r="BI283" i="6"/>
  <c r="BH283" i="6"/>
  <c r="BG283" i="6"/>
  <c r="BE283" i="6"/>
  <c r="T283" i="6"/>
  <c r="R283" i="6"/>
  <c r="P283" i="6"/>
  <c r="BI282" i="6"/>
  <c r="BH282" i="6"/>
  <c r="BG282" i="6"/>
  <c r="BE282" i="6"/>
  <c r="T282" i="6"/>
  <c r="R282" i="6"/>
  <c r="P282" i="6"/>
  <c r="BI281" i="6"/>
  <c r="BH281" i="6"/>
  <c r="BG281" i="6"/>
  <c r="BE281" i="6"/>
  <c r="T281" i="6"/>
  <c r="R281" i="6"/>
  <c r="P281" i="6"/>
  <c r="BI280" i="6"/>
  <c r="BH280" i="6"/>
  <c r="BG280" i="6"/>
  <c r="BE280" i="6"/>
  <c r="T280" i="6"/>
  <c r="R280" i="6"/>
  <c r="P280" i="6"/>
  <c r="BI279" i="6"/>
  <c r="BH279" i="6"/>
  <c r="BG279" i="6"/>
  <c r="BE279" i="6"/>
  <c r="T279" i="6"/>
  <c r="R279" i="6"/>
  <c r="P279" i="6"/>
  <c r="BI278" i="6"/>
  <c r="BH278" i="6"/>
  <c r="BG278" i="6"/>
  <c r="BE278" i="6"/>
  <c r="T278" i="6"/>
  <c r="R278" i="6"/>
  <c r="P278" i="6"/>
  <c r="BI277" i="6"/>
  <c r="BH277" i="6"/>
  <c r="BG277" i="6"/>
  <c r="BE277" i="6"/>
  <c r="T277" i="6"/>
  <c r="R277" i="6"/>
  <c r="P277" i="6"/>
  <c r="BI276" i="6"/>
  <c r="BH276" i="6"/>
  <c r="BG276" i="6"/>
  <c r="BE276" i="6"/>
  <c r="T276" i="6"/>
  <c r="R276" i="6"/>
  <c r="P276" i="6"/>
  <c r="BI274" i="6"/>
  <c r="BH274" i="6"/>
  <c r="BG274" i="6"/>
  <c r="BE274" i="6"/>
  <c r="T274" i="6"/>
  <c r="R274" i="6"/>
  <c r="P274" i="6"/>
  <c r="BI273" i="6"/>
  <c r="BH273" i="6"/>
  <c r="BG273" i="6"/>
  <c r="BE273" i="6"/>
  <c r="T273" i="6"/>
  <c r="R273" i="6"/>
  <c r="P273" i="6"/>
  <c r="BI272" i="6"/>
  <c r="BH272" i="6"/>
  <c r="BG272" i="6"/>
  <c r="BE272" i="6"/>
  <c r="T272" i="6"/>
  <c r="R272" i="6"/>
  <c r="P272" i="6"/>
  <c r="BI271" i="6"/>
  <c r="BH271" i="6"/>
  <c r="BG271" i="6"/>
  <c r="BE271" i="6"/>
  <c r="T271" i="6"/>
  <c r="R271" i="6"/>
  <c r="P271" i="6"/>
  <c r="BI270" i="6"/>
  <c r="BH270" i="6"/>
  <c r="BG270" i="6"/>
  <c r="BE270" i="6"/>
  <c r="T270" i="6"/>
  <c r="R270" i="6"/>
  <c r="P270" i="6"/>
  <c r="BI269" i="6"/>
  <c r="BH269" i="6"/>
  <c r="BG269" i="6"/>
  <c r="BE269" i="6"/>
  <c r="T269" i="6"/>
  <c r="R269" i="6"/>
  <c r="P269" i="6"/>
  <c r="BI268" i="6"/>
  <c r="BH268" i="6"/>
  <c r="BG268" i="6"/>
  <c r="BE268" i="6"/>
  <c r="T268" i="6"/>
  <c r="R268" i="6"/>
  <c r="P268" i="6"/>
  <c r="BI267" i="6"/>
  <c r="BH267" i="6"/>
  <c r="BG267" i="6"/>
  <c r="BE267" i="6"/>
  <c r="T267" i="6"/>
  <c r="R267" i="6"/>
  <c r="P267" i="6"/>
  <c r="BI266" i="6"/>
  <c r="BH266" i="6"/>
  <c r="BG266" i="6"/>
  <c r="BE266" i="6"/>
  <c r="T266" i="6"/>
  <c r="R266" i="6"/>
  <c r="P266" i="6"/>
  <c r="BI264" i="6"/>
  <c r="BH264" i="6"/>
  <c r="BG264" i="6"/>
  <c r="BE264" i="6"/>
  <c r="T264" i="6"/>
  <c r="R264" i="6"/>
  <c r="P264" i="6"/>
  <c r="BI263" i="6"/>
  <c r="BH263" i="6"/>
  <c r="BG263" i="6"/>
  <c r="BE263" i="6"/>
  <c r="T263" i="6"/>
  <c r="R263" i="6"/>
  <c r="P263" i="6"/>
  <c r="BI262" i="6"/>
  <c r="BH262" i="6"/>
  <c r="BG262" i="6"/>
  <c r="BE262" i="6"/>
  <c r="T262" i="6"/>
  <c r="R262" i="6"/>
  <c r="P262" i="6"/>
  <c r="BI261" i="6"/>
  <c r="BH261" i="6"/>
  <c r="BG261" i="6"/>
  <c r="BE261" i="6"/>
  <c r="T261" i="6"/>
  <c r="R261" i="6"/>
  <c r="P261" i="6"/>
  <c r="BI260" i="6"/>
  <c r="BH260" i="6"/>
  <c r="BG260" i="6"/>
  <c r="BE260" i="6"/>
  <c r="T260" i="6"/>
  <c r="R260" i="6"/>
  <c r="P260" i="6"/>
  <c r="BI259" i="6"/>
  <c r="BH259" i="6"/>
  <c r="BG259" i="6"/>
  <c r="BE259" i="6"/>
  <c r="T259" i="6"/>
  <c r="R259" i="6"/>
  <c r="P259" i="6"/>
  <c r="BI258" i="6"/>
  <c r="BH258" i="6"/>
  <c r="BG258" i="6"/>
  <c r="BE258" i="6"/>
  <c r="T258" i="6"/>
  <c r="R258" i="6"/>
  <c r="P258" i="6"/>
  <c r="BI257" i="6"/>
  <c r="BH257" i="6"/>
  <c r="BG257" i="6"/>
  <c r="BE257" i="6"/>
  <c r="T257" i="6"/>
  <c r="R257" i="6"/>
  <c r="P257" i="6"/>
  <c r="BI256" i="6"/>
  <c r="BH256" i="6"/>
  <c r="BG256" i="6"/>
  <c r="BE256" i="6"/>
  <c r="T256" i="6"/>
  <c r="R256" i="6"/>
  <c r="P256" i="6"/>
  <c r="BI254" i="6"/>
  <c r="BH254" i="6"/>
  <c r="BG254" i="6"/>
  <c r="BE254" i="6"/>
  <c r="T254" i="6"/>
  <c r="R254" i="6"/>
  <c r="P254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50" i="6"/>
  <c r="BH250" i="6"/>
  <c r="BG250" i="6"/>
  <c r="BE250" i="6"/>
  <c r="T250" i="6"/>
  <c r="R250" i="6"/>
  <c r="P250" i="6"/>
  <c r="BI249" i="6"/>
  <c r="BH249" i="6"/>
  <c r="BG249" i="6"/>
  <c r="BE249" i="6"/>
  <c r="T249" i="6"/>
  <c r="R249" i="6"/>
  <c r="P249" i="6"/>
  <c r="BI247" i="6"/>
  <c r="BH247" i="6"/>
  <c r="BG247" i="6"/>
  <c r="BE247" i="6"/>
  <c r="T247" i="6"/>
  <c r="R247" i="6"/>
  <c r="P247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3" i="6"/>
  <c r="BH243" i="6"/>
  <c r="BG243" i="6"/>
  <c r="BE243" i="6"/>
  <c r="T243" i="6"/>
  <c r="R243" i="6"/>
  <c r="P243" i="6"/>
  <c r="BI242" i="6"/>
  <c r="BH242" i="6"/>
  <c r="BG242" i="6"/>
  <c r="BE242" i="6"/>
  <c r="T242" i="6"/>
  <c r="R242" i="6"/>
  <c r="P242" i="6"/>
  <c r="BI241" i="6"/>
  <c r="BH241" i="6"/>
  <c r="BG241" i="6"/>
  <c r="BE241" i="6"/>
  <c r="T241" i="6"/>
  <c r="R241" i="6"/>
  <c r="P241" i="6"/>
  <c r="BI240" i="6"/>
  <c r="BH240" i="6"/>
  <c r="BG240" i="6"/>
  <c r="BE240" i="6"/>
  <c r="T240" i="6"/>
  <c r="R240" i="6"/>
  <c r="P240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1" i="6"/>
  <c r="BH231" i="6"/>
  <c r="BG231" i="6"/>
  <c r="BE231" i="6"/>
  <c r="T231" i="6"/>
  <c r="R231" i="6"/>
  <c r="P231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F128" i="6"/>
  <c r="E126" i="6"/>
  <c r="F91" i="6"/>
  <c r="E89" i="6"/>
  <c r="J26" i="6"/>
  <c r="E26" i="6"/>
  <c r="J94" i="6" s="1"/>
  <c r="J25" i="6"/>
  <c r="J23" i="6"/>
  <c r="E23" i="6"/>
  <c r="J130" i="6" s="1"/>
  <c r="J22" i="6"/>
  <c r="J20" i="6"/>
  <c r="E20" i="6"/>
  <c r="F94" i="6" s="1"/>
  <c r="J19" i="6"/>
  <c r="J17" i="6"/>
  <c r="E17" i="6"/>
  <c r="F130" i="6" s="1"/>
  <c r="J16" i="6"/>
  <c r="J14" i="6"/>
  <c r="J91" i="6" s="1"/>
  <c r="E7" i="6"/>
  <c r="E122" i="6" s="1"/>
  <c r="J39" i="5"/>
  <c r="J38" i="5"/>
  <c r="AY99" i="1" s="1"/>
  <c r="J37" i="5"/>
  <c r="AX99" i="1" s="1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F116" i="5"/>
  <c r="E114" i="5"/>
  <c r="F91" i="5"/>
  <c r="E89" i="5"/>
  <c r="J26" i="5"/>
  <c r="E26" i="5"/>
  <c r="J119" i="5" s="1"/>
  <c r="J25" i="5"/>
  <c r="J23" i="5"/>
  <c r="E23" i="5"/>
  <c r="J93" i="5" s="1"/>
  <c r="J22" i="5"/>
  <c r="J20" i="5"/>
  <c r="E20" i="5"/>
  <c r="F119" i="5" s="1"/>
  <c r="J19" i="5"/>
  <c r="J17" i="5"/>
  <c r="E17" i="5"/>
  <c r="F93" i="5" s="1"/>
  <c r="J16" i="5"/>
  <c r="J14" i="5"/>
  <c r="E7" i="5"/>
  <c r="E85" i="5" s="1"/>
  <c r="J39" i="4"/>
  <c r="J38" i="4"/>
  <c r="AY98" i="1" s="1"/>
  <c r="J37" i="4"/>
  <c r="AX98" i="1" s="1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F121" i="4"/>
  <c r="E119" i="4"/>
  <c r="F91" i="4"/>
  <c r="E89" i="4"/>
  <c r="J26" i="4"/>
  <c r="E26" i="4"/>
  <c r="J94" i="4"/>
  <c r="J25" i="4"/>
  <c r="J23" i="4"/>
  <c r="E23" i="4"/>
  <c r="J123" i="4" s="1"/>
  <c r="J22" i="4"/>
  <c r="J20" i="4"/>
  <c r="E20" i="4"/>
  <c r="F94" i="4" s="1"/>
  <c r="J19" i="4"/>
  <c r="J17" i="4"/>
  <c r="E17" i="4"/>
  <c r="F123" i="4" s="1"/>
  <c r="J16" i="4"/>
  <c r="J14" i="4"/>
  <c r="E7" i="4"/>
  <c r="E115" i="4" s="1"/>
  <c r="J39" i="3"/>
  <c r="J38" i="3"/>
  <c r="AY97" i="1" s="1"/>
  <c r="J37" i="3"/>
  <c r="AX97" i="1" s="1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6" i="3"/>
  <c r="BH156" i="3"/>
  <c r="BG156" i="3"/>
  <c r="BE156" i="3"/>
  <c r="T156" i="3"/>
  <c r="T155" i="3" s="1"/>
  <c r="R156" i="3"/>
  <c r="R155" i="3" s="1"/>
  <c r="P156" i="3"/>
  <c r="P155" i="3" s="1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6" i="3"/>
  <c r="BH136" i="3"/>
  <c r="BG136" i="3"/>
  <c r="BE136" i="3"/>
  <c r="T136" i="3"/>
  <c r="T135" i="3"/>
  <c r="R136" i="3"/>
  <c r="R135" i="3" s="1"/>
  <c r="P136" i="3"/>
  <c r="P135" i="3" s="1"/>
  <c r="F127" i="3"/>
  <c r="E125" i="3"/>
  <c r="F91" i="3"/>
  <c r="E89" i="3"/>
  <c r="J26" i="3"/>
  <c r="E26" i="3"/>
  <c r="J130" i="3" s="1"/>
  <c r="J25" i="3"/>
  <c r="J23" i="3"/>
  <c r="E23" i="3"/>
  <c r="J93" i="3" s="1"/>
  <c r="J22" i="3"/>
  <c r="J20" i="3"/>
  <c r="E20" i="3"/>
  <c r="F94" i="3" s="1"/>
  <c r="J19" i="3"/>
  <c r="J17" i="3"/>
  <c r="E17" i="3"/>
  <c r="F93" i="3"/>
  <c r="J16" i="3"/>
  <c r="J14" i="3"/>
  <c r="E7" i="3"/>
  <c r="E121" i="3" s="1"/>
  <c r="J39" i="2"/>
  <c r="J38" i="2"/>
  <c r="AY96" i="1" s="1"/>
  <c r="J37" i="2"/>
  <c r="AX96" i="1" s="1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6" i="2"/>
  <c r="BH186" i="2"/>
  <c r="BG186" i="2"/>
  <c r="BE186" i="2"/>
  <c r="T186" i="2"/>
  <c r="T185" i="2" s="1"/>
  <c r="R186" i="2"/>
  <c r="R185" i="2" s="1"/>
  <c r="P186" i="2"/>
  <c r="P185" i="2" s="1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J35" i="2" s="1"/>
  <c r="T134" i="2"/>
  <c r="R134" i="2"/>
  <c r="P134" i="2"/>
  <c r="F125" i="2"/>
  <c r="E123" i="2"/>
  <c r="F91" i="2"/>
  <c r="E89" i="2"/>
  <c r="J26" i="2"/>
  <c r="E26" i="2"/>
  <c r="J128" i="2" s="1"/>
  <c r="J25" i="2"/>
  <c r="J23" i="2"/>
  <c r="E23" i="2"/>
  <c r="J127" i="2" s="1"/>
  <c r="J22" i="2"/>
  <c r="J20" i="2"/>
  <c r="E20" i="2"/>
  <c r="F128" i="2" s="1"/>
  <c r="J19" i="2"/>
  <c r="J17" i="2"/>
  <c r="E17" i="2"/>
  <c r="F127" i="2" s="1"/>
  <c r="J16" i="2"/>
  <c r="J14" i="2"/>
  <c r="E7" i="2"/>
  <c r="E119" i="2" s="1"/>
  <c r="L90" i="1"/>
  <c r="AM90" i="1"/>
  <c r="AM89" i="1"/>
  <c r="L89" i="1"/>
  <c r="AM87" i="1"/>
  <c r="L87" i="1"/>
  <c r="L85" i="1"/>
  <c r="L84" i="1"/>
  <c r="AS95" i="1"/>
  <c r="J222" i="2"/>
  <c r="BK219" i="2"/>
  <c r="J218" i="2"/>
  <c r="J217" i="2"/>
  <c r="J216" i="2"/>
  <c r="J215" i="2"/>
  <c r="J213" i="2"/>
  <c r="J211" i="2"/>
  <c r="J209" i="2"/>
  <c r="BK207" i="2"/>
  <c r="BK205" i="2"/>
  <c r="J204" i="2"/>
  <c r="J202" i="2"/>
  <c r="J199" i="2"/>
  <c r="J197" i="2"/>
  <c r="BK192" i="2"/>
  <c r="BK181" i="2"/>
  <c r="BK178" i="2"/>
  <c r="BK173" i="2"/>
  <c r="J172" i="2"/>
  <c r="J171" i="2"/>
  <c r="J170" i="2"/>
  <c r="J169" i="2"/>
  <c r="J168" i="2"/>
  <c r="J167" i="2"/>
  <c r="J166" i="2"/>
  <c r="J163" i="2"/>
  <c r="J161" i="2"/>
  <c r="BK158" i="2"/>
  <c r="BK156" i="2"/>
  <c r="J153" i="2"/>
  <c r="BK147" i="2"/>
  <c r="BK144" i="2"/>
  <c r="BK139" i="2"/>
  <c r="J136" i="2"/>
  <c r="AS123" i="1"/>
  <c r="J211" i="3"/>
  <c r="BK194" i="3"/>
  <c r="BK177" i="3"/>
  <c r="BK139" i="3"/>
  <c r="J203" i="3"/>
  <c r="J180" i="3"/>
  <c r="J167" i="3"/>
  <c r="J144" i="3"/>
  <c r="BK188" i="3"/>
  <c r="BK182" i="3"/>
  <c r="BK199" i="3"/>
  <c r="J182" i="3"/>
  <c r="BK159" i="3"/>
  <c r="BK202" i="3"/>
  <c r="J147" i="3"/>
  <c r="J148" i="3"/>
  <c r="J213" i="3"/>
  <c r="BK203" i="3"/>
  <c r="J192" i="3"/>
  <c r="BK180" i="3"/>
  <c r="J171" i="3"/>
  <c r="BK156" i="3"/>
  <c r="J139" i="3"/>
  <c r="J207" i="4"/>
  <c r="BK174" i="4"/>
  <c r="BK165" i="4"/>
  <c r="J215" i="4"/>
  <c r="J197" i="4"/>
  <c r="BK158" i="4"/>
  <c r="J211" i="4"/>
  <c r="J205" i="4"/>
  <c r="J169" i="4"/>
  <c r="J189" i="4"/>
  <c r="BK164" i="4"/>
  <c r="J148" i="4"/>
  <c r="J208" i="4"/>
  <c r="BK147" i="4"/>
  <c r="BK211" i="4"/>
  <c r="J194" i="4"/>
  <c r="J182" i="4"/>
  <c r="BK177" i="4"/>
  <c r="BK144" i="5"/>
  <c r="J145" i="5"/>
  <c r="J141" i="5"/>
  <c r="J147" i="5"/>
  <c r="J133" i="5"/>
  <c r="J128" i="5"/>
  <c r="BK130" i="5"/>
  <c r="J143" i="5"/>
  <c r="BK296" i="6"/>
  <c r="J264" i="6"/>
  <c r="J235" i="6"/>
  <c r="BK218" i="6"/>
  <c r="J191" i="6"/>
  <c r="BK168" i="6"/>
  <c r="J151" i="6"/>
  <c r="J298" i="6"/>
  <c r="BK240" i="6"/>
  <c r="J202" i="6"/>
  <c r="J185" i="6"/>
  <c r="BK170" i="6"/>
  <c r="BK154" i="6"/>
  <c r="J142" i="6"/>
  <c r="J304" i="6"/>
  <c r="BK279" i="6"/>
  <c r="J262" i="6"/>
  <c r="J249" i="6"/>
  <c r="J237" i="6"/>
  <c r="BK234" i="6"/>
  <c r="BK201" i="6"/>
  <c r="BK165" i="6"/>
  <c r="J150" i="6"/>
  <c r="BK268" i="6"/>
  <c r="J229" i="6"/>
  <c r="J166" i="6"/>
  <c r="BK278" i="6"/>
  <c r="BK271" i="6"/>
  <c r="J257" i="6"/>
  <c r="J178" i="6"/>
  <c r="J231" i="6"/>
  <c r="J218" i="6"/>
  <c r="BK205" i="6"/>
  <c r="BK197" i="6"/>
  <c r="BK185" i="6"/>
  <c r="BK174" i="6"/>
  <c r="BK153" i="6"/>
  <c r="J149" i="6"/>
  <c r="J301" i="6"/>
  <c r="J288" i="6"/>
  <c r="BK260" i="6"/>
  <c r="J219" i="6"/>
  <c r="BK199" i="6"/>
  <c r="BK184" i="6"/>
  <c r="BK127" i="7"/>
  <c r="J131" i="7"/>
  <c r="J395" i="8"/>
  <c r="J374" i="8"/>
  <c r="J369" i="8"/>
  <c r="BK352" i="8"/>
  <c r="BK275" i="8"/>
  <c r="BK462" i="8"/>
  <c r="J437" i="8"/>
  <c r="J413" i="8"/>
  <c r="BK262" i="8"/>
  <c r="BK220" i="8"/>
  <c r="BK207" i="8"/>
  <c r="J171" i="8"/>
  <c r="J441" i="8"/>
  <c r="J360" i="8"/>
  <c r="J347" i="8"/>
  <c r="BK333" i="8"/>
  <c r="J324" i="8"/>
  <c r="J299" i="8"/>
  <c r="BK290" i="8"/>
  <c r="BK264" i="8"/>
  <c r="BK252" i="8"/>
  <c r="J244" i="8"/>
  <c r="BK221" i="8"/>
  <c r="J190" i="8"/>
  <c r="J176" i="8"/>
  <c r="J162" i="8"/>
  <c r="BK481" i="8"/>
  <c r="BK438" i="8"/>
  <c r="J399" i="8"/>
  <c r="BK217" i="8"/>
  <c r="BK205" i="8"/>
  <c r="J181" i="8"/>
  <c r="BK466" i="8"/>
  <c r="BK436" i="8"/>
  <c r="BK417" i="8"/>
  <c r="BK408" i="8"/>
  <c r="BK348" i="8"/>
  <c r="BK340" i="8"/>
  <c r="J329" i="8"/>
  <c r="BK298" i="8"/>
  <c r="J279" i="8"/>
  <c r="F38" i="2"/>
  <c r="J196" i="2"/>
  <c r="BK191" i="2"/>
  <c r="J181" i="2"/>
  <c r="J178" i="2"/>
  <c r="BK175" i="2"/>
  <c r="BK161" i="2"/>
  <c r="J157" i="2"/>
  <c r="J154" i="2"/>
  <c r="BK150" i="2"/>
  <c r="BK146" i="2"/>
  <c r="BK143" i="2"/>
  <c r="J140" i="2"/>
  <c r="J137" i="2"/>
  <c r="BK134" i="2"/>
  <c r="J205" i="3"/>
  <c r="J150" i="3"/>
  <c r="BK195" i="3"/>
  <c r="BK184" i="3"/>
  <c r="BK151" i="3"/>
  <c r="J215" i="3"/>
  <c r="J202" i="3"/>
  <c r="BK175" i="3"/>
  <c r="J154" i="3"/>
  <c r="BK197" i="3"/>
  <c r="BK145" i="3"/>
  <c r="J190" i="3"/>
  <c r="BK181" i="3"/>
  <c r="BK213" i="3"/>
  <c r="J168" i="3"/>
  <c r="BK190" i="3"/>
  <c r="J149" i="3"/>
  <c r="BK136" i="3"/>
  <c r="BK207" i="3"/>
  <c r="BK201" i="3"/>
  <c r="J194" i="3"/>
  <c r="BK186" i="3"/>
  <c r="J178" i="3"/>
  <c r="J174" i="3"/>
  <c r="J163" i="3"/>
  <c r="BK148" i="3"/>
  <c r="J138" i="3"/>
  <c r="J202" i="4"/>
  <c r="BK173" i="4"/>
  <c r="J159" i="4"/>
  <c r="BK154" i="4"/>
  <c r="BK131" i="4"/>
  <c r="BK190" i="4"/>
  <c r="J175" i="4"/>
  <c r="J141" i="4"/>
  <c r="J180" i="4"/>
  <c r="J204" i="4"/>
  <c r="BK187" i="4"/>
  <c r="BK172" i="4"/>
  <c r="BK163" i="4"/>
  <c r="BK146" i="4"/>
  <c r="BK132" i="4"/>
  <c r="J154" i="4"/>
  <c r="BK215" i="4"/>
  <c r="J192" i="4"/>
  <c r="BK178" i="4"/>
  <c r="J170" i="4"/>
  <c r="BK157" i="4"/>
  <c r="J146" i="4"/>
  <c r="J139" i="4"/>
  <c r="BK200" i="4"/>
  <c r="BK148" i="5"/>
  <c r="BK128" i="5"/>
  <c r="BK302" i="6"/>
  <c r="J282" i="6"/>
  <c r="BK261" i="6"/>
  <c r="J247" i="6"/>
  <c r="BK229" i="6"/>
  <c r="BK209" i="6"/>
  <c r="BK189" i="6"/>
  <c r="J167" i="6"/>
  <c r="J144" i="6"/>
  <c r="BK136" i="6"/>
  <c r="J241" i="6"/>
  <c r="BK224" i="6"/>
  <c r="J290" i="6"/>
  <c r="BK270" i="6"/>
  <c r="J252" i="6"/>
  <c r="BK246" i="6"/>
  <c r="BK236" i="6"/>
  <c r="BK195" i="6"/>
  <c r="J156" i="6"/>
  <c r="J146" i="6"/>
  <c r="BK212" i="6"/>
  <c r="J174" i="6"/>
  <c r="BK269" i="6"/>
  <c r="BK202" i="6"/>
  <c r="BK155" i="6"/>
  <c r="BK301" i="6"/>
  <c r="J287" i="6"/>
  <c r="BK280" i="6"/>
  <c r="J267" i="6"/>
  <c r="J261" i="6"/>
  <c r="BK243" i="6"/>
  <c r="BK237" i="6"/>
  <c r="J222" i="6"/>
  <c r="BK208" i="6"/>
  <c r="J199" i="6"/>
  <c r="J190" i="6"/>
  <c r="BK186" i="6"/>
  <c r="BK176" i="6"/>
  <c r="BK157" i="6"/>
  <c r="BK150" i="6"/>
  <c r="J138" i="6"/>
  <c r="BK298" i="6"/>
  <c r="BK287" i="6"/>
  <c r="J276" i="6"/>
  <c r="BK233" i="6"/>
  <c r="BK203" i="6"/>
  <c r="J189" i="6"/>
  <c r="BK144" i="7"/>
  <c r="BK128" i="7"/>
  <c r="J423" i="8"/>
  <c r="J384" i="8"/>
  <c r="BK450" i="8"/>
  <c r="BK426" i="8"/>
  <c r="BK411" i="8"/>
  <c r="BK400" i="8"/>
  <c r="BK385" i="8"/>
  <c r="J354" i="8"/>
  <c r="BK318" i="8"/>
  <c r="J291" i="8"/>
  <c r="J249" i="8"/>
  <c r="J216" i="8"/>
  <c r="J198" i="8"/>
  <c r="BK152" i="8"/>
  <c r="J435" i="8"/>
  <c r="J416" i="8"/>
  <c r="BK368" i="8"/>
  <c r="J358" i="8"/>
  <c r="BK342" i="8"/>
  <c r="BK335" i="8"/>
  <c r="BK313" i="8"/>
  <c r="BK283" i="8"/>
  <c r="J270" i="8"/>
  <c r="BK255" i="8"/>
  <c r="BK247" i="8"/>
  <c r="BK233" i="8"/>
  <c r="J210" i="8"/>
  <c r="BK197" i="8"/>
  <c r="J184" i="8"/>
  <c r="J170" i="8"/>
  <c r="BK469" i="8"/>
  <c r="J478" i="8"/>
  <c r="BK446" i="8"/>
  <c r="BK405" i="8"/>
  <c r="BK387" i="8"/>
  <c r="J342" i="8"/>
  <c r="BK309" i="8"/>
  <c r="BK240" i="8"/>
  <c r="BK235" i="8"/>
  <c r="BK229" i="8"/>
  <c r="BK209" i="8"/>
  <c r="BK194" i="8"/>
  <c r="BK172" i="8"/>
  <c r="J151" i="8"/>
  <c r="BK455" i="8"/>
  <c r="BK430" i="8"/>
  <c r="BK422" i="8"/>
  <c r="J411" i="8"/>
  <c r="BK349" i="8"/>
  <c r="J333" i="8"/>
  <c r="J321" i="8"/>
  <c r="BK295" i="8"/>
  <c r="BK270" i="8"/>
  <c r="J245" i="8"/>
  <c r="J223" i="8"/>
  <c r="BK193" i="8"/>
  <c r="J175" i="8"/>
  <c r="J164" i="8"/>
  <c r="J433" i="8"/>
  <c r="J379" i="8"/>
  <c r="J332" i="8"/>
  <c r="J295" i="8"/>
  <c r="J259" i="8"/>
  <c r="BK219" i="8"/>
  <c r="J188" i="8"/>
  <c r="J183" i="8"/>
  <c r="BK151" i="8"/>
  <c r="BK479" i="8"/>
  <c r="BK472" i="8"/>
  <c r="J468" i="8"/>
  <c r="BK460" i="8"/>
  <c r="J454" i="8"/>
  <c r="BK386" i="8"/>
  <c r="BK381" i="8"/>
  <c r="J365" i="8"/>
  <c r="BK356" i="8"/>
  <c r="BK332" i="8"/>
  <c r="J315" i="8"/>
  <c r="BK299" i="8"/>
  <c r="J283" i="8"/>
  <c r="J281" i="8"/>
  <c r="BK274" i="8"/>
  <c r="J264" i="8"/>
  <c r="J252" i="8"/>
  <c r="BK231" i="8"/>
  <c r="J213" i="8"/>
  <c r="BK145" i="9"/>
  <c r="BK140" i="9"/>
  <c r="J129" i="9"/>
  <c r="J145" i="9"/>
  <c r="J138" i="9"/>
  <c r="J153" i="9"/>
  <c r="BK156" i="9"/>
  <c r="J140" i="9"/>
  <c r="BK139" i="9"/>
  <c r="BK251" i="10"/>
  <c r="BK147" i="10"/>
  <c r="BK256" i="10"/>
  <c r="J246" i="10"/>
  <c r="J227" i="10"/>
  <c r="BK212" i="10"/>
  <c r="J156" i="10"/>
  <c r="BK141" i="10"/>
  <c r="J215" i="10"/>
  <c r="J191" i="10"/>
  <c r="BK174" i="10"/>
  <c r="BK160" i="10"/>
  <c r="BK140" i="10"/>
  <c r="J135" i="10"/>
  <c r="BK258" i="10"/>
  <c r="J243" i="10"/>
  <c r="J214" i="10"/>
  <c r="J187" i="10"/>
  <c r="J172" i="10"/>
  <c r="J240" i="10"/>
  <c r="J223" i="10"/>
  <c r="BK188" i="10"/>
  <c r="BK178" i="10"/>
  <c r="BK163" i="10"/>
  <c r="J144" i="10"/>
  <c r="J148" i="10"/>
  <c r="BK134" i="10"/>
  <c r="BK252" i="10"/>
  <c r="BK240" i="10"/>
  <c r="J229" i="10"/>
  <c r="BK223" i="10"/>
  <c r="BK214" i="10"/>
  <c r="BK208" i="10"/>
  <c r="J201" i="10"/>
  <c r="BK194" i="10"/>
  <c r="J177" i="10"/>
  <c r="BK167" i="10"/>
  <c r="BK156" i="10"/>
  <c r="J145" i="10"/>
  <c r="J132" i="10"/>
  <c r="BK238" i="10"/>
  <c r="J209" i="10"/>
  <c r="J199" i="10"/>
  <c r="BK159" i="11"/>
  <c r="J132" i="11"/>
  <c r="J151" i="11"/>
  <c r="BK158" i="11"/>
  <c r="J149" i="11"/>
  <c r="J130" i="11"/>
  <c r="BK149" i="11"/>
  <c r="BK162" i="11"/>
  <c r="BK148" i="11"/>
  <c r="J194" i="12"/>
  <c r="J162" i="12"/>
  <c r="BK134" i="12"/>
  <c r="BK183" i="12"/>
  <c r="BK153" i="12"/>
  <c r="BK139" i="12"/>
  <c r="J176" i="12"/>
  <c r="BK168" i="12"/>
  <c r="J161" i="12"/>
  <c r="J150" i="12"/>
  <c r="J140" i="12"/>
  <c r="BK143" i="12"/>
  <c r="BK174" i="12"/>
  <c r="BK136" i="12"/>
  <c r="BK255" i="13"/>
  <c r="J235" i="13"/>
  <c r="BK204" i="13"/>
  <c r="BK182" i="13"/>
  <c r="J200" i="13"/>
  <c r="J197" i="13"/>
  <c r="BK179" i="13"/>
  <c r="J187" i="13"/>
  <c r="BK174" i="13"/>
  <c r="J155" i="13"/>
  <c r="J136" i="13"/>
  <c r="BK246" i="13"/>
  <c r="BK223" i="13"/>
  <c r="J206" i="13"/>
  <c r="J190" i="13"/>
  <c r="BK170" i="13"/>
  <c r="BK154" i="13"/>
  <c r="J134" i="13"/>
  <c r="J244" i="13"/>
  <c r="J228" i="13"/>
  <c r="BK188" i="13"/>
  <c r="BK233" i="13"/>
  <c r="BK221" i="13"/>
  <c r="J203" i="13"/>
  <c r="BK177" i="13"/>
  <c r="BK244" i="13"/>
  <c r="J232" i="13"/>
  <c r="BK217" i="13"/>
  <c r="J209" i="13"/>
  <c r="J271" i="13"/>
  <c r="J268" i="13"/>
  <c r="J261" i="13"/>
  <c r="BK253" i="13"/>
  <c r="J242" i="13"/>
  <c r="J171" i="13"/>
  <c r="BK152" i="13"/>
  <c r="BK144" i="13"/>
  <c r="F35" i="14"/>
  <c r="AZ109" i="1" s="1"/>
  <c r="BK143" i="15"/>
  <c r="J138" i="15"/>
  <c r="BK130" i="15"/>
  <c r="J132" i="15"/>
  <c r="BK132" i="16"/>
  <c r="BK151" i="16"/>
  <c r="J144" i="16"/>
  <c r="BK136" i="16"/>
  <c r="J131" i="16"/>
  <c r="J141" i="16"/>
  <c r="BK152" i="16"/>
  <c r="BK145" i="16"/>
  <c r="J256" i="17"/>
  <c r="J233" i="17"/>
  <c r="J211" i="17"/>
  <c r="J198" i="17"/>
  <c r="J183" i="17"/>
  <c r="BK163" i="17"/>
  <c r="J144" i="17"/>
  <c r="BK242" i="17"/>
  <c r="J195" i="17"/>
  <c r="J141" i="17"/>
  <c r="BK194" i="17"/>
  <c r="J263" i="17"/>
  <c r="J246" i="17"/>
  <c r="BK234" i="17"/>
  <c r="J222" i="17"/>
  <c r="BK215" i="17"/>
  <c r="J193" i="17"/>
  <c r="BK175" i="17"/>
  <c r="BK156" i="17"/>
  <c r="BK148" i="17"/>
  <c r="BK249" i="17"/>
  <c r="BK237" i="17"/>
  <c r="BK212" i="17"/>
  <c r="J165" i="17"/>
  <c r="BK150" i="17"/>
  <c r="BK222" i="17"/>
  <c r="J181" i="17"/>
  <c r="BK263" i="17"/>
  <c r="BK255" i="17"/>
  <c r="BK246" i="17"/>
  <c r="BK240" i="17"/>
  <c r="J231" i="17"/>
  <c r="J219" i="17"/>
  <c r="J208" i="17"/>
  <c r="BK193" i="17"/>
  <c r="BK186" i="17"/>
  <c r="J180" i="17"/>
  <c r="BK172" i="17"/>
  <c r="J163" i="17"/>
  <c r="J154" i="17"/>
  <c r="BK140" i="17"/>
  <c r="J215" i="17"/>
  <c r="J210" i="17"/>
  <c r="BK181" i="17"/>
  <c r="BK166" i="17"/>
  <c r="BK148" i="18"/>
  <c r="BK135" i="18"/>
  <c r="J186" i="18"/>
  <c r="J171" i="18"/>
  <c r="J164" i="18"/>
  <c r="BK158" i="18"/>
  <c r="J132" i="18"/>
  <c r="J172" i="18"/>
  <c r="BK156" i="18"/>
  <c r="BK174" i="18"/>
  <c r="BK183" i="18"/>
  <c r="BK179" i="18"/>
  <c r="BK166" i="18"/>
  <c r="J156" i="18"/>
  <c r="J145" i="18"/>
  <c r="BK134" i="18"/>
  <c r="BK163" i="18"/>
  <c r="J131" i="18"/>
  <c r="J165" i="18"/>
  <c r="J167" i="18"/>
  <c r="J155" i="18"/>
  <c r="J143" i="19"/>
  <c r="BK138" i="19"/>
  <c r="J136" i="19"/>
  <c r="J148" i="19"/>
  <c r="BK143" i="19"/>
  <c r="J132" i="19"/>
  <c r="BK133" i="19"/>
  <c r="BK154" i="20"/>
  <c r="BK161" i="20"/>
  <c r="J149" i="20"/>
  <c r="BK130" i="20"/>
  <c r="J161" i="20"/>
  <c r="J148" i="20"/>
  <c r="J135" i="20"/>
  <c r="BK155" i="20"/>
  <c r="J142" i="20"/>
  <c r="BK138" i="20"/>
  <c r="J144" i="20"/>
  <c r="BK142" i="20"/>
  <c r="BK127" i="20"/>
  <c r="BK137" i="21"/>
  <c r="J129" i="21"/>
  <c r="J135" i="21"/>
  <c r="J133" i="21"/>
  <c r="J139" i="21"/>
  <c r="BK142" i="22"/>
  <c r="J161" i="22"/>
  <c r="J157" i="22"/>
  <c r="J142" i="22"/>
  <c r="BK157" i="22"/>
  <c r="BK151" i="22"/>
  <c r="J143" i="22"/>
  <c r="J132" i="22"/>
  <c r="J145" i="22"/>
  <c r="BK128" i="23"/>
  <c r="BK130" i="24"/>
  <c r="J137" i="24"/>
  <c r="J136" i="25"/>
  <c r="BK139" i="25"/>
  <c r="BK130" i="25"/>
  <c r="J125" i="25"/>
  <c r="J146" i="26"/>
  <c r="BK162" i="26"/>
  <c r="J142" i="26"/>
  <c r="J167" i="26"/>
  <c r="J161" i="26"/>
  <c r="J148" i="26"/>
  <c r="J137" i="26"/>
  <c r="J130" i="26"/>
  <c r="BK146" i="26"/>
  <c r="BK155" i="26"/>
  <c r="BK147" i="26"/>
  <c r="J135" i="26"/>
  <c r="J134" i="27"/>
  <c r="BK147" i="27"/>
  <c r="BK135" i="27"/>
  <c r="J138" i="27"/>
  <c r="J136" i="27"/>
  <c r="BK195" i="28"/>
  <c r="BK189" i="28"/>
  <c r="BK178" i="28"/>
  <c r="J174" i="28"/>
  <c r="BK171" i="28"/>
  <c r="BK161" i="28"/>
  <c r="BK143" i="28"/>
  <c r="J137" i="28"/>
  <c r="BK190" i="28"/>
  <c r="BK157" i="28"/>
  <c r="BK196" i="28"/>
  <c r="BK187" i="28"/>
  <c r="J177" i="28"/>
  <c r="J163" i="28"/>
  <c r="J151" i="28"/>
  <c r="J138" i="28"/>
  <c r="BK194" i="28"/>
  <c r="BK185" i="28"/>
  <c r="J164" i="28"/>
  <c r="J136" i="28"/>
  <c r="J169" i="28"/>
  <c r="J143" i="28"/>
  <c r="J165" i="28"/>
  <c r="J153" i="28"/>
  <c r="BK137" i="29"/>
  <c r="BK124" i="29"/>
  <c r="J127" i="29"/>
  <c r="J138" i="29"/>
  <c r="BK129" i="29"/>
  <c r="J195" i="2"/>
  <c r="BK190" i="2"/>
  <c r="BK179" i="2"/>
  <c r="J177" i="2"/>
  <c r="J165" i="2"/>
  <c r="BK160" i="2"/>
  <c r="BK157" i="2"/>
  <c r="BK153" i="2"/>
  <c r="J150" i="2"/>
  <c r="J144" i="2"/>
  <c r="J138" i="2"/>
  <c r="J134" i="2"/>
  <c r="J142" i="3"/>
  <c r="BK185" i="3"/>
  <c r="BK171" i="3"/>
  <c r="J151" i="3"/>
  <c r="BK183" i="3"/>
  <c r="J204" i="3"/>
  <c r="BK143" i="3"/>
  <c r="J196" i="3"/>
  <c r="BK144" i="3"/>
  <c r="BK142" i="3"/>
  <c r="BK215" i="3"/>
  <c r="J199" i="3"/>
  <c r="J191" i="3"/>
  <c r="J181" i="3"/>
  <c r="J172" i="3"/>
  <c r="J159" i="3"/>
  <c r="J145" i="3"/>
  <c r="J201" i="4"/>
  <c r="J171" i="4"/>
  <c r="J158" i="4"/>
  <c r="J193" i="4"/>
  <c r="J209" i="4"/>
  <c r="J177" i="4"/>
  <c r="BK207" i="4"/>
  <c r="BK213" i="4"/>
  <c r="BK171" i="4"/>
  <c r="J138" i="4"/>
  <c r="BK201" i="4"/>
  <c r="J134" i="4"/>
  <c r="BK205" i="4"/>
  <c r="J190" i="4"/>
  <c r="BK175" i="4"/>
  <c r="J167" i="4"/>
  <c r="BK151" i="4"/>
  <c r="BK142" i="4"/>
  <c r="J133" i="4"/>
  <c r="J191" i="4"/>
  <c r="J164" i="4"/>
  <c r="BK138" i="4"/>
  <c r="J148" i="5"/>
  <c r="J129" i="5"/>
  <c r="BK140" i="5"/>
  <c r="J146" i="5"/>
  <c r="J134" i="5"/>
  <c r="J151" i="5"/>
  <c r="BK134" i="5"/>
  <c r="J131" i="5"/>
  <c r="BK273" i="6"/>
  <c r="J234" i="6"/>
  <c r="BK225" i="6"/>
  <c r="J205" i="6"/>
  <c r="BK171" i="6"/>
  <c r="J158" i="6"/>
  <c r="J137" i="6"/>
  <c r="J272" i="6"/>
  <c r="BK235" i="6"/>
  <c r="BK223" i="6"/>
  <c r="BK204" i="6"/>
  <c r="J184" i="6"/>
  <c r="BK164" i="6"/>
  <c r="J136" i="6"/>
  <c r="J280" i="6"/>
  <c r="BK259" i="6"/>
  <c r="BK247" i="6"/>
  <c r="BK231" i="6"/>
  <c r="J212" i="6"/>
  <c r="BK158" i="6"/>
  <c r="J145" i="6"/>
  <c r="BK206" i="6"/>
  <c r="BK146" i="6"/>
  <c r="J271" i="6"/>
  <c r="J245" i="6"/>
  <c r="BK219" i="6"/>
  <c r="J201" i="6"/>
  <c r="J194" i="6"/>
  <c r="BK178" i="6"/>
  <c r="BK151" i="6"/>
  <c r="BK142" i="6"/>
  <c r="BK303" i="6"/>
  <c r="BK284" i="6"/>
  <c r="J274" i="6"/>
  <c r="J244" i="6"/>
  <c r="J214" i="6"/>
  <c r="J197" i="6"/>
  <c r="J164" i="6"/>
  <c r="J126" i="7"/>
  <c r="J334" i="8"/>
  <c r="BK474" i="8"/>
  <c r="J455" i="8"/>
  <c r="BK439" i="8"/>
  <c r="J414" i="8"/>
  <c r="BK402" i="8"/>
  <c r="J380" i="8"/>
  <c r="BK369" i="8"/>
  <c r="J320" i="8"/>
  <c r="BK297" i="8"/>
  <c r="J258" i="8"/>
  <c r="BK214" i="8"/>
  <c r="J174" i="8"/>
  <c r="J149" i="8"/>
  <c r="J424" i="8"/>
  <c r="J370" i="8"/>
  <c r="BK346" i="8"/>
  <c r="BK331" i="8"/>
  <c r="J325" i="8"/>
  <c r="BK301" i="8"/>
  <c r="BK281" i="8"/>
  <c r="J265" i="8"/>
  <c r="J251" i="8"/>
  <c r="BK246" i="8"/>
  <c r="J242" i="8"/>
  <c r="J215" i="8"/>
  <c r="BK198" i="8"/>
  <c r="BK192" i="8"/>
  <c r="BK167" i="8"/>
  <c r="J158" i="8"/>
  <c r="J486" i="8"/>
  <c r="J470" i="8"/>
  <c r="J429" i="8"/>
  <c r="J382" i="8"/>
  <c r="J376" i="8"/>
  <c r="J338" i="8"/>
  <c r="BK304" i="8"/>
  <c r="BK267" i="8"/>
  <c r="BK463" i="8"/>
  <c r="J428" i="8"/>
  <c r="BK416" i="8"/>
  <c r="J401" i="8"/>
  <c r="BK357" i="8"/>
  <c r="BK341" i="8"/>
  <c r="J318" i="8"/>
  <c r="J304" i="8"/>
  <c r="BK286" i="8"/>
  <c r="BK250" i="8"/>
  <c r="BK234" i="8"/>
  <c r="J192" i="8"/>
  <c r="J167" i="8"/>
  <c r="BK396" i="8"/>
  <c r="J387" i="8"/>
  <c r="BK358" i="8"/>
  <c r="J297" i="8"/>
  <c r="BK276" i="8"/>
  <c r="BK261" i="8"/>
  <c r="BK239" i="8"/>
  <c r="J206" i="8"/>
  <c r="BK185" i="8"/>
  <c r="BK155" i="8"/>
  <c r="BK478" i="8"/>
  <c r="BK473" i="8"/>
  <c r="BK464" i="8"/>
  <c r="J450" i="8"/>
  <c r="BK442" i="8"/>
  <c r="J436" i="8"/>
  <c r="BK424" i="8"/>
  <c r="BK421" i="8"/>
  <c r="BK413" i="8"/>
  <c r="J405" i="8"/>
  <c r="BK393" i="8"/>
  <c r="J385" i="8"/>
  <c r="BK377" i="8"/>
  <c r="BK363" i="8"/>
  <c r="J359" i="8"/>
  <c r="J348" i="8"/>
  <c r="J322" i="8"/>
  <c r="J319" i="8"/>
  <c r="J310" i="8"/>
  <c r="BK285" i="8"/>
  <c r="J254" i="8"/>
  <c r="J237" i="8"/>
  <c r="BK223" i="8"/>
  <c r="J211" i="8"/>
  <c r="BK195" i="8"/>
  <c r="J189" i="8"/>
  <c r="J182" i="8"/>
  <c r="BK159" i="8"/>
  <c r="J150" i="8"/>
  <c r="BK158" i="9"/>
  <c r="J144" i="9"/>
  <c r="J134" i="9"/>
  <c r="J156" i="9"/>
  <c r="BK141" i="9"/>
  <c r="J130" i="9"/>
  <c r="BK155" i="9"/>
  <c r="BK146" i="9"/>
  <c r="BK129" i="9"/>
  <c r="J131" i="9"/>
  <c r="BK195" i="10"/>
  <c r="BK261" i="10"/>
  <c r="BK250" i="10"/>
  <c r="BK244" i="10"/>
  <c r="BK232" i="10"/>
  <c r="J226" i="10"/>
  <c r="J204" i="10"/>
  <c r="BK172" i="10"/>
  <c r="BK144" i="10"/>
  <c r="J255" i="10"/>
  <c r="J194" i="10"/>
  <c r="BK184" i="10"/>
  <c r="J171" i="10"/>
  <c r="J157" i="10"/>
  <c r="BK137" i="10"/>
  <c r="BK129" i="10"/>
  <c r="J231" i="10"/>
  <c r="BK207" i="10"/>
  <c r="J183" i="10"/>
  <c r="J165" i="10"/>
  <c r="J250" i="10"/>
  <c r="BK224" i="10"/>
  <c r="J216" i="10"/>
  <c r="BK185" i="10"/>
  <c r="BK171" i="10"/>
  <c r="J164" i="10"/>
  <c r="J149" i="10"/>
  <c r="J244" i="10"/>
  <c r="BK219" i="10"/>
  <c r="J197" i="10"/>
  <c r="J190" i="10"/>
  <c r="J166" i="10"/>
  <c r="BK161" i="10"/>
  <c r="J150" i="10"/>
  <c r="J136" i="10"/>
  <c r="J126" i="10"/>
  <c r="J248" i="10"/>
  <c r="J241" i="10"/>
  <c r="BK227" i="10"/>
  <c r="BK168" i="10"/>
  <c r="BK154" i="10"/>
  <c r="BK142" i="10"/>
  <c r="J129" i="10"/>
  <c r="J242" i="10"/>
  <c r="J207" i="10"/>
  <c r="BK203" i="10"/>
  <c r="J157" i="11"/>
  <c r="BK128" i="11"/>
  <c r="BK136" i="11"/>
  <c r="BK165" i="11"/>
  <c r="BK153" i="11"/>
  <c r="BK163" i="11"/>
  <c r="BK138" i="11"/>
  <c r="J165" i="11"/>
  <c r="J150" i="11"/>
  <c r="BK140" i="11"/>
  <c r="J134" i="11"/>
  <c r="BK130" i="11"/>
  <c r="J183" i="12"/>
  <c r="J174" i="12"/>
  <c r="J164" i="12"/>
  <c r="BK142" i="12"/>
  <c r="BK186" i="12"/>
  <c r="J166" i="12"/>
  <c r="BK172" i="12"/>
  <c r="BK162" i="12"/>
  <c r="J154" i="12"/>
  <c r="BK141" i="12"/>
  <c r="BK137" i="12"/>
  <c r="J252" i="13"/>
  <c r="BK243" i="13"/>
  <c r="J220" i="13"/>
  <c r="J195" i="13"/>
  <c r="J176" i="13"/>
  <c r="J166" i="13"/>
  <c r="J157" i="13"/>
  <c r="BK148" i="13"/>
  <c r="J237" i="13"/>
  <c r="J221" i="13"/>
  <c r="J205" i="13"/>
  <c r="BK258" i="13"/>
  <c r="BK227" i="13"/>
  <c r="J207" i="13"/>
  <c r="BK184" i="13"/>
  <c r="J168" i="13"/>
  <c r="J151" i="13"/>
  <c r="BK145" i="13"/>
  <c r="J243" i="13"/>
  <c r="BK224" i="13"/>
  <c r="J159" i="13"/>
  <c r="J236" i="13"/>
  <c r="BK268" i="13"/>
  <c r="BK254" i="13"/>
  <c r="J245" i="13"/>
  <c r="BK193" i="13"/>
  <c r="BK166" i="13"/>
  <c r="BK151" i="13"/>
  <c r="J135" i="13"/>
  <c r="J124" i="15"/>
  <c r="J131" i="15"/>
  <c r="J132" i="16"/>
  <c r="BK133" i="16"/>
  <c r="BK147" i="16"/>
  <c r="J127" i="16"/>
  <c r="J147" i="16"/>
  <c r="J139" i="16"/>
  <c r="J251" i="17"/>
  <c r="J214" i="17"/>
  <c r="BK207" i="17"/>
  <c r="J194" i="17"/>
  <c r="BK169" i="17"/>
  <c r="J151" i="17"/>
  <c r="BK247" i="17"/>
  <c r="J217" i="17"/>
  <c r="BK206" i="17"/>
  <c r="BK187" i="17"/>
  <c r="BK149" i="17"/>
  <c r="BK197" i="17"/>
  <c r="J148" i="17"/>
  <c r="BK251" i="17"/>
  <c r="J240" i="17"/>
  <c r="BK229" i="17"/>
  <c r="BK210" i="17"/>
  <c r="J179" i="17"/>
  <c r="J158" i="17"/>
  <c r="J150" i="17"/>
  <c r="J250" i="17"/>
  <c r="J239" i="17"/>
  <c r="BK228" i="17"/>
  <c r="BK179" i="17"/>
  <c r="BK164" i="17"/>
  <c r="BK144" i="17"/>
  <c r="J244" i="17"/>
  <c r="J185" i="17"/>
  <c r="BK152" i="17"/>
  <c r="BK256" i="17"/>
  <c r="BK245" i="17"/>
  <c r="BK239" i="17"/>
  <c r="J226" i="17"/>
  <c r="BK216" i="17"/>
  <c r="J199" i="17"/>
  <c r="J164" i="17"/>
  <c r="BK151" i="17"/>
  <c r="J176" i="18"/>
  <c r="BK170" i="18"/>
  <c r="BK162" i="18"/>
  <c r="J136" i="18"/>
  <c r="BK168" i="18"/>
  <c r="BK132" i="18"/>
  <c r="J144" i="18"/>
  <c r="J182" i="18"/>
  <c r="BK177" i="18"/>
  <c r="BK164" i="18"/>
  <c r="BK157" i="18"/>
  <c r="J146" i="18"/>
  <c r="BK144" i="18"/>
  <c r="J133" i="18"/>
  <c r="BK173" i="18"/>
  <c r="BK130" i="18"/>
  <c r="BK153" i="18"/>
  <c r="J137" i="18"/>
  <c r="J157" i="18"/>
  <c r="J148" i="18"/>
  <c r="J128" i="19"/>
  <c r="BK144" i="19"/>
  <c r="J146" i="19"/>
  <c r="BK134" i="19"/>
  <c r="J139" i="19"/>
  <c r="J131" i="19"/>
  <c r="J145" i="20"/>
  <c r="BK156" i="20"/>
  <c r="J147" i="20"/>
  <c r="J131" i="20"/>
  <c r="BK126" i="20"/>
  <c r="J153" i="20"/>
  <c r="J138" i="20"/>
  <c r="J156" i="20"/>
  <c r="BK140" i="20"/>
  <c r="BK131" i="20"/>
  <c r="J151" i="20"/>
  <c r="J126" i="20"/>
  <c r="J134" i="21"/>
  <c r="J128" i="21"/>
  <c r="BK128" i="21"/>
  <c r="BK132" i="21"/>
  <c r="J130" i="21"/>
  <c r="BK159" i="22"/>
  <c r="J141" i="22"/>
  <c r="J131" i="22"/>
  <c r="J159" i="22"/>
  <c r="J153" i="22"/>
  <c r="J154" i="22"/>
  <c r="BK145" i="22"/>
  <c r="BK137" i="22"/>
  <c r="J150" i="22"/>
  <c r="J124" i="23"/>
  <c r="J126" i="23"/>
  <c r="BK132" i="24"/>
  <c r="J138" i="24"/>
  <c r="J128" i="24"/>
  <c r="BK133" i="24"/>
  <c r="J140" i="24"/>
  <c r="BK134" i="24"/>
  <c r="BK131" i="24"/>
  <c r="J134" i="25"/>
  <c r="J133" i="25"/>
  <c r="BK132" i="25"/>
  <c r="J129" i="25"/>
  <c r="J135" i="25"/>
  <c r="J128" i="25"/>
  <c r="J165" i="26"/>
  <c r="J131" i="26"/>
  <c r="J160" i="26"/>
  <c r="J151" i="26"/>
  <c r="BK133" i="26"/>
  <c r="BK160" i="26"/>
  <c r="J155" i="26"/>
  <c r="J143" i="26"/>
  <c r="BK131" i="26"/>
  <c r="J144" i="26"/>
  <c r="J153" i="26"/>
  <c r="BK130" i="26"/>
  <c r="BK168" i="26"/>
  <c r="BK138" i="27"/>
  <c r="J149" i="27"/>
  <c r="BK133" i="27"/>
  <c r="J133" i="27"/>
  <c r="BK134" i="27"/>
  <c r="BK193" i="28"/>
  <c r="J187" i="28"/>
  <c r="BK180" i="28"/>
  <c r="BK170" i="28"/>
  <c r="BK159" i="28"/>
  <c r="BK153" i="28"/>
  <c r="BK136" i="28"/>
  <c r="BK183" i="28"/>
  <c r="J175" i="28"/>
  <c r="BK164" i="28"/>
  <c r="J161" i="28"/>
  <c r="BK149" i="28"/>
  <c r="J135" i="28"/>
  <c r="J192" i="28"/>
  <c r="J180" i="28"/>
  <c r="BK166" i="28"/>
  <c r="BK137" i="28"/>
  <c r="BK184" i="28"/>
  <c r="J149" i="28"/>
  <c r="J185" i="28"/>
  <c r="J142" i="28"/>
  <c r="J137" i="29"/>
  <c r="J124" i="29"/>
  <c r="J134" i="29"/>
  <c r="J193" i="2"/>
  <c r="J170" i="3"/>
  <c r="BK138" i="3"/>
  <c r="BK163" i="3"/>
  <c r="J206" i="3"/>
  <c r="J186" i="3"/>
  <c r="BK149" i="3"/>
  <c r="BK172" i="3"/>
  <c r="BK146" i="3"/>
  <c r="J152" i="3"/>
  <c r="J212" i="3"/>
  <c r="J200" i="3"/>
  <c r="BK179" i="3"/>
  <c r="BK152" i="4"/>
  <c r="J136" i="4"/>
  <c r="J200" i="4"/>
  <c r="J218" i="4"/>
  <c r="J181" i="4"/>
  <c r="J143" i="4"/>
  <c r="J199" i="4"/>
  <c r="BK133" i="4"/>
  <c r="BK191" i="4"/>
  <c r="BK176" i="4"/>
  <c r="J137" i="4"/>
  <c r="J160" i="4"/>
  <c r="J217" i="4"/>
  <c r="J196" i="4"/>
  <c r="J187" i="4"/>
  <c r="J168" i="4"/>
  <c r="BK160" i="4"/>
  <c r="BK145" i="4"/>
  <c r="BK134" i="4"/>
  <c r="BK167" i="4"/>
  <c r="J162" i="4"/>
  <c r="J140" i="4"/>
  <c r="BK146" i="5"/>
  <c r="BK142" i="5"/>
  <c r="BK136" i="5"/>
  <c r="J140" i="5"/>
  <c r="BK137" i="5"/>
  <c r="J127" i="5"/>
  <c r="BK141" i="5"/>
  <c r="BK125" i="5"/>
  <c r="BK281" i="6"/>
  <c r="J228" i="6"/>
  <c r="BK210" i="6"/>
  <c r="BK190" i="6"/>
  <c r="BK175" i="6"/>
  <c r="J161" i="6"/>
  <c r="BK138" i="6"/>
  <c r="BK277" i="6"/>
  <c r="J295" i="6"/>
  <c r="J225" i="6"/>
  <c r="J250" i="6"/>
  <c r="J140" i="6"/>
  <c r="J303" i="6"/>
  <c r="BK294" i="6"/>
  <c r="J284" i="6"/>
  <c r="J277" i="6"/>
  <c r="J266" i="6"/>
  <c r="J253" i="6"/>
  <c r="J240" i="6"/>
  <c r="J223" i="6"/>
  <c r="J216" i="6"/>
  <c r="J203" i="6"/>
  <c r="BK191" i="6"/>
  <c r="J183" i="6"/>
  <c r="J171" i="6"/>
  <c r="J152" i="6"/>
  <c r="J305" i="6"/>
  <c r="J294" i="6"/>
  <c r="BK266" i="6"/>
  <c r="BK238" i="6"/>
  <c r="J213" i="6"/>
  <c r="J177" i="6"/>
  <c r="J142" i="7"/>
  <c r="BK351" i="8"/>
  <c r="BK477" i="8"/>
  <c r="J451" i="8"/>
  <c r="BK429" i="8"/>
  <c r="J417" i="8"/>
  <c r="BK407" i="8"/>
  <c r="J397" i="8"/>
  <c r="BK374" i="8"/>
  <c r="J331" i="8"/>
  <c r="BK311" i="8"/>
  <c r="J298" i="8"/>
  <c r="J273" i="8"/>
  <c r="BK226" i="8"/>
  <c r="BK203" i="8"/>
  <c r="BK165" i="8"/>
  <c r="J147" i="8"/>
  <c r="J420" i="8"/>
  <c r="J375" i="8"/>
  <c r="J362" i="8"/>
  <c r="J356" i="8"/>
  <c r="BK336" i="8"/>
  <c r="BK322" i="8"/>
  <c r="J308" i="8"/>
  <c r="BK282" i="8"/>
  <c r="BK271" i="8"/>
  <c r="BK263" i="8"/>
  <c r="J250" i="8"/>
  <c r="J243" i="8"/>
  <c r="BK228" i="8"/>
  <c r="J203" i="8"/>
  <c r="BK178" i="8"/>
  <c r="BK163" i="8"/>
  <c r="BK486" i="8"/>
  <c r="J476" i="8"/>
  <c r="BK410" i="8"/>
  <c r="BK391" i="8"/>
  <c r="J373" i="8"/>
  <c r="BK324" i="8"/>
  <c r="BK293" i="8"/>
  <c r="J269" i="8"/>
  <c r="J233" i="8"/>
  <c r="J225" i="8"/>
  <c r="BK204" i="8"/>
  <c r="BK188" i="8"/>
  <c r="J165" i="8"/>
  <c r="J472" i="8"/>
  <c r="J453" i="8"/>
  <c r="J311" i="8"/>
  <c r="J288" i="8"/>
  <c r="J276" i="8"/>
  <c r="BK256" i="8"/>
  <c r="BK244" i="8"/>
  <c r="BK182" i="8"/>
  <c r="BK158" i="8"/>
  <c r="BK404" i="8"/>
  <c r="BK362" i="8"/>
  <c r="BK308" i="8"/>
  <c r="J263" i="8"/>
  <c r="J241" i="8"/>
  <c r="J228" i="8"/>
  <c r="BK196" i="8"/>
  <c r="BK171" i="8"/>
  <c r="BK482" i="8"/>
  <c r="J477" i="8"/>
  <c r="BK471" i="8"/>
  <c r="J462" i="8"/>
  <c r="BK453" i="8"/>
  <c r="BK447" i="8"/>
  <c r="BK441" i="8"/>
  <c r="J425" i="8"/>
  <c r="BK420" i="8"/>
  <c r="J410" i="8"/>
  <c r="BK401" i="8"/>
  <c r="BK392" i="8"/>
  <c r="J390" i="8"/>
  <c r="BK380" i="8"/>
  <c r="BK367" i="8"/>
  <c r="BK257" i="8"/>
  <c r="J248" i="8"/>
  <c r="BK230" i="8"/>
  <c r="J212" i="8"/>
  <c r="J201" i="8"/>
  <c r="J187" i="8"/>
  <c r="BK183" i="8"/>
  <c r="BK161" i="8"/>
  <c r="J146" i="9"/>
  <c r="J137" i="9"/>
  <c r="J128" i="9"/>
  <c r="BK150" i="9"/>
  <c r="BK136" i="9"/>
  <c r="BK137" i="9"/>
  <c r="J150" i="9"/>
  <c r="BK146" i="10"/>
  <c r="J258" i="10"/>
  <c r="J247" i="10"/>
  <c r="BK231" i="10"/>
  <c r="BK213" i="10"/>
  <c r="J173" i="10"/>
  <c r="BK128" i="10"/>
  <c r="BK248" i="10"/>
  <c r="BK226" i="10"/>
  <c r="BK198" i="10"/>
  <c r="J180" i="10"/>
  <c r="BK255" i="10"/>
  <c r="J232" i="10"/>
  <c r="J195" i="10"/>
  <c r="J167" i="10"/>
  <c r="J254" i="10"/>
  <c r="J236" i="10"/>
  <c r="BK210" i="10"/>
  <c r="J185" i="10"/>
  <c r="J159" i="10"/>
  <c r="J153" i="10"/>
  <c r="BK132" i="10"/>
  <c r="J251" i="10"/>
  <c r="BK242" i="10"/>
  <c r="J234" i="10"/>
  <c r="BK222" i="10"/>
  <c r="J217" i="10"/>
  <c r="BK209" i="10"/>
  <c r="J202" i="10"/>
  <c r="J189" i="10"/>
  <c r="BK179" i="10"/>
  <c r="BK173" i="10"/>
  <c r="BK157" i="10"/>
  <c r="J143" i="10"/>
  <c r="BK127" i="10"/>
  <c r="J230" i="10"/>
  <c r="BK197" i="10"/>
  <c r="BK144" i="11"/>
  <c r="J126" i="11"/>
  <c r="J128" i="11"/>
  <c r="BK147" i="11"/>
  <c r="J153" i="11"/>
  <c r="J154" i="11"/>
  <c r="BK135" i="11"/>
  <c r="BK156" i="11"/>
  <c r="J141" i="11"/>
  <c r="J137" i="11"/>
  <c r="J133" i="11"/>
  <c r="J191" i="12"/>
  <c r="BK173" i="12"/>
  <c r="J151" i="12"/>
  <c r="BK146" i="12"/>
  <c r="BK184" i="12"/>
  <c r="BK177" i="12"/>
  <c r="J144" i="12"/>
  <c r="J187" i="12"/>
  <c r="J168" i="12"/>
  <c r="J142" i="12"/>
  <c r="BK188" i="12"/>
  <c r="BK178" i="12"/>
  <c r="BK169" i="12"/>
  <c r="BK165" i="12"/>
  <c r="BK158" i="12"/>
  <c r="J153" i="12"/>
  <c r="BK144" i="12"/>
  <c r="J133" i="12"/>
  <c r="BK182" i="12"/>
  <c r="BK161" i="12"/>
  <c r="J134" i="12"/>
  <c r="J238" i="13"/>
  <c r="J218" i="13"/>
  <c r="BK183" i="13"/>
  <c r="BK180" i="13"/>
  <c r="J172" i="13"/>
  <c r="J158" i="13"/>
  <c r="J149" i="13"/>
  <c r="J257" i="13"/>
  <c r="BK232" i="13"/>
  <c r="J219" i="13"/>
  <c r="BK203" i="13"/>
  <c r="J198" i="13"/>
  <c r="J262" i="13"/>
  <c r="J185" i="13"/>
  <c r="J170" i="13"/>
  <c r="J153" i="13"/>
  <c r="J263" i="13"/>
  <c r="BK242" i="13"/>
  <c r="J211" i="13"/>
  <c r="BK191" i="13"/>
  <c r="J188" i="13"/>
  <c r="BK163" i="13"/>
  <c r="J147" i="13"/>
  <c r="J251" i="13"/>
  <c r="BK238" i="13"/>
  <c r="BK214" i="13"/>
  <c r="BK206" i="13"/>
  <c r="J137" i="13"/>
  <c r="J231" i="13"/>
  <c r="BK220" i="13"/>
  <c r="BK185" i="13"/>
  <c r="BK264" i="13"/>
  <c r="J260" i="13"/>
  <c r="J234" i="13"/>
  <c r="BK211" i="13"/>
  <c r="BK198" i="13"/>
  <c r="J269" i="13"/>
  <c r="BK266" i="13"/>
  <c r="BK257" i="13"/>
  <c r="J248" i="13"/>
  <c r="BK240" i="13"/>
  <c r="J169" i="13"/>
  <c r="BK158" i="13"/>
  <c r="BK140" i="13"/>
  <c r="F39" i="14"/>
  <c r="BD109" i="1" s="1"/>
  <c r="BK137" i="15"/>
  <c r="J134" i="15"/>
  <c r="J129" i="15"/>
  <c r="BK134" i="15"/>
  <c r="BK135" i="15"/>
  <c r="J130" i="15"/>
  <c r="J126" i="16"/>
  <c r="BK144" i="16"/>
  <c r="BK141" i="16"/>
  <c r="J143" i="16"/>
  <c r="BK134" i="16"/>
  <c r="BK128" i="16"/>
  <c r="J146" i="16"/>
  <c r="BK135" i="16"/>
  <c r="J242" i="17"/>
  <c r="BK213" i="17"/>
  <c r="J197" i="17"/>
  <c r="BK168" i="17"/>
  <c r="BK252" i="17"/>
  <c r="J205" i="17"/>
  <c r="BK258" i="17"/>
  <c r="BK189" i="17"/>
  <c r="J143" i="17"/>
  <c r="J255" i="17"/>
  <c r="BK235" i="17"/>
  <c r="BK219" i="17"/>
  <c r="J207" i="17"/>
  <c r="BK176" i="17"/>
  <c r="J160" i="17"/>
  <c r="J147" i="17"/>
  <c r="J245" i="17"/>
  <c r="BK231" i="17"/>
  <c r="J166" i="17"/>
  <c r="J146" i="17"/>
  <c r="J191" i="17"/>
  <c r="BK160" i="17"/>
  <c r="J262" i="17"/>
  <c r="J247" i="17"/>
  <c r="J238" i="17"/>
  <c r="J228" i="17"/>
  <c r="J213" i="17"/>
  <c r="BK191" i="17"/>
  <c r="BK183" i="17"/>
  <c r="J176" i="17"/>
  <c r="J168" i="17"/>
  <c r="J156" i="17"/>
  <c r="BK139" i="17"/>
  <c r="BK214" i="17"/>
  <c r="BK195" i="17"/>
  <c r="BK171" i="17"/>
  <c r="J163" i="18"/>
  <c r="BK150" i="18"/>
  <c r="BK178" i="18"/>
  <c r="J141" i="18"/>
  <c r="BK140" i="18"/>
  <c r="J183" i="18"/>
  <c r="J174" i="18"/>
  <c r="J169" i="18"/>
  <c r="BK161" i="18"/>
  <c r="BK155" i="18"/>
  <c r="BK145" i="18"/>
  <c r="BK131" i="18"/>
  <c r="BK142" i="18"/>
  <c r="BK136" i="18"/>
  <c r="J128" i="18"/>
  <c r="BK141" i="18"/>
  <c r="J150" i="18"/>
  <c r="J141" i="19"/>
  <c r="BK128" i="20"/>
  <c r="BK151" i="20"/>
  <c r="BK144" i="20"/>
  <c r="J159" i="20"/>
  <c r="BK148" i="20"/>
  <c r="J139" i="20"/>
  <c r="J133" i="20"/>
  <c r="J155" i="20"/>
  <c r="J128" i="20"/>
  <c r="J131" i="21"/>
  <c r="J140" i="21"/>
  <c r="J132" i="21"/>
  <c r="BK129" i="21"/>
  <c r="BK140" i="21"/>
  <c r="BK152" i="22"/>
  <c r="BK139" i="22"/>
  <c r="BK130" i="22"/>
  <c r="J144" i="22"/>
  <c r="BK155" i="22"/>
  <c r="BK161" i="22"/>
  <c r="BK156" i="22"/>
  <c r="J146" i="22"/>
  <c r="BK141" i="22"/>
  <c r="BK131" i="22"/>
  <c r="J125" i="23"/>
  <c r="J127" i="23"/>
  <c r="J134" i="24"/>
  <c r="BK139" i="24"/>
  <c r="J132" i="24"/>
  <c r="J126" i="24"/>
  <c r="BK126" i="24"/>
  <c r="J139" i="24"/>
  <c r="J131" i="24"/>
  <c r="J130" i="24"/>
  <c r="BK124" i="25"/>
  <c r="BK137" i="25"/>
  <c r="J131" i="25"/>
  <c r="BK127" i="25"/>
  <c r="J132" i="25"/>
  <c r="BK129" i="25"/>
  <c r="J172" i="26"/>
  <c r="J136" i="26"/>
  <c r="J164" i="26"/>
  <c r="BK148" i="26"/>
  <c r="J169" i="26"/>
  <c r="BK158" i="26"/>
  <c r="BK153" i="26"/>
  <c r="BK144" i="26"/>
  <c r="BK134" i="26"/>
  <c r="BK149" i="26"/>
  <c r="J157" i="26"/>
  <c r="BK139" i="26"/>
  <c r="BK164" i="26"/>
  <c r="BK143" i="27"/>
  <c r="BK149" i="27"/>
  <c r="BK136" i="27"/>
  <c r="BK141" i="27"/>
  <c r="BK173" i="28"/>
  <c r="J158" i="28"/>
  <c r="J150" i="28"/>
  <c r="BK135" i="28"/>
  <c r="BK179" i="28"/>
  <c r="J134" i="28"/>
  <c r="J188" i="28"/>
  <c r="J182" i="28"/>
  <c r="J170" i="28"/>
  <c r="J154" i="28"/>
  <c r="BK145" i="28"/>
  <c r="J197" i="28"/>
  <c r="BK188" i="28"/>
  <c r="J179" i="28"/>
  <c r="BK165" i="28"/>
  <c r="BK139" i="28"/>
  <c r="BK197" i="28"/>
  <c r="BK154" i="28"/>
  <c r="J139" i="28"/>
  <c r="BK163" i="28"/>
  <c r="BK167" i="28"/>
  <c r="BK133" i="29"/>
  <c r="J136" i="29"/>
  <c r="BK138" i="29"/>
  <c r="BK214" i="2"/>
  <c r="J212" i="2"/>
  <c r="BK209" i="2"/>
  <c r="BK206" i="2"/>
  <c r="BK204" i="2"/>
  <c r="BK202" i="2"/>
  <c r="BK199" i="2"/>
  <c r="BK196" i="2"/>
  <c r="J192" i="2"/>
  <c r="J183" i="2"/>
  <c r="BK180" i="2"/>
  <c r="BK177" i="2"/>
  <c r="BK174" i="2"/>
  <c r="J162" i="2"/>
  <c r="J158" i="2"/>
  <c r="BK154" i="2"/>
  <c r="J151" i="2"/>
  <c r="BK149" i="2"/>
  <c r="J145" i="2"/>
  <c r="BK140" i="2"/>
  <c r="BK174" i="3"/>
  <c r="J160" i="3"/>
  <c r="J143" i="3"/>
  <c r="J184" i="3"/>
  <c r="J162" i="3"/>
  <c r="BK208" i="3"/>
  <c r="J165" i="3"/>
  <c r="J209" i="3"/>
  <c r="BK187" i="3"/>
  <c r="BK165" i="3"/>
  <c r="BK189" i="4"/>
  <c r="J213" i="4"/>
  <c r="BK185" i="4"/>
  <c r="BK203" i="4"/>
  <c r="J185" i="4"/>
  <c r="BK153" i="4"/>
  <c r="J142" i="4"/>
  <c r="BK162" i="4"/>
  <c r="BK218" i="4"/>
  <c r="BK208" i="4"/>
  <c r="BK212" i="4"/>
  <c r="BK166" i="4"/>
  <c r="BK148" i="4"/>
  <c r="J132" i="4"/>
  <c r="BK143" i="5"/>
  <c r="J149" i="5"/>
  <c r="J132" i="5"/>
  <c r="J139" i="5"/>
  <c r="BK132" i="5"/>
  <c r="BK150" i="5"/>
  <c r="BK135" i="5"/>
  <c r="BK129" i="5"/>
  <c r="J307" i="6"/>
  <c r="J291" i="6"/>
  <c r="BK272" i="6"/>
  <c r="J259" i="6"/>
  <c r="J230" i="6"/>
  <c r="BK213" i="6"/>
  <c r="BK194" i="6"/>
  <c r="BK172" i="6"/>
  <c r="J162" i="6"/>
  <c r="J143" i="6"/>
  <c r="BK289" i="6"/>
  <c r="J268" i="6"/>
  <c r="J217" i="6"/>
  <c r="J206" i="6"/>
  <c r="BK187" i="6"/>
  <c r="J173" i="6"/>
  <c r="J159" i="6"/>
  <c r="BK220" i="6"/>
  <c r="J182" i="6"/>
  <c r="J153" i="6"/>
  <c r="BK141" i="6"/>
  <c r="J209" i="6"/>
  <c r="BK156" i="6"/>
  <c r="BK267" i="6"/>
  <c r="BK221" i="6"/>
  <c r="J172" i="6"/>
  <c r="BK305" i="6"/>
  <c r="BK295" i="6"/>
  <c r="BK291" i="6"/>
  <c r="J281" i="6"/>
  <c r="BK276" i="6"/>
  <c r="J258" i="6"/>
  <c r="BK159" i="6"/>
  <c r="BK140" i="6"/>
  <c r="J296" i="6"/>
  <c r="J278" i="6"/>
  <c r="J246" i="6"/>
  <c r="BK241" i="6"/>
  <c r="J207" i="6"/>
  <c r="J192" i="6"/>
  <c r="BK162" i="6"/>
  <c r="BK138" i="7"/>
  <c r="J137" i="7"/>
  <c r="J128" i="7"/>
  <c r="J140" i="7"/>
  <c r="BK136" i="7"/>
  <c r="J138" i="7"/>
  <c r="J134" i="7"/>
  <c r="BK133" i="7"/>
  <c r="BK131" i="7"/>
  <c r="J129" i="7"/>
  <c r="J125" i="7"/>
  <c r="BK135" i="7"/>
  <c r="J133" i="7"/>
  <c r="J132" i="7"/>
  <c r="J127" i="7"/>
  <c r="J144" i="7"/>
  <c r="J143" i="7"/>
  <c r="BK141" i="7"/>
  <c r="BK140" i="7"/>
  <c r="BK139" i="7"/>
  <c r="BK137" i="7"/>
  <c r="J136" i="7"/>
  <c r="J135" i="7"/>
  <c r="BK134" i="7"/>
  <c r="BK132" i="7"/>
  <c r="J130" i="7"/>
  <c r="BK129" i="7"/>
  <c r="BK126" i="7"/>
  <c r="BK125" i="7"/>
  <c r="J473" i="8"/>
  <c r="J466" i="8"/>
  <c r="J463" i="8"/>
  <c r="BK458" i="8"/>
  <c r="BK454" i="8"/>
  <c r="J449" i="8"/>
  <c r="J439" i="8"/>
  <c r="BK437" i="8"/>
  <c r="BK435" i="8"/>
  <c r="J421" i="8"/>
  <c r="J386" i="8"/>
  <c r="J447" i="8"/>
  <c r="BK403" i="8"/>
  <c r="BK388" i="8"/>
  <c r="J372" i="8"/>
  <c r="J327" i="8"/>
  <c r="BK305" i="8"/>
  <c r="J285" i="8"/>
  <c r="J246" i="8"/>
  <c r="BK215" i="8"/>
  <c r="BK200" i="8"/>
  <c r="BK170" i="8"/>
  <c r="BK148" i="8"/>
  <c r="J434" i="8"/>
  <c r="J412" i="8"/>
  <c r="BK361" i="8"/>
  <c r="J351" i="8"/>
  <c r="BK344" i="8"/>
  <c r="BK329" i="8"/>
  <c r="BK314" i="8"/>
  <c r="BK306" i="8"/>
  <c r="BK280" i="8"/>
  <c r="BK266" i="8"/>
  <c r="J160" i="8"/>
  <c r="BK310" i="8"/>
  <c r="BK268" i="8"/>
  <c r="BK236" i="8"/>
  <c r="J230" i="8"/>
  <c r="BK216" i="8"/>
  <c r="J197" i="8"/>
  <c r="J336" i="8"/>
  <c r="BK325" i="8"/>
  <c r="J306" i="8"/>
  <c r="J290" i="8"/>
  <c r="J266" i="8"/>
  <c r="BK242" i="8"/>
  <c r="J195" i="8"/>
  <c r="BK173" i="8"/>
  <c r="J153" i="8"/>
  <c r="J367" i="8"/>
  <c r="J330" i="8"/>
  <c r="J286" i="8"/>
  <c r="J267" i="8"/>
  <c r="J257" i="8"/>
  <c r="J226" i="8"/>
  <c r="J204" i="8"/>
  <c r="BK164" i="8"/>
  <c r="BK150" i="8"/>
  <c r="J475" i="8"/>
  <c r="J469" i="8"/>
  <c r="J458" i="8"/>
  <c r="BK443" i="8"/>
  <c r="BK433" i="8"/>
  <c r="BK418" i="8"/>
  <c r="BK409" i="8"/>
  <c r="BK397" i="8"/>
  <c r="BK389" i="8"/>
  <c r="BK370" i="8"/>
  <c r="J361" i="8"/>
  <c r="J350" i="8"/>
  <c r="BK334" i="8"/>
  <c r="J314" i="8"/>
  <c r="J301" i="8"/>
  <c r="J289" i="8"/>
  <c r="J278" i="8"/>
  <c r="J262" i="8"/>
  <c r="BK238" i="8"/>
  <c r="J222" i="8"/>
  <c r="J207" i="8"/>
  <c r="J186" i="8"/>
  <c r="J172" i="8"/>
  <c r="J152" i="8"/>
  <c r="BK148" i="9"/>
  <c r="BK135" i="9"/>
  <c r="J151" i="9"/>
  <c r="J143" i="9"/>
  <c r="J139" i="9"/>
  <c r="BK151" i="9"/>
  <c r="J132" i="9"/>
  <c r="J136" i="9"/>
  <c r="BK150" i="10"/>
  <c r="J252" i="10"/>
  <c r="J235" i="10"/>
  <c r="BK225" i="10"/>
  <c r="J181" i="10"/>
  <c r="BK158" i="10"/>
  <c r="J137" i="10"/>
  <c r="BK254" i="10"/>
  <c r="BK186" i="10"/>
  <c r="BK218" i="10"/>
  <c r="J176" i="10"/>
  <c r="BK162" i="10"/>
  <c r="J127" i="10"/>
  <c r="BK241" i="10"/>
  <c r="J211" i="10"/>
  <c r="BK191" i="10"/>
  <c r="BK165" i="10"/>
  <c r="J154" i="10"/>
  <c r="BK135" i="10"/>
  <c r="J249" i="10"/>
  <c r="J239" i="10"/>
  <c r="J221" i="10"/>
  <c r="J206" i="10"/>
  <c r="J200" i="10"/>
  <c r="BK183" i="10"/>
  <c r="BK150" i="11"/>
  <c r="BK157" i="11"/>
  <c r="BK142" i="11"/>
  <c r="BK141" i="11"/>
  <c r="J163" i="11"/>
  <c r="J139" i="11"/>
  <c r="J131" i="11"/>
  <c r="BK176" i="12"/>
  <c r="BK152" i="12"/>
  <c r="BK133" i="12"/>
  <c r="BK154" i="12"/>
  <c r="J188" i="12"/>
  <c r="J155" i="12"/>
  <c r="J195" i="12"/>
  <c r="J186" i="12"/>
  <c r="BK167" i="12"/>
  <c r="J156" i="12"/>
  <c r="J145" i="12"/>
  <c r="J139" i="12"/>
  <c r="J170" i="12"/>
  <c r="J163" i="12"/>
  <c r="J141" i="12"/>
  <c r="BK247" i="13"/>
  <c r="BK231" i="13"/>
  <c r="BK195" i="13"/>
  <c r="J174" i="13"/>
  <c r="J161" i="13"/>
  <c r="J138" i="13"/>
  <c r="J227" i="13"/>
  <c r="J213" i="13"/>
  <c r="BK202" i="13"/>
  <c r="J184" i="13"/>
  <c r="J189" i="13"/>
  <c r="J163" i="13"/>
  <c r="J266" i="13"/>
  <c r="J216" i="13"/>
  <c r="BK200" i="13"/>
  <c r="BK178" i="13"/>
  <c r="J156" i="13"/>
  <c r="BK132" i="13"/>
  <c r="BK235" i="13"/>
  <c r="J214" i="13"/>
  <c r="BK143" i="13"/>
  <c r="BK263" i="13"/>
  <c r="J256" i="13"/>
  <c r="BK212" i="13"/>
  <c r="BK167" i="13"/>
  <c r="J150" i="13"/>
  <c r="BK138" i="13"/>
  <c r="J137" i="15"/>
  <c r="BK124" i="15"/>
  <c r="BK139" i="15"/>
  <c r="J133" i="15"/>
  <c r="J142" i="15"/>
  <c r="J136" i="15"/>
  <c r="BK125" i="15"/>
  <c r="J133" i="16"/>
  <c r="BK125" i="16"/>
  <c r="J137" i="16"/>
  <c r="BK137" i="16"/>
  <c r="BK142" i="16"/>
  <c r="J151" i="16"/>
  <c r="J149" i="16"/>
  <c r="BK131" i="16"/>
  <c r="BK149" i="16"/>
  <c r="BK140" i="16"/>
  <c r="J252" i="17"/>
  <c r="J230" i="17"/>
  <c r="J212" i="17"/>
  <c r="J204" i="17"/>
  <c r="J190" i="17"/>
  <c r="BK155" i="17"/>
  <c r="BK248" i="17"/>
  <c r="BK230" i="17"/>
  <c r="BK177" i="17"/>
  <c r="J220" i="17"/>
  <c r="J184" i="17"/>
  <c r="BK257" i="17"/>
  <c r="BK241" i="17"/>
  <c r="BK221" i="17"/>
  <c r="J201" i="17"/>
  <c r="BK162" i="17"/>
  <c r="J139" i="17"/>
  <c r="BK244" i="17"/>
  <c r="J229" i="17"/>
  <c r="BK185" i="17"/>
  <c r="BK159" i="17"/>
  <c r="J142" i="17"/>
  <c r="BK205" i="17"/>
  <c r="J175" i="17"/>
  <c r="J259" i="17"/>
  <c r="J243" i="17"/>
  <c r="BK233" i="17"/>
  <c r="BK220" i="17"/>
  <c r="J209" i="17"/>
  <c r="BK192" i="17"/>
  <c r="BK184" i="17"/>
  <c r="J177" i="17"/>
  <c r="J173" i="17"/>
  <c r="BK165" i="17"/>
  <c r="J157" i="17"/>
  <c r="BK141" i="17"/>
  <c r="J138" i="17"/>
  <c r="BK198" i="17"/>
  <c r="J172" i="17"/>
  <c r="BK152" i="18"/>
  <c r="BK133" i="18"/>
  <c r="J180" i="18"/>
  <c r="BK169" i="18"/>
  <c r="J159" i="18"/>
  <c r="J127" i="18"/>
  <c r="BK167" i="18"/>
  <c r="BK175" i="18"/>
  <c r="BK185" i="18"/>
  <c r="BK181" i="18"/>
  <c r="BK176" i="18"/>
  <c r="BK165" i="18"/>
  <c r="J151" i="18"/>
  <c r="BK139" i="18"/>
  <c r="BK129" i="18"/>
  <c r="J140" i="18"/>
  <c r="J138" i="18"/>
  <c r="BK127" i="18"/>
  <c r="BK151" i="18"/>
  <c r="BK159" i="18"/>
  <c r="J149" i="18"/>
  <c r="BK136" i="19"/>
  <c r="BK148" i="19"/>
  <c r="BK132" i="19"/>
  <c r="BK149" i="19"/>
  <c r="BK135" i="19"/>
  <c r="J138" i="19"/>
  <c r="J130" i="19"/>
  <c r="J140" i="20"/>
  <c r="BK152" i="20"/>
  <c r="J129" i="20"/>
  <c r="J158" i="20"/>
  <c r="J136" i="20"/>
  <c r="BK145" i="20"/>
  <c r="BK135" i="20"/>
  <c r="BK129" i="20"/>
  <c r="BK133" i="20"/>
  <c r="J138" i="21"/>
  <c r="BK131" i="21"/>
  <c r="J137" i="21"/>
  <c r="BK139" i="21"/>
  <c r="BK127" i="21"/>
  <c r="BK150" i="22"/>
  <c r="BK133" i="22"/>
  <c r="J137" i="22"/>
  <c r="BK143" i="22"/>
  <c r="J152" i="22"/>
  <c r="BK147" i="22"/>
  <c r="BK144" i="22"/>
  <c r="BK134" i="22"/>
  <c r="BK126" i="23"/>
  <c r="BK124" i="23"/>
  <c r="J136" i="24"/>
  <c r="BK135" i="24"/>
  <c r="BK136" i="24"/>
  <c r="J142" i="24"/>
  <c r="BK137" i="24"/>
  <c r="BK128" i="24"/>
  <c r="J124" i="24"/>
  <c r="BK125" i="25"/>
  <c r="J139" i="25"/>
  <c r="BK128" i="25"/>
  <c r="BK126" i="25"/>
  <c r="BK131" i="25"/>
  <c r="J137" i="25"/>
  <c r="BK169" i="26"/>
  <c r="BK172" i="26"/>
  <c r="J156" i="26"/>
  <c r="BK143" i="26"/>
  <c r="J134" i="26"/>
  <c r="BK163" i="26"/>
  <c r="J147" i="26"/>
  <c r="BK136" i="26"/>
  <c r="J159" i="26"/>
  <c r="J133" i="26"/>
  <c r="J152" i="26"/>
  <c r="J150" i="26"/>
  <c r="BK161" i="26"/>
  <c r="J135" i="27"/>
  <c r="J143" i="27"/>
  <c r="BK152" i="28"/>
  <c r="BK138" i="28"/>
  <c r="J186" i="28"/>
  <c r="J130" i="28"/>
  <c r="J195" i="28"/>
  <c r="BK181" i="28"/>
  <c r="J173" i="28"/>
  <c r="J162" i="28"/>
  <c r="BK147" i="28"/>
  <c r="J133" i="28"/>
  <c r="BK174" i="28"/>
  <c r="BK160" i="28"/>
  <c r="BK151" i="28"/>
  <c r="J190" i="28"/>
  <c r="BK155" i="28"/>
  <c r="BK140" i="28"/>
  <c r="BK150" i="28"/>
  <c r="BK141" i="28"/>
  <c r="J126" i="29"/>
  <c r="J129" i="29"/>
  <c r="BK127" i="29"/>
  <c r="BK132" i="29"/>
  <c r="J190" i="2"/>
  <c r="BK189" i="2"/>
  <c r="J189" i="2"/>
  <c r="BK186" i="2"/>
  <c r="J186" i="2"/>
  <c r="BK184" i="2"/>
  <c r="J184" i="2"/>
  <c r="J182" i="2"/>
  <c r="J180" i="2"/>
  <c r="BK176" i="2"/>
  <c r="J175" i="2"/>
  <c r="J160" i="2"/>
  <c r="J155" i="2"/>
  <c r="BK151" i="2"/>
  <c r="J149" i="2"/>
  <c r="J143" i="2"/>
  <c r="J139" i="2"/>
  <c r="BK136" i="2"/>
  <c r="J179" i="3"/>
  <c r="BK196" i="3"/>
  <c r="J193" i="3"/>
  <c r="BK169" i="3"/>
  <c r="J216" i="3"/>
  <c r="BK209" i="3"/>
  <c r="J183" i="3"/>
  <c r="BK173" i="3"/>
  <c r="J156" i="3"/>
  <c r="BK204" i="3"/>
  <c r="J173" i="3"/>
  <c r="J207" i="3"/>
  <c r="J187" i="3"/>
  <c r="BK212" i="3"/>
  <c r="BK170" i="3"/>
  <c r="BK166" i="3"/>
  <c r="J208" i="3"/>
  <c r="J195" i="3"/>
  <c r="J185" i="3"/>
  <c r="BK167" i="3"/>
  <c r="J153" i="3"/>
  <c r="BK209" i="4"/>
  <c r="BK179" i="4"/>
  <c r="J157" i="4"/>
  <c r="J151" i="4"/>
  <c r="BK199" i="4"/>
  <c r="J178" i="4"/>
  <c r="BK136" i="4"/>
  <c r="J195" i="4"/>
  <c r="BK216" i="4"/>
  <c r="BK196" i="4"/>
  <c r="BK184" i="4"/>
  <c r="BK135" i="4"/>
  <c r="BK150" i="4"/>
  <c r="BK197" i="4"/>
  <c r="BK181" i="4"/>
  <c r="J176" i="4"/>
  <c r="BK159" i="4"/>
  <c r="J144" i="4"/>
  <c r="J135" i="4"/>
  <c r="BK169" i="4"/>
  <c r="BK144" i="4"/>
  <c r="BK130" i="4"/>
  <c r="J125" i="5"/>
  <c r="BK126" i="5"/>
  <c r="J135" i="5"/>
  <c r="BK139" i="5"/>
  <c r="BK133" i="5"/>
  <c r="J279" i="6"/>
  <c r="J236" i="6"/>
  <c r="J224" i="6"/>
  <c r="BK183" i="6"/>
  <c r="J170" i="6"/>
  <c r="BK147" i="6"/>
  <c r="BK288" i="6"/>
  <c r="BK214" i="6"/>
  <c r="BK192" i="6"/>
  <c r="BK169" i="6"/>
  <c r="BK149" i="6"/>
  <c r="BK293" i="6"/>
  <c r="BK264" i="6"/>
  <c r="BK251" i="6"/>
  <c r="J243" i="6"/>
  <c r="BK228" i="6"/>
  <c r="BK207" i="6"/>
  <c r="J175" i="6"/>
  <c r="J147" i="6"/>
  <c r="BK263" i="6"/>
  <c r="J195" i="6"/>
  <c r="BK180" i="6"/>
  <c r="BK137" i="6"/>
  <c r="BK230" i="6"/>
  <c r="J254" i="6"/>
  <c r="BK254" i="6"/>
  <c r="J233" i="6"/>
  <c r="J221" i="6"/>
  <c r="J204" i="6"/>
  <c r="BK193" i="6"/>
  <c r="BK177" i="6"/>
  <c r="J155" i="6"/>
  <c r="J293" i="6"/>
  <c r="J256" i="6"/>
  <c r="BK245" i="6"/>
  <c r="J210" i="6"/>
  <c r="BK130" i="7"/>
  <c r="BK142" i="7"/>
  <c r="J274" i="8"/>
  <c r="BK432" i="8"/>
  <c r="J284" i="8"/>
  <c r="J205" i="8"/>
  <c r="BK177" i="8"/>
  <c r="BK157" i="8"/>
  <c r="BK451" i="8"/>
  <c r="J427" i="8"/>
  <c r="BK395" i="8"/>
  <c r="J352" i="8"/>
  <c r="BK330" i="8"/>
  <c r="J312" i="8"/>
  <c r="J293" i="8"/>
  <c r="BK277" i="8"/>
  <c r="BK269" i="8"/>
  <c r="J261" i="8"/>
  <c r="BK248" i="8"/>
  <c r="J234" i="8"/>
  <c r="BK218" i="8"/>
  <c r="J196" i="8"/>
  <c r="BK175" i="8"/>
  <c r="J161" i="8"/>
  <c r="BK485" i="8"/>
  <c r="BK459" i="8"/>
  <c r="J407" i="8"/>
  <c r="J388" i="8"/>
  <c r="J377" i="8"/>
  <c r="BK365" i="8"/>
  <c r="J305" i="8"/>
  <c r="BK291" i="8"/>
  <c r="BK237" i="8"/>
  <c r="J231" i="8"/>
  <c r="J218" i="8"/>
  <c r="BK202" i="8"/>
  <c r="BK176" i="8"/>
  <c r="J471" i="8"/>
  <c r="J445" i="8"/>
  <c r="J426" i="8"/>
  <c r="J409" i="8"/>
  <c r="BK373" i="8"/>
  <c r="J346" i="8"/>
  <c r="BK327" i="8"/>
  <c r="J316" i="8"/>
  <c r="BK292" i="8"/>
  <c r="J272" i="8"/>
  <c r="J236" i="8"/>
  <c r="BK212" i="8"/>
  <c r="BK189" i="8"/>
  <c r="BK162" i="8"/>
  <c r="BK390" i="8"/>
  <c r="J344" i="8"/>
  <c r="BK287" i="8"/>
  <c r="J247" i="8"/>
  <c r="J214" i="8"/>
  <c r="J443" i="8"/>
  <c r="J430" i="8"/>
  <c r="BK415" i="8"/>
  <c r="J406" i="8"/>
  <c r="J400" i="8"/>
  <c r="BK399" i="8"/>
  <c r="BK383" i="8"/>
  <c r="BK379" i="8"/>
  <c r="BK364" i="8"/>
  <c r="J357" i="8"/>
  <c r="BK337" i="8"/>
  <c r="BK321" i="8"/>
  <c r="J255" i="8"/>
  <c r="BK241" i="8"/>
  <c r="BK225" i="8"/>
  <c r="J220" i="8"/>
  <c r="J200" i="8"/>
  <c r="BK190" i="8"/>
  <c r="J142" i="9"/>
  <c r="BK143" i="9"/>
  <c r="J148" i="9"/>
  <c r="BK130" i="9"/>
  <c r="J155" i="9"/>
  <c r="J182" i="10"/>
  <c r="J260" i="10"/>
  <c r="BK249" i="10"/>
  <c r="J233" i="10"/>
  <c r="BK228" i="10"/>
  <c r="J219" i="10"/>
  <c r="BK177" i="10"/>
  <c r="BK155" i="10"/>
  <c r="J142" i="10"/>
  <c r="BK133" i="10"/>
  <c r="J208" i="10"/>
  <c r="BK189" i="10"/>
  <c r="BK170" i="10"/>
  <c r="J147" i="10"/>
  <c r="J134" i="10"/>
  <c r="J257" i="10"/>
  <c r="J228" i="10"/>
  <c r="BK145" i="10"/>
  <c r="BK138" i="10"/>
  <c r="BK235" i="10"/>
  <c r="J212" i="10"/>
  <c r="J192" i="10"/>
  <c r="J170" i="10"/>
  <c r="J163" i="10"/>
  <c r="BK149" i="10"/>
  <c r="J138" i="10"/>
  <c r="BK131" i="10"/>
  <c r="BK257" i="10"/>
  <c r="BK190" i="10"/>
  <c r="BK187" i="10"/>
  <c r="BK175" i="10"/>
  <c r="BK166" i="10"/>
  <c r="BK153" i="10"/>
  <c r="J131" i="10"/>
  <c r="BK234" i="10"/>
  <c r="BK206" i="10"/>
  <c r="BK164" i="11"/>
  <c r="BK145" i="11"/>
  <c r="J158" i="11"/>
  <c r="BK126" i="11"/>
  <c r="J160" i="11"/>
  <c r="J148" i="11"/>
  <c r="BK127" i="11"/>
  <c r="J147" i="11"/>
  <c r="J127" i="11"/>
  <c r="J179" i="12"/>
  <c r="J160" i="12"/>
  <c r="BK193" i="12"/>
  <c r="J172" i="12"/>
  <c r="BK148" i="12"/>
  <c r="J193" i="12"/>
  <c r="J184" i="12"/>
  <c r="BK166" i="12"/>
  <c r="BK155" i="12"/>
  <c r="BK140" i="12"/>
  <c r="BK251" i="13"/>
  <c r="BK228" i="13"/>
  <c r="BK197" i="13"/>
  <c r="J179" i="13"/>
  <c r="BK171" i="13"/>
  <c r="BK162" i="13"/>
  <c r="BK153" i="13"/>
  <c r="J133" i="13"/>
  <c r="BK250" i="13"/>
  <c r="J222" i="13"/>
  <c r="BK218" i="13"/>
  <c r="J204" i="13"/>
  <c r="J196" i="13"/>
  <c r="J199" i="13"/>
  <c r="J178" i="13"/>
  <c r="BK161" i="13"/>
  <c r="J140" i="13"/>
  <c r="J255" i="13"/>
  <c r="J225" i="13"/>
  <c r="J192" i="13"/>
  <c r="J183" i="13"/>
  <c r="BK159" i="13"/>
  <c r="BK149" i="13"/>
  <c r="J265" i="13"/>
  <c r="J240" i="13"/>
  <c r="BK219" i="13"/>
  <c r="BK209" i="13"/>
  <c r="BK156" i="13"/>
  <c r="BK226" i="13"/>
  <c r="BK205" i="13"/>
  <c r="J181" i="13"/>
  <c r="BK155" i="13"/>
  <c r="BK261" i="13"/>
  <c r="BK236" i="13"/>
  <c r="BK216" i="13"/>
  <c r="BK201" i="13"/>
  <c r="BK269" i="13"/>
  <c r="J264" i="13"/>
  <c r="BK259" i="13"/>
  <c r="J246" i="13"/>
  <c r="J173" i="13"/>
  <c r="J165" i="13"/>
  <c r="J145" i="13"/>
  <c r="J125" i="14"/>
  <c r="BK136" i="15"/>
  <c r="J143" i="15"/>
  <c r="BK132" i="15"/>
  <c r="J135" i="15"/>
  <c r="BK126" i="15"/>
  <c r="J126" i="15"/>
  <c r="BK127" i="16"/>
  <c r="BK148" i="16"/>
  <c r="J138" i="16"/>
  <c r="BK143" i="16"/>
  <c r="BK124" i="16"/>
  <c r="J134" i="16"/>
  <c r="J125" i="16"/>
  <c r="J148" i="16"/>
  <c r="J142" i="16"/>
  <c r="BK253" i="17"/>
  <c r="J227" i="17"/>
  <c r="BK208" i="17"/>
  <c r="BK199" i="17"/>
  <c r="J189" i="17"/>
  <c r="J159" i="17"/>
  <c r="J258" i="17"/>
  <c r="BK238" i="17"/>
  <c r="BK209" i="17"/>
  <c r="J186" i="17"/>
  <c r="J223" i="17"/>
  <c r="J196" i="17"/>
  <c r="BK146" i="17"/>
  <c r="J249" i="17"/>
  <c r="J237" i="17"/>
  <c r="BK226" i="17"/>
  <c r="J216" i="17"/>
  <c r="BK204" i="17"/>
  <c r="J192" i="17"/>
  <c r="BK161" i="17"/>
  <c r="BK143" i="17"/>
  <c r="J248" i="17"/>
  <c r="J234" i="17"/>
  <c r="BK223" i="17"/>
  <c r="BK174" i="17"/>
  <c r="J155" i="17"/>
  <c r="J140" i="17"/>
  <c r="BK157" i="17"/>
  <c r="J257" i="17"/>
  <c r="BK250" i="17"/>
  <c r="J241" i="17"/>
  <c r="J232" i="17"/>
  <c r="BK217" i="17"/>
  <c r="J169" i="17"/>
  <c r="BK158" i="17"/>
  <c r="BK142" i="17"/>
  <c r="BK262" i="17"/>
  <c r="BK196" i="17"/>
  <c r="BK180" i="17"/>
  <c r="J161" i="17"/>
  <c r="BK153" i="17"/>
  <c r="BK146" i="18"/>
  <c r="BK126" i="18"/>
  <c r="J175" i="18"/>
  <c r="J166" i="18"/>
  <c r="J152" i="18"/>
  <c r="J129" i="18"/>
  <c r="J158" i="18"/>
  <c r="J185" i="18"/>
  <c r="BK180" i="18"/>
  <c r="BK172" i="18"/>
  <c r="J162" i="18"/>
  <c r="J153" i="18"/>
  <c r="J143" i="18"/>
  <c r="J130" i="18"/>
  <c r="J147" i="18"/>
  <c r="J135" i="18"/>
  <c r="BK160" i="18"/>
  <c r="J134" i="18"/>
  <c r="J142" i="18"/>
  <c r="BK145" i="19"/>
  <c r="BK146" i="19"/>
  <c r="BK130" i="19"/>
  <c r="J145" i="19"/>
  <c r="J133" i="19"/>
  <c r="J135" i="19"/>
  <c r="BK128" i="19"/>
  <c r="BK139" i="20"/>
  <c r="BK149" i="20"/>
  <c r="BK132" i="20"/>
  <c r="BK159" i="20"/>
  <c r="BK147" i="20"/>
  <c r="J130" i="20"/>
  <c r="J152" i="20"/>
  <c r="J134" i="20"/>
  <c r="BK136" i="20"/>
  <c r="BK138" i="21"/>
  <c r="J143" i="21"/>
  <c r="BK134" i="21"/>
  <c r="BK130" i="21"/>
  <c r="J136" i="21"/>
  <c r="J151" i="22"/>
  <c r="BK132" i="22"/>
  <c r="J148" i="22"/>
  <c r="J156" i="22"/>
  <c r="J158" i="22"/>
  <c r="BK148" i="22"/>
  <c r="J138" i="22"/>
  <c r="J130" i="22"/>
  <c r="BK123" i="23"/>
  <c r="J128" i="23"/>
  <c r="BK142" i="24"/>
  <c r="BK127" i="24"/>
  <c r="J129" i="24"/>
  <c r="BK124" i="24"/>
  <c r="J143" i="24"/>
  <c r="J127" i="24"/>
  <c r="BK125" i="24"/>
  <c r="J123" i="25"/>
  <c r="BK138" i="25"/>
  <c r="J130" i="25"/>
  <c r="BK136" i="25"/>
  <c r="J126" i="25"/>
  <c r="J127" i="25"/>
  <c r="BK154" i="26"/>
  <c r="BK167" i="26"/>
  <c r="BK165" i="26"/>
  <c r="J154" i="26"/>
  <c r="BK132" i="26"/>
  <c r="J162" i="26"/>
  <c r="BK157" i="26"/>
  <c r="BK140" i="26"/>
  <c r="J168" i="26"/>
  <c r="J132" i="26"/>
  <c r="J140" i="26"/>
  <c r="J147" i="27"/>
  <c r="J132" i="27"/>
  <c r="BK139" i="27"/>
  <c r="BK132" i="27"/>
  <c r="J146" i="27"/>
  <c r="BK131" i="27"/>
  <c r="J194" i="28"/>
  <c r="J191" i="28"/>
  <c r="J181" i="28"/>
  <c r="BK175" i="28"/>
  <c r="J167" i="28"/>
  <c r="J178" i="28"/>
  <c r="BK169" i="28"/>
  <c r="J155" i="28"/>
  <c r="J140" i="28"/>
  <c r="BK130" i="28"/>
  <c r="J189" i="28"/>
  <c r="BK177" i="28"/>
  <c r="J159" i="28"/>
  <c r="J198" i="28"/>
  <c r="J160" i="28"/>
  <c r="J183" i="28"/>
  <c r="J132" i="28"/>
  <c r="J132" i="29"/>
  <c r="BK134" i="29"/>
  <c r="J140" i="29"/>
  <c r="J133" i="29"/>
  <c r="J224" i="2"/>
  <c r="J223" i="2"/>
  <c r="BK220" i="2"/>
  <c r="J219" i="2"/>
  <c r="BK218" i="2"/>
  <c r="BK217" i="2"/>
  <c r="BK216" i="2"/>
  <c r="BK215" i="2"/>
  <c r="BK213" i="2"/>
  <c r="BK212" i="2"/>
  <c r="BK210" i="2"/>
  <c r="BK208" i="2"/>
  <c r="J207" i="2"/>
  <c r="J205" i="2"/>
  <c r="BK203" i="2"/>
  <c r="J200" i="2"/>
  <c r="J198" i="2"/>
  <c r="BK193" i="2"/>
  <c r="BK183" i="2"/>
  <c r="J174" i="2"/>
  <c r="J173" i="2"/>
  <c r="BK172" i="2"/>
  <c r="BK171" i="2"/>
  <c r="BK170" i="2"/>
  <c r="BK169" i="2"/>
  <c r="BK168" i="2"/>
  <c r="BK167" i="2"/>
  <c r="BK166" i="2"/>
  <c r="BK165" i="2"/>
  <c r="BK162" i="2"/>
  <c r="J159" i="2"/>
  <c r="J156" i="2"/>
  <c r="BK152" i="2"/>
  <c r="J146" i="2"/>
  <c r="BK142" i="2"/>
  <c r="BK138" i="2"/>
  <c r="J135" i="2"/>
  <c r="AS112" i="1"/>
  <c r="BK154" i="3"/>
  <c r="BK211" i="3"/>
  <c r="BK192" i="3"/>
  <c r="BK178" i="3"/>
  <c r="BK168" i="3"/>
  <c r="BK152" i="3"/>
  <c r="J146" i="3"/>
  <c r="BK216" i="3"/>
  <c r="BK206" i="3"/>
  <c r="J197" i="3"/>
  <c r="J188" i="3"/>
  <c r="J177" i="3"/>
  <c r="J169" i="3"/>
  <c r="J161" i="3"/>
  <c r="BK150" i="3"/>
  <c r="J140" i="3"/>
  <c r="J198" i="4"/>
  <c r="J147" i="4"/>
  <c r="BK198" i="4"/>
  <c r="BK194" i="4"/>
  <c r="BK217" i="4"/>
  <c r="BK192" i="4"/>
  <c r="J179" i="4"/>
  <c r="J152" i="4"/>
  <c r="J173" i="4"/>
  <c r="J163" i="4"/>
  <c r="J149" i="4"/>
  <c r="BK141" i="4"/>
  <c r="BK202" i="4"/>
  <c r="J184" i="4"/>
  <c r="BK149" i="4"/>
  <c r="BK143" i="4"/>
  <c r="BK147" i="5"/>
  <c r="BK151" i="5"/>
  <c r="J137" i="5"/>
  <c r="BK145" i="5"/>
  <c r="J136" i="5"/>
  <c r="J126" i="5"/>
  <c r="J138" i="5"/>
  <c r="BK127" i="5"/>
  <c r="J306" i="6"/>
  <c r="BK285" i="6"/>
  <c r="J260" i="6"/>
  <c r="J238" i="6"/>
  <c r="J220" i="6"/>
  <c r="BK200" i="6"/>
  <c r="J176" i="6"/>
  <c r="J165" i="6"/>
  <c r="BK148" i="6"/>
  <c r="BK300" i="6"/>
  <c r="J157" i="6"/>
  <c r="BK145" i="6"/>
  <c r="J180" i="6"/>
  <c r="BK258" i="6"/>
  <c r="J196" i="6"/>
  <c r="BK307" i="6"/>
  <c r="J302" i="6"/>
  <c r="J289" i="6"/>
  <c r="BK282" i="6"/>
  <c r="BK274" i="6"/>
  <c r="BK256" i="6"/>
  <c r="BK244" i="6"/>
  <c r="BK161" i="6"/>
  <c r="BK144" i="6"/>
  <c r="J299" i="6"/>
  <c r="BK283" i="6"/>
  <c r="BK253" i="6"/>
  <c r="BK215" i="6"/>
  <c r="J193" i="6"/>
  <c r="BK166" i="6"/>
  <c r="J141" i="7"/>
  <c r="BK431" i="8"/>
  <c r="BK394" i="8"/>
  <c r="BK372" i="8"/>
  <c r="J368" i="8"/>
  <c r="BK284" i="8"/>
  <c r="J467" i="8"/>
  <c r="J440" i="8"/>
  <c r="J418" i="8"/>
  <c r="BK406" i="8"/>
  <c r="J391" i="8"/>
  <c r="BK375" i="8"/>
  <c r="BK353" i="8"/>
  <c r="J309" i="8"/>
  <c r="BK289" i="8"/>
  <c r="BK259" i="8"/>
  <c r="J208" i="8"/>
  <c r="J179" i="8"/>
  <c r="J163" i="8"/>
  <c r="J474" i="8"/>
  <c r="BK419" i="8"/>
  <c r="BK366" i="8"/>
  <c r="BK359" i="8"/>
  <c r="BK345" i="8"/>
  <c r="J217" i="8"/>
  <c r="J194" i="8"/>
  <c r="J177" i="8"/>
  <c r="BK168" i="8"/>
  <c r="J159" i="8"/>
  <c r="J482" i="8"/>
  <c r="J464" i="8"/>
  <c r="BK428" i="8"/>
  <c r="J393" i="8"/>
  <c r="BK186" i="8"/>
  <c r="J166" i="8"/>
  <c r="BK147" i="8"/>
  <c r="BK434" i="8"/>
  <c r="J415" i="8"/>
  <c r="J383" i="8"/>
  <c r="BK350" i="8"/>
  <c r="J345" i="8"/>
  <c r="BK338" i="8"/>
  <c r="BK326" i="8"/>
  <c r="J296" i="8"/>
  <c r="BK253" i="8"/>
  <c r="J240" i="8"/>
  <c r="BK213" i="8"/>
  <c r="BK174" i="8"/>
  <c r="J156" i="8"/>
  <c r="BK384" i="8"/>
  <c r="J341" i="8"/>
  <c r="J294" i="8"/>
  <c r="BK260" i="8"/>
  <c r="J209" i="8"/>
  <c r="BK187" i="8"/>
  <c r="J157" i="8"/>
  <c r="J479" i="8"/>
  <c r="BK475" i="8"/>
  <c r="BK467" i="8"/>
  <c r="J459" i="8"/>
  <c r="BK449" i="8"/>
  <c r="J438" i="8"/>
  <c r="J432" i="8"/>
  <c r="J419" i="8"/>
  <c r="J408" i="8"/>
  <c r="J403" i="8"/>
  <c r="J396" i="8"/>
  <c r="BK382" i="8"/>
  <c r="J366" i="8"/>
  <c r="J353" i="8"/>
  <c r="J335" i="8"/>
  <c r="BK316" i="8"/>
  <c r="BK312" i="8"/>
  <c r="BK296" i="8"/>
  <c r="J280" i="8"/>
  <c r="J275" i="8"/>
  <c r="J271" i="8"/>
  <c r="BK258" i="8"/>
  <c r="BK251" i="8"/>
  <c r="BK245" i="8"/>
  <c r="J232" i="8"/>
  <c r="J219" i="8"/>
  <c r="BK206" i="8"/>
  <c r="J193" i="8"/>
  <c r="J185" i="8"/>
  <c r="J178" i="8"/>
  <c r="BK153" i="8"/>
  <c r="J157" i="9"/>
  <c r="BK142" i="9"/>
  <c r="BK138" i="9"/>
  <c r="BK157" i="9"/>
  <c r="BK144" i="9"/>
  <c r="BK132" i="9"/>
  <c r="BK134" i="9"/>
  <c r="J149" i="9"/>
  <c r="BK220" i="10"/>
  <c r="J193" i="10"/>
  <c r="BK152" i="10"/>
  <c r="BK136" i="10"/>
  <c r="BK217" i="10"/>
  <c r="BK192" i="10"/>
  <c r="J175" i="10"/>
  <c r="J161" i="10"/>
  <c r="J139" i="10"/>
  <c r="J130" i="10"/>
  <c r="J253" i="10"/>
  <c r="BK230" i="10"/>
  <c r="BK204" i="10"/>
  <c r="BK181" i="10"/>
  <c r="J152" i="10"/>
  <c r="BK233" i="10"/>
  <c r="BK196" i="10"/>
  <c r="J179" i="10"/>
  <c r="J158" i="10"/>
  <c r="BK139" i="10"/>
  <c r="BK237" i="10"/>
  <c r="BK202" i="10"/>
  <c r="J186" i="10"/>
  <c r="J155" i="10"/>
  <c r="J141" i="10"/>
  <c r="BK260" i="10"/>
  <c r="BK245" i="10"/>
  <c r="J238" i="10"/>
  <c r="J224" i="10"/>
  <c r="J218" i="10"/>
  <c r="J213" i="10"/>
  <c r="J203" i="10"/>
  <c r="J198" i="10"/>
  <c r="J188" i="10"/>
  <c r="J174" i="10"/>
  <c r="BK159" i="10"/>
  <c r="BK148" i="10"/>
  <c r="BK130" i="10"/>
  <c r="BK243" i="10"/>
  <c r="J222" i="10"/>
  <c r="J162" i="11"/>
  <c r="J156" i="11"/>
  <c r="BK129" i="11"/>
  <c r="BK155" i="11"/>
  <c r="J135" i="11"/>
  <c r="J164" i="11"/>
  <c r="J145" i="11"/>
  <c r="J155" i="11"/>
  <c r="BK133" i="11"/>
  <c r="J159" i="11"/>
  <c r="J144" i="11"/>
  <c r="J138" i="11"/>
  <c r="BK192" i="12"/>
  <c r="BK179" i="12"/>
  <c r="BK170" i="12"/>
  <c r="BK150" i="12"/>
  <c r="BK195" i="12"/>
  <c r="J157" i="12"/>
  <c r="J185" i="12"/>
  <c r="BK156" i="12"/>
  <c r="BK145" i="12"/>
  <c r="J192" i="12"/>
  <c r="BK185" i="12"/>
  <c r="BK163" i="12"/>
  <c r="BK160" i="12"/>
  <c r="BK151" i="12"/>
  <c r="J143" i="12"/>
  <c r="BK135" i="12"/>
  <c r="BK180" i="12"/>
  <c r="J167" i="12"/>
  <c r="J146" i="12"/>
  <c r="BK256" i="13"/>
  <c r="BK249" i="13"/>
  <c r="BK234" i="13"/>
  <c r="BK213" i="13"/>
  <c r="BK187" i="13"/>
  <c r="BK175" i="13"/>
  <c r="J167" i="13"/>
  <c r="J152" i="13"/>
  <c r="J254" i="13"/>
  <c r="J226" i="13"/>
  <c r="BK208" i="13"/>
  <c r="J202" i="13"/>
  <c r="BK199" i="13"/>
  <c r="BK172" i="13"/>
  <c r="J180" i="13"/>
  <c r="BK160" i="13"/>
  <c r="J144" i="13"/>
  <c r="BK265" i="13"/>
  <c r="J253" i="13"/>
  <c r="BK237" i="13"/>
  <c r="J208" i="13"/>
  <c r="J191" i="13"/>
  <c r="J162" i="13"/>
  <c r="BK150" i="13"/>
  <c r="BK133" i="13"/>
  <c r="J229" i="13"/>
  <c r="J210" i="13"/>
  <c r="BK192" i="13"/>
  <c r="BK135" i="13"/>
  <c r="BK225" i="13"/>
  <c r="J186" i="13"/>
  <c r="BK176" i="13"/>
  <c r="BK262" i="13"/>
  <c r="BK239" i="13"/>
  <c r="J223" i="13"/>
  <c r="BK210" i="13"/>
  <c r="BK137" i="13"/>
  <c r="J267" i="13"/>
  <c r="BK260" i="13"/>
  <c r="J249" i="13"/>
  <c r="BK241" i="13"/>
  <c r="BK168" i="13"/>
  <c r="J143" i="13"/>
  <c r="BK125" i="14"/>
  <c r="J139" i="15"/>
  <c r="BK129" i="15"/>
  <c r="BK140" i="15"/>
  <c r="BK127" i="15"/>
  <c r="BK142" i="15"/>
  <c r="BK128" i="15"/>
  <c r="BK131" i="15"/>
  <c r="BK138" i="15"/>
  <c r="BK139" i="16"/>
  <c r="J145" i="16"/>
  <c r="BK126" i="16"/>
  <c r="J140" i="16"/>
  <c r="J135" i="16"/>
  <c r="BK150" i="16"/>
  <c r="BK130" i="16"/>
  <c r="J150" i="16"/>
  <c r="BK146" i="16"/>
  <c r="J124" i="16"/>
  <c r="BK225" i="17"/>
  <c r="BK201" i="17"/>
  <c r="BK188" i="17"/>
  <c r="J149" i="17"/>
  <c r="BK232" i="17"/>
  <c r="J153" i="17"/>
  <c r="J187" i="17"/>
  <c r="BK259" i="17"/>
  <c r="BK243" i="17"/>
  <c r="J225" i="17"/>
  <c r="BK211" i="17"/>
  <c r="BK190" i="17"/>
  <c r="J152" i="17"/>
  <c r="BK138" i="17"/>
  <c r="J253" i="17"/>
  <c r="J235" i="17"/>
  <c r="J221" i="17"/>
  <c r="J206" i="17"/>
  <c r="J188" i="17"/>
  <c r="J182" i="17"/>
  <c r="J174" i="17"/>
  <c r="J171" i="17"/>
  <c r="J162" i="17"/>
  <c r="BK147" i="17"/>
  <c r="BK227" i="17"/>
  <c r="BK182" i="17"/>
  <c r="BK173" i="17"/>
  <c r="BK154" i="17"/>
  <c r="BK147" i="18"/>
  <c r="BK128" i="18"/>
  <c r="J179" i="18"/>
  <c r="J168" i="18"/>
  <c r="J161" i="18"/>
  <c r="BK149" i="18"/>
  <c r="BK182" i="18"/>
  <c r="BK171" i="18"/>
  <c r="BK137" i="18"/>
  <c r="BK186" i="18"/>
  <c r="J181" i="18"/>
  <c r="J178" i="18"/>
  <c r="J170" i="18"/>
  <c r="J160" i="18"/>
  <c r="J154" i="18"/>
  <c r="BK143" i="18"/>
  <c r="BK138" i="18"/>
  <c r="J177" i="18"/>
  <c r="J139" i="18"/>
  <c r="J126" i="18"/>
  <c r="J173" i="18"/>
  <c r="BK154" i="18"/>
  <c r="J149" i="19"/>
  <c r="BK139" i="19"/>
  <c r="BK131" i="19"/>
  <c r="J144" i="19"/>
  <c r="BK141" i="19"/>
  <c r="J134" i="19"/>
  <c r="BK153" i="20"/>
  <c r="BK160" i="20"/>
  <c r="BK134" i="20"/>
  <c r="J127" i="20"/>
  <c r="BK158" i="20"/>
  <c r="BK141" i="20"/>
  <c r="J160" i="20"/>
  <c r="J154" i="20"/>
  <c r="J141" i="20"/>
  <c r="J137" i="20"/>
  <c r="BK137" i="20"/>
  <c r="J132" i="20"/>
  <c r="BK143" i="21"/>
  <c r="J127" i="21"/>
  <c r="BK133" i="21"/>
  <c r="BK135" i="21"/>
  <c r="BK136" i="21"/>
  <c r="J155" i="22"/>
  <c r="BK138" i="22"/>
  <c r="BK154" i="22"/>
  <c r="BK158" i="22"/>
  <c r="BK146" i="22"/>
  <c r="J134" i="22"/>
  <c r="BK153" i="22"/>
  <c r="J147" i="22"/>
  <c r="J139" i="22"/>
  <c r="J133" i="22"/>
  <c r="BK127" i="23"/>
  <c r="J123" i="23"/>
  <c r="BK125" i="23"/>
  <c r="BK129" i="24"/>
  <c r="J133" i="24"/>
  <c r="BK138" i="24"/>
  <c r="BK143" i="24"/>
  <c r="J135" i="24"/>
  <c r="J125" i="24"/>
  <c r="BK140" i="24"/>
  <c r="BK133" i="25"/>
  <c r="BK135" i="25"/>
  <c r="BK123" i="25"/>
  <c r="BK134" i="25"/>
  <c r="J138" i="25"/>
  <c r="J124" i="25"/>
  <c r="J149" i="26"/>
  <c r="BK166" i="26"/>
  <c r="J163" i="26"/>
  <c r="BK152" i="26"/>
  <c r="BK137" i="26"/>
  <c r="J166" i="26"/>
  <c r="BK156" i="26"/>
  <c r="BK142" i="26"/>
  <c r="BK135" i="26"/>
  <c r="BK150" i="26"/>
  <c r="BK159" i="26"/>
  <c r="BK151" i="26"/>
  <c r="J158" i="26"/>
  <c r="J139" i="26"/>
  <c r="J139" i="27"/>
  <c r="BK146" i="27"/>
  <c r="J131" i="27"/>
  <c r="J141" i="27"/>
  <c r="J196" i="28"/>
  <c r="BK192" i="28"/>
  <c r="BK182" i="28"/>
  <c r="J176" i="28"/>
  <c r="J172" i="28"/>
  <c r="BK162" i="28"/>
  <c r="J157" i="28"/>
  <c r="BK142" i="28"/>
  <c r="BK134" i="28"/>
  <c r="BK131" i="28"/>
  <c r="BK198" i="28"/>
  <c r="BK191" i="28"/>
  <c r="BK186" i="28"/>
  <c r="BK176" i="28"/>
  <c r="J166" i="28"/>
  <c r="J152" i="28"/>
  <c r="J141" i="28"/>
  <c r="J131" i="28"/>
  <c r="J193" i="28"/>
  <c r="J184" i="28"/>
  <c r="BK172" i="28"/>
  <c r="BK133" i="28"/>
  <c r="J171" i="28"/>
  <c r="J145" i="28"/>
  <c r="BK132" i="28"/>
  <c r="BK158" i="28"/>
  <c r="J147" i="28"/>
  <c r="BK130" i="29"/>
  <c r="BK140" i="29"/>
  <c r="BK126" i="29"/>
  <c r="BK136" i="29"/>
  <c r="J130" i="29"/>
  <c r="BK224" i="2"/>
  <c r="BK223" i="2"/>
  <c r="BK222" i="2"/>
  <c r="J220" i="2"/>
  <c r="J214" i="2"/>
  <c r="BK211" i="2"/>
  <c r="J210" i="2"/>
  <c r="J208" i="2"/>
  <c r="J206" i="2"/>
  <c r="J203" i="2"/>
  <c r="BK200" i="2"/>
  <c r="BK198" i="2"/>
  <c r="BK197" i="2"/>
  <c r="BK195" i="2"/>
  <c r="J191" i="2"/>
  <c r="BK182" i="2"/>
  <c r="J179" i="2"/>
  <c r="J176" i="2"/>
  <c r="BK163" i="2"/>
  <c r="BK159" i="2"/>
  <c r="BK155" i="2"/>
  <c r="J152" i="2"/>
  <c r="J147" i="2"/>
  <c r="BK145" i="2"/>
  <c r="J142" i="2"/>
  <c r="BK137" i="2"/>
  <c r="BK135" i="2"/>
  <c r="AS102" i="1"/>
  <c r="BK191" i="3"/>
  <c r="J166" i="3"/>
  <c r="J136" i="3"/>
  <c r="J201" i="3"/>
  <c r="BK200" i="3"/>
  <c r="BK153" i="3"/>
  <c r="BK161" i="3"/>
  <c r="BK140" i="3"/>
  <c r="BK205" i="3"/>
  <c r="BK193" i="3"/>
  <c r="J175" i="3"/>
  <c r="BK162" i="3"/>
  <c r="BK160" i="3"/>
  <c r="BK147" i="3"/>
  <c r="J212" i="4"/>
  <c r="J203" i="4"/>
  <c r="BK193" i="4"/>
  <c r="BK170" i="4"/>
  <c r="BK137" i="4"/>
  <c r="J131" i="4"/>
  <c r="BK182" i="4"/>
  <c r="BK210" i="4"/>
  <c r="BK204" i="4"/>
  <c r="BK186" i="4"/>
  <c r="J174" i="4"/>
  <c r="J210" i="4"/>
  <c r="J186" i="4"/>
  <c r="J183" i="4"/>
  <c r="BK206" i="4"/>
  <c r="BK183" i="4"/>
  <c r="BK168" i="4"/>
  <c r="BK139" i="4"/>
  <c r="J130" i="4"/>
  <c r="J153" i="4"/>
  <c r="J216" i="4"/>
  <c r="BK195" i="4"/>
  <c r="BK180" i="4"/>
  <c r="J172" i="4"/>
  <c r="J166" i="4"/>
  <c r="J150" i="4"/>
  <c r="BK140" i="4"/>
  <c r="J206" i="4"/>
  <c r="J165" i="4"/>
  <c r="J145" i="4"/>
  <c r="J150" i="5"/>
  <c r="BK149" i="5"/>
  <c r="BK138" i="5"/>
  <c r="J130" i="5"/>
  <c r="J144" i="5"/>
  <c r="BK131" i="5"/>
  <c r="J142" i="5"/>
  <c r="BK292" i="6"/>
  <c r="BK262" i="6"/>
  <c r="BK250" i="6"/>
  <c r="BK227" i="6"/>
  <c r="J215" i="6"/>
  <c r="J188" i="6"/>
  <c r="J169" i="6"/>
  <c r="BK160" i="6"/>
  <c r="J141" i="6"/>
  <c r="BK290" i="6"/>
  <c r="J270" i="6"/>
  <c r="J227" i="6"/>
  <c r="BK216" i="6"/>
  <c r="J208" i="6"/>
  <c r="J179" i="6"/>
  <c r="BK167" i="6"/>
  <c r="J148" i="6"/>
  <c r="BK306" i="6"/>
  <c r="J285" i="6"/>
  <c r="BK257" i="6"/>
  <c r="BK242" i="6"/>
  <c r="J226" i="6"/>
  <c r="BK188" i="6"/>
  <c r="BK173" i="6"/>
  <c r="BK152" i="6"/>
  <c r="BK299" i="6"/>
  <c r="BK222" i="6"/>
  <c r="J186" i="6"/>
  <c r="BK249" i="6"/>
  <c r="J269" i="6"/>
  <c r="J251" i="6"/>
  <c r="BK179" i="6"/>
  <c r="J160" i="6"/>
  <c r="BK304" i="6"/>
  <c r="J300" i="6"/>
  <c r="J292" i="6"/>
  <c r="J283" i="6"/>
  <c r="J273" i="6"/>
  <c r="J263" i="6"/>
  <c r="BK252" i="6"/>
  <c r="J242" i="6"/>
  <c r="BK226" i="6"/>
  <c r="BK217" i="6"/>
  <c r="J200" i="6"/>
  <c r="BK196" i="6"/>
  <c r="J187" i="6"/>
  <c r="BK182" i="6"/>
  <c r="J168" i="6"/>
  <c r="J154" i="6"/>
  <c r="BK143" i="6"/>
  <c r="BK143" i="7"/>
  <c r="J139" i="7"/>
  <c r="J392" i="8"/>
  <c r="J339" i="8"/>
  <c r="BK273" i="8"/>
  <c r="BK445" i="8"/>
  <c r="BK425" i="8"/>
  <c r="BK412" i="8"/>
  <c r="J404" i="8"/>
  <c r="J394" i="8"/>
  <c r="J378" i="8"/>
  <c r="J337" i="8"/>
  <c r="J307" i="8"/>
  <c r="J260" i="8"/>
  <c r="J221" i="8"/>
  <c r="J202" i="8"/>
  <c r="BK181" i="8"/>
  <c r="J173" i="8"/>
  <c r="J442" i="8"/>
  <c r="J422" i="8"/>
  <c r="BK376" i="8"/>
  <c r="J363" i="8"/>
  <c r="J349" i="8"/>
  <c r="J340" i="8"/>
  <c r="J326" i="8"/>
  <c r="BK307" i="8"/>
  <c r="BK294" i="8"/>
  <c r="BK278" i="8"/>
  <c r="J268" i="8"/>
  <c r="J256" i="8"/>
  <c r="BK249" i="8"/>
  <c r="J238" i="8"/>
  <c r="BK222" i="8"/>
  <c r="BK199" i="8"/>
  <c r="J191" i="8"/>
  <c r="BK166" i="8"/>
  <c r="J155" i="8"/>
  <c r="J485" i="8"/>
  <c r="BK468" i="8"/>
  <c r="J431" i="8"/>
  <c r="J402" i="8"/>
  <c r="J381" i="8"/>
  <c r="J328" i="8"/>
  <c r="J292" i="8"/>
  <c r="J239" i="8"/>
  <c r="BK232" i="8"/>
  <c r="BK224" i="8"/>
  <c r="BK211" i="8"/>
  <c r="J199" i="8"/>
  <c r="BK179" i="8"/>
  <c r="BK156" i="8"/>
  <c r="J148" i="8"/>
  <c r="BK456" i="8"/>
  <c r="BK427" i="8"/>
  <c r="BK414" i="8"/>
  <c r="BK378" i="8"/>
  <c r="BK354" i="8"/>
  <c r="BK339" i="8"/>
  <c r="BK315" i="8"/>
  <c r="J287" i="8"/>
  <c r="J389" i="8"/>
  <c r="J364" i="8"/>
  <c r="BK319" i="8"/>
  <c r="BK279" i="8"/>
  <c r="BK254" i="8"/>
  <c r="J229" i="8"/>
  <c r="BK210" i="8"/>
  <c r="BK201" i="8"/>
  <c r="BK160" i="8"/>
  <c r="J481" i="8"/>
  <c r="BK476" i="8"/>
  <c r="BK470" i="8"/>
  <c r="J460" i="8"/>
  <c r="J456" i="8"/>
  <c r="J446" i="8"/>
  <c r="BK440" i="8"/>
  <c r="BK423" i="8"/>
  <c r="BK360" i="8"/>
  <c r="BK347" i="8"/>
  <c r="BK328" i="8"/>
  <c r="BK320" i="8"/>
  <c r="J313" i="8"/>
  <c r="BK288" i="8"/>
  <c r="J282" i="8"/>
  <c r="J277" i="8"/>
  <c r="BK272" i="8"/>
  <c r="BK265" i="8"/>
  <c r="J253" i="8"/>
  <c r="BK243" i="8"/>
  <c r="J235" i="8"/>
  <c r="J224" i="8"/>
  <c r="BK208" i="8"/>
  <c r="BK191" i="8"/>
  <c r="BK184" i="8"/>
  <c r="J168" i="8"/>
  <c r="BK149" i="8"/>
  <c r="BK147" i="9"/>
  <c r="J141" i="9"/>
  <c r="BK128" i="9"/>
  <c r="BK149" i="9"/>
  <c r="J135" i="9"/>
  <c r="J147" i="9"/>
  <c r="BK153" i="9"/>
  <c r="BK131" i="9"/>
  <c r="J158" i="9"/>
  <c r="J184" i="10"/>
  <c r="J140" i="10"/>
  <c r="BK253" i="10"/>
  <c r="J245" i="10"/>
  <c r="BK229" i="10"/>
  <c r="BK221" i="10"/>
  <c r="BK200" i="10"/>
  <c r="J160" i="10"/>
  <c r="BK143" i="10"/>
  <c r="BK126" i="10"/>
  <c r="BK201" i="10"/>
  <c r="J178" i="10"/>
  <c r="J169" i="10"/>
  <c r="J146" i="10"/>
  <c r="J133" i="10"/>
  <c r="J256" i="10"/>
  <c r="J237" i="10"/>
  <c r="BK215" i="10"/>
  <c r="BK199" i="10"/>
  <c r="BK182" i="10"/>
  <c r="J168" i="10"/>
  <c r="BK247" i="10"/>
  <c r="BK216" i="10"/>
  <c r="BK193" i="10"/>
  <c r="BK176" i="10"/>
  <c r="BK164" i="10"/>
  <c r="J151" i="10"/>
  <c r="J261" i="10"/>
  <c r="BK246" i="10"/>
  <c r="BK236" i="10"/>
  <c r="J225" i="10"/>
  <c r="J220" i="10"/>
  <c r="J210" i="10"/>
  <c r="BK205" i="10"/>
  <c r="J196" i="10"/>
  <c r="BK180" i="10"/>
  <c r="BK169" i="10"/>
  <c r="J162" i="10"/>
  <c r="BK151" i="10"/>
  <c r="J128" i="10"/>
  <c r="BK239" i="10"/>
  <c r="BK211" i="10"/>
  <c r="J205" i="10"/>
  <c r="BK160" i="11"/>
  <c r="J140" i="11"/>
  <c r="BK139" i="11"/>
  <c r="BK137" i="11"/>
  <c r="BK154" i="11"/>
  <c r="BK131" i="11"/>
  <c r="BK134" i="11"/>
  <c r="BK132" i="11"/>
  <c r="BK151" i="11"/>
  <c r="J142" i="11"/>
  <c r="J136" i="11"/>
  <c r="J129" i="11"/>
  <c r="J178" i="12"/>
  <c r="J165" i="12"/>
  <c r="BK147" i="12"/>
  <c r="J136" i="12"/>
  <c r="J180" i="12"/>
  <c r="J148" i="12"/>
  <c r="BK191" i="12"/>
  <c r="J169" i="12"/>
  <c r="J147" i="12"/>
  <c r="BK194" i="12"/>
  <c r="BK187" i="12"/>
  <c r="J173" i="12"/>
  <c r="BK164" i="12"/>
  <c r="BK157" i="12"/>
  <c r="J152" i="12"/>
  <c r="J137" i="12"/>
  <c r="J182" i="12"/>
  <c r="J177" i="12"/>
  <c r="J158" i="12"/>
  <c r="J135" i="12"/>
  <c r="J250" i="13"/>
  <c r="BK222" i="13"/>
  <c r="BK207" i="13"/>
  <c r="J177" i="13"/>
  <c r="BK169" i="13"/>
  <c r="BK165" i="13"/>
  <c r="J154" i="13"/>
  <c r="BK134" i="13"/>
  <c r="BK245" i="13"/>
  <c r="J224" i="13"/>
  <c r="J215" i="13"/>
  <c r="J201" i="13"/>
  <c r="BK181" i="13"/>
  <c r="BK147" i="13"/>
  <c r="BK186" i="13"/>
  <c r="J175" i="13"/>
  <c r="BK146" i="13"/>
  <c r="J259" i="13"/>
  <c r="BK215" i="13"/>
  <c r="BK196" i="13"/>
  <c r="BK190" i="13"/>
  <c r="BK173" i="13"/>
  <c r="BK157" i="13"/>
  <c r="J146" i="13"/>
  <c r="BK248" i="13"/>
  <c r="J239" i="13"/>
  <c r="J212" i="13"/>
  <c r="J182" i="13"/>
  <c r="J247" i="13"/>
  <c r="J217" i="13"/>
  <c r="BK189" i="13"/>
  <c r="BK136" i="13"/>
  <c r="J258" i="13"/>
  <c r="J233" i="13"/>
  <c r="BK229" i="13"/>
  <c r="BK271" i="13"/>
  <c r="BK267" i="13"/>
  <c r="BK252" i="13"/>
  <c r="J241" i="13"/>
  <c r="J193" i="13"/>
  <c r="J160" i="13"/>
  <c r="J148" i="13"/>
  <c r="J132" i="13"/>
  <c r="F37" i="14"/>
  <c r="BB109" i="1" s="1"/>
  <c r="J125" i="15"/>
  <c r="J140" i="15"/>
  <c r="J127" i="15"/>
  <c r="J128" i="15"/>
  <c r="BK133" i="15"/>
  <c r="J128" i="16"/>
  <c r="J152" i="16"/>
  <c r="J130" i="16"/>
  <c r="J136" i="16"/>
  <c r="BK138" i="16"/>
  <c r="R157" i="20" l="1"/>
  <c r="F39" i="2"/>
  <c r="F35" i="2"/>
  <c r="F37" i="2"/>
  <c r="BK141" i="2"/>
  <c r="J141" i="2"/>
  <c r="J101" i="2" s="1"/>
  <c r="T164" i="2"/>
  <c r="P188" i="2"/>
  <c r="R201" i="2"/>
  <c r="P141" i="3"/>
  <c r="T176" i="3"/>
  <c r="R189" i="3"/>
  <c r="BK210" i="3"/>
  <c r="J210" i="3" s="1"/>
  <c r="J110" i="3" s="1"/>
  <c r="R214" i="3"/>
  <c r="BK156" i="4"/>
  <c r="J156" i="4" s="1"/>
  <c r="J102" i="4" s="1"/>
  <c r="R188" i="4"/>
  <c r="R135" i="6"/>
  <c r="R139" i="6"/>
  <c r="P163" i="6"/>
  <c r="T181" i="6"/>
  <c r="P198" i="6"/>
  <c r="P211" i="6"/>
  <c r="P232" i="6"/>
  <c r="P239" i="6"/>
  <c r="P248" i="6"/>
  <c r="T255" i="6"/>
  <c r="R265" i="6"/>
  <c r="T275" i="6"/>
  <c r="R286" i="6"/>
  <c r="R297" i="6"/>
  <c r="P124" i="7"/>
  <c r="P123" i="7" s="1"/>
  <c r="P122" i="7" s="1"/>
  <c r="AU101" i="1" s="1"/>
  <c r="R146" i="8"/>
  <c r="P154" i="8"/>
  <c r="BK169" i="8"/>
  <c r="J169" i="8" s="1"/>
  <c r="J102" i="8" s="1"/>
  <c r="T169" i="8"/>
  <c r="P227" i="8"/>
  <c r="R303" i="8"/>
  <c r="P323" i="8"/>
  <c r="BK343" i="8"/>
  <c r="J343" i="8" s="1"/>
  <c r="J110" i="8" s="1"/>
  <c r="BK371" i="8"/>
  <c r="J371" i="8" s="1"/>
  <c r="J112" i="8" s="1"/>
  <c r="P398" i="8"/>
  <c r="P444" i="8"/>
  <c r="R448" i="8"/>
  <c r="T452" i="8"/>
  <c r="BK461" i="8"/>
  <c r="J461" i="8"/>
  <c r="J118" i="8" s="1"/>
  <c r="R465" i="8"/>
  <c r="P480" i="8"/>
  <c r="P484" i="8"/>
  <c r="P483" i="8" s="1"/>
  <c r="BK133" i="9"/>
  <c r="J133" i="9" s="1"/>
  <c r="J101" i="9" s="1"/>
  <c r="P154" i="9"/>
  <c r="T125" i="10"/>
  <c r="BK125" i="11"/>
  <c r="J125" i="11" s="1"/>
  <c r="J100" i="11" s="1"/>
  <c r="R161" i="11"/>
  <c r="BK132" i="12"/>
  <c r="R138" i="12"/>
  <c r="T149" i="12"/>
  <c r="P171" i="12"/>
  <c r="T175" i="12"/>
  <c r="R190" i="12"/>
  <c r="R189" i="12" s="1"/>
  <c r="BK142" i="13"/>
  <c r="J142" i="13" s="1"/>
  <c r="J103" i="13" s="1"/>
  <c r="P164" i="13"/>
  <c r="T194" i="13"/>
  <c r="BK141" i="15"/>
  <c r="J141" i="15" s="1"/>
  <c r="J100" i="15" s="1"/>
  <c r="BK123" i="16"/>
  <c r="J123" i="16" s="1"/>
  <c r="J99" i="16" s="1"/>
  <c r="P123" i="16"/>
  <c r="T123" i="16"/>
  <c r="P137" i="17"/>
  <c r="T137" i="17"/>
  <c r="P167" i="17"/>
  <c r="R178" i="17"/>
  <c r="T203" i="17"/>
  <c r="R224" i="17"/>
  <c r="R236" i="17"/>
  <c r="T254" i="17"/>
  <c r="P261" i="17"/>
  <c r="P260" i="17" s="1"/>
  <c r="T125" i="18"/>
  <c r="BK129" i="19"/>
  <c r="J129" i="19" s="1"/>
  <c r="J100" i="19" s="1"/>
  <c r="P137" i="19"/>
  <c r="BK147" i="19"/>
  <c r="J147" i="19" s="1"/>
  <c r="J104" i="19" s="1"/>
  <c r="BK126" i="21"/>
  <c r="J126" i="21" s="1"/>
  <c r="J100" i="21" s="1"/>
  <c r="BK145" i="26"/>
  <c r="J145" i="26" s="1"/>
  <c r="J103" i="26" s="1"/>
  <c r="T133" i="2"/>
  <c r="P164" i="2"/>
  <c r="BK194" i="2"/>
  <c r="J194" i="2" s="1"/>
  <c r="J107" i="2" s="1"/>
  <c r="T194" i="2"/>
  <c r="P221" i="2"/>
  <c r="T141" i="3"/>
  <c r="BK164" i="3"/>
  <c r="J164" i="3"/>
  <c r="J106" i="3" s="1"/>
  <c r="R176" i="3"/>
  <c r="BK198" i="3"/>
  <c r="J198" i="3" s="1"/>
  <c r="J109" i="3" s="1"/>
  <c r="R210" i="3"/>
  <c r="BK129" i="4"/>
  <c r="J129" i="4" s="1"/>
  <c r="J100" i="4" s="1"/>
  <c r="BK161" i="4"/>
  <c r="P214" i="4"/>
  <c r="BK139" i="6"/>
  <c r="J139" i="6" s="1"/>
  <c r="J100" i="6" s="1"/>
  <c r="BK163" i="6"/>
  <c r="J163" i="6" s="1"/>
  <c r="J101" i="6" s="1"/>
  <c r="BK181" i="6"/>
  <c r="J181" i="6" s="1"/>
  <c r="J102" i="6" s="1"/>
  <c r="BK198" i="6"/>
  <c r="J198" i="6" s="1"/>
  <c r="J103" i="6" s="1"/>
  <c r="T198" i="6"/>
  <c r="T211" i="6"/>
  <c r="T232" i="6"/>
  <c r="T239" i="6"/>
  <c r="T248" i="6"/>
  <c r="BK255" i="6"/>
  <c r="J255" i="6" s="1"/>
  <c r="J108" i="6" s="1"/>
  <c r="BK265" i="6"/>
  <c r="J265" i="6"/>
  <c r="J109" i="6" s="1"/>
  <c r="P275" i="6"/>
  <c r="T286" i="6"/>
  <c r="T297" i="6"/>
  <c r="BK124" i="7"/>
  <c r="J124" i="7" s="1"/>
  <c r="J100" i="7" s="1"/>
  <c r="BK154" i="8"/>
  <c r="J154" i="8" s="1"/>
  <c r="J101" i="8" s="1"/>
  <c r="T154" i="8"/>
  <c r="R169" i="8"/>
  <c r="BK227" i="8"/>
  <c r="J227" i="8" s="1"/>
  <c r="J104" i="8" s="1"/>
  <c r="P303" i="8"/>
  <c r="BK323" i="8"/>
  <c r="J323" i="8" s="1"/>
  <c r="J109" i="8" s="1"/>
  <c r="P343" i="8"/>
  <c r="T355" i="8"/>
  <c r="R398" i="8"/>
  <c r="T444" i="8"/>
  <c r="BK452" i="8"/>
  <c r="J452" i="8" s="1"/>
  <c r="J116" i="8" s="1"/>
  <c r="BK457" i="8"/>
  <c r="J457" i="8" s="1"/>
  <c r="J117" i="8" s="1"/>
  <c r="P461" i="8"/>
  <c r="T465" i="8"/>
  <c r="R480" i="8"/>
  <c r="T484" i="8"/>
  <c r="T483" i="8" s="1"/>
  <c r="T133" i="9"/>
  <c r="BK154" i="9"/>
  <c r="J154" i="9"/>
  <c r="J103" i="9" s="1"/>
  <c r="R125" i="10"/>
  <c r="T259" i="10"/>
  <c r="BK161" i="11"/>
  <c r="J161" i="11" s="1"/>
  <c r="J101" i="11" s="1"/>
  <c r="T132" i="12"/>
  <c r="P149" i="12"/>
  <c r="R159" i="12"/>
  <c r="P175" i="12"/>
  <c r="R181" i="12"/>
  <c r="R131" i="13"/>
  <c r="R130" i="13" s="1"/>
  <c r="T142" i="13"/>
  <c r="R194" i="13"/>
  <c r="R230" i="13"/>
  <c r="BK123" i="15"/>
  <c r="R141" i="15"/>
  <c r="T129" i="16"/>
  <c r="P145" i="17"/>
  <c r="R167" i="17"/>
  <c r="T178" i="17"/>
  <c r="R203" i="17"/>
  <c r="BK218" i="17"/>
  <c r="J218" i="17" s="1"/>
  <c r="J108" i="17" s="1"/>
  <c r="R218" i="17"/>
  <c r="T224" i="17"/>
  <c r="BK254" i="17"/>
  <c r="J254" i="17" s="1"/>
  <c r="J111" i="17" s="1"/>
  <c r="BK261" i="17"/>
  <c r="BK260" i="17" s="1"/>
  <c r="J260" i="17" s="1"/>
  <c r="J112" i="17" s="1"/>
  <c r="P184" i="18"/>
  <c r="T129" i="19"/>
  <c r="T137" i="19"/>
  <c r="R142" i="19"/>
  <c r="R147" i="19"/>
  <c r="R125" i="20"/>
  <c r="R124" i="20" s="1"/>
  <c r="R123" i="20" s="1"/>
  <c r="R126" i="21"/>
  <c r="R125" i="21" s="1"/>
  <c r="R124" i="21" s="1"/>
  <c r="R129" i="22"/>
  <c r="R128" i="22" s="1"/>
  <c r="R136" i="22"/>
  <c r="BK149" i="22"/>
  <c r="J149" i="22" s="1"/>
  <c r="J104" i="22" s="1"/>
  <c r="T122" i="23"/>
  <c r="T121" i="23"/>
  <c r="R123" i="24"/>
  <c r="R122" i="24" s="1"/>
  <c r="BK141" i="24"/>
  <c r="J141" i="24" s="1"/>
  <c r="J100" i="24" s="1"/>
  <c r="R141" i="24"/>
  <c r="P122" i="25"/>
  <c r="P121" i="25" s="1"/>
  <c r="AU121" i="1" s="1"/>
  <c r="BK129" i="26"/>
  <c r="J129" i="26" s="1"/>
  <c r="J100" i="26" s="1"/>
  <c r="T129" i="26"/>
  <c r="P138" i="26"/>
  <c r="BK141" i="26"/>
  <c r="J141" i="26" s="1"/>
  <c r="J102" i="26" s="1"/>
  <c r="R141" i="26"/>
  <c r="R145" i="26"/>
  <c r="P130" i="27"/>
  <c r="BK137" i="27"/>
  <c r="J137" i="27" s="1"/>
  <c r="J101" i="27" s="1"/>
  <c r="T145" i="27"/>
  <c r="T144" i="27"/>
  <c r="BK129" i="28"/>
  <c r="J129" i="28" s="1"/>
  <c r="J100" i="28" s="1"/>
  <c r="R133" i="2"/>
  <c r="BK164" i="2"/>
  <c r="J164" i="2" s="1"/>
  <c r="J103" i="2" s="1"/>
  <c r="P201" i="2"/>
  <c r="R137" i="3"/>
  <c r="T158" i="3"/>
  <c r="T164" i="3"/>
  <c r="R198" i="3"/>
  <c r="BK214" i="3"/>
  <c r="J214" i="3" s="1"/>
  <c r="J111" i="3" s="1"/>
  <c r="P156" i="4"/>
  <c r="T188" i="4"/>
  <c r="BK135" i="6"/>
  <c r="J135" i="6" s="1"/>
  <c r="J99" i="6" s="1"/>
  <c r="P139" i="6"/>
  <c r="T163" i="6"/>
  <c r="R181" i="6"/>
  <c r="R198" i="6"/>
  <c r="R211" i="6"/>
  <c r="BK232" i="6"/>
  <c r="J232" i="6" s="1"/>
  <c r="J105" i="6" s="1"/>
  <c r="BK239" i="6"/>
  <c r="J239" i="6"/>
  <c r="J106" i="6" s="1"/>
  <c r="BK248" i="6"/>
  <c r="J248" i="6" s="1"/>
  <c r="J107" i="6" s="1"/>
  <c r="R255" i="6"/>
  <c r="P265" i="6"/>
  <c r="BK275" i="6"/>
  <c r="J275" i="6" s="1"/>
  <c r="J110" i="6" s="1"/>
  <c r="BK286" i="6"/>
  <c r="J286" i="6" s="1"/>
  <c r="J111" i="6" s="1"/>
  <c r="P297" i="6"/>
  <c r="T124" i="7"/>
  <c r="T123" i="7" s="1"/>
  <c r="T122" i="7" s="1"/>
  <c r="P146" i="8"/>
  <c r="BK180" i="8"/>
  <c r="J180" i="8" s="1"/>
  <c r="J103" i="8" s="1"/>
  <c r="R227" i="8"/>
  <c r="BK303" i="8"/>
  <c r="J303" i="8" s="1"/>
  <c r="J107" i="8" s="1"/>
  <c r="R323" i="8"/>
  <c r="T343" i="8"/>
  <c r="P355" i="8"/>
  <c r="T398" i="8"/>
  <c r="T448" i="8"/>
  <c r="R457" i="8"/>
  <c r="P465" i="8"/>
  <c r="T480" i="8"/>
  <c r="R127" i="9"/>
  <c r="P133" i="9"/>
  <c r="T154" i="9"/>
  <c r="R259" i="10"/>
  <c r="T125" i="11"/>
  <c r="BK138" i="12"/>
  <c r="J138" i="12" s="1"/>
  <c r="J101" i="12" s="1"/>
  <c r="BK159" i="12"/>
  <c r="J159" i="12" s="1"/>
  <c r="J103" i="12" s="1"/>
  <c r="BK175" i="12"/>
  <c r="J175" i="12" s="1"/>
  <c r="J105" i="12" s="1"/>
  <c r="BK190" i="12"/>
  <c r="J190" i="12" s="1"/>
  <c r="J108" i="12" s="1"/>
  <c r="BK131" i="13"/>
  <c r="P142" i="13"/>
  <c r="P194" i="13"/>
  <c r="T230" i="13"/>
  <c r="T123" i="15"/>
  <c r="P129" i="16"/>
  <c r="P122" i="16" s="1"/>
  <c r="AU111" i="1" s="1"/>
  <c r="T145" i="17"/>
  <c r="T167" i="17"/>
  <c r="BK178" i="17"/>
  <c r="J178" i="17" s="1"/>
  <c r="J104" i="17" s="1"/>
  <c r="BK203" i="17"/>
  <c r="J203" i="17" s="1"/>
  <c r="J107" i="17" s="1"/>
  <c r="BK224" i="17"/>
  <c r="J224" i="17" s="1"/>
  <c r="J109" i="17" s="1"/>
  <c r="BK236" i="17"/>
  <c r="J236" i="17"/>
  <c r="J110" i="17" s="1"/>
  <c r="R254" i="17"/>
  <c r="T261" i="17"/>
  <c r="T260" i="17"/>
  <c r="R125" i="18"/>
  <c r="R124" i="18" s="1"/>
  <c r="R123" i="18" s="1"/>
  <c r="R184" i="18"/>
  <c r="R129" i="19"/>
  <c r="R137" i="19"/>
  <c r="P142" i="19"/>
  <c r="T142" i="19"/>
  <c r="P157" i="20"/>
  <c r="BK129" i="22"/>
  <c r="J129" i="22" s="1"/>
  <c r="J100" i="22" s="1"/>
  <c r="P140" i="22"/>
  <c r="R149" i="22"/>
  <c r="R122" i="23"/>
  <c r="R121" i="23" s="1"/>
  <c r="T123" i="24"/>
  <c r="T141" i="24"/>
  <c r="T122" i="24" s="1"/>
  <c r="T122" i="25"/>
  <c r="T121" i="25" s="1"/>
  <c r="P129" i="26"/>
  <c r="BK138" i="26"/>
  <c r="J138" i="26" s="1"/>
  <c r="J101" i="26" s="1"/>
  <c r="R138" i="26"/>
  <c r="P141" i="26"/>
  <c r="T141" i="26"/>
  <c r="T145" i="26"/>
  <c r="BK130" i="27"/>
  <c r="J130" i="27" s="1"/>
  <c r="J100" i="27" s="1"/>
  <c r="R130" i="27"/>
  <c r="R137" i="27"/>
  <c r="BK145" i="27"/>
  <c r="J145" i="27" s="1"/>
  <c r="J105" i="27" s="1"/>
  <c r="R145" i="27"/>
  <c r="R144" i="27" s="1"/>
  <c r="R129" i="28"/>
  <c r="BK148" i="28"/>
  <c r="J148" i="28" s="1"/>
  <c r="J103" i="28" s="1"/>
  <c r="P148" i="28"/>
  <c r="T148" i="28"/>
  <c r="P156" i="28"/>
  <c r="R168" i="28"/>
  <c r="BK133" i="2"/>
  <c r="J133" i="2" s="1"/>
  <c r="J100" i="2" s="1"/>
  <c r="T141" i="2"/>
  <c r="R148" i="2"/>
  <c r="BK188" i="2"/>
  <c r="J188" i="2" s="1"/>
  <c r="J106" i="2" s="1"/>
  <c r="BK201" i="2"/>
  <c r="J201" i="2" s="1"/>
  <c r="J108" i="2" s="1"/>
  <c r="T221" i="2"/>
  <c r="BK137" i="3"/>
  <c r="J137" i="3"/>
  <c r="J101" i="3" s="1"/>
  <c r="T137" i="3"/>
  <c r="T134" i="3" s="1"/>
  <c r="R164" i="3"/>
  <c r="BK189" i="3"/>
  <c r="J189" i="3" s="1"/>
  <c r="J108" i="3" s="1"/>
  <c r="T189" i="3"/>
  <c r="P210" i="3"/>
  <c r="T214" i="3"/>
  <c r="T129" i="4"/>
  <c r="T128" i="4" s="1"/>
  <c r="R156" i="4"/>
  <c r="P188" i="4"/>
  <c r="T214" i="4"/>
  <c r="T124" i="5"/>
  <c r="T123" i="5" s="1"/>
  <c r="T122" i="5" s="1"/>
  <c r="P125" i="20"/>
  <c r="T126" i="21"/>
  <c r="T125" i="21" s="1"/>
  <c r="T124" i="21" s="1"/>
  <c r="P136" i="22"/>
  <c r="T140" i="22"/>
  <c r="BK148" i="2"/>
  <c r="J148" i="2" s="1"/>
  <c r="J102" i="2" s="1"/>
  <c r="BK221" i="2"/>
  <c r="J221" i="2"/>
  <c r="J109" i="2" s="1"/>
  <c r="P164" i="3"/>
  <c r="P214" i="3"/>
  <c r="R161" i="4"/>
  <c r="BK124" i="5"/>
  <c r="J124" i="5" s="1"/>
  <c r="J100" i="5" s="1"/>
  <c r="P125" i="11"/>
  <c r="T161" i="11"/>
  <c r="P138" i="12"/>
  <c r="T159" i="12"/>
  <c r="T171" i="12"/>
  <c r="P181" i="12"/>
  <c r="T190" i="12"/>
  <c r="T189" i="12"/>
  <c r="P131" i="13"/>
  <c r="P130" i="13" s="1"/>
  <c r="R142" i="13"/>
  <c r="BK194" i="13"/>
  <c r="J194" i="13" s="1"/>
  <c r="J105" i="13" s="1"/>
  <c r="BK230" i="13"/>
  <c r="J230" i="13"/>
  <c r="J106" i="13" s="1"/>
  <c r="R123" i="15"/>
  <c r="R122" i="15" s="1"/>
  <c r="R123" i="16"/>
  <c r="BK137" i="17"/>
  <c r="J137" i="17" s="1"/>
  <c r="J100" i="17" s="1"/>
  <c r="R137" i="17"/>
  <c r="BK167" i="17"/>
  <c r="J167" i="17" s="1"/>
  <c r="J102" i="17" s="1"/>
  <c r="P170" i="17"/>
  <c r="T170" i="17"/>
  <c r="P203" i="17"/>
  <c r="P224" i="17"/>
  <c r="P236" i="17"/>
  <c r="P254" i="17"/>
  <c r="R261" i="17"/>
  <c r="R260" i="17" s="1"/>
  <c r="P125" i="18"/>
  <c r="T184" i="18"/>
  <c r="BK137" i="19"/>
  <c r="J137" i="19" s="1"/>
  <c r="J101" i="19" s="1"/>
  <c r="BK142" i="19"/>
  <c r="J142" i="19" s="1"/>
  <c r="J103" i="19" s="1"/>
  <c r="T147" i="19"/>
  <c r="T125" i="20"/>
  <c r="BK136" i="22"/>
  <c r="J136" i="22" s="1"/>
  <c r="J102" i="22" s="1"/>
  <c r="T149" i="22"/>
  <c r="BK123" i="24"/>
  <c r="BK122" i="24" s="1"/>
  <c r="J122" i="24" s="1"/>
  <c r="T130" i="27"/>
  <c r="BK168" i="28"/>
  <c r="J168" i="28" s="1"/>
  <c r="J105" i="28" s="1"/>
  <c r="P133" i="2"/>
  <c r="T148" i="2"/>
  <c r="R194" i="2"/>
  <c r="P137" i="3"/>
  <c r="P134" i="3" s="1"/>
  <c r="BK158" i="3"/>
  <c r="J158" i="3" s="1"/>
  <c r="J105" i="3" s="1"/>
  <c r="P189" i="3"/>
  <c r="BK188" i="4"/>
  <c r="J188" i="4" s="1"/>
  <c r="J104" i="4" s="1"/>
  <c r="R124" i="5"/>
  <c r="R123" i="5" s="1"/>
  <c r="R122" i="5" s="1"/>
  <c r="P135" i="6"/>
  <c r="T135" i="6"/>
  <c r="T139" i="6"/>
  <c r="R163" i="6"/>
  <c r="P181" i="6"/>
  <c r="BK211" i="6"/>
  <c r="J211" i="6" s="1"/>
  <c r="J104" i="6" s="1"/>
  <c r="R232" i="6"/>
  <c r="R239" i="6"/>
  <c r="R248" i="6"/>
  <c r="P255" i="6"/>
  <c r="T265" i="6"/>
  <c r="R275" i="6"/>
  <c r="P286" i="6"/>
  <c r="BK297" i="6"/>
  <c r="J297" i="6" s="1"/>
  <c r="J112" i="6" s="1"/>
  <c r="R124" i="7"/>
  <c r="R123" i="7" s="1"/>
  <c r="R122" i="7" s="1"/>
  <c r="T146" i="8"/>
  <c r="R154" i="8"/>
  <c r="P169" i="8"/>
  <c r="R180" i="8"/>
  <c r="T180" i="8"/>
  <c r="T303" i="8"/>
  <c r="P317" i="8"/>
  <c r="T317" i="8"/>
  <c r="T323" i="8"/>
  <c r="BK355" i="8"/>
  <c r="J355" i="8" s="1"/>
  <c r="J111" i="8" s="1"/>
  <c r="P371" i="8"/>
  <c r="R371" i="8"/>
  <c r="T371" i="8"/>
  <c r="BK444" i="8"/>
  <c r="J444" i="8" s="1"/>
  <c r="J114" i="8" s="1"/>
  <c r="BK448" i="8"/>
  <c r="J448" i="8" s="1"/>
  <c r="J115" i="8" s="1"/>
  <c r="P452" i="8"/>
  <c r="P457" i="8"/>
  <c r="R461" i="8"/>
  <c r="T461" i="8"/>
  <c r="R484" i="8"/>
  <c r="R483" i="8" s="1"/>
  <c r="BK127" i="9"/>
  <c r="J127" i="9" s="1"/>
  <c r="J100" i="9" s="1"/>
  <c r="R133" i="9"/>
  <c r="R154" i="9"/>
  <c r="P125" i="10"/>
  <c r="P124" i="10" s="1"/>
  <c r="P123" i="10" s="1"/>
  <c r="AU105" i="1" s="1"/>
  <c r="P259" i="10"/>
  <c r="R125" i="11"/>
  <c r="R124" i="11" s="1"/>
  <c r="R123" i="11" s="1"/>
  <c r="P132" i="12"/>
  <c r="P131" i="12" s="1"/>
  <c r="T138" i="12"/>
  <c r="P159" i="12"/>
  <c r="R171" i="12"/>
  <c r="BK181" i="12"/>
  <c r="J181" i="12" s="1"/>
  <c r="J106" i="12" s="1"/>
  <c r="P190" i="12"/>
  <c r="P189" i="12" s="1"/>
  <c r="BK164" i="13"/>
  <c r="J164" i="13" s="1"/>
  <c r="J104" i="13" s="1"/>
  <c r="T164" i="13"/>
  <c r="P230" i="13"/>
  <c r="P123" i="15"/>
  <c r="T141" i="15"/>
  <c r="BK129" i="16"/>
  <c r="J129" i="16" s="1"/>
  <c r="J100" i="16" s="1"/>
  <c r="R145" i="17"/>
  <c r="BK170" i="17"/>
  <c r="J170" i="17" s="1"/>
  <c r="J103" i="17" s="1"/>
  <c r="P178" i="17"/>
  <c r="P218" i="17"/>
  <c r="T218" i="17"/>
  <c r="T236" i="17"/>
  <c r="BK184" i="18"/>
  <c r="J184" i="18" s="1"/>
  <c r="J101" i="18" s="1"/>
  <c r="BK125" i="20"/>
  <c r="J125" i="20" s="1"/>
  <c r="J100" i="20" s="1"/>
  <c r="BK157" i="20"/>
  <c r="J157" i="20" s="1"/>
  <c r="J101" i="20" s="1"/>
  <c r="P126" i="21"/>
  <c r="P125" i="21" s="1"/>
  <c r="P124" i="21" s="1"/>
  <c r="AU117" i="1" s="1"/>
  <c r="T129" i="22"/>
  <c r="T128" i="22" s="1"/>
  <c r="BK140" i="22"/>
  <c r="J140" i="22" s="1"/>
  <c r="J103" i="22" s="1"/>
  <c r="P149" i="22"/>
  <c r="P122" i="23"/>
  <c r="P121" i="23" s="1"/>
  <c r="AU119" i="1" s="1"/>
  <c r="BK122" i="25"/>
  <c r="J122" i="25" s="1"/>
  <c r="J99" i="25" s="1"/>
  <c r="P141" i="2"/>
  <c r="R164" i="2"/>
  <c r="T188" i="2"/>
  <c r="T201" i="2"/>
  <c r="R141" i="3"/>
  <c r="R158" i="3"/>
  <c r="BK176" i="3"/>
  <c r="J176" i="3" s="1"/>
  <c r="J107" i="3" s="1"/>
  <c r="P198" i="3"/>
  <c r="T210" i="3"/>
  <c r="R129" i="4"/>
  <c r="R128" i="4" s="1"/>
  <c r="T156" i="4"/>
  <c r="T161" i="4"/>
  <c r="BK214" i="4"/>
  <c r="J214" i="4" s="1"/>
  <c r="J105" i="4" s="1"/>
  <c r="P124" i="5"/>
  <c r="P123" i="5" s="1"/>
  <c r="P122" i="5" s="1"/>
  <c r="AU99" i="1" s="1"/>
  <c r="T131" i="13"/>
  <c r="T130" i="13" s="1"/>
  <c r="R164" i="13"/>
  <c r="P141" i="15"/>
  <c r="R129" i="16"/>
  <c r="BK145" i="17"/>
  <c r="J145" i="17" s="1"/>
  <c r="J101" i="17" s="1"/>
  <c r="R170" i="17"/>
  <c r="BK125" i="18"/>
  <c r="J125" i="18" s="1"/>
  <c r="J100" i="18" s="1"/>
  <c r="P129" i="19"/>
  <c r="P147" i="19"/>
  <c r="P140" i="19" s="1"/>
  <c r="T157" i="20"/>
  <c r="P129" i="22"/>
  <c r="P128" i="22" s="1"/>
  <c r="T136" i="22"/>
  <c r="R140" i="22"/>
  <c r="BK122" i="23"/>
  <c r="J122" i="23" s="1"/>
  <c r="J99" i="23" s="1"/>
  <c r="P123" i="24"/>
  <c r="P141" i="24"/>
  <c r="P137" i="27"/>
  <c r="P145" i="27"/>
  <c r="P144" i="27" s="1"/>
  <c r="T129" i="28"/>
  <c r="R148" i="28"/>
  <c r="R156" i="28"/>
  <c r="T156" i="28"/>
  <c r="T168" i="28"/>
  <c r="R141" i="2"/>
  <c r="P148" i="2"/>
  <c r="R188" i="2"/>
  <c r="P194" i="2"/>
  <c r="R221" i="2"/>
  <c r="BK141" i="3"/>
  <c r="J141" i="3" s="1"/>
  <c r="J102" i="3" s="1"/>
  <c r="P158" i="3"/>
  <c r="P176" i="3"/>
  <c r="T198" i="3"/>
  <c r="P129" i="4"/>
  <c r="P128" i="4" s="1"/>
  <c r="P161" i="4"/>
  <c r="R214" i="4"/>
  <c r="BK146" i="8"/>
  <c r="J146" i="8" s="1"/>
  <c r="J100" i="8" s="1"/>
  <c r="P180" i="8"/>
  <c r="T227" i="8"/>
  <c r="BK317" i="8"/>
  <c r="J317" i="8" s="1"/>
  <c r="J108" i="8" s="1"/>
  <c r="R317" i="8"/>
  <c r="R343" i="8"/>
  <c r="R355" i="8"/>
  <c r="BK398" i="8"/>
  <c r="J398" i="8" s="1"/>
  <c r="J113" i="8" s="1"/>
  <c r="R444" i="8"/>
  <c r="P448" i="8"/>
  <c r="R452" i="8"/>
  <c r="T457" i="8"/>
  <c r="BK465" i="8"/>
  <c r="J465" i="8" s="1"/>
  <c r="J119" i="8" s="1"/>
  <c r="BK480" i="8"/>
  <c r="J480" i="8" s="1"/>
  <c r="J120" i="8" s="1"/>
  <c r="BK484" i="8"/>
  <c r="J484" i="8" s="1"/>
  <c r="J122" i="8" s="1"/>
  <c r="P127" i="9"/>
  <c r="T127" i="9"/>
  <c r="BK125" i="10"/>
  <c r="J125" i="10" s="1"/>
  <c r="J100" i="10" s="1"/>
  <c r="BK259" i="10"/>
  <c r="J259" i="10" s="1"/>
  <c r="J101" i="10" s="1"/>
  <c r="P161" i="11"/>
  <c r="R132" i="12"/>
  <c r="BK149" i="12"/>
  <c r="J149" i="12" s="1"/>
  <c r="J102" i="12" s="1"/>
  <c r="R149" i="12"/>
  <c r="BK171" i="12"/>
  <c r="J171" i="12" s="1"/>
  <c r="J104" i="12" s="1"/>
  <c r="R175" i="12"/>
  <c r="T181" i="12"/>
  <c r="R122" i="25"/>
  <c r="R121" i="25" s="1"/>
  <c r="R129" i="26"/>
  <c r="T138" i="26"/>
  <c r="P145" i="26"/>
  <c r="T137" i="27"/>
  <c r="P129" i="28"/>
  <c r="BK156" i="28"/>
  <c r="J156" i="28" s="1"/>
  <c r="J104" i="28" s="1"/>
  <c r="P168" i="28"/>
  <c r="BK125" i="29"/>
  <c r="J125" i="29" s="1"/>
  <c r="J98" i="29" s="1"/>
  <c r="P125" i="29"/>
  <c r="R125" i="29"/>
  <c r="T125" i="29"/>
  <c r="BK128" i="29"/>
  <c r="J128" i="29" s="1"/>
  <c r="J99" i="29" s="1"/>
  <c r="P128" i="29"/>
  <c r="P122" i="29" s="1"/>
  <c r="AU126" i="1" s="1"/>
  <c r="R128" i="29"/>
  <c r="T128" i="29"/>
  <c r="BK131" i="29"/>
  <c r="J131" i="29" s="1"/>
  <c r="J100" i="29" s="1"/>
  <c r="P131" i="29"/>
  <c r="R131" i="29"/>
  <c r="T131" i="29"/>
  <c r="BK135" i="29"/>
  <c r="J135" i="29" s="1"/>
  <c r="J101" i="29" s="1"/>
  <c r="P135" i="29"/>
  <c r="R135" i="29"/>
  <c r="T135" i="29"/>
  <c r="BK160" i="22"/>
  <c r="J160" i="22" s="1"/>
  <c r="J105" i="22" s="1"/>
  <c r="BK140" i="27"/>
  <c r="J140" i="27" s="1"/>
  <c r="J102" i="27" s="1"/>
  <c r="BK142" i="27"/>
  <c r="J142" i="27" s="1"/>
  <c r="J103" i="27" s="1"/>
  <c r="BK148" i="27"/>
  <c r="J148" i="27" s="1"/>
  <c r="J106" i="27" s="1"/>
  <c r="BK124" i="14"/>
  <c r="J124" i="14" s="1"/>
  <c r="J100" i="14" s="1"/>
  <c r="BK142" i="21"/>
  <c r="BK141" i="21" s="1"/>
  <c r="J141" i="21" s="1"/>
  <c r="J101" i="21" s="1"/>
  <c r="BK171" i="26"/>
  <c r="J171" i="26" s="1"/>
  <c r="J105" i="26" s="1"/>
  <c r="BK144" i="28"/>
  <c r="J144" i="28" s="1"/>
  <c r="J101" i="28" s="1"/>
  <c r="BK155" i="3"/>
  <c r="J155" i="3" s="1"/>
  <c r="J103" i="3" s="1"/>
  <c r="BK135" i="3"/>
  <c r="J135" i="3" s="1"/>
  <c r="J100" i="3" s="1"/>
  <c r="BK270" i="13"/>
  <c r="J270" i="13" s="1"/>
  <c r="J107" i="13" s="1"/>
  <c r="BK139" i="13"/>
  <c r="J139" i="13" s="1"/>
  <c r="J101" i="13" s="1"/>
  <c r="BK200" i="17"/>
  <c r="J200" i="17" s="1"/>
  <c r="J105" i="17" s="1"/>
  <c r="BK127" i="19"/>
  <c r="J127" i="19" s="1"/>
  <c r="J99" i="19" s="1"/>
  <c r="BK146" i="28"/>
  <c r="J146" i="28" s="1"/>
  <c r="J102" i="28" s="1"/>
  <c r="BK185" i="2"/>
  <c r="J185" i="2" s="1"/>
  <c r="J104" i="2" s="1"/>
  <c r="BK300" i="8"/>
  <c r="J300" i="8" s="1"/>
  <c r="J105" i="8" s="1"/>
  <c r="BK152" i="9"/>
  <c r="J152" i="9" s="1"/>
  <c r="J102" i="9" s="1"/>
  <c r="BK123" i="29"/>
  <c r="BK139" i="29"/>
  <c r="J139" i="29" s="1"/>
  <c r="J102" i="29" s="1"/>
  <c r="E85" i="29"/>
  <c r="F91" i="29"/>
  <c r="F119" i="29"/>
  <c r="BF137" i="29"/>
  <c r="BF127" i="29"/>
  <c r="BF130" i="29"/>
  <c r="J92" i="29"/>
  <c r="J118" i="29"/>
  <c r="BF126" i="29"/>
  <c r="BF134" i="29"/>
  <c r="BF138" i="29"/>
  <c r="BF132" i="29"/>
  <c r="J89" i="29"/>
  <c r="BF124" i="29"/>
  <c r="BF129" i="29"/>
  <c r="BF133" i="29"/>
  <c r="BF136" i="29"/>
  <c r="BF140" i="29"/>
  <c r="BK144" i="27"/>
  <c r="J144" i="27" s="1"/>
  <c r="J104" i="27" s="1"/>
  <c r="J91" i="28"/>
  <c r="BF182" i="28"/>
  <c r="BF184" i="28"/>
  <c r="BF187" i="28"/>
  <c r="BF189" i="28"/>
  <c r="F94" i="28"/>
  <c r="BF134" i="28"/>
  <c r="BF151" i="28"/>
  <c r="BF161" i="28"/>
  <c r="BF167" i="28"/>
  <c r="BF190" i="28"/>
  <c r="BF193" i="28"/>
  <c r="BF197" i="28"/>
  <c r="E115" i="28"/>
  <c r="BF135" i="28"/>
  <c r="BF153" i="28"/>
  <c r="BF176" i="28"/>
  <c r="BF178" i="28"/>
  <c r="BF195" i="28"/>
  <c r="BF196" i="28"/>
  <c r="BF132" i="28"/>
  <c r="BF136" i="28"/>
  <c r="BF155" i="28"/>
  <c r="BF159" i="28"/>
  <c r="BF171" i="28"/>
  <c r="BF175" i="28"/>
  <c r="BF177" i="28"/>
  <c r="BF183" i="28"/>
  <c r="BF188" i="28"/>
  <c r="BF191" i="28"/>
  <c r="BF137" i="28"/>
  <c r="BF139" i="28"/>
  <c r="BF145" i="28"/>
  <c r="BF147" i="28"/>
  <c r="BF150" i="28"/>
  <c r="BF152" i="28"/>
  <c r="BF157" i="28"/>
  <c r="BF162" i="28"/>
  <c r="BF163" i="28"/>
  <c r="BF166" i="28"/>
  <c r="BF172" i="28"/>
  <c r="BF179" i="28"/>
  <c r="BF181" i="28"/>
  <c r="BF198" i="28"/>
  <c r="BF140" i="28"/>
  <c r="BF138" i="28"/>
  <c r="BF158" i="28"/>
  <c r="BF160" i="28"/>
  <c r="BF130" i="28"/>
  <c r="BF131" i="28"/>
  <c r="BF133" i="28"/>
  <c r="BF141" i="28"/>
  <c r="BF142" i="28"/>
  <c r="BF143" i="28"/>
  <c r="BF149" i="28"/>
  <c r="BF154" i="28"/>
  <c r="BF164" i="28"/>
  <c r="BF165" i="28"/>
  <c r="BF169" i="28"/>
  <c r="BF170" i="28"/>
  <c r="BF173" i="28"/>
  <c r="BF174" i="28"/>
  <c r="BF180" i="28"/>
  <c r="BF185" i="28"/>
  <c r="BF186" i="28"/>
  <c r="BF192" i="28"/>
  <c r="BF194" i="28"/>
  <c r="E85" i="27"/>
  <c r="F93" i="27"/>
  <c r="F125" i="27"/>
  <c r="BF141" i="27"/>
  <c r="BF147" i="27"/>
  <c r="BF134" i="27"/>
  <c r="BF135" i="27"/>
  <c r="BF143" i="27"/>
  <c r="J91" i="27"/>
  <c r="J94" i="27"/>
  <c r="BF131" i="27"/>
  <c r="BF132" i="27"/>
  <c r="BF139" i="27"/>
  <c r="BF149" i="27"/>
  <c r="J93" i="27"/>
  <c r="BF136" i="27"/>
  <c r="BF146" i="27"/>
  <c r="BF138" i="27"/>
  <c r="BF133" i="27"/>
  <c r="BF139" i="26"/>
  <c r="BF132" i="26"/>
  <c r="J94" i="26"/>
  <c r="J123" i="26"/>
  <c r="BF136" i="26"/>
  <c r="BF137" i="26"/>
  <c r="BF140" i="26"/>
  <c r="BF144" i="26"/>
  <c r="BF147" i="26"/>
  <c r="BF156" i="26"/>
  <c r="BF166" i="26"/>
  <c r="E85" i="26"/>
  <c r="BF130" i="26"/>
  <c r="BF148" i="26"/>
  <c r="BF149" i="26"/>
  <c r="BF150" i="26"/>
  <c r="BF159" i="26"/>
  <c r="BF160" i="26"/>
  <c r="BF161" i="26"/>
  <c r="BF168" i="26"/>
  <c r="BF172" i="26"/>
  <c r="F94" i="26"/>
  <c r="BF134" i="26"/>
  <c r="BF165" i="26"/>
  <c r="BK121" i="25"/>
  <c r="J121" i="25" s="1"/>
  <c r="J32" i="25" s="1"/>
  <c r="BF133" i="26"/>
  <c r="BF143" i="26"/>
  <c r="BF146" i="26"/>
  <c r="BF152" i="26"/>
  <c r="BF154" i="26"/>
  <c r="BF155" i="26"/>
  <c r="BF157" i="26"/>
  <c r="BF158" i="26"/>
  <c r="BF162" i="26"/>
  <c r="BF164" i="26"/>
  <c r="BF167" i="26"/>
  <c r="F93" i="26"/>
  <c r="BF142" i="26"/>
  <c r="BF151" i="26"/>
  <c r="BF153" i="26"/>
  <c r="BF169" i="26"/>
  <c r="BF131" i="26"/>
  <c r="BF135" i="26"/>
  <c r="BF163" i="26"/>
  <c r="J123" i="24"/>
  <c r="J99" i="24" s="1"/>
  <c r="E85" i="25"/>
  <c r="F94" i="25"/>
  <c r="BF126" i="25"/>
  <c r="J93" i="25"/>
  <c r="J94" i="25"/>
  <c r="BF124" i="25"/>
  <c r="BF125" i="25"/>
  <c r="BF128" i="25"/>
  <c r="BF129" i="25"/>
  <c r="BF135" i="25"/>
  <c r="BF137" i="25"/>
  <c r="BF123" i="25"/>
  <c r="BF133" i="25"/>
  <c r="BF138" i="25"/>
  <c r="F93" i="25"/>
  <c r="BF130" i="25"/>
  <c r="BF131" i="25"/>
  <c r="BF139" i="25"/>
  <c r="BF136" i="25"/>
  <c r="BF132" i="25"/>
  <c r="BF134" i="25"/>
  <c r="BF127" i="25"/>
  <c r="BF132" i="24"/>
  <c r="BF133" i="24"/>
  <c r="BF143" i="24"/>
  <c r="J91" i="24"/>
  <c r="F94" i="24"/>
  <c r="BF125" i="24"/>
  <c r="BF128" i="24"/>
  <c r="BF131" i="24"/>
  <c r="BF135" i="24"/>
  <c r="BF136" i="24"/>
  <c r="BF142" i="24"/>
  <c r="BF139" i="24"/>
  <c r="J119" i="24"/>
  <c r="BF127" i="24"/>
  <c r="BF130" i="24"/>
  <c r="F118" i="24"/>
  <c r="BF129" i="24"/>
  <c r="BF134" i="24"/>
  <c r="BF137" i="24"/>
  <c r="BF138" i="24"/>
  <c r="E85" i="24"/>
  <c r="BF124" i="24"/>
  <c r="BF126" i="24"/>
  <c r="BF140" i="24"/>
  <c r="J118" i="24"/>
  <c r="J91" i="23"/>
  <c r="J93" i="23"/>
  <c r="F118" i="23"/>
  <c r="BF123" i="23"/>
  <c r="BF124" i="23"/>
  <c r="BF125" i="23"/>
  <c r="BF127" i="23"/>
  <c r="BF128" i="23"/>
  <c r="E85" i="23"/>
  <c r="F117" i="23"/>
  <c r="BF126" i="23"/>
  <c r="J94" i="23"/>
  <c r="BK125" i="21"/>
  <c r="J125" i="21" s="1"/>
  <c r="J99" i="21" s="1"/>
  <c r="J123" i="22"/>
  <c r="BF144" i="22"/>
  <c r="F93" i="22"/>
  <c r="BF131" i="22"/>
  <c r="BF132" i="22"/>
  <c r="BF137" i="22"/>
  <c r="BF139" i="22"/>
  <c r="BF141" i="22"/>
  <c r="BF142" i="22"/>
  <c r="BF145" i="22"/>
  <c r="BF148" i="22"/>
  <c r="BF150" i="22"/>
  <c r="BF151" i="22"/>
  <c r="BF152" i="22"/>
  <c r="BF159" i="22"/>
  <c r="J94" i="22"/>
  <c r="F124" i="22"/>
  <c r="BF158" i="22"/>
  <c r="E115" i="22"/>
  <c r="BF138" i="22"/>
  <c r="BF146" i="22"/>
  <c r="BF130" i="22"/>
  <c r="BF143" i="22"/>
  <c r="BF153" i="22"/>
  <c r="BF155" i="22"/>
  <c r="BF156" i="22"/>
  <c r="BF157" i="22"/>
  <c r="BF161" i="22"/>
  <c r="BF133" i="22"/>
  <c r="BF134" i="22"/>
  <c r="BF147" i="22"/>
  <c r="BF154" i="22"/>
  <c r="BF143" i="21"/>
  <c r="F94" i="21"/>
  <c r="BF139" i="21"/>
  <c r="BF133" i="21"/>
  <c r="J94" i="21"/>
  <c r="BF127" i="21"/>
  <c r="BF129" i="21"/>
  <c r="BF134" i="21"/>
  <c r="F93" i="21"/>
  <c r="J120" i="21"/>
  <c r="BF137" i="21"/>
  <c r="E112" i="21"/>
  <c r="BF130" i="21"/>
  <c r="BF131" i="21"/>
  <c r="BF132" i="21"/>
  <c r="BF135" i="21"/>
  <c r="BF136" i="21"/>
  <c r="BF128" i="21"/>
  <c r="BF138" i="21"/>
  <c r="BF140" i="21"/>
  <c r="F94" i="20"/>
  <c r="BF126" i="20"/>
  <c r="BF141" i="20"/>
  <c r="BF142" i="20"/>
  <c r="BF144" i="20"/>
  <c r="BF148" i="20"/>
  <c r="J119" i="20"/>
  <c r="BF128" i="20"/>
  <c r="BF138" i="20"/>
  <c r="BF140" i="20"/>
  <c r="BF147" i="20"/>
  <c r="BF152" i="20"/>
  <c r="J91" i="20"/>
  <c r="J94" i="20"/>
  <c r="BF127" i="20"/>
  <c r="BF133" i="20"/>
  <c r="BF136" i="20"/>
  <c r="BF137" i="20"/>
  <c r="BF139" i="20"/>
  <c r="BF153" i="20"/>
  <c r="BF159" i="20"/>
  <c r="F93" i="20"/>
  <c r="BF129" i="20"/>
  <c r="BF156" i="20"/>
  <c r="BF132" i="20"/>
  <c r="BF135" i="20"/>
  <c r="E85" i="20"/>
  <c r="BF130" i="20"/>
  <c r="BF131" i="20"/>
  <c r="BF134" i="20"/>
  <c r="BF145" i="20"/>
  <c r="BF151" i="20"/>
  <c r="BF154" i="20"/>
  <c r="BF155" i="20"/>
  <c r="BF158" i="20"/>
  <c r="BF160" i="20"/>
  <c r="BF161" i="20"/>
  <c r="BF149" i="20"/>
  <c r="BF128" i="19"/>
  <c r="BF135" i="19"/>
  <c r="BF136" i="19"/>
  <c r="BF139" i="19"/>
  <c r="E85" i="19"/>
  <c r="F93" i="19"/>
  <c r="F94" i="19"/>
  <c r="BF131" i="19"/>
  <c r="BF132" i="19"/>
  <c r="BF138" i="19"/>
  <c r="BF141" i="19"/>
  <c r="BF143" i="19"/>
  <c r="J91" i="19"/>
  <c r="J93" i="19"/>
  <c r="J94" i="19"/>
  <c r="BF134" i="19"/>
  <c r="BF145" i="19"/>
  <c r="BF146" i="19"/>
  <c r="BF130" i="19"/>
  <c r="BF133" i="19"/>
  <c r="BF144" i="19"/>
  <c r="BF148" i="19"/>
  <c r="BF149" i="19"/>
  <c r="J261" i="17"/>
  <c r="J113" i="17" s="1"/>
  <c r="BF143" i="18"/>
  <c r="BF145" i="18"/>
  <c r="BF165" i="18"/>
  <c r="BF177" i="18"/>
  <c r="J93" i="18"/>
  <c r="BF126" i="18"/>
  <c r="BF128" i="18"/>
  <c r="BF130" i="18"/>
  <c r="BF142" i="18"/>
  <c r="BF144" i="18"/>
  <c r="BF149" i="18"/>
  <c r="BF153" i="18"/>
  <c r="BF167" i="18"/>
  <c r="BF169" i="18"/>
  <c r="BF172" i="18"/>
  <c r="F94" i="18"/>
  <c r="J120" i="18"/>
  <c r="BF132" i="18"/>
  <c r="BF137" i="18"/>
  <c r="BF138" i="18"/>
  <c r="BF141" i="18"/>
  <c r="BF151" i="18"/>
  <c r="BF155" i="18"/>
  <c r="BF174" i="18"/>
  <c r="F93" i="18"/>
  <c r="E111" i="18"/>
  <c r="BF134" i="18"/>
  <c r="BF135" i="18"/>
  <c r="BF146" i="18"/>
  <c r="BF147" i="18"/>
  <c r="BF152" i="18"/>
  <c r="BF156" i="18"/>
  <c r="BF159" i="18"/>
  <c r="BF160" i="18"/>
  <c r="BF162" i="18"/>
  <c r="BF166" i="18"/>
  <c r="BF173" i="18"/>
  <c r="BF181" i="18"/>
  <c r="BF182" i="18"/>
  <c r="BF183" i="18"/>
  <c r="BF186" i="18"/>
  <c r="BF163" i="18"/>
  <c r="BF171" i="18"/>
  <c r="BF176" i="18"/>
  <c r="BF179" i="18"/>
  <c r="BF127" i="18"/>
  <c r="BF154" i="18"/>
  <c r="BF161" i="18"/>
  <c r="BF164" i="18"/>
  <c r="BF170" i="18"/>
  <c r="BF175" i="18"/>
  <c r="BF129" i="18"/>
  <c r="BF131" i="18"/>
  <c r="BF133" i="18"/>
  <c r="BF140" i="18"/>
  <c r="BF148" i="18"/>
  <c r="BF150" i="18"/>
  <c r="BF157" i="18"/>
  <c r="BF158" i="18"/>
  <c r="BF168" i="18"/>
  <c r="BF178" i="18"/>
  <c r="BF185" i="18"/>
  <c r="BF136" i="18"/>
  <c r="BF139" i="18"/>
  <c r="BF180" i="18"/>
  <c r="BF158" i="17"/>
  <c r="BF160" i="17"/>
  <c r="BF176" i="17"/>
  <c r="BF188" i="17"/>
  <c r="BF191" i="17"/>
  <c r="BF205" i="17"/>
  <c r="BF223" i="17"/>
  <c r="BF228" i="17"/>
  <c r="BF258" i="17"/>
  <c r="F94" i="17"/>
  <c r="BF140" i="17"/>
  <c r="BF141" i="17"/>
  <c r="BF142" i="17"/>
  <c r="BF152" i="17"/>
  <c r="BF157" i="17"/>
  <c r="BF165" i="17"/>
  <c r="BF166" i="17"/>
  <c r="BF173" i="17"/>
  <c r="BF174" i="17"/>
  <c r="BF177" i="17"/>
  <c r="BF180" i="17"/>
  <c r="BF182" i="17"/>
  <c r="BF183" i="17"/>
  <c r="BF186" i="17"/>
  <c r="BF187" i="17"/>
  <c r="BF190" i="17"/>
  <c r="BF197" i="17"/>
  <c r="BF204" i="17"/>
  <c r="BF208" i="17"/>
  <c r="BF212" i="17"/>
  <c r="BF214" i="17"/>
  <c r="BF231" i="17"/>
  <c r="BF232" i="17"/>
  <c r="BF233" i="17"/>
  <c r="BF237" i="17"/>
  <c r="BF244" i="17"/>
  <c r="BF252" i="17"/>
  <c r="BF257" i="17"/>
  <c r="BF259" i="17"/>
  <c r="BF263" i="17"/>
  <c r="BF149" i="17"/>
  <c r="BF155" i="17"/>
  <c r="BF179" i="17"/>
  <c r="BF189" i="17"/>
  <c r="BF196" i="17"/>
  <c r="BF201" i="17"/>
  <c r="BF206" i="17"/>
  <c r="BF213" i="17"/>
  <c r="BF247" i="17"/>
  <c r="BK122" i="16"/>
  <c r="J122" i="16"/>
  <c r="J98" i="16" s="1"/>
  <c r="J94" i="17"/>
  <c r="BF143" i="17"/>
  <c r="BF147" i="17"/>
  <c r="BF148" i="17"/>
  <c r="BF161" i="17"/>
  <c r="BF163" i="17"/>
  <c r="BF172" i="17"/>
  <c r="BF194" i="17"/>
  <c r="BF216" i="17"/>
  <c r="BF219" i="17"/>
  <c r="BF225" i="17"/>
  <c r="BF241" i="17"/>
  <c r="BF242" i="17"/>
  <c r="BF255" i="17"/>
  <c r="E123" i="17"/>
  <c r="J131" i="17"/>
  <c r="BF146" i="17"/>
  <c r="BF150" i="17"/>
  <c r="BF159" i="17"/>
  <c r="BF185" i="17"/>
  <c r="BF195" i="17"/>
  <c r="BF198" i="17"/>
  <c r="BF207" i="17"/>
  <c r="BF210" i="17"/>
  <c r="BF215" i="17"/>
  <c r="BF217" i="17"/>
  <c r="BF220" i="17"/>
  <c r="BF229" i="17"/>
  <c r="BF230" i="17"/>
  <c r="BF238" i="17"/>
  <c r="BF240" i="17"/>
  <c r="BF243" i="17"/>
  <c r="BF262" i="17"/>
  <c r="F93" i="17"/>
  <c r="BF144" i="17"/>
  <c r="BF151" i="17"/>
  <c r="BF153" i="17"/>
  <c r="BF154" i="17"/>
  <c r="BF162" i="17"/>
  <c r="BF164" i="17"/>
  <c r="BF199" i="17"/>
  <c r="BF209" i="17"/>
  <c r="BF211" i="17"/>
  <c r="BF239" i="17"/>
  <c r="BF249" i="17"/>
  <c r="BF250" i="17"/>
  <c r="BF251" i="17"/>
  <c r="BF253" i="17"/>
  <c r="BF256" i="17"/>
  <c r="BF139" i="17"/>
  <c r="BF156" i="17"/>
  <c r="BF168" i="17"/>
  <c r="BF169" i="17"/>
  <c r="BF175" i="17"/>
  <c r="BF184" i="17"/>
  <c r="BF193" i="17"/>
  <c r="BF222" i="17"/>
  <c r="BF226" i="17"/>
  <c r="BF227" i="17"/>
  <c r="BF234" i="17"/>
  <c r="BF138" i="17"/>
  <c r="BF171" i="17"/>
  <c r="BF181" i="17"/>
  <c r="BF192" i="17"/>
  <c r="BF221" i="17"/>
  <c r="BF235" i="17"/>
  <c r="BF245" i="17"/>
  <c r="BF246" i="17"/>
  <c r="BF248" i="17"/>
  <c r="F93" i="16"/>
  <c r="BF128" i="16"/>
  <c r="BF133" i="16"/>
  <c r="BF140" i="16"/>
  <c r="BF141" i="16"/>
  <c r="BF145" i="16"/>
  <c r="BF147" i="16"/>
  <c r="BF148" i="16"/>
  <c r="BF150" i="16"/>
  <c r="BF151" i="16"/>
  <c r="BF152" i="16"/>
  <c r="J123" i="15"/>
  <c r="J99" i="15" s="1"/>
  <c r="E85" i="16"/>
  <c r="J93" i="16"/>
  <c r="F119" i="16"/>
  <c r="BF136" i="16"/>
  <c r="BF142" i="16"/>
  <c r="BF143" i="16"/>
  <c r="BF134" i="16"/>
  <c r="BF137" i="16"/>
  <c r="BF149" i="16"/>
  <c r="BF131" i="16"/>
  <c r="BF135" i="16"/>
  <c r="BF139" i="16"/>
  <c r="BF144" i="16"/>
  <c r="BF124" i="16"/>
  <c r="BF138" i="16"/>
  <c r="BF126" i="16"/>
  <c r="BF130" i="16"/>
  <c r="BF146" i="16"/>
  <c r="J94" i="16"/>
  <c r="BF125" i="16"/>
  <c r="BF127" i="16"/>
  <c r="BF132" i="16"/>
  <c r="F94" i="15"/>
  <c r="F118" i="15"/>
  <c r="BF124" i="15"/>
  <c r="BF134" i="15"/>
  <c r="J93" i="15"/>
  <c r="BF125" i="15"/>
  <c r="BF126" i="15"/>
  <c r="BF127" i="15"/>
  <c r="BF130" i="15"/>
  <c r="BF133" i="15"/>
  <c r="BF136" i="15"/>
  <c r="E85" i="15"/>
  <c r="J94" i="15"/>
  <c r="BF142" i="15"/>
  <c r="BF137" i="15"/>
  <c r="BF139" i="15"/>
  <c r="BF128" i="15"/>
  <c r="BF129" i="15"/>
  <c r="BF131" i="15"/>
  <c r="BF135" i="15"/>
  <c r="BF138" i="15"/>
  <c r="BF140" i="15"/>
  <c r="BF132" i="15"/>
  <c r="BF143" i="15"/>
  <c r="J131" i="13"/>
  <c r="J100" i="13" s="1"/>
  <c r="E110" i="14"/>
  <c r="J93" i="14"/>
  <c r="F119" i="14"/>
  <c r="J119" i="14"/>
  <c r="BF125" i="14"/>
  <c r="F93" i="14"/>
  <c r="J91" i="13"/>
  <c r="BF138" i="13"/>
  <c r="BF143" i="13"/>
  <c r="BF144" i="13"/>
  <c r="BF147" i="13"/>
  <c r="BF148" i="13"/>
  <c r="BF149" i="13"/>
  <c r="BF160" i="13"/>
  <c r="BF163" i="13"/>
  <c r="BF172" i="13"/>
  <c r="BF243" i="13"/>
  <c r="BF252" i="13"/>
  <c r="BF258" i="13"/>
  <c r="BF260" i="13"/>
  <c r="BF261" i="13"/>
  <c r="BF263" i="13"/>
  <c r="BF264" i="13"/>
  <c r="BF266" i="13"/>
  <c r="BF267" i="13"/>
  <c r="BF268" i="13"/>
  <c r="BF269" i="13"/>
  <c r="BF271" i="13"/>
  <c r="J126" i="13"/>
  <c r="BF135" i="13"/>
  <c r="BF200" i="13"/>
  <c r="BF208" i="13"/>
  <c r="BF209" i="13"/>
  <c r="BF211" i="13"/>
  <c r="BF226" i="13"/>
  <c r="BF238" i="13"/>
  <c r="BF246" i="13"/>
  <c r="BF254" i="13"/>
  <c r="BF255" i="13"/>
  <c r="BF146" i="13"/>
  <c r="BF152" i="13"/>
  <c r="BF165" i="13"/>
  <c r="BF167" i="13"/>
  <c r="BF178" i="13"/>
  <c r="BF191" i="13"/>
  <c r="BF193" i="13"/>
  <c r="BF198" i="13"/>
  <c r="BF206" i="13"/>
  <c r="BF228" i="13"/>
  <c r="BF241" i="13"/>
  <c r="BF242" i="13"/>
  <c r="BF259" i="13"/>
  <c r="F94" i="13"/>
  <c r="BF132" i="13"/>
  <c r="BF140" i="13"/>
  <c r="BF162" i="13"/>
  <c r="BF175" i="13"/>
  <c r="BF180" i="13"/>
  <c r="BF186" i="13"/>
  <c r="BF190" i="13"/>
  <c r="BF202" i="13"/>
  <c r="BF204" i="13"/>
  <c r="BF215" i="13"/>
  <c r="BF218" i="13"/>
  <c r="BF221" i="13"/>
  <c r="BF225" i="13"/>
  <c r="BF232" i="13"/>
  <c r="BF234" i="13"/>
  <c r="BF237" i="13"/>
  <c r="BF239" i="13"/>
  <c r="BF249" i="13"/>
  <c r="BF253" i="13"/>
  <c r="F93" i="13"/>
  <c r="E117" i="13"/>
  <c r="BF158" i="13"/>
  <c r="BF171" i="13"/>
  <c r="BF174" i="13"/>
  <c r="BF177" i="13"/>
  <c r="BF187" i="13"/>
  <c r="BF188" i="13"/>
  <c r="BF192" i="13"/>
  <c r="BF196" i="13"/>
  <c r="BF210" i="13"/>
  <c r="BF222" i="13"/>
  <c r="BF235" i="13"/>
  <c r="BF240" i="13"/>
  <c r="BF244" i="13"/>
  <c r="BF245" i="13"/>
  <c r="BF247" i="13"/>
  <c r="BF248" i="13"/>
  <c r="BF250" i="13"/>
  <c r="BF251" i="13"/>
  <c r="BF256" i="13"/>
  <c r="BF257" i="13"/>
  <c r="J132" i="12"/>
  <c r="J100" i="12" s="1"/>
  <c r="J93" i="13"/>
  <c r="BF133" i="13"/>
  <c r="BF136" i="13"/>
  <c r="BF151" i="13"/>
  <c r="BF166" i="13"/>
  <c r="BF173" i="13"/>
  <c r="BF176" i="13"/>
  <c r="BF179" i="13"/>
  <c r="BF184" i="13"/>
  <c r="BF189" i="13"/>
  <c r="BF262" i="13"/>
  <c r="BF265" i="13"/>
  <c r="BF145" i="13"/>
  <c r="BF157" i="13"/>
  <c r="BF159" i="13"/>
  <c r="BF169" i="13"/>
  <c r="BF182" i="13"/>
  <c r="BF197" i="13"/>
  <c r="BF199" i="13"/>
  <c r="BF203" i="13"/>
  <c r="BF205" i="13"/>
  <c r="BF212" i="13"/>
  <c r="BF213" i="13"/>
  <c r="BF214" i="13"/>
  <c r="BF217" i="13"/>
  <c r="BF219" i="13"/>
  <c r="BF220" i="13"/>
  <c r="BF223" i="13"/>
  <c r="BF229" i="13"/>
  <c r="BF231" i="13"/>
  <c r="BF233" i="13"/>
  <c r="BF134" i="13"/>
  <c r="BF137" i="13"/>
  <c r="BF150" i="13"/>
  <c r="BF153" i="13"/>
  <c r="BF154" i="13"/>
  <c r="BF155" i="13"/>
  <c r="BF156" i="13"/>
  <c r="BF161" i="13"/>
  <c r="BF168" i="13"/>
  <c r="BF170" i="13"/>
  <c r="BF181" i="13"/>
  <c r="BF183" i="13"/>
  <c r="BF185" i="13"/>
  <c r="BF195" i="13"/>
  <c r="BF201" i="13"/>
  <c r="BF207" i="13"/>
  <c r="BF216" i="13"/>
  <c r="BF224" i="13"/>
  <c r="BF227" i="13"/>
  <c r="BF236" i="13"/>
  <c r="E85" i="12"/>
  <c r="J94" i="12"/>
  <c r="J126" i="12"/>
  <c r="F127" i="12"/>
  <c r="BF133" i="12"/>
  <c r="BF141" i="12"/>
  <c r="BF144" i="12"/>
  <c r="BF148" i="12"/>
  <c r="BF151" i="12"/>
  <c r="BF165" i="12"/>
  <c r="BF183" i="12"/>
  <c r="BF188" i="12"/>
  <c r="F93" i="12"/>
  <c r="BF156" i="12"/>
  <c r="BF162" i="12"/>
  <c r="BF172" i="12"/>
  <c r="BF174" i="12"/>
  <c r="BF134" i="12"/>
  <c r="BF136" i="12"/>
  <c r="BF137" i="12"/>
  <c r="BF147" i="12"/>
  <c r="BF153" i="12"/>
  <c r="BF155" i="12"/>
  <c r="BF160" i="12"/>
  <c r="BF166" i="12"/>
  <c r="BF167" i="12"/>
  <c r="BF173" i="12"/>
  <c r="BF176" i="12"/>
  <c r="BF179" i="12"/>
  <c r="BF182" i="12"/>
  <c r="BF184" i="12"/>
  <c r="BF185" i="12"/>
  <c r="BF186" i="12"/>
  <c r="BF154" i="12"/>
  <c r="BF170" i="12"/>
  <c r="BF177" i="12"/>
  <c r="BF187" i="12"/>
  <c r="BF192" i="12"/>
  <c r="BF193" i="12"/>
  <c r="BF194" i="12"/>
  <c r="BF195" i="12"/>
  <c r="BF139" i="12"/>
  <c r="BF140" i="12"/>
  <c r="BF142" i="12"/>
  <c r="BF143" i="12"/>
  <c r="BF152" i="12"/>
  <c r="BF161" i="12"/>
  <c r="BF168" i="12"/>
  <c r="BF135" i="12"/>
  <c r="BF145" i="12"/>
  <c r="BF146" i="12"/>
  <c r="BF150" i="12"/>
  <c r="BF157" i="12"/>
  <c r="BF158" i="12"/>
  <c r="BF163" i="12"/>
  <c r="BF164" i="12"/>
  <c r="BF169" i="12"/>
  <c r="BF178" i="12"/>
  <c r="BF180" i="12"/>
  <c r="BF191" i="12"/>
  <c r="F119" i="11"/>
  <c r="BF133" i="11"/>
  <c r="BF134" i="11"/>
  <c r="BF137" i="11"/>
  <c r="BF138" i="11"/>
  <c r="BF149" i="11"/>
  <c r="BF155" i="11"/>
  <c r="BF158" i="11"/>
  <c r="BF165" i="11"/>
  <c r="BF130" i="11"/>
  <c r="BF140" i="11"/>
  <c r="BF150" i="11"/>
  <c r="BF151" i="11"/>
  <c r="BF156" i="11"/>
  <c r="BF159" i="11"/>
  <c r="J93" i="11"/>
  <c r="BF136" i="11"/>
  <c r="BF153" i="11"/>
  <c r="BF163" i="11"/>
  <c r="E85" i="11"/>
  <c r="BF126" i="11"/>
  <c r="BF148" i="11"/>
  <c r="BF160" i="11"/>
  <c r="BF162" i="11"/>
  <c r="F120" i="11"/>
  <c r="BF129" i="11"/>
  <c r="BF131" i="11"/>
  <c r="BF132" i="11"/>
  <c r="BF135" i="11"/>
  <c r="BF139" i="11"/>
  <c r="BF144" i="11"/>
  <c r="BF154" i="11"/>
  <c r="J91" i="11"/>
  <c r="J94" i="11"/>
  <c r="BF127" i="11"/>
  <c r="BF128" i="11"/>
  <c r="BF141" i="11"/>
  <c r="BF142" i="11"/>
  <c r="BF145" i="11"/>
  <c r="BF147" i="11"/>
  <c r="BF157" i="11"/>
  <c r="BF164" i="11"/>
  <c r="BF167" i="10"/>
  <c r="BF191" i="10"/>
  <c r="BF195" i="10"/>
  <c r="BF215" i="10"/>
  <c r="BF218" i="10"/>
  <c r="J94" i="10"/>
  <c r="F119" i="10"/>
  <c r="F120" i="10"/>
  <c r="BF131" i="10"/>
  <c r="BF141" i="10"/>
  <c r="BF142" i="10"/>
  <c r="BF147" i="10"/>
  <c r="BF152" i="10"/>
  <c r="BF168" i="10"/>
  <c r="BF169" i="10"/>
  <c r="BF173" i="10"/>
  <c r="BF181" i="10"/>
  <c r="BF186" i="10"/>
  <c r="BF188" i="10"/>
  <c r="BF189" i="10"/>
  <c r="BF197" i="10"/>
  <c r="BF201" i="10"/>
  <c r="BF204" i="10"/>
  <c r="BF205" i="10"/>
  <c r="BF207" i="10"/>
  <c r="BF208" i="10"/>
  <c r="BF221" i="10"/>
  <c r="BF233" i="10"/>
  <c r="BF237" i="10"/>
  <c r="BF238" i="10"/>
  <c r="BF239" i="10"/>
  <c r="BF241" i="10"/>
  <c r="BF242" i="10"/>
  <c r="BF251" i="10"/>
  <c r="BF256" i="10"/>
  <c r="E111" i="10"/>
  <c r="BF127" i="10"/>
  <c r="BF148" i="10"/>
  <c r="BF149" i="10"/>
  <c r="BF158" i="10"/>
  <c r="BF160" i="10"/>
  <c r="BF164" i="10"/>
  <c r="BF180" i="10"/>
  <c r="BF190" i="10"/>
  <c r="BF193" i="10"/>
  <c r="BF199" i="10"/>
  <c r="BF223" i="10"/>
  <c r="BF226" i="10"/>
  <c r="BF230" i="10"/>
  <c r="BF245" i="10"/>
  <c r="J91" i="10"/>
  <c r="BF126" i="10"/>
  <c r="BF133" i="10"/>
  <c r="BF137" i="10"/>
  <c r="BF146" i="10"/>
  <c r="BF151" i="10"/>
  <c r="BF159" i="10"/>
  <c r="BF174" i="10"/>
  <c r="BF177" i="10"/>
  <c r="BF202" i="10"/>
  <c r="BF203" i="10"/>
  <c r="BF210" i="10"/>
  <c r="BF211" i="10"/>
  <c r="BF212" i="10"/>
  <c r="BF227" i="10"/>
  <c r="BF229" i="10"/>
  <c r="BF234" i="10"/>
  <c r="BF244" i="10"/>
  <c r="BF143" i="10"/>
  <c r="BF154" i="10"/>
  <c r="BF156" i="10"/>
  <c r="BF161" i="10"/>
  <c r="BF162" i="10"/>
  <c r="BF182" i="10"/>
  <c r="BF183" i="10"/>
  <c r="BF192" i="10"/>
  <c r="BF216" i="10"/>
  <c r="BF220" i="10"/>
  <c r="BF240" i="10"/>
  <c r="BF246" i="10"/>
  <c r="BF247" i="10"/>
  <c r="BF253" i="10"/>
  <c r="BF254" i="10"/>
  <c r="J119" i="10"/>
  <c r="BF128" i="10"/>
  <c r="BF136" i="10"/>
  <c r="BF144" i="10"/>
  <c r="BF150" i="10"/>
  <c r="BF155" i="10"/>
  <c r="BF163" i="10"/>
  <c r="BF166" i="10"/>
  <c r="BF170" i="10"/>
  <c r="BF171" i="10"/>
  <c r="BF175" i="10"/>
  <c r="BF184" i="10"/>
  <c r="BF185" i="10"/>
  <c r="BF198" i="10"/>
  <c r="BF225" i="10"/>
  <c r="BF232" i="10"/>
  <c r="BF236" i="10"/>
  <c r="BF248" i="10"/>
  <c r="BF257" i="10"/>
  <c r="BF130" i="10"/>
  <c r="BF132" i="10"/>
  <c r="BF134" i="10"/>
  <c r="BF135" i="10"/>
  <c r="BF138" i="10"/>
  <c r="BF139" i="10"/>
  <c r="BF140" i="10"/>
  <c r="BF145" i="10"/>
  <c r="BF153" i="10"/>
  <c r="BF165" i="10"/>
  <c r="BF176" i="10"/>
  <c r="BF179" i="10"/>
  <c r="BF187" i="10"/>
  <c r="BF194" i="10"/>
  <c r="BF196" i="10"/>
  <c r="BF206" i="10"/>
  <c r="BF209" i="10"/>
  <c r="BF213" i="10"/>
  <c r="BF214" i="10"/>
  <c r="BF217" i="10"/>
  <c r="BF219" i="10"/>
  <c r="BF222" i="10"/>
  <c r="BF224" i="10"/>
  <c r="BF228" i="10"/>
  <c r="BF231" i="10"/>
  <c r="BF235" i="10"/>
  <c r="BF243" i="10"/>
  <c r="BF249" i="10"/>
  <c r="BF250" i="10"/>
  <c r="BF252" i="10"/>
  <c r="BF255" i="10"/>
  <c r="BF258" i="10"/>
  <c r="BF260" i="10"/>
  <c r="BF261" i="10"/>
  <c r="BF129" i="10"/>
  <c r="BF157" i="10"/>
  <c r="BF172" i="10"/>
  <c r="BF178" i="10"/>
  <c r="BF200" i="10"/>
  <c r="F93" i="9"/>
  <c r="J122" i="9"/>
  <c r="BK483" i="8"/>
  <c r="J483" i="8" s="1"/>
  <c r="J121" i="8" s="1"/>
  <c r="J93" i="9"/>
  <c r="E113" i="9"/>
  <c r="F122" i="9"/>
  <c r="BF128" i="9"/>
  <c r="BF136" i="9"/>
  <c r="BF139" i="9"/>
  <c r="BF142" i="9"/>
  <c r="BF143" i="9"/>
  <c r="BF145" i="9"/>
  <c r="BF146" i="9"/>
  <c r="BF148" i="9"/>
  <c r="BF149" i="9"/>
  <c r="BF155" i="9"/>
  <c r="BF156" i="9"/>
  <c r="BF130" i="9"/>
  <c r="BF137" i="9"/>
  <c r="BF129" i="9"/>
  <c r="BF132" i="9"/>
  <c r="BF134" i="9"/>
  <c r="BF138" i="9"/>
  <c r="BF144" i="9"/>
  <c r="BF150" i="9"/>
  <c r="BF157" i="9"/>
  <c r="BK145" i="8"/>
  <c r="BF131" i="9"/>
  <c r="BF135" i="9"/>
  <c r="BF140" i="9"/>
  <c r="BF141" i="9"/>
  <c r="BF147" i="9"/>
  <c r="BF158" i="9"/>
  <c r="BF151" i="9"/>
  <c r="BF153" i="9"/>
  <c r="J91" i="8"/>
  <c r="E132" i="8"/>
  <c r="F141" i="8"/>
  <c r="BF148" i="8"/>
  <c r="BF150" i="8"/>
  <c r="BF151" i="8"/>
  <c r="BF175" i="8"/>
  <c r="BF177" i="8"/>
  <c r="BF182" i="8"/>
  <c r="BF188" i="8"/>
  <c r="BF205" i="8"/>
  <c r="BF218" i="8"/>
  <c r="BF219" i="8"/>
  <c r="BF226" i="8"/>
  <c r="BF231" i="8"/>
  <c r="BF234" i="8"/>
  <c r="BF236" i="8"/>
  <c r="BF237" i="8"/>
  <c r="BF239" i="8"/>
  <c r="BF240" i="8"/>
  <c r="BF252" i="8"/>
  <c r="BF253" i="8"/>
  <c r="BF256" i="8"/>
  <c r="BF257" i="8"/>
  <c r="BF261" i="8"/>
  <c r="BF270" i="8"/>
  <c r="BF272" i="8"/>
  <c r="BF279" i="8"/>
  <c r="BF283" i="8"/>
  <c r="BF287" i="8"/>
  <c r="BF288" i="8"/>
  <c r="BF291" i="8"/>
  <c r="BF293" i="8"/>
  <c r="BF295" i="8"/>
  <c r="BF298" i="8"/>
  <c r="BF304" i="8"/>
  <c r="BF311" i="8"/>
  <c r="BF314" i="8"/>
  <c r="BF315" i="8"/>
  <c r="BF316" i="8"/>
  <c r="BF318" i="8"/>
  <c r="BF319" i="8"/>
  <c r="BF320" i="8"/>
  <c r="BF327" i="8"/>
  <c r="BF333" i="8"/>
  <c r="BF338" i="8"/>
  <c r="BF341" i="8"/>
  <c r="BF349" i="8"/>
  <c r="BF350" i="8"/>
  <c r="BF357" i="8"/>
  <c r="BF362" i="8"/>
  <c r="BF363" i="8"/>
  <c r="BF364" i="8"/>
  <c r="BF375" i="8"/>
  <c r="BF390" i="8"/>
  <c r="BF395" i="8"/>
  <c r="BF396" i="8"/>
  <c r="BF397" i="8"/>
  <c r="BF400" i="8"/>
  <c r="BF402" i="8"/>
  <c r="BF403" i="8"/>
  <c r="BF412" i="8"/>
  <c r="BF413" i="8"/>
  <c r="BF420" i="8"/>
  <c r="BF423" i="8"/>
  <c r="BF425" i="8"/>
  <c r="BF428" i="8"/>
  <c r="BF429" i="8"/>
  <c r="BF432" i="8"/>
  <c r="BF435" i="8"/>
  <c r="BF437" i="8"/>
  <c r="BF439" i="8"/>
  <c r="BF441" i="8"/>
  <c r="BF443" i="8"/>
  <c r="BF445" i="8"/>
  <c r="BF447" i="8"/>
  <c r="BF450" i="8"/>
  <c r="BF454" i="8"/>
  <c r="BF460" i="8"/>
  <c r="BF468" i="8"/>
  <c r="BF472" i="8"/>
  <c r="BF473" i="8"/>
  <c r="BF482" i="8"/>
  <c r="J93" i="8"/>
  <c r="J141" i="8"/>
  <c r="BF153" i="8"/>
  <c r="BF162" i="8"/>
  <c r="BF163" i="8"/>
  <c r="BF166" i="8"/>
  <c r="BF167" i="8"/>
  <c r="BF172" i="8"/>
  <c r="BF186" i="8"/>
  <c r="BF191" i="8"/>
  <c r="BF215" i="8"/>
  <c r="BF221" i="8"/>
  <c r="BF244" i="8"/>
  <c r="BF263" i="8"/>
  <c r="BF266" i="8"/>
  <c r="BF275" i="8"/>
  <c r="BF277" i="8"/>
  <c r="BF280" i="8"/>
  <c r="BF285" i="8"/>
  <c r="BF294" i="8"/>
  <c r="BF296" i="8"/>
  <c r="BF305" i="8"/>
  <c r="BF308" i="8"/>
  <c r="BF351" i="8"/>
  <c r="BF352" i="8"/>
  <c r="BF380" i="8"/>
  <c r="BF382" i="8"/>
  <c r="BF385" i="8"/>
  <c r="BF392" i="8"/>
  <c r="BF393" i="8"/>
  <c r="BF414" i="8"/>
  <c r="BF149" i="8"/>
  <c r="BF152" i="8"/>
  <c r="BF160" i="8"/>
  <c r="BF161" i="8"/>
  <c r="BF192" i="8"/>
  <c r="BF203" i="8"/>
  <c r="BF210" i="8"/>
  <c r="BF211" i="8"/>
  <c r="BF222" i="8"/>
  <c r="BF225" i="8"/>
  <c r="BF228" i="8"/>
  <c r="BF241" i="8"/>
  <c r="BF247" i="8"/>
  <c r="BF250" i="8"/>
  <c r="BF251" i="8"/>
  <c r="BF255" i="8"/>
  <c r="BF260" i="8"/>
  <c r="BF269" i="8"/>
  <c r="BF273" i="8"/>
  <c r="BF274" i="8"/>
  <c r="BF282" i="8"/>
  <c r="BF284" i="8"/>
  <c r="BF299" i="8"/>
  <c r="BF306" i="8"/>
  <c r="BF309" i="8"/>
  <c r="BF324" i="8"/>
  <c r="BF326" i="8"/>
  <c r="BF330" i="8"/>
  <c r="BF337" i="8"/>
  <c r="BF342" i="8"/>
  <c r="BF346" i="8"/>
  <c r="BF354" i="8"/>
  <c r="BF358" i="8"/>
  <c r="BF361" i="8"/>
  <c r="BF366" i="8"/>
  <c r="BF376" i="8"/>
  <c r="BF386" i="8"/>
  <c r="BF388" i="8"/>
  <c r="BF406" i="8"/>
  <c r="BF407" i="8"/>
  <c r="BF409" i="8"/>
  <c r="BF415" i="8"/>
  <c r="BF416" i="8"/>
  <c r="BF418" i="8"/>
  <c r="BF422" i="8"/>
  <c r="BF426" i="8"/>
  <c r="BF431" i="8"/>
  <c r="BF438" i="8"/>
  <c r="BF442" i="8"/>
  <c r="BF474" i="8"/>
  <c r="BF147" i="8"/>
  <c r="BF155" i="8"/>
  <c r="BF156" i="8"/>
  <c r="BF157" i="8"/>
  <c r="BF158" i="8"/>
  <c r="BF165" i="8"/>
  <c r="BF168" i="8"/>
  <c r="BF170" i="8"/>
  <c r="BF176" i="8"/>
  <c r="BF178" i="8"/>
  <c r="BF179" i="8"/>
  <c r="BF181" i="8"/>
  <c r="BF185" i="8"/>
  <c r="BF187" i="8"/>
  <c r="BF194" i="8"/>
  <c r="BF204" i="8"/>
  <c r="BF216" i="8"/>
  <c r="BF230" i="8"/>
  <c r="BF233" i="8"/>
  <c r="BF235" i="8"/>
  <c r="BF238" i="8"/>
  <c r="BF243" i="8"/>
  <c r="BF246" i="8"/>
  <c r="BF259" i="8"/>
  <c r="BF276" i="8"/>
  <c r="BF367" i="8"/>
  <c r="BF369" i="8"/>
  <c r="BF383" i="8"/>
  <c r="BF389" i="8"/>
  <c r="BF394" i="8"/>
  <c r="BF408" i="8"/>
  <c r="BF433" i="8"/>
  <c r="BF436" i="8"/>
  <c r="BF451" i="8"/>
  <c r="BF462" i="8"/>
  <c r="BF466" i="8"/>
  <c r="BF471" i="8"/>
  <c r="BF479" i="8"/>
  <c r="BF481" i="8"/>
  <c r="BF485" i="8"/>
  <c r="BF486" i="8"/>
  <c r="BF475" i="8"/>
  <c r="BF476" i="8"/>
  <c r="BF478" i="8"/>
  <c r="BF159" i="8"/>
  <c r="BF171" i="8"/>
  <c r="BF173" i="8"/>
  <c r="BF174" i="8"/>
  <c r="BF183" i="8"/>
  <c r="BF184" i="8"/>
  <c r="BF189" i="8"/>
  <c r="BF193" i="8"/>
  <c r="BF196" i="8"/>
  <c r="BF198" i="8"/>
  <c r="BF199" i="8"/>
  <c r="BF201" i="8"/>
  <c r="BF206" i="8"/>
  <c r="BF207" i="8"/>
  <c r="BF209" i="8"/>
  <c r="BF214" i="8"/>
  <c r="BF217" i="8"/>
  <c r="BF220" i="8"/>
  <c r="BF223" i="8"/>
  <c r="BF232" i="8"/>
  <c r="BF242" i="8"/>
  <c r="BF245" i="8"/>
  <c r="BF248" i="8"/>
  <c r="BF249" i="8"/>
  <c r="BF254" i="8"/>
  <c r="BF258" i="8"/>
  <c r="BF262" i="8"/>
  <c r="BF264" i="8"/>
  <c r="BF265" i="8"/>
  <c r="BF267" i="8"/>
  <c r="BF278" i="8"/>
  <c r="BF281" i="8"/>
  <c r="BF286" i="8"/>
  <c r="BF289" i="8"/>
  <c r="BF290" i="8"/>
  <c r="BF292" i="8"/>
  <c r="BF297" i="8"/>
  <c r="BF301" i="8"/>
  <c r="BF307" i="8"/>
  <c r="BF312" i="8"/>
  <c r="BF313" i="8"/>
  <c r="BF321" i="8"/>
  <c r="BF325" i="8"/>
  <c r="BF328" i="8"/>
  <c r="BF331" i="8"/>
  <c r="BF334" i="8"/>
  <c r="BF339" i="8"/>
  <c r="BF360" i="8"/>
  <c r="BF368" i="8"/>
  <c r="BF372" i="8"/>
  <c r="BF374" i="8"/>
  <c r="BF387" i="8"/>
  <c r="BF410" i="8"/>
  <c r="BF417" i="8"/>
  <c r="BF430" i="8"/>
  <c r="BF449" i="8"/>
  <c r="BF459" i="8"/>
  <c r="BF467" i="8"/>
  <c r="BF477" i="8"/>
  <c r="BK123" i="7"/>
  <c r="J123" i="7"/>
  <c r="J99" i="7" s="1"/>
  <c r="F93" i="8"/>
  <c r="BF164" i="8"/>
  <c r="BF190" i="8"/>
  <c r="BF195" i="8"/>
  <c r="BF197" i="8"/>
  <c r="BF200" i="8"/>
  <c r="BF202" i="8"/>
  <c r="BF208" i="8"/>
  <c r="BF212" i="8"/>
  <c r="BF213" i="8"/>
  <c r="BF224" i="8"/>
  <c r="BF229" i="8"/>
  <c r="BF268" i="8"/>
  <c r="BF271" i="8"/>
  <c r="BF310" i="8"/>
  <c r="BF322" i="8"/>
  <c r="BF332" i="8"/>
  <c r="BF335" i="8"/>
  <c r="BF336" i="8"/>
  <c r="BF344" i="8"/>
  <c r="BF345" i="8"/>
  <c r="BF359" i="8"/>
  <c r="BF373" i="8"/>
  <c r="BF384" i="8"/>
  <c r="BF391" i="8"/>
  <c r="BF401" i="8"/>
  <c r="BF405" i="8"/>
  <c r="BF421" i="8"/>
  <c r="BF427" i="8"/>
  <c r="BF434" i="8"/>
  <c r="BF440" i="8"/>
  <c r="BF446" i="8"/>
  <c r="BF453" i="8"/>
  <c r="BF458" i="8"/>
  <c r="BF463" i="8"/>
  <c r="BF464" i="8"/>
  <c r="BF470" i="8"/>
  <c r="BF329" i="8"/>
  <c r="BF340" i="8"/>
  <c r="BF347" i="8"/>
  <c r="BF348" i="8"/>
  <c r="BF353" i="8"/>
  <c r="BF356" i="8"/>
  <c r="BF365" i="8"/>
  <c r="BF370" i="8"/>
  <c r="BF377" i="8"/>
  <c r="BF378" i="8"/>
  <c r="BF379" i="8"/>
  <c r="BF381" i="8"/>
  <c r="BF399" i="8"/>
  <c r="BF404" i="8"/>
  <c r="BF411" i="8"/>
  <c r="BF419" i="8"/>
  <c r="BF424" i="8"/>
  <c r="BF455" i="8"/>
  <c r="BF456" i="8"/>
  <c r="BF469" i="8"/>
  <c r="J91" i="7"/>
  <c r="J118" i="7"/>
  <c r="BF125" i="7"/>
  <c r="BF128" i="7"/>
  <c r="BF133" i="7"/>
  <c r="BF136" i="7"/>
  <c r="F94" i="7"/>
  <c r="BF129" i="7"/>
  <c r="BF130" i="7"/>
  <c r="BF131" i="7"/>
  <c r="BF142" i="7"/>
  <c r="E110" i="7"/>
  <c r="J119" i="7"/>
  <c r="BF127" i="7"/>
  <c r="BF126" i="7"/>
  <c r="BF137" i="7"/>
  <c r="BF140" i="7"/>
  <c r="BF143" i="7"/>
  <c r="BF144" i="7"/>
  <c r="F118" i="7"/>
  <c r="BF135" i="7"/>
  <c r="BF139" i="7"/>
  <c r="BF132" i="7"/>
  <c r="BF134" i="7"/>
  <c r="BF138" i="7"/>
  <c r="BF141" i="7"/>
  <c r="BF159" i="6"/>
  <c r="BF187" i="6"/>
  <c r="BF194" i="6"/>
  <c r="BF206" i="6"/>
  <c r="BF210" i="6"/>
  <c r="BF214" i="6"/>
  <c r="BF229" i="6"/>
  <c r="BF237" i="6"/>
  <c r="BF262" i="6"/>
  <c r="BF278" i="6"/>
  <c r="BF281" i="6"/>
  <c r="BF282" i="6"/>
  <c r="BF293" i="6"/>
  <c r="BF296" i="6"/>
  <c r="BF301" i="6"/>
  <c r="E85" i="6"/>
  <c r="F93" i="6"/>
  <c r="F131" i="6"/>
  <c r="BF148" i="6"/>
  <c r="BF149" i="6"/>
  <c r="BF150" i="6"/>
  <c r="BF154" i="6"/>
  <c r="BF155" i="6"/>
  <c r="BF158" i="6"/>
  <c r="BF160" i="6"/>
  <c r="BF164" i="6"/>
  <c r="BF165" i="6"/>
  <c r="BF170" i="6"/>
  <c r="BF173" i="6"/>
  <c r="BF175" i="6"/>
  <c r="BF177" i="6"/>
  <c r="BF179" i="6"/>
  <c r="BF180" i="6"/>
  <c r="BF184" i="6"/>
  <c r="BF185" i="6"/>
  <c r="BF188" i="6"/>
  <c r="BF190" i="6"/>
  <c r="BF192" i="6"/>
  <c r="BF201" i="6"/>
  <c r="BF205" i="6"/>
  <c r="BF207" i="6"/>
  <c r="BF212" i="6"/>
  <c r="BF219" i="6"/>
  <c r="BF221" i="6"/>
  <c r="BF222" i="6"/>
  <c r="BF234" i="6"/>
  <c r="BF241" i="6"/>
  <c r="BF249" i="6"/>
  <c r="BF251" i="6"/>
  <c r="BF254" i="6"/>
  <c r="BF260" i="6"/>
  <c r="BF261" i="6"/>
  <c r="BF264" i="6"/>
  <c r="BF267" i="6"/>
  <c r="BF280" i="6"/>
  <c r="BF283" i="6"/>
  <c r="BF288" i="6"/>
  <c r="BF289" i="6"/>
  <c r="BF290" i="6"/>
  <c r="BF294" i="6"/>
  <c r="BF295" i="6"/>
  <c r="BF299" i="6"/>
  <c r="BF303" i="6"/>
  <c r="BF136" i="6"/>
  <c r="BF143" i="6"/>
  <c r="BF156" i="6"/>
  <c r="BF174" i="6"/>
  <c r="BF176" i="6"/>
  <c r="BF209" i="6"/>
  <c r="BF217" i="6"/>
  <c r="BF240" i="6"/>
  <c r="BF252" i="6"/>
  <c r="BF259" i="6"/>
  <c r="BF291" i="6"/>
  <c r="BF306" i="6"/>
  <c r="BF231" i="6"/>
  <c r="BF266" i="6"/>
  <c r="BF298" i="6"/>
  <c r="BF304" i="6"/>
  <c r="BF142" i="6"/>
  <c r="BF152" i="6"/>
  <c r="BF161" i="6"/>
  <c r="BF168" i="6"/>
  <c r="BF172" i="6"/>
  <c r="BF193" i="6"/>
  <c r="BF220" i="6"/>
  <c r="BF223" i="6"/>
  <c r="BF242" i="6"/>
  <c r="BF250" i="6"/>
  <c r="BF256" i="6"/>
  <c r="BF269" i="6"/>
  <c r="BF271" i="6"/>
  <c r="BF300" i="6"/>
  <c r="BF302" i="6"/>
  <c r="BK123" i="5"/>
  <c r="J123" i="5" s="1"/>
  <c r="J99" i="5" s="1"/>
  <c r="J93" i="6"/>
  <c r="J131" i="6"/>
  <c r="BF138" i="6"/>
  <c r="BF140" i="6"/>
  <c r="BF141" i="6"/>
  <c r="BF146" i="6"/>
  <c r="BF151" i="6"/>
  <c r="BF171" i="6"/>
  <c r="BF195" i="6"/>
  <c r="BF196" i="6"/>
  <c r="BF197" i="6"/>
  <c r="BF202" i="6"/>
  <c r="BF203" i="6"/>
  <c r="BF204" i="6"/>
  <c r="BF213" i="6"/>
  <c r="BF215" i="6"/>
  <c r="BF227" i="6"/>
  <c r="BF235" i="6"/>
  <c r="BF236" i="6"/>
  <c r="BF238" i="6"/>
  <c r="BF244" i="6"/>
  <c r="BF253" i="6"/>
  <c r="BF274" i="6"/>
  <c r="BF305" i="6"/>
  <c r="BF137" i="6"/>
  <c r="BF144" i="6"/>
  <c r="BF147" i="6"/>
  <c r="BF153" i="6"/>
  <c r="BF162" i="6"/>
  <c r="BF166" i="6"/>
  <c r="BF189" i="6"/>
  <c r="BF200" i="6"/>
  <c r="BF218" i="6"/>
  <c r="BF225" i="6"/>
  <c r="BF230" i="6"/>
  <c r="BF245" i="6"/>
  <c r="BF270" i="6"/>
  <c r="BF273" i="6"/>
  <c r="BF276" i="6"/>
  <c r="BF277" i="6"/>
  <c r="BF279" i="6"/>
  <c r="BF285" i="6"/>
  <c r="BF287" i="6"/>
  <c r="BF292" i="6"/>
  <c r="BF145" i="6"/>
  <c r="BF157" i="6"/>
  <c r="BF167" i="6"/>
  <c r="BF169" i="6"/>
  <c r="BF178" i="6"/>
  <c r="BF182" i="6"/>
  <c r="BF183" i="6"/>
  <c r="BF186" i="6"/>
  <c r="BF191" i="6"/>
  <c r="BF199" i="6"/>
  <c r="BF208" i="6"/>
  <c r="BF216" i="6"/>
  <c r="BF224" i="6"/>
  <c r="BF226" i="6"/>
  <c r="BF228" i="6"/>
  <c r="BF233" i="6"/>
  <c r="BF243" i="6"/>
  <c r="BF246" i="6"/>
  <c r="BF247" i="6"/>
  <c r="BF257" i="6"/>
  <c r="BF258" i="6"/>
  <c r="BF263" i="6"/>
  <c r="BF268" i="6"/>
  <c r="BF272" i="6"/>
  <c r="BF284" i="6"/>
  <c r="BF307" i="6"/>
  <c r="E110" i="5"/>
  <c r="BF125" i="5"/>
  <c r="J94" i="5"/>
  <c r="BF128" i="5"/>
  <c r="BF133" i="5"/>
  <c r="J91" i="5"/>
  <c r="BF148" i="5"/>
  <c r="J161" i="4"/>
  <c r="J103" i="4"/>
  <c r="F94" i="5"/>
  <c r="F118" i="5"/>
  <c r="BF126" i="5"/>
  <c r="BF129" i="5"/>
  <c r="BF130" i="5"/>
  <c r="BF132" i="5"/>
  <c r="BF141" i="5"/>
  <c r="BF146" i="5"/>
  <c r="BF147" i="5"/>
  <c r="BF151" i="5"/>
  <c r="BF135" i="5"/>
  <c r="BF137" i="5"/>
  <c r="BF138" i="5"/>
  <c r="BF140" i="5"/>
  <c r="BF142" i="5"/>
  <c r="J118" i="5"/>
  <c r="BF127" i="5"/>
  <c r="BF131" i="5"/>
  <c r="BF136" i="5"/>
  <c r="BF139" i="5"/>
  <c r="BF143" i="5"/>
  <c r="BF150" i="5"/>
  <c r="BF144" i="5"/>
  <c r="BF145" i="5"/>
  <c r="BF149" i="5"/>
  <c r="BF134" i="5"/>
  <c r="BF132" i="4"/>
  <c r="BF139" i="4"/>
  <c r="BF142" i="4"/>
  <c r="BF145" i="4"/>
  <c r="BF160" i="4"/>
  <c r="BF165" i="4"/>
  <c r="BF168" i="4"/>
  <c r="BF173" i="4"/>
  <c r="BF178" i="4"/>
  <c r="BF180" i="4"/>
  <c r="BF182" i="4"/>
  <c r="BF191" i="4"/>
  <c r="BF200" i="4"/>
  <c r="BF201" i="4"/>
  <c r="BF203" i="4"/>
  <c r="BF206" i="4"/>
  <c r="BF207" i="4"/>
  <c r="BK157" i="3"/>
  <c r="E85" i="4"/>
  <c r="J93" i="4"/>
  <c r="J124" i="4"/>
  <c r="BF143" i="4"/>
  <c r="BF150" i="4"/>
  <c r="BF151" i="4"/>
  <c r="BF153" i="4"/>
  <c r="BF159" i="4"/>
  <c r="BF162" i="4"/>
  <c r="BF164" i="4"/>
  <c r="BF169" i="4"/>
  <c r="BF170" i="4"/>
  <c r="BF181" i="4"/>
  <c r="BF187" i="4"/>
  <c r="BF192" i="4"/>
  <c r="BF193" i="4"/>
  <c r="BF194" i="4"/>
  <c r="BF196" i="4"/>
  <c r="BF199" i="4"/>
  <c r="BF204" i="4"/>
  <c r="BF209" i="4"/>
  <c r="BF211" i="4"/>
  <c r="BF135" i="4"/>
  <c r="BF148" i="4"/>
  <c r="BF149" i="4"/>
  <c r="BF158" i="4"/>
  <c r="BF163" i="4"/>
  <c r="BF175" i="4"/>
  <c r="BF177" i="4"/>
  <c r="BF179" i="4"/>
  <c r="BF185" i="4"/>
  <c r="BF186" i="4"/>
  <c r="BF189" i="4"/>
  <c r="BF205" i="4"/>
  <c r="J91" i="4"/>
  <c r="BF136" i="4"/>
  <c r="BF138" i="4"/>
  <c r="BF141" i="4"/>
  <c r="BF152" i="4"/>
  <c r="BF154" i="4"/>
  <c r="BF167" i="4"/>
  <c r="BF190" i="4"/>
  <c r="BF195" i="4"/>
  <c r="BF208" i="4"/>
  <c r="BF215" i="4"/>
  <c r="BF216" i="4"/>
  <c r="BF218" i="4"/>
  <c r="F124" i="4"/>
  <c r="BF131" i="4"/>
  <c r="BF134" i="4"/>
  <c r="BF140" i="4"/>
  <c r="BF147" i="4"/>
  <c r="BF157" i="4"/>
  <c r="BF166" i="4"/>
  <c r="BF172" i="4"/>
  <c r="BF133" i="4"/>
  <c r="BF137" i="4"/>
  <c r="BF174" i="4"/>
  <c r="BF184" i="4"/>
  <c r="BF197" i="4"/>
  <c r="BF198" i="4"/>
  <c r="BF212" i="4"/>
  <c r="BF213" i="4"/>
  <c r="BF217" i="4"/>
  <c r="BF130" i="4"/>
  <c r="BF144" i="4"/>
  <c r="BF171" i="4"/>
  <c r="BF176" i="4"/>
  <c r="BF202" i="4"/>
  <c r="BF210" i="4"/>
  <c r="F93" i="4"/>
  <c r="BF146" i="4"/>
  <c r="BF183" i="4"/>
  <c r="E85" i="3"/>
  <c r="J94" i="3"/>
  <c r="F130" i="3"/>
  <c r="BF145" i="3"/>
  <c r="BF147" i="3"/>
  <c r="BF148" i="3"/>
  <c r="BF152" i="3"/>
  <c r="BF165" i="3"/>
  <c r="BF170" i="3"/>
  <c r="BF171" i="3"/>
  <c r="BF182" i="3"/>
  <c r="BF185" i="3"/>
  <c r="BF188" i="3"/>
  <c r="BF190" i="3"/>
  <c r="BF196" i="3"/>
  <c r="BF202" i="3"/>
  <c r="BF204" i="3"/>
  <c r="BF215" i="3"/>
  <c r="J91" i="3"/>
  <c r="J129" i="3"/>
  <c r="BF143" i="3"/>
  <c r="BF162" i="3"/>
  <c r="BF163" i="3"/>
  <c r="BF168" i="3"/>
  <c r="BF179" i="3"/>
  <c r="BF149" i="3"/>
  <c r="BF169" i="3"/>
  <c r="BF205" i="3"/>
  <c r="BF211" i="3"/>
  <c r="F129" i="3"/>
  <c r="BF138" i="3"/>
  <c r="BF140" i="3"/>
  <c r="BF150" i="3"/>
  <c r="BF151" i="3"/>
  <c r="BF160" i="3"/>
  <c r="BF167" i="3"/>
  <c r="BF172" i="3"/>
  <c r="BF173" i="3"/>
  <c r="BF175" i="3"/>
  <c r="BF183" i="3"/>
  <c r="BF197" i="3"/>
  <c r="BF203" i="3"/>
  <c r="BF209" i="3"/>
  <c r="BF139" i="3"/>
  <c r="BF142" i="3"/>
  <c r="BF186" i="3"/>
  <c r="BF194" i="3"/>
  <c r="BF199" i="3"/>
  <c r="BF201" i="3"/>
  <c r="BF206" i="3"/>
  <c r="BF207" i="3"/>
  <c r="BF212" i="3"/>
  <c r="BF216" i="3"/>
  <c r="BF136" i="3"/>
  <c r="BF144" i="3"/>
  <c r="BF154" i="3"/>
  <c r="BF156" i="3"/>
  <c r="BF159" i="3"/>
  <c r="BF161" i="3"/>
  <c r="BF166" i="3"/>
  <c r="BF177" i="3"/>
  <c r="BF184" i="3"/>
  <c r="BF187" i="3"/>
  <c r="BF191" i="3"/>
  <c r="BF200" i="3"/>
  <c r="BF208" i="3"/>
  <c r="BF146" i="3"/>
  <c r="BF174" i="3"/>
  <c r="BF178" i="3"/>
  <c r="BF181" i="3"/>
  <c r="BF213" i="3"/>
  <c r="BF153" i="3"/>
  <c r="BF180" i="3"/>
  <c r="BF192" i="3"/>
  <c r="BF193" i="3"/>
  <c r="BF195" i="3"/>
  <c r="AZ96" i="1"/>
  <c r="E85" i="2"/>
  <c r="J91" i="2"/>
  <c r="F93" i="2"/>
  <c r="J93" i="2"/>
  <c r="F94" i="2"/>
  <c r="J94" i="2"/>
  <c r="BF134" i="2"/>
  <c r="BF135" i="2"/>
  <c r="BF136" i="2"/>
  <c r="BF137" i="2"/>
  <c r="BF138" i="2"/>
  <c r="BF139" i="2"/>
  <c r="BF140" i="2"/>
  <c r="BF142" i="2"/>
  <c r="BF143" i="2"/>
  <c r="BF144" i="2"/>
  <c r="BF145" i="2"/>
  <c r="BF146" i="2"/>
  <c r="BF147" i="2"/>
  <c r="BF149" i="2"/>
  <c r="BF150" i="2"/>
  <c r="BF151" i="2"/>
  <c r="BF152" i="2"/>
  <c r="BF153" i="2"/>
  <c r="BF154" i="2"/>
  <c r="BF155" i="2"/>
  <c r="BF156" i="2"/>
  <c r="BF157" i="2"/>
  <c r="BF158" i="2"/>
  <c r="BF159" i="2"/>
  <c r="BF160" i="2"/>
  <c r="BF161" i="2"/>
  <c r="BF162" i="2"/>
  <c r="BF163" i="2"/>
  <c r="BF165" i="2"/>
  <c r="BF166" i="2"/>
  <c r="BF167" i="2"/>
  <c r="BF168" i="2"/>
  <c r="BF169" i="2"/>
  <c r="BF170" i="2"/>
  <c r="BF171" i="2"/>
  <c r="BF172" i="2"/>
  <c r="BF173" i="2"/>
  <c r="BF174" i="2"/>
  <c r="BF175" i="2"/>
  <c r="BF176" i="2"/>
  <c r="BF177" i="2"/>
  <c r="BF178" i="2"/>
  <c r="BF179" i="2"/>
  <c r="BF180" i="2"/>
  <c r="BF181" i="2"/>
  <c r="BF182" i="2"/>
  <c r="BF183" i="2"/>
  <c r="BF184" i="2"/>
  <c r="BF186" i="2"/>
  <c r="BF189" i="2"/>
  <c r="BF190" i="2"/>
  <c r="BF191" i="2"/>
  <c r="BF192" i="2"/>
  <c r="BF193" i="2"/>
  <c r="BF195" i="2"/>
  <c r="BF196" i="2"/>
  <c r="BF197" i="2"/>
  <c r="BF198" i="2"/>
  <c r="BF199" i="2"/>
  <c r="BF200" i="2"/>
  <c r="BF202" i="2"/>
  <c r="BF203" i="2"/>
  <c r="BF204" i="2"/>
  <c r="BF205" i="2"/>
  <c r="BF206" i="2"/>
  <c r="BF207" i="2"/>
  <c r="BF208" i="2"/>
  <c r="BF209" i="2"/>
  <c r="BF210" i="2"/>
  <c r="BF211" i="2"/>
  <c r="BF212" i="2"/>
  <c r="BF213" i="2"/>
  <c r="BF214" i="2"/>
  <c r="BF215" i="2"/>
  <c r="BF216" i="2"/>
  <c r="BF217" i="2"/>
  <c r="BF218" i="2"/>
  <c r="BF219" i="2"/>
  <c r="BF220" i="2"/>
  <c r="BF222" i="2"/>
  <c r="BF223" i="2"/>
  <c r="BF224" i="2"/>
  <c r="BB96" i="1"/>
  <c r="BC96" i="1"/>
  <c r="BD96" i="1"/>
  <c r="AV96" i="1"/>
  <c r="J35" i="3"/>
  <c r="AV97" i="1" s="1"/>
  <c r="F35" i="5"/>
  <c r="AZ99" i="1" s="1"/>
  <c r="F37" i="6"/>
  <c r="BB100" i="1" s="1"/>
  <c r="F35" i="9"/>
  <c r="AZ104" i="1" s="1"/>
  <c r="F37" i="9"/>
  <c r="BB104" i="1" s="1"/>
  <c r="J35" i="10"/>
  <c r="AV105" i="1" s="1"/>
  <c r="F35" i="11"/>
  <c r="AZ106" i="1" s="1"/>
  <c r="F39" i="12"/>
  <c r="BD107" i="1"/>
  <c r="F36" i="14"/>
  <c r="BA109" i="1" s="1"/>
  <c r="F35" i="15"/>
  <c r="AZ110" i="1" s="1"/>
  <c r="F39" i="15"/>
  <c r="BD110" i="1" s="1"/>
  <c r="F35" i="16"/>
  <c r="AZ111" i="1" s="1"/>
  <c r="F39" i="17"/>
  <c r="BD113" i="1" s="1"/>
  <c r="F37" i="19"/>
  <c r="BB115" i="1"/>
  <c r="F39" i="21"/>
  <c r="BD117" i="1" s="1"/>
  <c r="F37" i="22"/>
  <c r="BB118" i="1" s="1"/>
  <c r="F38" i="24"/>
  <c r="BC120" i="1" s="1"/>
  <c r="F37" i="27"/>
  <c r="BB124" i="1" s="1"/>
  <c r="F38" i="28"/>
  <c r="BC125" i="1" s="1"/>
  <c r="F38" i="3"/>
  <c r="BC97" i="1" s="1"/>
  <c r="J35" i="5"/>
  <c r="AV99" i="1" s="1"/>
  <c r="F39" i="6"/>
  <c r="BD100" i="1"/>
  <c r="F38" i="9"/>
  <c r="BC104" i="1" s="1"/>
  <c r="F39" i="9"/>
  <c r="BD104" i="1"/>
  <c r="F37" i="10"/>
  <c r="BB105" i="1" s="1"/>
  <c r="F39" i="10"/>
  <c r="BD105" i="1" s="1"/>
  <c r="F39" i="13"/>
  <c r="BD108" i="1" s="1"/>
  <c r="F37" i="17"/>
  <c r="BB113" i="1"/>
  <c r="F35" i="19"/>
  <c r="AZ115" i="1" s="1"/>
  <c r="F37" i="20"/>
  <c r="BB116" i="1" s="1"/>
  <c r="F39" i="22"/>
  <c r="BD118" i="1" s="1"/>
  <c r="F35" i="25"/>
  <c r="AZ121" i="1" s="1"/>
  <c r="F38" i="26"/>
  <c r="BC122" i="1" s="1"/>
  <c r="F33" i="29"/>
  <c r="AZ126" i="1"/>
  <c r="F37" i="29"/>
  <c r="BD126" i="1" s="1"/>
  <c r="F35" i="3"/>
  <c r="AZ97" i="1" s="1"/>
  <c r="F39" i="4"/>
  <c r="BD98" i="1" s="1"/>
  <c r="F39" i="7"/>
  <c r="BD101" i="1"/>
  <c r="F38" i="8"/>
  <c r="BC103" i="1" s="1"/>
  <c r="J35" i="11"/>
  <c r="AV106" i="1" s="1"/>
  <c r="F35" i="12"/>
  <c r="AZ107" i="1" s="1"/>
  <c r="J35" i="13"/>
  <c r="AV108" i="1" s="1"/>
  <c r="F39" i="16"/>
  <c r="BD111" i="1" s="1"/>
  <c r="J35" i="18"/>
  <c r="AV114" i="1" s="1"/>
  <c r="F39" i="18"/>
  <c r="BD114" i="1"/>
  <c r="F35" i="21"/>
  <c r="AZ117" i="1" s="1"/>
  <c r="F37" i="21"/>
  <c r="BB117" i="1"/>
  <c r="F37" i="23"/>
  <c r="BB119" i="1" s="1"/>
  <c r="J35" i="23"/>
  <c r="AV119" i="1"/>
  <c r="F37" i="24"/>
  <c r="BB120" i="1" s="1"/>
  <c r="J35" i="25"/>
  <c r="AV121" i="1" s="1"/>
  <c r="F37" i="26"/>
  <c r="BB122" i="1" s="1"/>
  <c r="J35" i="28"/>
  <c r="AV125" i="1"/>
  <c r="F37" i="3"/>
  <c r="BB97" i="1" s="1"/>
  <c r="F37" i="5"/>
  <c r="BB99" i="1" s="1"/>
  <c r="F35" i="7"/>
  <c r="AZ101" i="1" s="1"/>
  <c r="F37" i="7"/>
  <c r="BB101" i="1"/>
  <c r="F37" i="8"/>
  <c r="BB103" i="1" s="1"/>
  <c r="F37" i="11"/>
  <c r="BB106" i="1" s="1"/>
  <c r="F38" i="12"/>
  <c r="BC107" i="1" s="1"/>
  <c r="F38" i="15"/>
  <c r="BC110" i="1" s="1"/>
  <c r="F37" i="16"/>
  <c r="BB111" i="1" s="1"/>
  <c r="F38" i="16"/>
  <c r="BC111" i="1"/>
  <c r="F37" i="18"/>
  <c r="BB114" i="1" s="1"/>
  <c r="F35" i="18"/>
  <c r="AZ114" i="1" s="1"/>
  <c r="F39" i="20"/>
  <c r="BD116" i="1" s="1"/>
  <c r="F35" i="23"/>
  <c r="AZ119" i="1" s="1"/>
  <c r="F39" i="23"/>
  <c r="BD119" i="1" s="1"/>
  <c r="F38" i="25"/>
  <c r="BC121" i="1"/>
  <c r="F35" i="27"/>
  <c r="AZ124" i="1" s="1"/>
  <c r="F38" i="27"/>
  <c r="BC124" i="1"/>
  <c r="F36" i="29"/>
  <c r="BC126" i="1" s="1"/>
  <c r="J35" i="4"/>
  <c r="AV98" i="1" s="1"/>
  <c r="J35" i="6"/>
  <c r="AV100" i="1" s="1"/>
  <c r="J35" i="8"/>
  <c r="AV103" i="1"/>
  <c r="F38" i="11"/>
  <c r="BC106" i="1" s="1"/>
  <c r="F35" i="13"/>
  <c r="AZ108" i="1"/>
  <c r="F38" i="18"/>
  <c r="BC114" i="1" s="1"/>
  <c r="J35" i="19"/>
  <c r="AV115" i="1" s="1"/>
  <c r="J35" i="20"/>
  <c r="AV116" i="1" s="1"/>
  <c r="F35" i="22"/>
  <c r="AZ118" i="1" s="1"/>
  <c r="F37" i="25"/>
  <c r="BB121" i="1" s="1"/>
  <c r="F39" i="26"/>
  <c r="BD122" i="1" s="1"/>
  <c r="F37" i="28"/>
  <c r="BB125" i="1" s="1"/>
  <c r="AS94" i="1"/>
  <c r="F37" i="4"/>
  <c r="BB98" i="1" s="1"/>
  <c r="F38" i="5"/>
  <c r="BC99" i="1" s="1"/>
  <c r="F38" i="6"/>
  <c r="BC100" i="1" s="1"/>
  <c r="J35" i="9"/>
  <c r="AV104" i="1"/>
  <c r="F35" i="10"/>
  <c r="AZ105" i="1" s="1"/>
  <c r="F38" i="10"/>
  <c r="BC105" i="1" s="1"/>
  <c r="F37" i="13"/>
  <c r="BB108" i="1" s="1"/>
  <c r="J35" i="17"/>
  <c r="AV113" i="1" s="1"/>
  <c r="F35" i="20"/>
  <c r="AZ116" i="1" s="1"/>
  <c r="F38" i="21"/>
  <c r="BC117" i="1"/>
  <c r="F38" i="23"/>
  <c r="BC119" i="1" s="1"/>
  <c r="F39" i="24"/>
  <c r="BD120" i="1"/>
  <c r="J35" i="26"/>
  <c r="AV122" i="1" s="1"/>
  <c r="F35" i="29"/>
  <c r="BB126" i="1"/>
  <c r="J33" i="29"/>
  <c r="AV126" i="1" s="1"/>
  <c r="F39" i="3"/>
  <c r="BD97" i="1" s="1"/>
  <c r="F38" i="4"/>
  <c r="BC98" i="1" s="1"/>
  <c r="J35" i="7"/>
  <c r="AV101" i="1" s="1"/>
  <c r="F38" i="7"/>
  <c r="BC101" i="1" s="1"/>
  <c r="F35" i="8"/>
  <c r="AZ103" i="1" s="1"/>
  <c r="F39" i="11"/>
  <c r="BD106" i="1" s="1"/>
  <c r="F37" i="12"/>
  <c r="BB107" i="1"/>
  <c r="J35" i="14"/>
  <c r="AV109" i="1" s="1"/>
  <c r="J35" i="15"/>
  <c r="AV110" i="1" s="1"/>
  <c r="F37" i="15"/>
  <c r="BB110" i="1" s="1"/>
  <c r="J35" i="16"/>
  <c r="AV111" i="1" s="1"/>
  <c r="F35" i="17"/>
  <c r="AZ113" i="1" s="1"/>
  <c r="F38" i="19"/>
  <c r="BC115" i="1" s="1"/>
  <c r="F38" i="20"/>
  <c r="BC116" i="1" s="1"/>
  <c r="F38" i="22"/>
  <c r="BC118" i="1" s="1"/>
  <c r="J35" i="24"/>
  <c r="AV120" i="1"/>
  <c r="F39" i="25"/>
  <c r="BD121" i="1" s="1"/>
  <c r="F39" i="27"/>
  <c r="BD124" i="1" s="1"/>
  <c r="J35" i="27"/>
  <c r="AV124" i="1" s="1"/>
  <c r="F39" i="28"/>
  <c r="BD125" i="1" s="1"/>
  <c r="F35" i="4"/>
  <c r="AZ98" i="1" s="1"/>
  <c r="F39" i="5"/>
  <c r="BD99" i="1" s="1"/>
  <c r="F35" i="6"/>
  <c r="AZ100" i="1" s="1"/>
  <c r="F39" i="8"/>
  <c r="BD103" i="1" s="1"/>
  <c r="J35" i="12"/>
  <c r="AV107" i="1" s="1"/>
  <c r="F38" i="13"/>
  <c r="BC108" i="1" s="1"/>
  <c r="F38" i="17"/>
  <c r="BC113" i="1" s="1"/>
  <c r="F39" i="19"/>
  <c r="BD115" i="1" s="1"/>
  <c r="J35" i="21"/>
  <c r="AV117" i="1" s="1"/>
  <c r="J35" i="22"/>
  <c r="AV118" i="1" s="1"/>
  <c r="F35" i="24"/>
  <c r="AZ120" i="1" s="1"/>
  <c r="F35" i="26"/>
  <c r="AZ122" i="1"/>
  <c r="F35" i="28"/>
  <c r="AZ125" i="1"/>
  <c r="R132" i="2" l="1"/>
  <c r="P130" i="12"/>
  <c r="AU107" i="1" s="1"/>
  <c r="T122" i="29"/>
  <c r="R129" i="27"/>
  <c r="R128" i="27" s="1"/>
  <c r="BK122" i="15"/>
  <c r="J122" i="15" s="1"/>
  <c r="P124" i="18"/>
  <c r="P123" i="18" s="1"/>
  <c r="AU114" i="1" s="1"/>
  <c r="R140" i="19"/>
  <c r="R126" i="19" s="1"/>
  <c r="BK128" i="4"/>
  <c r="J128" i="4" s="1"/>
  <c r="J99" i="4" s="1"/>
  <c r="R134" i="3"/>
  <c r="P155" i="4"/>
  <c r="BK124" i="11"/>
  <c r="BK123" i="11" s="1"/>
  <c r="J123" i="11" s="1"/>
  <c r="J98" i="11" s="1"/>
  <c r="J98" i="15"/>
  <c r="J32" i="15"/>
  <c r="AG110" i="1" s="1"/>
  <c r="P126" i="19"/>
  <c r="AU115" i="1" s="1"/>
  <c r="R122" i="29"/>
  <c r="R126" i="9"/>
  <c r="R125" i="9" s="1"/>
  <c r="BK121" i="23"/>
  <c r="J121" i="23" s="1"/>
  <c r="J32" i="23" s="1"/>
  <c r="BK189" i="12"/>
  <c r="J189" i="12" s="1"/>
  <c r="J107" i="12" s="1"/>
  <c r="P122" i="24"/>
  <c r="AU120" i="1" s="1"/>
  <c r="T187" i="2"/>
  <c r="BK124" i="10"/>
  <c r="J124" i="10" s="1"/>
  <c r="J99" i="10" s="1"/>
  <c r="T135" i="22"/>
  <c r="R128" i="26"/>
  <c r="R127" i="26" s="1"/>
  <c r="T155" i="4"/>
  <c r="T127" i="4" s="1"/>
  <c r="R122" i="16"/>
  <c r="P124" i="20"/>
  <c r="P123" i="20" s="1"/>
  <c r="AU116" i="1" s="1"/>
  <c r="J98" i="24"/>
  <c r="J32" i="24"/>
  <c r="BK144" i="8"/>
  <c r="J144" i="8" s="1"/>
  <c r="J98" i="8" s="1"/>
  <c r="BK129" i="27"/>
  <c r="J129" i="27" s="1"/>
  <c r="J99" i="27" s="1"/>
  <c r="BK141" i="13"/>
  <c r="J141" i="13" s="1"/>
  <c r="J102" i="13" s="1"/>
  <c r="BK136" i="17"/>
  <c r="J136" i="17" s="1"/>
  <c r="J99" i="17" s="1"/>
  <c r="BK128" i="26"/>
  <c r="J128" i="26" s="1"/>
  <c r="J99" i="26" s="1"/>
  <c r="BK140" i="19"/>
  <c r="BK134" i="6"/>
  <c r="J134" i="6" s="1"/>
  <c r="J98" i="6" s="1"/>
  <c r="BK302" i="8"/>
  <c r="J302" i="8" s="1"/>
  <c r="J106" i="8" s="1"/>
  <c r="BK124" i="18"/>
  <c r="J124" i="18" s="1"/>
  <c r="J99" i="18" s="1"/>
  <c r="BK124" i="20"/>
  <c r="J124" i="20" s="1"/>
  <c r="J99" i="20" s="1"/>
  <c r="BK135" i="22"/>
  <c r="J135" i="22" s="1"/>
  <c r="J101" i="22" s="1"/>
  <c r="R136" i="17"/>
  <c r="R145" i="8"/>
  <c r="T124" i="20"/>
  <c r="T123" i="20" s="1"/>
  <c r="R141" i="13"/>
  <c r="R129" i="13" s="1"/>
  <c r="BK202" i="17"/>
  <c r="J202" i="17" s="1"/>
  <c r="J106" i="17" s="1"/>
  <c r="T126" i="9"/>
  <c r="T125" i="9"/>
  <c r="BK122" i="29"/>
  <c r="J122" i="29" s="1"/>
  <c r="J30" i="29" s="1"/>
  <c r="AG126" i="1" s="1"/>
  <c r="P127" i="4"/>
  <c r="AU98" i="1" s="1"/>
  <c r="P157" i="3"/>
  <c r="P133" i="3" s="1"/>
  <c r="AU97" i="1" s="1"/>
  <c r="T302" i="8"/>
  <c r="P202" i="17"/>
  <c r="P141" i="13"/>
  <c r="P129" i="13"/>
  <c r="AU108" i="1" s="1"/>
  <c r="BK130" i="13"/>
  <c r="J130" i="13" s="1"/>
  <c r="J99" i="13" s="1"/>
  <c r="P129" i="27"/>
  <c r="P128" i="27" s="1"/>
  <c r="AU124" i="1" s="1"/>
  <c r="T132" i="2"/>
  <c r="T131" i="2" s="1"/>
  <c r="T124" i="10"/>
  <c r="T123" i="10" s="1"/>
  <c r="R155" i="4"/>
  <c r="R127" i="4" s="1"/>
  <c r="P132" i="2"/>
  <c r="P135" i="22"/>
  <c r="P127" i="22" s="1"/>
  <c r="AU118" i="1" s="1"/>
  <c r="R128" i="28"/>
  <c r="R127" i="28" s="1"/>
  <c r="T140" i="19"/>
  <c r="T126" i="19" s="1"/>
  <c r="T124" i="11"/>
  <c r="T123" i="11" s="1"/>
  <c r="T128" i="26"/>
  <c r="T127" i="26" s="1"/>
  <c r="T124" i="18"/>
  <c r="T123" i="18" s="1"/>
  <c r="R134" i="6"/>
  <c r="T122" i="15"/>
  <c r="R124" i="10"/>
  <c r="R123" i="10" s="1"/>
  <c r="P302" i="8"/>
  <c r="P145" i="8"/>
  <c r="T157" i="3"/>
  <c r="T133" i="3" s="1"/>
  <c r="R187" i="2"/>
  <c r="R131" i="2"/>
  <c r="T134" i="6"/>
  <c r="R135" i="22"/>
  <c r="R127" i="22" s="1"/>
  <c r="T131" i="12"/>
  <c r="T130" i="12" s="1"/>
  <c r="R302" i="8"/>
  <c r="P122" i="15"/>
  <c r="AU110" i="1" s="1"/>
  <c r="BK155" i="4"/>
  <c r="J155" i="4" s="1"/>
  <c r="J101" i="4" s="1"/>
  <c r="T202" i="17"/>
  <c r="T122" i="16"/>
  <c r="P187" i="2"/>
  <c r="R131" i="12"/>
  <c r="R130" i="12"/>
  <c r="T128" i="28"/>
  <c r="T127" i="28" s="1"/>
  <c r="T129" i="27"/>
  <c r="T128" i="27" s="1"/>
  <c r="P128" i="26"/>
  <c r="P127" i="26" s="1"/>
  <c r="AU122" i="1" s="1"/>
  <c r="T136" i="17"/>
  <c r="R202" i="17"/>
  <c r="BK131" i="12"/>
  <c r="J131" i="12" s="1"/>
  <c r="J99" i="12" s="1"/>
  <c r="P128" i="28"/>
  <c r="P127" i="28" s="1"/>
  <c r="AU125" i="1" s="1"/>
  <c r="T127" i="22"/>
  <c r="T145" i="8"/>
  <c r="P124" i="11"/>
  <c r="P123" i="11" s="1"/>
  <c r="AU106" i="1" s="1"/>
  <c r="P126" i="9"/>
  <c r="P125" i="9"/>
  <c r="AU104" i="1" s="1"/>
  <c r="P134" i="6"/>
  <c r="AU100" i="1" s="1"/>
  <c r="T141" i="13"/>
  <c r="T129" i="13"/>
  <c r="R157" i="3"/>
  <c r="R133" i="3" s="1"/>
  <c r="P136" i="17"/>
  <c r="P135" i="17" s="1"/>
  <c r="AU113" i="1" s="1"/>
  <c r="BK128" i="28"/>
  <c r="BK127" i="28" s="1"/>
  <c r="J127" i="28" s="1"/>
  <c r="J32" i="28" s="1"/>
  <c r="AG125" i="1" s="1"/>
  <c r="BK126" i="9"/>
  <c r="BK125" i="9" s="1"/>
  <c r="J125" i="9" s="1"/>
  <c r="J98" i="9" s="1"/>
  <c r="J142" i="21"/>
  <c r="J102" i="21"/>
  <c r="BK123" i="14"/>
  <c r="J123" i="14" s="1"/>
  <c r="J99" i="14" s="1"/>
  <c r="BK128" i="22"/>
  <c r="J128" i="22" s="1"/>
  <c r="J99" i="22" s="1"/>
  <c r="BK134" i="3"/>
  <c r="J134" i="3" s="1"/>
  <c r="J99" i="3" s="1"/>
  <c r="BK170" i="26"/>
  <c r="J170" i="26" s="1"/>
  <c r="J104" i="26" s="1"/>
  <c r="BK132" i="2"/>
  <c r="J132" i="2" s="1"/>
  <c r="J99" i="2" s="1"/>
  <c r="BK187" i="2"/>
  <c r="J187" i="2" s="1"/>
  <c r="J105" i="2" s="1"/>
  <c r="J123" i="29"/>
  <c r="J97" i="29" s="1"/>
  <c r="AG121" i="1"/>
  <c r="J98" i="25"/>
  <c r="AG120" i="1"/>
  <c r="AG119" i="1"/>
  <c r="J98" i="23"/>
  <c r="BK124" i="21"/>
  <c r="J124" i="21"/>
  <c r="J98" i="21" s="1"/>
  <c r="BK123" i="20"/>
  <c r="J123" i="20" s="1"/>
  <c r="J32" i="20" s="1"/>
  <c r="AG116" i="1" s="1"/>
  <c r="BK123" i="18"/>
  <c r="J123" i="18" s="1"/>
  <c r="J98" i="18" s="1"/>
  <c r="J145" i="8"/>
  <c r="J99" i="8" s="1"/>
  <c r="BK122" i="7"/>
  <c r="J122" i="7" s="1"/>
  <c r="J98" i="7" s="1"/>
  <c r="BK122" i="5"/>
  <c r="J122" i="5" s="1"/>
  <c r="J98" i="5" s="1"/>
  <c r="J157" i="3"/>
  <c r="J104" i="3" s="1"/>
  <c r="BC102" i="1"/>
  <c r="AY102" i="1" s="1"/>
  <c r="F36" i="19"/>
  <c r="BA115" i="1" s="1"/>
  <c r="J36" i="21"/>
  <c r="AW117" i="1"/>
  <c r="AT117" i="1" s="1"/>
  <c r="J36" i="24"/>
  <c r="AW120" i="1" s="1"/>
  <c r="AT120" i="1" s="1"/>
  <c r="AN120" i="1" s="1"/>
  <c r="BC112" i="1"/>
  <c r="AY112" i="1" s="1"/>
  <c r="F36" i="28"/>
  <c r="BA125" i="1" s="1"/>
  <c r="J36" i="4"/>
  <c r="AW98" i="1" s="1"/>
  <c r="AT98" i="1" s="1"/>
  <c r="BB95" i="1"/>
  <c r="AX95" i="1" s="1"/>
  <c r="AZ95" i="1"/>
  <c r="AV95" i="1"/>
  <c r="BD95" i="1"/>
  <c r="J36" i="9"/>
  <c r="AW104" i="1" s="1"/>
  <c r="AT104" i="1" s="1"/>
  <c r="F36" i="10"/>
  <c r="BA105" i="1" s="1"/>
  <c r="J36" i="14"/>
  <c r="AW109" i="1" s="1"/>
  <c r="AT109" i="1" s="1"/>
  <c r="F36" i="15"/>
  <c r="BA110" i="1" s="1"/>
  <c r="AZ102" i="1"/>
  <c r="AV102" i="1" s="1"/>
  <c r="BB102" i="1"/>
  <c r="AX102" i="1" s="1"/>
  <c r="J36" i="17"/>
  <c r="AW113" i="1"/>
  <c r="AT113" i="1" s="1"/>
  <c r="AZ123" i="1"/>
  <c r="AV123" i="1"/>
  <c r="BC123" i="1"/>
  <c r="AY123" i="1" s="1"/>
  <c r="J36" i="28"/>
  <c r="AW125" i="1" s="1"/>
  <c r="AT125" i="1" s="1"/>
  <c r="J36" i="3"/>
  <c r="AW97" i="1" s="1"/>
  <c r="AT97" i="1" s="1"/>
  <c r="F36" i="6"/>
  <c r="BA100" i="1" s="1"/>
  <c r="J36" i="11"/>
  <c r="AW106" i="1" s="1"/>
  <c r="AT106" i="1" s="1"/>
  <c r="F36" i="13"/>
  <c r="BA108" i="1" s="1"/>
  <c r="F36" i="20"/>
  <c r="BA116" i="1" s="1"/>
  <c r="F36" i="22"/>
  <c r="BA118" i="1" s="1"/>
  <c r="BD112" i="1"/>
  <c r="AZ112" i="1"/>
  <c r="AV112" i="1" s="1"/>
  <c r="BD123" i="1"/>
  <c r="J34" i="29"/>
  <c r="AW126" i="1" s="1"/>
  <c r="AT126" i="1" s="1"/>
  <c r="J36" i="5"/>
  <c r="AW99" i="1" s="1"/>
  <c r="AT99" i="1" s="1"/>
  <c r="F36" i="5"/>
  <c r="BA99" i="1" s="1"/>
  <c r="J36" i="6"/>
  <c r="AW100" i="1" s="1"/>
  <c r="AT100" i="1" s="1"/>
  <c r="J36" i="12"/>
  <c r="AW107" i="1" s="1"/>
  <c r="AT107" i="1" s="1"/>
  <c r="J36" i="13"/>
  <c r="AW108" i="1"/>
  <c r="AT108" i="1"/>
  <c r="F36" i="21"/>
  <c r="BA117" i="1" s="1"/>
  <c r="F36" i="23"/>
  <c r="BA119" i="1" s="1"/>
  <c r="J36" i="25"/>
  <c r="AW121" i="1" s="1"/>
  <c r="AT121" i="1" s="1"/>
  <c r="F36" i="26"/>
  <c r="BA122" i="1" s="1"/>
  <c r="F36" i="2"/>
  <c r="BA96" i="1" s="1"/>
  <c r="F36" i="9"/>
  <c r="BA104" i="1" s="1"/>
  <c r="F36" i="11"/>
  <c r="BA106" i="1" s="1"/>
  <c r="F36" i="12"/>
  <c r="BA107" i="1" s="1"/>
  <c r="J36" i="15"/>
  <c r="AW110" i="1"/>
  <c r="AT110" i="1" s="1"/>
  <c r="BD102" i="1"/>
  <c r="F36" i="16"/>
  <c r="BA111" i="1" s="1"/>
  <c r="F36" i="17"/>
  <c r="BA113" i="1" s="1"/>
  <c r="J32" i="16"/>
  <c r="AG111" i="1" s="1"/>
  <c r="F36" i="27"/>
  <c r="BA124" i="1" s="1"/>
  <c r="F34" i="29"/>
  <c r="BA126" i="1"/>
  <c r="J36" i="2"/>
  <c r="AW96" i="1" s="1"/>
  <c r="AT96" i="1" s="1"/>
  <c r="J32" i="8"/>
  <c r="AG103" i="1" s="1"/>
  <c r="J36" i="10"/>
  <c r="AW105" i="1" s="1"/>
  <c r="AT105" i="1" s="1"/>
  <c r="J36" i="16"/>
  <c r="AW111" i="1" s="1"/>
  <c r="AT111" i="1" s="1"/>
  <c r="J36" i="18"/>
  <c r="AW114" i="1" s="1"/>
  <c r="AT114" i="1" s="1"/>
  <c r="F36" i="24"/>
  <c r="BA120" i="1"/>
  <c r="J36" i="27"/>
  <c r="AW124" i="1" s="1"/>
  <c r="AT124" i="1" s="1"/>
  <c r="F36" i="4"/>
  <c r="BA98" i="1" s="1"/>
  <c r="J32" i="6"/>
  <c r="AG100" i="1" s="1"/>
  <c r="F36" i="7"/>
  <c r="BA101" i="1"/>
  <c r="BC95" i="1"/>
  <c r="J36" i="8"/>
  <c r="AW103" i="1"/>
  <c r="AT103" i="1" s="1"/>
  <c r="J36" i="19"/>
  <c r="AW115" i="1" s="1"/>
  <c r="AT115" i="1" s="1"/>
  <c r="J36" i="20"/>
  <c r="AW116" i="1" s="1"/>
  <c r="AT116" i="1" s="1"/>
  <c r="J36" i="23"/>
  <c r="AW119" i="1"/>
  <c r="AT119" i="1" s="1"/>
  <c r="AN119" i="1" s="1"/>
  <c r="F36" i="25"/>
  <c r="BA121" i="1"/>
  <c r="BB112" i="1"/>
  <c r="AX112" i="1" s="1"/>
  <c r="BB123" i="1"/>
  <c r="AX123" i="1" s="1"/>
  <c r="F36" i="3"/>
  <c r="BA97" i="1"/>
  <c r="J36" i="7"/>
  <c r="AW101" i="1" s="1"/>
  <c r="AT101" i="1" s="1"/>
  <c r="F36" i="8"/>
  <c r="BA103" i="1" s="1"/>
  <c r="F36" i="18"/>
  <c r="BA114" i="1"/>
  <c r="J36" i="22"/>
  <c r="AW118" i="1" s="1"/>
  <c r="AT118" i="1" s="1"/>
  <c r="J36" i="26"/>
  <c r="AW122" i="1" s="1"/>
  <c r="AT122" i="1" s="1"/>
  <c r="AN110" i="1" l="1"/>
  <c r="BK128" i="27"/>
  <c r="J128" i="27" s="1"/>
  <c r="J98" i="27" s="1"/>
  <c r="BK123" i="10"/>
  <c r="J123" i="10" s="1"/>
  <c r="J32" i="10" s="1"/>
  <c r="AG105" i="1" s="1"/>
  <c r="BK127" i="22"/>
  <c r="J127" i="22" s="1"/>
  <c r="J32" i="22" s="1"/>
  <c r="AG118" i="1" s="1"/>
  <c r="BK129" i="13"/>
  <c r="J129" i="13" s="1"/>
  <c r="J98" i="13" s="1"/>
  <c r="AN121" i="1"/>
  <c r="P144" i="8"/>
  <c r="AU103" i="1" s="1"/>
  <c r="J32" i="11"/>
  <c r="AG106" i="1" s="1"/>
  <c r="AN106" i="1" s="1"/>
  <c r="J124" i="11"/>
  <c r="J99" i="11" s="1"/>
  <c r="BK127" i="4"/>
  <c r="J127" i="4" s="1"/>
  <c r="J32" i="4" s="1"/>
  <c r="AG98" i="1" s="1"/>
  <c r="T144" i="8"/>
  <c r="BK130" i="12"/>
  <c r="J130" i="12" s="1"/>
  <c r="J98" i="12" s="1"/>
  <c r="AN126" i="1"/>
  <c r="T135" i="17"/>
  <c r="BK127" i="26"/>
  <c r="J127" i="26" s="1"/>
  <c r="J98" i="26" s="1"/>
  <c r="J140" i="19"/>
  <c r="J102" i="19" s="1"/>
  <c r="BK126" i="19"/>
  <c r="J126" i="19" s="1"/>
  <c r="J128" i="28"/>
  <c r="J99" i="28" s="1"/>
  <c r="P131" i="2"/>
  <c r="AU96" i="1"/>
  <c r="R144" i="8"/>
  <c r="R135" i="17"/>
  <c r="BK133" i="3"/>
  <c r="J133" i="3" s="1"/>
  <c r="J32" i="3" s="1"/>
  <c r="AG97" i="1" s="1"/>
  <c r="J126" i="9"/>
  <c r="J99" i="9" s="1"/>
  <c r="BK122" i="14"/>
  <c r="J122" i="14"/>
  <c r="J98" i="14" s="1"/>
  <c r="J96" i="29"/>
  <c r="BK135" i="17"/>
  <c r="J135" i="17" s="1"/>
  <c r="J98" i="17" s="1"/>
  <c r="BK131" i="2"/>
  <c r="J131" i="2" s="1"/>
  <c r="J98" i="2" s="1"/>
  <c r="AN125" i="1"/>
  <c r="J98" i="28"/>
  <c r="J39" i="29"/>
  <c r="J41" i="28"/>
  <c r="J41" i="25"/>
  <c r="J41" i="24"/>
  <c r="AN118" i="1"/>
  <c r="J98" i="22"/>
  <c r="J41" i="23"/>
  <c r="J41" i="22"/>
  <c r="AN116" i="1"/>
  <c r="J98" i="20"/>
  <c r="J41" i="20"/>
  <c r="AN111" i="1"/>
  <c r="J41" i="16"/>
  <c r="J41" i="15"/>
  <c r="AN105" i="1"/>
  <c r="J98" i="10"/>
  <c r="J41" i="10"/>
  <c r="AN103" i="1"/>
  <c r="J41" i="8"/>
  <c r="AN100" i="1"/>
  <c r="J41" i="6"/>
  <c r="AN98" i="1"/>
  <c r="J98" i="4"/>
  <c r="J41" i="4"/>
  <c r="AU95" i="1"/>
  <c r="AU123" i="1"/>
  <c r="J32" i="9"/>
  <c r="AG104" i="1"/>
  <c r="J32" i="5"/>
  <c r="AG99" i="1" s="1"/>
  <c r="AN99" i="1" s="1"/>
  <c r="J32" i="21"/>
  <c r="AG117" i="1" s="1"/>
  <c r="AN117" i="1" s="1"/>
  <c r="BD94" i="1"/>
  <c r="W33" i="1" s="1"/>
  <c r="AU102" i="1"/>
  <c r="J32" i="18"/>
  <c r="AG114" i="1" s="1"/>
  <c r="AN114" i="1" s="1"/>
  <c r="J32" i="27"/>
  <c r="AG124" i="1" s="1"/>
  <c r="AG123" i="1" s="1"/>
  <c r="BB94" i="1"/>
  <c r="W31" i="1" s="1"/>
  <c r="AU112" i="1"/>
  <c r="BA95" i="1"/>
  <c r="AW95" i="1" s="1"/>
  <c r="AT95" i="1" s="1"/>
  <c r="J32" i="13"/>
  <c r="AG108" i="1"/>
  <c r="AN108" i="1" s="1"/>
  <c r="AZ94" i="1"/>
  <c r="W29" i="1" s="1"/>
  <c r="BA102" i="1"/>
  <c r="AW102" i="1" s="1"/>
  <c r="AT102" i="1" s="1"/>
  <c r="J32" i="7"/>
  <c r="AG101" i="1"/>
  <c r="AN101" i="1"/>
  <c r="BA123" i="1"/>
  <c r="AW123" i="1" s="1"/>
  <c r="AT123" i="1" s="1"/>
  <c r="BC94" i="1"/>
  <c r="W32" i="1" s="1"/>
  <c r="AY95" i="1"/>
  <c r="J32" i="12"/>
  <c r="AG107" i="1" s="1"/>
  <c r="AN107" i="1" s="1"/>
  <c r="BA112" i="1"/>
  <c r="AW112" i="1" s="1"/>
  <c r="AT112" i="1" s="1"/>
  <c r="J41" i="11" l="1"/>
  <c r="J32" i="26"/>
  <c r="AG122" i="1" s="1"/>
  <c r="AN122" i="1" s="1"/>
  <c r="J98" i="19"/>
  <c r="J32" i="19"/>
  <c r="J41" i="3"/>
  <c r="J41" i="9"/>
  <c r="J98" i="3"/>
  <c r="J41" i="27"/>
  <c r="AN124" i="1"/>
  <c r="J41" i="26"/>
  <c r="J41" i="21"/>
  <c r="J41" i="18"/>
  <c r="J41" i="13"/>
  <c r="J41" i="12"/>
  <c r="J41" i="7"/>
  <c r="J41" i="5"/>
  <c r="AN123" i="1"/>
  <c r="AN104" i="1"/>
  <c r="AN97" i="1"/>
  <c r="AU94" i="1"/>
  <c r="J32" i="2"/>
  <c r="AG96" i="1"/>
  <c r="AG95" i="1" s="1"/>
  <c r="J32" i="14"/>
  <c r="AG109" i="1" s="1"/>
  <c r="AG102" i="1" s="1"/>
  <c r="J32" i="17"/>
  <c r="AG113" i="1" s="1"/>
  <c r="AN113" i="1" s="1"/>
  <c r="AV94" i="1"/>
  <c r="AK29" i="1" s="1"/>
  <c r="BA94" i="1"/>
  <c r="W30" i="1" s="1"/>
  <c r="AY94" i="1"/>
  <c r="AX94" i="1"/>
  <c r="AG115" i="1" l="1"/>
  <c r="J41" i="19"/>
  <c r="J41" i="17"/>
  <c r="J41" i="2"/>
  <c r="J41" i="14"/>
  <c r="AN95" i="1"/>
  <c r="AN102" i="1"/>
  <c r="AN109" i="1"/>
  <c r="AN96" i="1"/>
  <c r="AW94" i="1"/>
  <c r="AK30" i="1" s="1"/>
  <c r="AN115" i="1" l="1"/>
  <c r="AG112" i="1"/>
  <c r="AT94" i="1"/>
  <c r="AG94" i="1" l="1"/>
  <c r="AK26" i="1" s="1"/>
  <c r="AK35" i="1" s="1"/>
  <c r="AN112" i="1"/>
  <c r="AN94" i="1" l="1"/>
</calcChain>
</file>

<file path=xl/sharedStrings.xml><?xml version="1.0" encoding="utf-8"?>
<sst xmlns="http://schemas.openxmlformats.org/spreadsheetml/2006/main" count="27559" uniqueCount="3481">
  <si>
    <t>Export Komplet</t>
  </si>
  <si>
    <t/>
  </si>
  <si>
    <t>2.0</t>
  </si>
  <si>
    <t>False</t>
  </si>
  <si>
    <t>{783dff04-e78e-4919-a848-d56c2ab9c053}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</si>
  <si>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</si>
  <si>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</si>
  <si>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</si>
  <si>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</si>
  <si>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</si>
  <si>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</si>
  <si>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</si>
  <si>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</si>
  <si>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</si>
  <si>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</si>
  <si>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</si>
  <si>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HS Hálkova - rekonštrukcia objektu, Hálkova 3, BA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</si>
  <si>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</si>
  <si>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</si>
  <si>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</si>
  <si>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</si>
  <si>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</si>
  <si>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</si>
  <si>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</si>
  <si>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</si>
  <si>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</si>
  <si>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</si>
  <si>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</si>
  <si>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Spracovateľ: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</si>
  <si>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</si>
  <si>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</si>
  <si>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</si>
  <si>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</si>
  <si>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</si>
  <si>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</si>
  <si>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</si>
  <si>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</si>
  <si>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</si>
  <si>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</si>
  <si>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</si>
  <si>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</si>
  <si>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</si>
  <si>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</si>
  <si>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</si>
  <si>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</si>
  <si>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</si>
  <si>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</si>
  <si>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</si>
  <si>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</si>
  <si>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</si>
  <si>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</si>
  <si>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</si>
  <si>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</si>
  <si>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</si>
  <si>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</si>
  <si>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</si>
  <si>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</si>
  <si>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</si>
  <si>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</si>
  <si>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</si>
  <si>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</si>
  <si>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</si>
  <si>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</si>
  <si>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</si>
  <si>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</si>
  <si>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</si>
  <si>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</si>
  <si>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</si>
  <si>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</si>
  <si>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</si>
  <si>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</si>
  <si>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</si>
  <si>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</si>
  <si>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</si>
  <si>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</si>
  <si>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01-ZR</t>
  </si>
  <si>
    <t>HS Hálkova - rekonštrukcia objektu - zelené riešenie</t>
  </si>
  <si>
    <t>STA</t>
  </si>
  <si>
    <t>1</t>
  </si>
  <si>
    <t>{833e7e21-8b30-4852-b33f-b22a46b6ddf7}</t>
  </si>
  <si>
    <t>/</t>
  </si>
  <si>
    <t>SO 01.01</t>
  </si>
  <si>
    <t>Zateplenie obvod.plášťa</t>
  </si>
  <si>
    <t>Časť</t>
  </si>
  <si>
    <t>2</t>
  </si>
  <si>
    <t>{45f3901d-0979-47c3-b216-7bf9a40134e4}</t>
  </si>
  <si>
    <t>SO 01.02</t>
  </si>
  <si>
    <t>Zateplenie streš.plášťa</t>
  </si>
  <si>
    <t>{26048dbc-7ba2-45bb-b8fd-ce2d90a854f5}</t>
  </si>
  <si>
    <t>SO 01.03</t>
  </si>
  <si>
    <t>Výmena otvorových konštrukcií</t>
  </si>
  <si>
    <t>{10eb66c1-c030-4abf-8bad-544e581535d2}</t>
  </si>
  <si>
    <t>SO 01-3</t>
  </si>
  <si>
    <t>Silnoprúdová elektroinštalácia – zelená</t>
  </si>
  <si>
    <t>{ecea40e4-5194-4a70-b778-7272ca4dbf65}</t>
  </si>
  <si>
    <t>SO 01-7</t>
  </si>
  <si>
    <t>Vzduchotechnika a klimatizácia</t>
  </si>
  <si>
    <t>{4d77bb25-ad85-497f-aa63-71e8fbfc131b}</t>
  </si>
  <si>
    <t>SO 02-3</t>
  </si>
  <si>
    <t>Garáže - Silnoprúdová elektroinštalácia-zelená</t>
  </si>
  <si>
    <t>{c57c41b7-1edf-47f5-a777-f50da5125f38}</t>
  </si>
  <si>
    <t>SO 01</t>
  </si>
  <si>
    <t>HS Hálkova - rekonštrukcia objektu</t>
  </si>
  <si>
    <t>{5037e241-1839-40aa-932e-49b3ab9270d8}</t>
  </si>
  <si>
    <t>SO 01-1,2</t>
  </si>
  <si>
    <t>ASR -  NEZELENÁ ČASŤ PRÁC</t>
  </si>
  <si>
    <t>{e5ccb7d4-2ecb-4387-aa77-f86f57a2f8d0}</t>
  </si>
  <si>
    <t>SO 01-3.1</t>
  </si>
  <si>
    <t>Núdzové osvetlenie-silnoprúd</t>
  </si>
  <si>
    <t>{24ab1e19-6a8c-408d-b511-ac286ffdbe15}</t>
  </si>
  <si>
    <t>SO 01-3.2</t>
  </si>
  <si>
    <t>Silnoprúdová elektroinštalácia</t>
  </si>
  <si>
    <t>{58566ede-9528-42e3-9395-ce38705a0c91}</t>
  </si>
  <si>
    <t>SO 01-4.1</t>
  </si>
  <si>
    <t>Slaborúdová elektroinštalácia</t>
  </si>
  <si>
    <t>{c5cf5a06-5620-4522-9902-c1d7b4b7c041}</t>
  </si>
  <si>
    <t>SO 01-5</t>
  </si>
  <si>
    <t>Ústredné vykurovanie</t>
  </si>
  <si>
    <t>{72699fb8-dff2-4649-a9cd-3dae6b4a5744}</t>
  </si>
  <si>
    <t>SO 01-6</t>
  </si>
  <si>
    <t>Zdravotechnika</t>
  </si>
  <si>
    <t>{aea69154-0469-4f80-9132-12c7e7ebf78a}</t>
  </si>
  <si>
    <t>SO 01-8</t>
  </si>
  <si>
    <t>Nožnicová plošina</t>
  </si>
  <si>
    <t>{01ae0905-225e-49dd-8e00-cc0a3d1b8a9d}</t>
  </si>
  <si>
    <t>SO 01-9</t>
  </si>
  <si>
    <t>Rozvod stlačeného vzduchu</t>
  </si>
  <si>
    <t>{208f3a96-60e3-46ea-9df0-5e609e9f585b}</t>
  </si>
  <si>
    <t>SO 01-10</t>
  </si>
  <si>
    <t>Odsávanie výfukových plynov</t>
  </si>
  <si>
    <t>{150a54dc-b24f-4fac-96c3-b7f334cf2277}</t>
  </si>
  <si>
    <t>SO 02</t>
  </si>
  <si>
    <t>Garáže</t>
  </si>
  <si>
    <t>{6500e1f6-4d68-45da-8e16-353d75436fdc}</t>
  </si>
  <si>
    <t>SO 02-1,2</t>
  </si>
  <si>
    <t>Garáže - architektonicko-stavebné riešenie</t>
  </si>
  <si>
    <t>{9b8d3dcf-a9ba-41f8-bffd-108656d87788}</t>
  </si>
  <si>
    <t>SO 02-3.1</t>
  </si>
  <si>
    <t>Garáže - Silnoprúdová elektroinštalácia</t>
  </si>
  <si>
    <t>{ed8ac11d-7cd1-4bbf-8a6c-b5ce9c13b91b}</t>
  </si>
  <si>
    <t>SO 02-3.2</t>
  </si>
  <si>
    <t>Garáže - Núdzové osvetlenie</t>
  </si>
  <si>
    <t>{99f8fa93-faf5-4509-8910-4488d0bb60b4}</t>
  </si>
  <si>
    <t>SO 02-4</t>
  </si>
  <si>
    <t>Garáže - Slaborúdová elektroinštalácia</t>
  </si>
  <si>
    <t>{a8718024-d24e-4866-92b4-e46e3f41c2ed}</t>
  </si>
  <si>
    <t>SO 02-5</t>
  </si>
  <si>
    <t>Garáže-Ústredné vykurovanie</t>
  </si>
  <si>
    <t>{b1c099f4-ee39-4395-9a23-a69bc0e7753f}</t>
  </si>
  <si>
    <t>SO 02-6</t>
  </si>
  <si>
    <t>Garáže - Zdravotechnika</t>
  </si>
  <si>
    <t>{caeff62a-eec9-492a-a26b-75921b463dd8}</t>
  </si>
  <si>
    <t>SO 02-7</t>
  </si>
  <si>
    <t>Garáže - Vzduchotechnika</t>
  </si>
  <si>
    <t>{b7f615a4-af11-4e0c-809c-3f38f47936b0}</t>
  </si>
  <si>
    <t>SO 02-8</t>
  </si>
  <si>
    <t>Garáže - Rozvod stlačeného vzduchu</t>
  </si>
  <si>
    <t>{bbc1f320-a952-41ac-a3a0-132f8fcb57b3}</t>
  </si>
  <si>
    <t>SO 02-9</t>
  </si>
  <si>
    <t>Garáže - Odsávanie výfukových plynov</t>
  </si>
  <si>
    <t>{30391d3a-2b4f-48fd-ba14-3b83d3d5f5dc}</t>
  </si>
  <si>
    <t>SO-02-10.1,2,3</t>
  </si>
  <si>
    <t>Areálová dažďová a splašková kanalizácia + prepojovací vodovod</t>
  </si>
  <si>
    <t>{8cd4ef81-ffeb-49ba-aa04-642c3ddc0137}</t>
  </si>
  <si>
    <t>SO 03</t>
  </si>
  <si>
    <t>Spevnené plochy</t>
  </si>
  <si>
    <t>{d140ec6d-ad29-4848-84a0-a58119dd0050}</t>
  </si>
  <si>
    <t>SO 03-1</t>
  </si>
  <si>
    <t>Úprava dažďovej kanalizácie pre SO 03</t>
  </si>
  <si>
    <t>{7d37aa40-b679-4880-b872-2186ca76fd12}</t>
  </si>
  <si>
    <t>SO 03-2</t>
  </si>
  <si>
    <t>SO 03  Spevnené plochy</t>
  </si>
  <si>
    <t>{f3f7bca7-de1a-4504-8a6f-9287db0736e8}</t>
  </si>
  <si>
    <t>SO-04</t>
  </si>
  <si>
    <t>Elektrická prípojka NN</t>
  </si>
  <si>
    <t>{c2d38bc8-cc72-43ef-ae3c-06b59e7f9133}</t>
  </si>
  <si>
    <t>KRYCÍ LIST ROZPOČTU</t>
  </si>
  <si>
    <t>Objekt:</t>
  </si>
  <si>
    <t>SO 01-ZR - HS Hálkova - rekonštrukcia objektu - zelené riešenie</t>
  </si>
  <si>
    <t>Časť:</t>
  </si>
  <si>
    <t>SO 01.01 - Zateplenie obvod.plášťa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</si>
  <si>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</si>
  <si>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</si>
  <si>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</si>
  <si>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</si>
  <si>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</si>
  <si>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</si>
  <si>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</si>
  <si>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</si>
  <si>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6 - Úprava povrchov</t>
  </si>
  <si>
    <t xml:space="preserve">    9 - Ostatné konštrukcie</t>
  </si>
  <si>
    <t xml:space="preserve">    99 - Presun hmôt</t>
  </si>
  <si>
    <t>PSV - Práce a dodávky PSV</t>
  </si>
  <si>
    <t xml:space="preserve">    711 - Izolácie proti vode a zemnej vlhkosti</t>
  </si>
  <si>
    <t xml:space="preserve">    712 - Izolácie striech</t>
  </si>
  <si>
    <t xml:space="preserve">    764 - Konštrukcie klampiarske</t>
  </si>
  <si>
    <t xml:space="preserve">    781 - Dokončovacie práce a obklady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</si>
  <si>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</si>
  <si>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</si>
  <si>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</si>
  <si>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</si>
  <si>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</si>
  <si>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</si>
  <si>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</si>
  <si>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</si>
  <si>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</si>
  <si>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</si>
  <si>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</si>
  <si>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</si>
  <si>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</si>
  <si>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</si>
  <si>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</si>
  <si>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</si>
  <si>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</si>
  <si>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113307123.S</t>
  </si>
  <si>
    <t>Odstránenie podkladu v ploche do 200 m2 z kameniva hrubého drveného, hr.200 do 300 mm,  -0,40000t</t>
  </si>
  <si>
    <t>m2</t>
  </si>
  <si>
    <t>4</t>
  </si>
  <si>
    <t>113307132.S</t>
  </si>
  <si>
    <t>Odstránenie podkladu v ploche do 200 m2 z betónu prostého, hr. vrstvy 150 do 300 mm,  -0,50000t</t>
  </si>
  <si>
    <t>3</t>
  </si>
  <si>
    <t>162201102.S</t>
  </si>
  <si>
    <t>Vodorovné premiestnenie výkopku za sucha pre všetky druhy dopravných prostriedkov bez naloženia výkopku so zložením bez rozhrnutia z horniny 1-4 na vzdialenosť nad 20 do 50 m</t>
  </si>
  <si>
    <t>m3</t>
  </si>
  <si>
    <t>6</t>
  </si>
  <si>
    <t>162501112.S</t>
  </si>
  <si>
    <t>Vodorovné premiestnenie výkopku po nespevnenej ceste z horniny tr.1-4, do 100 m3 na vzdialenosť do 3000 m</t>
  </si>
  <si>
    <t>8</t>
  </si>
  <si>
    <t>5</t>
  </si>
  <si>
    <t>162501123.S</t>
  </si>
  <si>
    <t>Vodorovné premiestnenie výkopku po spevnenej ceste z horniny tr.1-4, nad 100 do 1000 m3, príplatok k cene za každých ďalšich a začatých 1000 m</t>
  </si>
  <si>
    <t>10</t>
  </si>
  <si>
    <t>171201203.S</t>
  </si>
  <si>
    <t>Uloženie sypaniny na skládky nad 1000 do 10000 m3</t>
  </si>
  <si>
    <t>12</t>
  </si>
  <si>
    <t>7</t>
  </si>
  <si>
    <t>171209002.S</t>
  </si>
  <si>
    <t>Poplatok za skladovanie - zemina a kamenivo (17 05) ostatné</t>
  </si>
  <si>
    <t>t</t>
  </si>
  <si>
    <t>14</t>
  </si>
  <si>
    <t>Komunikácie</t>
  </si>
  <si>
    <t>564831111.S</t>
  </si>
  <si>
    <t>Podklad zo štrkodrviny s rozprestretím a zhutnením, po zhutnení hr. 100 mm</t>
  </si>
  <si>
    <t>16</t>
  </si>
  <si>
    <t>9</t>
  </si>
  <si>
    <t>567124115.S</t>
  </si>
  <si>
    <t>Podklad z podkladového betónu PB I tr. C 20/25 hr. 150 mm</t>
  </si>
  <si>
    <t>18</t>
  </si>
  <si>
    <t>581130213.S</t>
  </si>
  <si>
    <t>Kryt cementobetónový cestných komunikácií skupiny CB II pre TDZ II, III a IV, hr. 180 mm</t>
  </si>
  <si>
    <t>20</t>
  </si>
  <si>
    <t>11</t>
  </si>
  <si>
    <t>581130215.S</t>
  </si>
  <si>
    <t>Kryt cementobetónový cestných komunikácií skupiny CB II pre TDZ II, III a IV, hr. 200 mm</t>
  </si>
  <si>
    <t>22</t>
  </si>
  <si>
    <t>599141111.S</t>
  </si>
  <si>
    <t>Vyplnenie škár medzi cestnými panelmi akejkoľvek hrúbky asfaltovou zálievkou</t>
  </si>
  <si>
    <t>m</t>
  </si>
  <si>
    <t>-1960643506</t>
  </si>
  <si>
    <t>13</t>
  </si>
  <si>
    <t>782991100.S</t>
  </si>
  <si>
    <t>Ostatné práce výplň dilatačnej škáry trvale pružným silikónovým tmelom šírky do 20 mm</t>
  </si>
  <si>
    <t>-1566085762</t>
  </si>
  <si>
    <t>Úprava povrchov</t>
  </si>
  <si>
    <t>622454321.S</t>
  </si>
  <si>
    <t>Oprava vonk.omietok cementových v množstve opravovanej plochy do 30% štukových hladených</t>
  </si>
  <si>
    <t>24</t>
  </si>
  <si>
    <t>15</t>
  </si>
  <si>
    <t>622454521.S</t>
  </si>
  <si>
    <t>Oprava vonk.omietok cementových v množstve opravovanej plochy do 50% štukových hladených</t>
  </si>
  <si>
    <t>26</t>
  </si>
  <si>
    <t>622460114.S</t>
  </si>
  <si>
    <t>Príprava vonkajšieho podkladu stien na hladké nenasiakavé podklady adhéznym mostíkom</t>
  </si>
  <si>
    <t>28</t>
  </si>
  <si>
    <t>17</t>
  </si>
  <si>
    <t>622460122.S</t>
  </si>
  <si>
    <t>Príprava vonkajšieho podkladu stien penetráciou hĺbkovou na nasiakavé podklady</t>
  </si>
  <si>
    <t>30</t>
  </si>
  <si>
    <t>622461052.S</t>
  </si>
  <si>
    <t>Vonkajšia omietka stien pastovitá silikónová roztieraná, hr. 1,5 mm</t>
  </si>
  <si>
    <t>32</t>
  </si>
  <si>
    <t>19</t>
  </si>
  <si>
    <t>622466161.S</t>
  </si>
  <si>
    <t>Vonkajší sanačný systém stien bezcementový, sanačná omietka, hr. 10 mm</t>
  </si>
  <si>
    <t>34</t>
  </si>
  <si>
    <t>625250548.S</t>
  </si>
  <si>
    <t>Kontaktný zatepľovací systém soklovej alebo vodou namáhanej časti hr. 100 mm, skrutkovacie kotvy,  vr.všetkých zakladacích, lemujúcich a dilatačných líšt</t>
  </si>
  <si>
    <t>38</t>
  </si>
  <si>
    <t>21</t>
  </si>
  <si>
    <t>625250543.S</t>
  </si>
  <si>
    <t>Kontaktný zatepľovací systém soklovej alebo vodou namáhanej časti hr. 50 mm, skrutkovacie kotvy, vr.všetkých zakladacích, lemujúcich a dilatačných líšt</t>
  </si>
  <si>
    <t>36</t>
  </si>
  <si>
    <t>625251614.S</t>
  </si>
  <si>
    <t>Kontaktný zatepľovací systém z bieleho EPS hr. 100 mm, zatĺkacie  kotvy,  vr.všetkých zakladacích, lemujúcich a dilatačných líšt</t>
  </si>
  <si>
    <t>40</t>
  </si>
  <si>
    <t>625251616.S</t>
  </si>
  <si>
    <t>Kontaktný zatepľovací systém z bieleho EPS hr. 140 mm, zatĺkacie  kotvy,  vr.všetkých zakladacích, lemujúcich a dilatačných líšt</t>
  </si>
  <si>
    <t>42</t>
  </si>
  <si>
    <t>625251620.S</t>
  </si>
  <si>
    <t>Kontaktný zatepľovací systém z bieleho EPS hr. 200 mm, zatĺkacie  kotvy,  vr.všetkých zakladacích, lemujúcich a dilatačných líšt</t>
  </si>
  <si>
    <t>44</t>
  </si>
  <si>
    <t>25</t>
  </si>
  <si>
    <t>625251711.S</t>
  </si>
  <si>
    <t>Kontaktný zatepľovací systém z minerálnej vlny hr. 30 mm,  zatĺkacie kotvy,  vr.všetkých zakladacích, lemujúcich a dilatačných líšt</t>
  </si>
  <si>
    <t>46</t>
  </si>
  <si>
    <t>625251717.S</t>
  </si>
  <si>
    <t>Kontaktný zatepľovací systém z minerálnej vlny hr. 100 mm,  zatĺkacie kotvy,  vr.všetkých zakladacích, lemujúcich a dilatačných líšt</t>
  </si>
  <si>
    <t>48</t>
  </si>
  <si>
    <t>27</t>
  </si>
  <si>
    <t>625251723.S</t>
  </si>
  <si>
    <t>Kontaktný zatepľovací systém z minerálnej vlny hr. 200 mm,  zatĺkacie kotvy,  vr.všetkých zakladacích, lemujúcich a dilatačných líšt</t>
  </si>
  <si>
    <t>50</t>
  </si>
  <si>
    <t>628451133.S</t>
  </si>
  <si>
    <t>Vonkajšie omietky cement. bet. konštr. čistiarní odpadových vôd (mimo budovy), nádrží, vodojemov, žľabov alebo kanálov,hladené hladidlom ocelovým</t>
  </si>
  <si>
    <t>52</t>
  </si>
  <si>
    <t>Ostatné konštrukcie</t>
  </si>
  <si>
    <t>29</t>
  </si>
  <si>
    <t>931992121.S</t>
  </si>
  <si>
    <t>Výplň dilatačných škár z extrudovaného polystyrénu hr. 20 mm</t>
  </si>
  <si>
    <t>1039186212</t>
  </si>
  <si>
    <t>941942003.S</t>
  </si>
  <si>
    <t>Montáž lešenia rámového systémového s podlahami šírky do 0,75 m, výšky nad 20 do 50 m</t>
  </si>
  <si>
    <t>54</t>
  </si>
  <si>
    <t>31</t>
  </si>
  <si>
    <t>941942903.S</t>
  </si>
  <si>
    <t>Príplatok za prvý a každý ďalší i začatý týždeň použitia lešenia rámového systémového šírky do 0,75 m, výšky nad 20 do 50 m</t>
  </si>
  <si>
    <t>56</t>
  </si>
  <si>
    <t>941942803.S</t>
  </si>
  <si>
    <t>Demontáž lešenia rámového systémového s podlahami šírky do 0,75 m, výšky nad 20 do 50 m</t>
  </si>
  <si>
    <t>58</t>
  </si>
  <si>
    <t>33</t>
  </si>
  <si>
    <t>963051113.S</t>
  </si>
  <si>
    <t>Búranie železobetónových stropov doskových hr.nad 80 mm,  -2,40000t</t>
  </si>
  <si>
    <t>60</t>
  </si>
  <si>
    <t>974083104.S</t>
  </si>
  <si>
    <t>Rezanie betónových mazanín existujúcich nevystužených hĺbky nad 150 do 200 mm</t>
  </si>
  <si>
    <t>62</t>
  </si>
  <si>
    <t>35</t>
  </si>
  <si>
    <t>978036331.S</t>
  </si>
  <si>
    <t>Otlčenie omietok šľachtených a pod., vonkajších z umelého kameňa, v rozsahu do 20 %,  -0,01200t</t>
  </si>
  <si>
    <t>64</t>
  </si>
  <si>
    <t>978036341.S</t>
  </si>
  <si>
    <t>Otlčenie omietok šľachtených a pod., vonkajších z umelého kameňa, v rozsahu do 30 %,  -0,01900t</t>
  </si>
  <si>
    <t>66</t>
  </si>
  <si>
    <t>37</t>
  </si>
  <si>
    <t>978036391.S</t>
  </si>
  <si>
    <t>Otlčenie omietok šľachtených a pod., vonkajších z umelého kameňa, v rozsahu do 100 %,  -0,06800t</t>
  </si>
  <si>
    <t>68</t>
  </si>
  <si>
    <t>978059631.S</t>
  </si>
  <si>
    <t>Odsekanie a odobratie obkladov stien z obkladačiek vonkajších vrátane podkladovej omietky nad 2 m2,  -0,08900t - s prihliadnutím na spätné použitie</t>
  </si>
  <si>
    <t>70</t>
  </si>
  <si>
    <t>39</t>
  </si>
  <si>
    <t>978071251.S</t>
  </si>
  <si>
    <t>Odsekanie a odstránenie izolácie lepenkovej vodorovnej,  -0,07300t</t>
  </si>
  <si>
    <t>72</t>
  </si>
  <si>
    <t>979011111.S</t>
  </si>
  <si>
    <t>Zvislá doprava sutiny a vybúraných hmôt za prvé podlažie nad alebo pod základným podlažím</t>
  </si>
  <si>
    <t>74</t>
  </si>
  <si>
    <t>41</t>
  </si>
  <si>
    <t>979011121.S</t>
  </si>
  <si>
    <t>Zvislá doprava sutiny a vybúraných hmôt za každé ďalšie podlažie</t>
  </si>
  <si>
    <t>76</t>
  </si>
  <si>
    <t>979081111.S</t>
  </si>
  <si>
    <t>Odvoz sutiny a vybúraných hmôt na skládku do 1 km</t>
  </si>
  <si>
    <t>78</t>
  </si>
  <si>
    <t>43</t>
  </si>
  <si>
    <t>979081121.S</t>
  </si>
  <si>
    <t>Odvoz sutiny a vybúraných hmôt na skládku za každý ďalší 1 km</t>
  </si>
  <si>
    <t>80</t>
  </si>
  <si>
    <t>979082111.S</t>
  </si>
  <si>
    <t>Vnútrostavenisková doprava sutiny a vybúraných hmôt do 10 m</t>
  </si>
  <si>
    <t>82</t>
  </si>
  <si>
    <t>45</t>
  </si>
  <si>
    <t>979082121.S</t>
  </si>
  <si>
    <t>Vnútrostavenisková doprava sutiny a vybúraných hmôt za každých ďalších 5 m</t>
  </si>
  <si>
    <t>84</t>
  </si>
  <si>
    <t>979089012.S</t>
  </si>
  <si>
    <t>Poplatok za skladovanie - betón, tehly, dlaždice (17 01 ), ostatné</t>
  </si>
  <si>
    <t>86</t>
  </si>
  <si>
    <t>47</t>
  </si>
  <si>
    <t>979089212.S</t>
  </si>
  <si>
    <t>Poplatok za skládku - bitúmenové zmesi, uholný decht, dechtové výrobky (17 03 ), ostatné</t>
  </si>
  <si>
    <t>88</t>
  </si>
  <si>
    <t>979089713.S</t>
  </si>
  <si>
    <t>Prenájom kontajneru 7 m3</t>
  </si>
  <si>
    <t>ks</t>
  </si>
  <si>
    <t>90</t>
  </si>
  <si>
    <t>99</t>
  </si>
  <si>
    <t>Presun hmôt</t>
  </si>
  <si>
    <t>49</t>
  </si>
  <si>
    <t>998011001.S</t>
  </si>
  <si>
    <t>Presun hmôt pre budovy JKSO 801, 803,812,zvislá konštr.z tehál,tvárnic,z kovu výšky do 6 m</t>
  </si>
  <si>
    <t>92</t>
  </si>
  <si>
    <t>PSV</t>
  </si>
  <si>
    <t>Práce a dodávky PSV</t>
  </si>
  <si>
    <t>711</t>
  </si>
  <si>
    <t>Izolácie proti vode a zemnej vlhkosti</t>
  </si>
  <si>
    <t>711471051.S</t>
  </si>
  <si>
    <t>Zhotovenie izolácie proti tlakovej vode PVC fóliou položenou voľne na vodorovnej ploche so zvarením spoju</t>
  </si>
  <si>
    <t>94</t>
  </si>
  <si>
    <t>51</t>
  </si>
  <si>
    <t>M</t>
  </si>
  <si>
    <t>283220000600.S</t>
  </si>
  <si>
    <t>Hydroizolačná fólia PVC-P, hr. 2,0 mm, izolácia základov proti vode</t>
  </si>
  <si>
    <t>96</t>
  </si>
  <si>
    <t>711491171.S</t>
  </si>
  <si>
    <t>Zhotovenie podkladnej vrstvy izolácie z textílie na ploche vodorovnej, pre izolácie proti zemnej vlhkosti, podpovrchovej a tlakovej vode</t>
  </si>
  <si>
    <t>98</t>
  </si>
  <si>
    <t>53</t>
  </si>
  <si>
    <t>693110004500.S</t>
  </si>
  <si>
    <t>Geotextília polypropylénová netkaná 300 g/m2</t>
  </si>
  <si>
    <t>100</t>
  </si>
  <si>
    <t>998711203.S</t>
  </si>
  <si>
    <t>Presun hmôt pre izoláciu proti vode v objektoch výšky nad 12 do 24 m</t>
  </si>
  <si>
    <t>%</t>
  </si>
  <si>
    <t>102</t>
  </si>
  <si>
    <t>712</t>
  </si>
  <si>
    <t>Izolácie striech</t>
  </si>
  <si>
    <t>55</t>
  </si>
  <si>
    <t>712290020.S</t>
  </si>
  <si>
    <t>Zhotovenie parozábrany pre strechy šikmé do 30°</t>
  </si>
  <si>
    <t>104</t>
  </si>
  <si>
    <t>283290004200.S</t>
  </si>
  <si>
    <t>Parozábrana s reflexnou hliníkovou vrstvou, plošná hmotnosť 150 g/m2</t>
  </si>
  <si>
    <t>106</t>
  </si>
  <si>
    <t>57</t>
  </si>
  <si>
    <t>712341759.S</t>
  </si>
  <si>
    <t>Zhotovenie povlakovej krytiny striech plochých do 10° pásmi pritavením NAIP na celej ploche, modifikované pásy v dvoch vrstvách</t>
  </si>
  <si>
    <t>108</t>
  </si>
  <si>
    <t>628420000200.S</t>
  </si>
  <si>
    <t>Pás asflatový SBS samolepiaci, hr. 4,0 mm vystužený vložkou zo ň tkaniny</t>
  </si>
  <si>
    <t>110</t>
  </si>
  <si>
    <t>59</t>
  </si>
  <si>
    <t>712991010.SR</t>
  </si>
  <si>
    <t>Montáž podkladnej konštrukcie z OSB dosiek na atike šírky 100 - 250 mm pod klampiarske konštrukcie, vr.dodávky</t>
  </si>
  <si>
    <t>112</t>
  </si>
  <si>
    <t>998712203.S</t>
  </si>
  <si>
    <t>Presun hmôt pre izoláciu povlakovej krytiny v objektoch výšky nad 12 do 24 m</t>
  </si>
  <si>
    <t>114</t>
  </si>
  <si>
    <t>764</t>
  </si>
  <si>
    <t>Konštrukcie klampiarske</t>
  </si>
  <si>
    <t>61</t>
  </si>
  <si>
    <t>764352800.S</t>
  </si>
  <si>
    <t>Demontáž žľabov pododkvapových polkruhových so sklonom do 30st. rš 250 mm,  -0,00280t</t>
  </si>
  <si>
    <t>116</t>
  </si>
  <si>
    <t>764352950.SR</t>
  </si>
  <si>
    <t>Žľaby z poplastovaného plechu, hrdlo šikmé kruhové pre pododkvapové žľaby, do 30° D 110 mm, vr.žľabových hákov, rohov a čiel</t>
  </si>
  <si>
    <t>118</t>
  </si>
  <si>
    <t>63</t>
  </si>
  <si>
    <t>764352953.SR</t>
  </si>
  <si>
    <t>Žľaby z poplastovaného plechu, hrdlo šikmé kruhové pre pododkvapové žľaby, do 30° D 160 mm, vr.žľabových hákov, rohov a čiel</t>
  </si>
  <si>
    <t>120</t>
  </si>
  <si>
    <t>764359211.SR</t>
  </si>
  <si>
    <t>Kotlík kónický z poplastovaného plechu, pre rúry s priemerom do 100 mm</t>
  </si>
  <si>
    <t>122</t>
  </si>
  <si>
    <t>65</t>
  </si>
  <si>
    <t>764359231.SR</t>
  </si>
  <si>
    <t>Kotlík štvorhranný z poplastovaného plechu, pre pododkvapové žľaby rozmerov 200x250x350 mm</t>
  </si>
  <si>
    <t>124</t>
  </si>
  <si>
    <t>764391210.SR</t>
  </si>
  <si>
    <t>Krycia lišta z pozinkovaného PZ plechu, r.š. 95-100 mm mm</t>
  </si>
  <si>
    <t>126</t>
  </si>
  <si>
    <t>67</t>
  </si>
  <si>
    <t>764421830.S</t>
  </si>
  <si>
    <t>Demontáž oplechovania ríms rš od 100 do 200 mm,  -0,00009t</t>
  </si>
  <si>
    <t>128</t>
  </si>
  <si>
    <t>764422810.S</t>
  </si>
  <si>
    <t>Demontáž oplechovania ríms rš od 600 do 800 mm,  -0,00395t</t>
  </si>
  <si>
    <t>132</t>
  </si>
  <si>
    <t>69</t>
  </si>
  <si>
    <t>764421870.S</t>
  </si>
  <si>
    <t>Demontáž oplechovania ríms rš od 400 do 500 mm,  -0,00252t</t>
  </si>
  <si>
    <t>130</t>
  </si>
  <si>
    <t>764430220.SR</t>
  </si>
  <si>
    <t>Oplechovanie muriva a atík z pozinkovaného PZ plechu, vrátane rohov r.š. 250-330 mm</t>
  </si>
  <si>
    <t>134</t>
  </si>
  <si>
    <t>71</t>
  </si>
  <si>
    <t>764430840.S</t>
  </si>
  <si>
    <t>Demontáž oplechovania múrov a nadmuroviek rš od 330 do 500 mm,  -0,00230t</t>
  </si>
  <si>
    <t>136</t>
  </si>
  <si>
    <t>764333321.SR</t>
  </si>
  <si>
    <t>Montáž lemovania z hliníkového Al plechu, múrov na plochých strechách r.š. 120-250 mm</t>
  </si>
  <si>
    <t>138</t>
  </si>
  <si>
    <t>73</t>
  </si>
  <si>
    <t>764453872.S</t>
  </si>
  <si>
    <t>Demontáž odpadového odskoku, so stranou, alebo priemerom 75 mm 100 mm,  -0,00110t</t>
  </si>
  <si>
    <t>140</t>
  </si>
  <si>
    <t>764454801.S</t>
  </si>
  <si>
    <t>Demontáž odpadových rúr kruhových, s priemerom 75 a 100 mm,  -0,00226t</t>
  </si>
  <si>
    <t>142</t>
  </si>
  <si>
    <t>75</t>
  </si>
  <si>
    <t>764454235.SR</t>
  </si>
  <si>
    <t>Montáž kruhvého odskoku z poplastovaného plechu, pre zvodové rúry s priemerom 70 - 120 mm, vr.dodávky</t>
  </si>
  <si>
    <t>144</t>
  </si>
  <si>
    <t>764454234.SR</t>
  </si>
  <si>
    <t>Montáž kruhových kolien z poplastovaného plechu, pre zvodové rúry s priemerom 60 - 150 mm, vr.dodávky</t>
  </si>
  <si>
    <t>146</t>
  </si>
  <si>
    <t>77</t>
  </si>
  <si>
    <t>764751111.SR</t>
  </si>
  <si>
    <t>Zvodová rúra kruhová poplastovaná farebný vrátane príslušenstva, priemer 70 mm</t>
  </si>
  <si>
    <t>148</t>
  </si>
  <si>
    <t>764751112.SR</t>
  </si>
  <si>
    <t>Zvodová rúra kruhová poplastovaná farebný vrátane príslušenstva, priemer 100 mm</t>
  </si>
  <si>
    <t>150</t>
  </si>
  <si>
    <t>79</t>
  </si>
  <si>
    <t>998764203.S</t>
  </si>
  <si>
    <t>Presun hmôt pre konštrukcie klampiarske v objektoch výšky nad 12 do 24 m</t>
  </si>
  <si>
    <t>152</t>
  </si>
  <si>
    <t>781</t>
  </si>
  <si>
    <t>Dokončovacie práce a obklady</t>
  </si>
  <si>
    <t>781781100.S</t>
  </si>
  <si>
    <t>Montáž obkladov vonkajších stien z kabrincových obkladačiek s rovnými hranami kladenej do malty</t>
  </si>
  <si>
    <t>154</t>
  </si>
  <si>
    <t>81</t>
  </si>
  <si>
    <t>597640006300.S</t>
  </si>
  <si>
    <t xml:space="preserve">keramický obkladový pásik Klinker hladký rovný ARMIS PERSIAN RED ,  290x65x14 mm / 85%/ a keramický obklad rohový hladký ARMIS PERSIAN RED240x14x71x115 /15%/ </t>
  </si>
  <si>
    <t>156</t>
  </si>
  <si>
    <t>998781203.S</t>
  </si>
  <si>
    <t>Presun hmôt pre obklady keramické v objektoch výšky nad 12 do 24 m</t>
  </si>
  <si>
    <t>158</t>
  </si>
  <si>
    <t>SO 01.02 - Zateplenie streš.plášťa</t>
  </si>
  <si>
    <t xml:space="preserve">    6 - 6</t>
  </si>
  <si>
    <t xml:space="preserve">    713 - Tepelné izolácie</t>
  </si>
  <si>
    <t xml:space="preserve">    762 - Konštrukcie tesárske</t>
  </si>
  <si>
    <t xml:space="preserve">    765 - Krytiny tvrdé</t>
  </si>
  <si>
    <t xml:space="preserve">    767 - Kovové stavebné doplnkové konštrukcie</t>
  </si>
  <si>
    <t>589160021.S</t>
  </si>
  <si>
    <t>Športový povrch multifunkčný z EPDM 10 mm  (1m2)</t>
  </si>
  <si>
    <t>63157_PC001</t>
  </si>
  <si>
    <t>Násyp - ochranná krycia vrstva zo studenej obalovanej zmesi prírodného kameniva a asfaltového spojiva s utlačením a urovnaním povrchu pre obrátené ploché strechy</t>
  </si>
  <si>
    <t>632200070.S</t>
  </si>
  <si>
    <t>Montáž dlažby 500x500 mm kladená na sucho na rektifikačné terče výšky 25 -70 mm na plochých strechách</t>
  </si>
  <si>
    <t>592460014500.S</t>
  </si>
  <si>
    <t>Platňa betónová, rozmer 500x500x20 mm, prírodná</t>
  </si>
  <si>
    <t>961055111.S</t>
  </si>
  <si>
    <t>Búranie základov alebo vybúranie otvorov plochy nad 4 m2 v základoch železobetónových,  -2,40000t</t>
  </si>
  <si>
    <t>965043341.S</t>
  </si>
  <si>
    <t>Búranie podkladov pod dlažby, liatych dlažieb a mazanín,betón s poterom,teracom hr.do 100 mm, plochy nad 4 m2  -2,20000t</t>
  </si>
  <si>
    <t>965081712.S</t>
  </si>
  <si>
    <t>Búranie dlažieb, bez podklad. lôžka z xylolit., alebo keramických dlaždíc hr. do 10 mm,  -0,02000t</t>
  </si>
  <si>
    <t>711111001.S</t>
  </si>
  <si>
    <t>Zhotovenie izolácie proti zemnej vlhkosti vodorovná náterom penetračným za studena</t>
  </si>
  <si>
    <t>246170000900.S</t>
  </si>
  <si>
    <t>Lak asfaltový penetračný</t>
  </si>
  <si>
    <t>283280007100.S</t>
  </si>
  <si>
    <t>Parozábrana - reflexná parotesná fólia, Sd=2400 m, metalizovaná na reguláciu vodných pár</t>
  </si>
  <si>
    <t>283230005700.S</t>
  </si>
  <si>
    <t>Poistná hydroizolačná paropriepustná fólia pod strešnú krytinu, plošná hmotnosť 190 g/m2</t>
  </si>
  <si>
    <t>712400831.S</t>
  </si>
  <si>
    <t>Odstránenie povlakovej krytiny na strechách šikmých do 30° jednovrstvovej,  -0,00600t - parotesná zábrana striech</t>
  </si>
  <si>
    <t>712470070.S</t>
  </si>
  <si>
    <t>Zhotovenie povlakovej krytiny striech šikmých do 30°  PVC-P fóliou prikotvením so zvarením spoju</t>
  </si>
  <si>
    <t>283220001700.S</t>
  </si>
  <si>
    <t>Hydroizolačná fólia na detaily hr. 1,5 mm, izolácia plochých striech</t>
  </si>
  <si>
    <t>283220002300.S</t>
  </si>
  <si>
    <t>Hydroizolačná fólia PVC-P hr. 2,0 mm izolácia plochých striech</t>
  </si>
  <si>
    <t>712991030.S</t>
  </si>
  <si>
    <t>Montáž podkladnej konštrukcie z OSB dosiek na atike šírky 311 - 410 mm pod klampiarske konštrukcie, vr.dodávky</t>
  </si>
  <si>
    <t>712991040.S</t>
  </si>
  <si>
    <t>Montáž podkladnej konštrukcie z OSB dosiek na atike šírky 411 - 620 mm pod klampiarske konštrukcie, vr.dodávky</t>
  </si>
  <si>
    <t>713</t>
  </si>
  <si>
    <t>Tepelné izolácie</t>
  </si>
  <si>
    <t>713000075.S</t>
  </si>
  <si>
    <t>Odstránenie tepelnej izolácie striech šikmých uchytené pribitím, kotvením medzi alebo pod krokvy z vláknitých materiálov hr. nad 10 cm -0,014t</t>
  </si>
  <si>
    <t>713141155.S</t>
  </si>
  <si>
    <t>Montáž tepelnej izolácie striech plochých do 10° minerálnou vlnou, rozloženej v jednej vrstve, prikotvením</t>
  </si>
  <si>
    <t>631440025500.S</t>
  </si>
  <si>
    <t>Doska z minerálnej vlny hr. 120 mm, izolácia pre zateplenie plochých striech</t>
  </si>
  <si>
    <t>631440025000.S</t>
  </si>
  <si>
    <t>Doska z minerálnej vlny hr. 140 mm, izolácia pre zateplenie plochých striech</t>
  </si>
  <si>
    <t>631440033700.S</t>
  </si>
  <si>
    <t>Doska z minerálnej vlny hr. 200 mm, izolácia pre zateplenie plochých striech</t>
  </si>
  <si>
    <t>713161530.S</t>
  </si>
  <si>
    <t>Montáž tepelnej izolácie striech šikmých prichytená pribitím a vyviazaním na latovanie medzi a pod krokvy hr. nad 10 cm</t>
  </si>
  <si>
    <t>631640001000.SR</t>
  </si>
  <si>
    <t>Pás zo sklenej vlny hr. 60 mm, pre šikmé strechy, podkrovia, stropy a ľahké podlahy</t>
  </si>
  <si>
    <t>631640001500.S</t>
  </si>
  <si>
    <t>Pás zo sklenej vlny hr. 200 mm, pre šikmé strechy, podkrovia, stropy a ľahké podlahy</t>
  </si>
  <si>
    <t>713170060.S</t>
  </si>
  <si>
    <t>Montáž tepelnej izolácie z XPS na balkóny a terasy lepením</t>
  </si>
  <si>
    <t>283750002400.S</t>
  </si>
  <si>
    <t>Doska XPS 300 hr. 140 mm, zakladanie stavieb, podlahy, obrátené ploché strechy</t>
  </si>
  <si>
    <t>283750002700.S</t>
  </si>
  <si>
    <t>Doska XPS 300 hr. 240 mm, zakladanie stavieb, podlahy, obrátené ploché strechy</t>
  </si>
  <si>
    <t>998713203.S</t>
  </si>
  <si>
    <t>Presun hmôt pre izolácie tepelné v objektoch výšky nad 12 m do 24 m</t>
  </si>
  <si>
    <t>762</t>
  </si>
  <si>
    <t>Konštrukcie tesárske</t>
  </si>
  <si>
    <t>762332110.S</t>
  </si>
  <si>
    <t>Montáž viazaných konštrukcií krovov striech z reziva priemernej plochy do 120 cm2</t>
  </si>
  <si>
    <t>605120002900.S</t>
  </si>
  <si>
    <t>Hranoly z mäkkého reziva neopracované hranené akosť I</t>
  </si>
  <si>
    <t>762341001.S</t>
  </si>
  <si>
    <t>Montáž debnenia jednoduchých striech, na kontralaty drevotrieskovými OSB doskami na zráz</t>
  </si>
  <si>
    <t>607260000400.S</t>
  </si>
  <si>
    <t>Doska OSB nebrúsená hr. 20 mm</t>
  </si>
  <si>
    <t>762341201.S</t>
  </si>
  <si>
    <t>Montáž latovania jednoduchých striech pre sklon do 60°</t>
  </si>
  <si>
    <t>762341251.S</t>
  </si>
  <si>
    <t>Montáž kontralát pre sklon do 22°</t>
  </si>
  <si>
    <t>605430000203.S</t>
  </si>
  <si>
    <t>Laty a lišty z mäkkého reziva neopracované omietané impregnované akosť I</t>
  </si>
  <si>
    <t>998762203.S</t>
  </si>
  <si>
    <t>Presun hmôt pre konštrukcie tesárske v objektoch výšky od 12 do 24 m</t>
  </si>
  <si>
    <t>764391220.SR</t>
  </si>
  <si>
    <t>Záveterná lišta z pozinkovaného PZ plechu, r.š. 300 mm</t>
  </si>
  <si>
    <t>764391820.S</t>
  </si>
  <si>
    <t>Demontáž ostatných strešných prvkov, záveterné lišty, so sklonom do 30° rš 250 a 330 mm,  -0,00192t</t>
  </si>
  <si>
    <t>764322220.SR</t>
  </si>
  <si>
    <t>Oplechovanie z pozinkovaného PZ plechu, odkvapov na strechách s tvrdou krytinou r.š. 200-330 mm</t>
  </si>
  <si>
    <t>764421530.S</t>
  </si>
  <si>
    <t>Oplechovanie ríms, balkónov, terás z poplastovaného plechu, r.š. 250 mm</t>
  </si>
  <si>
    <t>764430240.SR</t>
  </si>
  <si>
    <t>Oplechovanie muriva a atík z pozinkovaného PZ plechu, vrátane rohov r.š. 520 mm</t>
  </si>
  <si>
    <t>764430250.S</t>
  </si>
  <si>
    <t>Oplechovanie muriva a atík z pozinkovaného PZ plechu, vrátane rohov r.š. 600 mm</t>
  </si>
  <si>
    <t>764430260.SR</t>
  </si>
  <si>
    <t>Oplechovanie muriva a atík z pozinkovaného PZ plechu, vrátane rohov r.š. 700-850 mm</t>
  </si>
  <si>
    <t>764430298.SR</t>
  </si>
  <si>
    <t>Celoplošné lepenie oplechovania muriva a atík z pozinkovaného PZ plechu, vrátane rohov</t>
  </si>
  <si>
    <t>Demontáž oplechovania strechy</t>
  </si>
  <si>
    <t>765</t>
  </si>
  <si>
    <t>Krytiny tvrdé</t>
  </si>
  <si>
    <t>765310190.S</t>
  </si>
  <si>
    <t>Montáž keramickej krytiny, jednoduchých striech, sklon do 35° vr. dodávky</t>
  </si>
  <si>
    <t>765310457.SR</t>
  </si>
  <si>
    <t>Montáž keramickej tvarovky na odvetranie vr. dodávky</t>
  </si>
  <si>
    <t>998765203.S</t>
  </si>
  <si>
    <t>Presun hmôt pre tvrdé krytiny v objektoch výšky nad 12 do 24 m</t>
  </si>
  <si>
    <t>767</t>
  </si>
  <si>
    <t>Kovové stavebné doplnkové konštrukcie</t>
  </si>
  <si>
    <t>767590840.S</t>
  </si>
  <si>
    <t>Demontáž podlahových konštrukcií zdvojených podláh nosného roštu,  -0,01000t</t>
  </si>
  <si>
    <t>998767203.S</t>
  </si>
  <si>
    <t>Presun hmôt pre kovové stavebné doplnkové konštrukcie v objektoch výšky nad 12 do 24 m</t>
  </si>
  <si>
    <t>SO 01.03 - Výmena otvorových konštrukcií</t>
  </si>
  <si>
    <t xml:space="preserve">    766 - Konštrukcie stolárske</t>
  </si>
  <si>
    <t xml:space="preserve">    783 - Dokončovacie práce - nátery</t>
  </si>
  <si>
    <t>968061112.S</t>
  </si>
  <si>
    <t>Vyvesenie dreveného okenného krídla do suti plochy do 1,5 m2, -0,01200t</t>
  </si>
  <si>
    <t>968061113.S</t>
  </si>
  <si>
    <t>Vyvesenie dreveného okenného krídla do suti plochy nad 1,5 m2, -0,01600t</t>
  </si>
  <si>
    <t>968072455.S</t>
  </si>
  <si>
    <t>Vybúranie kovových dverových zárubní plochy do 2 m2,  -0,07600t</t>
  </si>
  <si>
    <t>968072456.S</t>
  </si>
  <si>
    <t>Vybúranie kovových dverových zárubní plochy nad 2 m2,  -0,06300t</t>
  </si>
  <si>
    <t>968081112.S</t>
  </si>
  <si>
    <t>Vyvesenie plastového okenného krídla do suti plochy do 1, 5 m2, -0,01400t</t>
  </si>
  <si>
    <t>968081113.S</t>
  </si>
  <si>
    <t>Vyvesenie plastového okenného krídla do suti plochy nad 1, 5 m2, -0,02000t</t>
  </si>
  <si>
    <t>968081115.S</t>
  </si>
  <si>
    <t>Demontáž okien plastových, 1 bm obvodu - 0,007t</t>
  </si>
  <si>
    <t>968081126.S</t>
  </si>
  <si>
    <t>Vyvesenie plastového dverného krídla do suti plochy nad 2 m2, -0,03000t</t>
  </si>
  <si>
    <t>968082354.S</t>
  </si>
  <si>
    <t>Vybúranie plastových rámov okien dvojitých, plochy do 1 m2,  -0,07400t</t>
  </si>
  <si>
    <t>968082355.S</t>
  </si>
  <si>
    <t>Vybúranie plastových rámov okien dvojitých, plochy cez 1 do 2 m2,  -0,06000t</t>
  </si>
  <si>
    <t>968082356.S</t>
  </si>
  <si>
    <t>Vybúranie plastových rámov okien dvojitých, plochy cez 2 do 4 m2,  -0,05200t</t>
  </si>
  <si>
    <t>968082456.S</t>
  </si>
  <si>
    <t>Vybúranie plastových dverových zárubní plochy nad 2 m2,  -0,06200t</t>
  </si>
  <si>
    <t>97609</t>
  </si>
  <si>
    <t>Vybúranie oceľových mreží plochy do 4 m2</t>
  </si>
  <si>
    <t>979089112.S</t>
  </si>
  <si>
    <t>Poplatok za skladovanie - drevo, sklo, plasty (17 02 ), ostatné</t>
  </si>
  <si>
    <t>979089312.S</t>
  </si>
  <si>
    <t>Poplatok za skladovanie - kovy (meď, bronz, mosadz atď.) (17 04 ), ostatné</t>
  </si>
  <si>
    <t>764410850.S</t>
  </si>
  <si>
    <t>Demontáž oplechovania parapetov rš od 100 do 330 mm,  -0,00135t</t>
  </si>
  <si>
    <t>764410770.S1</t>
  </si>
  <si>
    <t>Oplechovanie parapetov z poplastovaného hliníkového farbeného hr.2,0 mm, vrátane rohov r.š. do 500 mm</t>
  </si>
  <si>
    <t>766</t>
  </si>
  <si>
    <t>Konštrukcie stolárske</t>
  </si>
  <si>
    <t>766621400.S</t>
  </si>
  <si>
    <t>Montáž okien plastových s hydroizolačnými ISO páskami (exteriérová a interiérová)  - PL1 až PL21</t>
  </si>
  <si>
    <t>PL1</t>
  </si>
  <si>
    <t>Exteriérové okno plastové rozmer 3600/700 mm pevné zasklenie, okno je zložené z dvoch samostatných okien 1800/700 mm v strede spojených, zasklenie izolačným trojsklom</t>
  </si>
  <si>
    <t>PL2</t>
  </si>
  <si>
    <t>Exteriérové okno plastové rozmer 1300/700 mm pevné zasklenie, zasklenie izolačným trojsklom</t>
  </si>
  <si>
    <t>PL3</t>
  </si>
  <si>
    <t>Exteriérové okno plastové rozmer 2500/1600 mm, dvojkrídlové, so stĺpikom, jedno krídlo otváravo-sklápacie, druhé otváravé, otváranie kľučkou, rám min 5-komorový vystužený, index zvukovej nepriezvučnnosti ˃35dB, zasklenie izolačným trojsklom, otváravé čast</t>
  </si>
  <si>
    <t>PL4</t>
  </si>
  <si>
    <t>Exteriérové okno plastové rozmer 1100/1620 mm, jednokrídlové,  krídlo otváravo-sklápacie, otváranie kľučkou, rám min 5-komorový vystužený, index zvukovej nepriezvučnnosti ˃35dB, zasklenie izolačným trojsklom, otváravé časti okna opatriť sieťkou proti hmyz</t>
  </si>
  <si>
    <t>PL6</t>
  </si>
  <si>
    <t>Exteriérové okno plastové rozmer 2500/1620 mm, dvojkrídlové, so stĺpikom, jedno krídlo otváravo-sklápacie, druhé otváravé, otváranie kľučkou, rám min 5-komorový vystužený, index zvukovej nepriezvučnnosti ˃35dB, zasklenie izolačným trojsklom, otváravé čast</t>
  </si>
  <si>
    <t>PL7</t>
  </si>
  <si>
    <t>Exteriérové okno plastové rozmer 1000/500 mm, jednokrídlové,  krídlo otváravo-sklápacie, otváranie kľučkou, rám min 5-komorový vystužený, index zvukovej nepriezvučnnosti ˃35dB, zasklenie izolačným trojsklom, otváravé časti okna opatriť sieťkou proti hmyzu</t>
  </si>
  <si>
    <t>PL7.1</t>
  </si>
  <si>
    <t>Exteriérové okno plastové rozmer 1000/500 mm, dvojkrídlové, so stĺpikom, jedno krídlo otváravo-sklápacie, druhé otváravé, otváranie kľučkou, rám min 5-komorový vystužený, index zvukovej nepriezvučnnosti ˃35dB, zasklenie izolačným trojsklom, otváravé časti</t>
  </si>
  <si>
    <t>PL9</t>
  </si>
  <si>
    <t>Exteriérové okno plastové rozmer 1100/1550 mm, jednokrídlové,  krídlo otváravo-sklápacie, otváranie kľučkou, rám min 5-komorový vystužený, index zvukovej nepriezvučnnosti ˃35dB, zasklenie izolačným trojsklom, otváravé časti okna opatriť sieťkou proti hmyz</t>
  </si>
  <si>
    <t>PL10</t>
  </si>
  <si>
    <t>Exteriérové okno plastové rozmer 1100/1600 mm, jednokrídlové,  krídlo otváravo-sklápacie, otváranie kľučkou, rám min 5-komorový vystužený, index zvukovej nepriezvučnnosti ˃35dB, zasklenie izolačným trojsklom, otváravé časti okna opatriť sieťkou proti hmyz</t>
  </si>
  <si>
    <t>PL13</t>
  </si>
  <si>
    <t>Exteriérové okno plastové rozmer 2400/1620 mm, dvojkrídlové, so stĺpikom, jedno krídlo otváravo-sklápacie, druhé otváravé, otváranie kľučkou, rám min 5-komorový vystužený, index zvukovej nepriezvučnnosti ˃35dB, zasklenie izolačným trojsklom, otváravé čast</t>
  </si>
  <si>
    <t>PL14</t>
  </si>
  <si>
    <t xml:space="preserve">Balkónové dvere plastové, rozmer 1060/2315 + dve okná otváravo-sklápacie, rozmer 720/1600 mm, otváranie kľučkou, rám min 5-komorový vystužený, index zvukovej nepriezvučnnosti ˃35dB, zasklenie izolačným trojsklom, otváravé časti okna opatriť sieťkou proti </t>
  </si>
  <si>
    <t>PL15</t>
  </si>
  <si>
    <t>Balkónové dvere plastové, rozmer 1060/2315 + okno otváravo-sklápacie, rozmer 1200/1600 mm + izolačná plná vložka 240/1600 mm, otváranie kľučkou, rám min 5-komorový vystužený, index zvukovej nepriezvučnnosti ˃35dB, zasklenie izolačným trojsklom, otváravé č</t>
  </si>
  <si>
    <t>PL16</t>
  </si>
  <si>
    <t>Exteriérové okno plastové rozmer 450/500 mm, jednokrídlové,  krídlo otváravo-sklápacie, otváranie kľučkou, rám min 5-komorový vystužený, index zvukovej nepriezvučnnosti ˃35dB, zasklenie izolačným trojsklom, otváravé časti okna opatriť sieťkou proti hmyzu,</t>
  </si>
  <si>
    <t>PL20</t>
  </si>
  <si>
    <t>Exteriérové okno plastové, rozmer 3500/2700 mm, šesťkrídlové, 5 krídiel otváravých, 1 krídlo otváravo-sklápacie, zasklenie izolačným dvojsklom, rám min 5-komorový vystužený</t>
  </si>
  <si>
    <t>PL21</t>
  </si>
  <si>
    <t>Exteriérové okno plastové, rozmer 3150/2700 mm, šesťkrídlové, 5 krídiel otváravých, 1 krídlo otváravo-sklápacie, zasklenie izolačným dvojsklom, rám min 5-komorový vystužený</t>
  </si>
  <si>
    <t>766694141.S</t>
  </si>
  <si>
    <t>Montáž parapetnej dosky plastovej šírky do 300 mm, dĺžky do 1000 mm, vr.dodávky</t>
  </si>
  <si>
    <t>76669</t>
  </si>
  <si>
    <t>Montáž zasklenej plastovej steny</t>
  </si>
  <si>
    <t>PL5</t>
  </si>
  <si>
    <t>Exteriérová zasklená stena plastová, rozmer 1200/6100 mm, stena je zložená zo štyroch dielov, okná sklápacie  a s pevným zasklením, otváranie kľučkou, rám min 5-komorový vystužený, index zvukovej nepriezvučnnosti ˃35dB, zasklenie izolačným trojsklom, zo s</t>
  </si>
  <si>
    <t>PL8</t>
  </si>
  <si>
    <t xml:space="preserve">Exteriérová zasklená stena plastová, rozmer 1200/6100 mm, stena je zložená z dvoch dielov, v stene sú dve dvojkrídlové otváravé francúzske okná, rám min 5-komorový vystužený, index zvukovej nepriezvučnnosti ˃35dB, zasklenie izolačným trojsklom, zo strany </t>
  </si>
  <si>
    <t>PL11</t>
  </si>
  <si>
    <t>Exteriérová zasklená stena plastová, rozmer 1300/2800 mm, okná v stene sú sklápacie a s pevným zasklením, rám min 5-komorový vystužený, index zvukovej nepriezvučnnosti ˃35dB, zasklenie izolačným trojsklom</t>
  </si>
  <si>
    <t>PL12</t>
  </si>
  <si>
    <t>Exteriérová zasklená stena plastová, rozmer 1360/2800 mm, okná v stene sú sklápacie a s pevným zasklením, rám min 5-komorový vystužený, index zvukovej nepriezvučnnosti ˃35dB, zasklenie izolačným trojsklom</t>
  </si>
  <si>
    <t>PL17</t>
  </si>
  <si>
    <t xml:space="preserve">Exteriérová zasklená stena plastová, rozmer 1600/2480 mm, s otváravými dverami a pevným zasklením, otváranie kľučkou, rám min 5-komorový vystužený, index zvukovej nepriezvučnnosti ˃35dB, zasklenie izolačným trojsklom, na bokoch steny rozširovacie profily </t>
  </si>
  <si>
    <t>766694987.S</t>
  </si>
  <si>
    <t>Demontáž parapetnej dosky plastovej šírky nad 300 mm, dĺžky do 1600 mm, -0,004t</t>
  </si>
  <si>
    <t>766694988.S</t>
  </si>
  <si>
    <t>Demontáž parapetnej dosky plastovej šírky nad 300 mm, dĺžky nad 1600 mm, -0,008t</t>
  </si>
  <si>
    <t>998766203.S</t>
  </si>
  <si>
    <t>Presun hmot pre konštrukcie stolárske v objektoch výšky nad 12 do 24 m</t>
  </si>
  <si>
    <t>767640010.S</t>
  </si>
  <si>
    <t>Montáž hliníkových dverí vchodových</t>
  </si>
  <si>
    <t>AL1</t>
  </si>
  <si>
    <t>Exteriérové vchodové zasklené hliníkové dvere, rozmer 1200/2150 mm, jednokrídlové , s plnou časťou, kovanie nerez, guľa - kľučka, samozatvárač, elektrozámok napojený na domového vrátnika, zasklenie izolačným dvojsklom, na bokoch steny rozširovacie profily</t>
  </si>
  <si>
    <t>D+M exterierová hliníková vetracia mriežka so sieťkou proti hmyzu</t>
  </si>
  <si>
    <t>767.1</t>
  </si>
  <si>
    <t>D+M protidažďová hliníková žalúzia pevná so sieťkou proti hmyzu, farebný odtieň - betónová sivá</t>
  </si>
  <si>
    <t>767643110.S</t>
  </si>
  <si>
    <t>D+M  Z2 - oceľové dvere jednokrídlové  1000/2000 mm</t>
  </si>
  <si>
    <t>767643120.S</t>
  </si>
  <si>
    <t>767658337.S</t>
  </si>
  <si>
    <t>Montáž rolovacej lamelovej brány pozink farebný plochy nad 13 m2</t>
  </si>
  <si>
    <t>Z16</t>
  </si>
  <si>
    <t>Rolovacia brána s rýchlopohonom rozmer 3600/4800 mm, lamely tepelne izolované v=94 mm, diaľkové ovládanie bez krycej lamely z exteriéru, bez krytu bubna, vnútorné navíjannie napojenie nacentrálny pult, typ SPEDOS THERMOSED alebo ekvivalent</t>
  </si>
  <si>
    <t>Z17</t>
  </si>
  <si>
    <t>Sekcionálna brána rozmer 3515/4200 mm, lamely tepelne izolované v=600 mm, diaľkové ovládanie, krycia lamela v=600 mm, vedenie zvýšené, pohon a ovládanie zvnútra vpravo, tyč pre núdzové otváranie brány, napojenie na centrálny pukt, typ SPEDOS VM 01 alebo e</t>
  </si>
  <si>
    <t>Z18</t>
  </si>
  <si>
    <t>Rolovacia brána s rýchlopohonom rozmer 3500/4800 mm, lamely tepelne izolované v=94 mm, diaľkové ovládanie bez krycej lamely z exteriéru, bez krytu bubna, vnútorné navíjannie napojenie nacentrálny pult, typ SPEDOS THERMOSED alebo ekvivalent</t>
  </si>
  <si>
    <t>Z19</t>
  </si>
  <si>
    <t>Sekcionálna brána rozmer 3590/4200 mm, lamely tepelne izolované v=600 mm, diaľkové ovládanie, krycia lamela v=600 mm, vedenie zvýšené, pohon a ovládanie zvnútra vpravo, tyč pre núdzové otváranie brány, napojenie na centrálny pukt, typ SPEDOS VM 01 alebo e</t>
  </si>
  <si>
    <t>767_Z20</t>
  </si>
  <si>
    <t>Existujúca sekcionálna brána SPEDOS rozmer 3600/4200 mm: úpravy - demontáž brány, úprava torznej tyče, kabeláž, spätná montáž na pôvodné miesto</t>
  </si>
  <si>
    <t>767_Z21</t>
  </si>
  <si>
    <t>767640011.S</t>
  </si>
  <si>
    <t>Vyvesenie alebo zavesenie oceľových  krídiel  dverí, pre vykonanie stavebných  zmien, plochy do 2 m2</t>
  </si>
  <si>
    <t>767640012.S</t>
  </si>
  <si>
    <t>Vyvesenie alebo zavesenie oceľových  krídiel  dverí, pre vykonanie stavebných  zmien, plochy nad 2 m2</t>
  </si>
  <si>
    <t>767658804.S1</t>
  </si>
  <si>
    <t>Demontáž brány sekcionálnej plochy nad 13 m2, so spätným použitím</t>
  </si>
  <si>
    <t>767658804.S2</t>
  </si>
  <si>
    <t>Demontáž oceľovej brány otváravej plochy nad 13 m2,  -0,507t</t>
  </si>
  <si>
    <t>767660005.S</t>
  </si>
  <si>
    <t>Montáž siete proti hmyzu na okno, odnimateľnej s úchytkami na tesnenie</t>
  </si>
  <si>
    <t>553420000010.S</t>
  </si>
  <si>
    <t>Okenná sieť proti hmyzu pevná s vnútorným lemom na rám okna, reverzibilná z interiéru, farba špecifikácie investora</t>
  </si>
  <si>
    <t>767661500.S</t>
  </si>
  <si>
    <t>Montáž interierovej žalúzie hliníkovej lamelovej štandardnej /na vnútorné okno  vr. vodiaceho  oc. Lanka</t>
  </si>
  <si>
    <t>611530061400.S</t>
  </si>
  <si>
    <t>Žalúzie interiérové hliníkové, lamela šírky 18/25 mm, farba dľa špecifikácie investora</t>
  </si>
  <si>
    <t>767995104.S</t>
  </si>
  <si>
    <t>Montáž ostatných atypických kovových stavebných doplnkových konštrukcií nad 20 do 50 kg, vr.dodávky a povrchovej úpravy s pozinkovaním</t>
  </si>
  <si>
    <t>kg</t>
  </si>
  <si>
    <t>767995106.S</t>
  </si>
  <si>
    <t>Montáž ostatných atypických kovových stavebných doplnkových konštrukcií nad 100 do 250 kg, vr.dodávky  - pomocná konštrukcia pre osadenie sekcionálnych alebo rolovacích brán</t>
  </si>
  <si>
    <t>786611020.S</t>
  </si>
  <si>
    <t>Demontáž exteriérových hliníkových žalúzií, -0,0075t</t>
  </si>
  <si>
    <t>160</t>
  </si>
  <si>
    <t>783</t>
  </si>
  <si>
    <t>Dokončovacie práce - nátery</t>
  </si>
  <si>
    <t>783114730</t>
  </si>
  <si>
    <t>Nátery oceľ.konštr. olejové, ľahkých C alebo veľmi ľahkých CC základný - 35μm</t>
  </si>
  <si>
    <t>162</t>
  </si>
  <si>
    <t>783114130</t>
  </si>
  <si>
    <t>Nátery oceľ.konštr. olejové, ľahkých C alebo veľmi ľahkých CC dvojnásobné - 70μm</t>
  </si>
  <si>
    <t>164</t>
  </si>
  <si>
    <t>83</t>
  </si>
  <si>
    <t>783201812</t>
  </si>
  <si>
    <t>Odstránenie starých náterov z kovových stavebných doplnkových konštrukcií oceľovou kefou</t>
  </si>
  <si>
    <t>166</t>
  </si>
  <si>
    <t>783904811.S</t>
  </si>
  <si>
    <t>Ostatné práce odmastenie chemickými odhrdzavenie kovových konštrukcií</t>
  </si>
  <si>
    <t>168</t>
  </si>
  <si>
    <t>SO 01-3 - Silnoprúdová elektroinštalácia – zelená</t>
  </si>
  <si>
    <t xml:space="preserve">M - Práce a dodávky M   </t>
  </si>
  <si>
    <t xml:space="preserve">    DM - Elektromontáže   </t>
  </si>
  <si>
    <t xml:space="preserve">Práce a dodávky M   </t>
  </si>
  <si>
    <t>DM</t>
  </si>
  <si>
    <t xml:space="preserve">Elektromontáže   </t>
  </si>
  <si>
    <t>BT3529</t>
  </si>
  <si>
    <t>Ovládač DLPE pre ovládanie el.brán a pre polachové osvetlenie,semafór,hukačka</t>
  </si>
  <si>
    <t>3450919061</t>
  </si>
  <si>
    <t>Súmrakový snímač</t>
  </si>
  <si>
    <t>210110064.S</t>
  </si>
  <si>
    <t>Spínač špeciálny vrátane zapojenia, súmrakový spínač</t>
  </si>
  <si>
    <t>3450919023</t>
  </si>
  <si>
    <t>Pohybový snímač, obojsmerná prevádzka BlueTooth pre komunikáciu cez aplikáciu, komunikácia medzi dvomi hlavnými detektormi vo vetve, bez nástrojová montáž SnapFit, možnosť zálohovania nastavených parametrov</t>
  </si>
  <si>
    <t>210110095.S</t>
  </si>
  <si>
    <t>Montáž pohybového snímača</t>
  </si>
  <si>
    <t>3450919041</t>
  </si>
  <si>
    <t>E – Svetlomet, typ 48060040 MOON Light060,, 60W/ IP2, DALI2</t>
  </si>
  <si>
    <t>210203041.S</t>
  </si>
  <si>
    <t>E - Montáž a zapojenie LED svetlometu MOON Light, 60W, DALI 2</t>
  </si>
  <si>
    <t>3450919044</t>
  </si>
  <si>
    <t xml:space="preserve">C – Svetlomet NEXT1, 34071D, LED 50W, IP66, optika A2, DALI </t>
  </si>
  <si>
    <t>210203051.S</t>
  </si>
  <si>
    <t>C- Montáž a zapojenie svetlomet</t>
  </si>
  <si>
    <t>3450919042</t>
  </si>
  <si>
    <t>F – Svietidlo 60180020MD LED Pluto20, 20W/IP65, DALI 2</t>
  </si>
  <si>
    <t>210203052.S</t>
  </si>
  <si>
    <t>F -Montáž a zapojenie LED svietidla Pluto20, 20W, IP65, DALI2</t>
  </si>
  <si>
    <t>3450919043</t>
  </si>
  <si>
    <t>A - Svietidlo ledkové – štvorcové/600x600mm/,40W/ IP20 typ  1836140URG LUMINEL</t>
  </si>
  <si>
    <t>210203051.S1</t>
  </si>
  <si>
    <t>A-Montáž a zapojenie LED svietidla 600x600 mm</t>
  </si>
  <si>
    <t>3450919045</t>
  </si>
  <si>
    <t>B – Svietidlo ledkové, typ 190406 Z60 LED líne, 37W, IP43</t>
  </si>
  <si>
    <t>210201040.S</t>
  </si>
  <si>
    <t>B - Montáž a zapojenie svietidla líniového LED 1x37W, IP43</t>
  </si>
  <si>
    <t>MOD14</t>
  </si>
  <si>
    <t>D – Svetlomet  NEXT2, 34029D, LED 102W, IP66, optikaWB, DALI</t>
  </si>
  <si>
    <t>210201040.S.1</t>
  </si>
  <si>
    <t xml:space="preserve">D - Montáž a zapojenie svetlometu </t>
  </si>
  <si>
    <t>MOD15</t>
  </si>
  <si>
    <t>G – Kruhové LED svietidlo, typ 60180200, Pluto20, 20W, IP65</t>
  </si>
  <si>
    <t>Pol47</t>
  </si>
  <si>
    <t>G -Montáž a zapojenie LED svietidla Pluto20, 20W, IP65</t>
  </si>
  <si>
    <t>DALI</t>
  </si>
  <si>
    <t>DALI Multisenzor  / PIR + CL + IR / DUS360CR</t>
  </si>
  <si>
    <t>DALI1</t>
  </si>
  <si>
    <t>Ovládací panel DALI / LCD + FEDR / PADFE</t>
  </si>
  <si>
    <t>210203041.S1</t>
  </si>
  <si>
    <t>Montáž a zapojenie stropného LED svetlometa GALAXY DALI</t>
  </si>
  <si>
    <t>MD</t>
  </si>
  <si>
    <t>Mimostavenisková doprava</t>
  </si>
  <si>
    <t>MV</t>
  </si>
  <si>
    <t>Murárske výpomoci</t>
  </si>
  <si>
    <t>PD</t>
  </si>
  <si>
    <t>Presun dodávok</t>
  </si>
  <si>
    <t>PM</t>
  </si>
  <si>
    <t>Podružný materiál</t>
  </si>
  <si>
    <t>PPV</t>
  </si>
  <si>
    <t>Podiel pridružených výkonov</t>
  </si>
  <si>
    <t>SO 01-7 - Vzduchotechnika a klimatizácia</t>
  </si>
  <si>
    <t>D1 - Demontáž a likvidácia existujúcich zariadení</t>
  </si>
  <si>
    <t>D2 - Zariadenie č.1 Podtlakové vetranie hygienických miestností, šatní, sušiarne prádla, miestnosti uprat</t>
  </si>
  <si>
    <t>D3 - Zariadenie č.2 Teplovzdušné vetranie špinavých šatní a hygienických miestností na 1.NP</t>
  </si>
  <si>
    <t>D4 - Zariadenie č.3 Teplovzdušné vetranie špinavých šatní a hygienických miestností na 1.NP</t>
  </si>
  <si>
    <t>D5 - Zariadenie č.4 Teplovzdušné vetranie skladových priestorov na 1.PP</t>
  </si>
  <si>
    <t>D6 - Zariadenie č.5 Teplovzdušné vetranie skladových priestorov na 1.PP</t>
  </si>
  <si>
    <t>D7 - Zariadenie č.6 Podtlakové vetranie kuchynky na 4.NP - digestor</t>
  </si>
  <si>
    <t>D8 - Zariadenie č.7 Vetranie odpočívarne na 2.NP</t>
  </si>
  <si>
    <t>D9 - Zariadenie č.8 Podtlakové vetranie garáže na 1.NP</t>
  </si>
  <si>
    <t>D10 - Zariadenie č.20 Chladenie izieb na 4.NP</t>
  </si>
  <si>
    <t>D11 - Zariadenie č.21 Chladenie izieb a kuchynky na 4.NP</t>
  </si>
  <si>
    <t>D12 - Zariadenie č.22 Chladenie izieb, spoločenskej miestnosti a jedálne na 3.NP</t>
  </si>
  <si>
    <t>D13 - Zariadenie č.23 Chladenie ohlasovne požiarov na 1.NP, kancelárií a odpočívarne na 2.NP a izieb na 3.</t>
  </si>
  <si>
    <t>D14 - Zariadenie č.24 Chladenie serverovne na 2.NP</t>
  </si>
  <si>
    <t>D1</t>
  </si>
  <si>
    <t>Demontáž a likvidácia existujúcich zariadení</t>
  </si>
  <si>
    <t>-</t>
  </si>
  <si>
    <t>Split systém vonkajšia jednotka</t>
  </si>
  <si>
    <t>-.1</t>
  </si>
  <si>
    <t>Split systém vnútorná nástenná jednotka</t>
  </si>
  <si>
    <t>-.2</t>
  </si>
  <si>
    <t>Rozvody chladiva</t>
  </si>
  <si>
    <t>bm</t>
  </si>
  <si>
    <t>D2</t>
  </si>
  <si>
    <t>Zariadenie č.1 Podtlakové vetranie hygienických miestností, šatní, sušiarne prádla, miestnosti uprat</t>
  </si>
  <si>
    <t>1.01</t>
  </si>
  <si>
    <t>Ventilátor potrubný, objemový prietok V=130m3/h, externý tlak dp=80Pa, nastaviteľný časovač dobehu po vypnutí, IPX4, hladina akustického tlaku vo vzdialenosti 3m - 32dB(A), (napr. Vents TT 100 PRO T alebo technicky a výkonovo porovnateľné zariadenie)</t>
  </si>
  <si>
    <t>-.3</t>
  </si>
  <si>
    <t>Spojovacia manžeta s priemerom 100mm</t>
  </si>
  <si>
    <t>1.02, 1.02a</t>
  </si>
  <si>
    <t>Ventilátor potrubný, objemový prietok V=230m3/h, externý tlak dp=70Pa, nastaviteľný časovač dobehu po vypnutí, IPX4, hladina akustického tlaku vo vzdialenosti 3m - 34dB(A), (napr. Vents TT 125 PRO T alebo technicky a výkonovo porovnateľné zariadenie)</t>
  </si>
  <si>
    <t>-.4</t>
  </si>
  <si>
    <t>Spojovacia manžeta s priemerom 125mm</t>
  </si>
  <si>
    <t>1.03</t>
  </si>
  <si>
    <t>Ventilátor potrubný, objemový prietok V=300m3/h, externý tlak dp=160Pa, nastaviteľný časovač dobehu po vypnutí, IPX4, hladina akustického tlaku vo vzdialenosti 3m - 44dB(A), (napr. Vents TT 160 PRO T alebo technicky a výkonovo porovnateľné zariadenie)</t>
  </si>
  <si>
    <t>-.5</t>
  </si>
  <si>
    <t>Spojovacia manžeta s priemerom 160mm</t>
  </si>
  <si>
    <t>1.04</t>
  </si>
  <si>
    <t>Radiálny ventilátor nástenný, objemový prietok vzduchu 90m3/h, externý tlak dp=50Pa, hladina akustického výkonu Lw = 27 až 38 dB(A), IPX4, nastaviteľný časovač dobehu po vypnutí (napr. QX100 T alebo technicky a výkonovo porovnateľné zariadenie)</t>
  </si>
  <si>
    <t>1.05</t>
  </si>
  <si>
    <t>Protidažďová žalúzia so sitom do potrubia s priemerom 100mm, hliníková, RAL podľa fasády</t>
  </si>
  <si>
    <t>1.06</t>
  </si>
  <si>
    <t>Protidažďová žalúzia so sitom s rámikom do potrubia 200x200mm, hliníková, RAL podľa fasády</t>
  </si>
  <si>
    <t>1.07</t>
  </si>
  <si>
    <t>Tanierový ventil odvodný kovový priemer 100mm, rámik do podhľadu</t>
  </si>
  <si>
    <t>1.08</t>
  </si>
  <si>
    <t>Tanierový ventil odvodný kovový priemer 125mm, rámik do podhľadu</t>
  </si>
  <si>
    <t>1.09</t>
  </si>
  <si>
    <t>Tesná spätná klapka s priemerom 100mm</t>
  </si>
  <si>
    <t>1.10</t>
  </si>
  <si>
    <t>Tesná spätná klapka s priemerom 125mm</t>
  </si>
  <si>
    <t>1.11</t>
  </si>
  <si>
    <t>Tesná spätná klapka s priemerom 160mm</t>
  </si>
  <si>
    <t>1.12</t>
  </si>
  <si>
    <t>Dverová mriežka hliníková, nepriezorová, obojstranná, rozmer 300x300mm</t>
  </si>
  <si>
    <t>1.13</t>
  </si>
  <si>
    <t>Dverová mriežka hliníková, nepriezorová, obojstranná, rozmer 300x200mm</t>
  </si>
  <si>
    <t>-.6</t>
  </si>
  <si>
    <t>Kruhové potrubie z pozinkovaného plechu spiro s priemerom 100mm/30% tvarovky, RAL 9003</t>
  </si>
  <si>
    <t>-.7</t>
  </si>
  <si>
    <t>Kruhové potrubie z pozinkovaného plechu spiro s priemerom 125mm/30% tvarovky, RAL 9003</t>
  </si>
  <si>
    <t>-.8</t>
  </si>
  <si>
    <t>Kruhové potrubie z pozinkovaného plechu spiro s priemerom 160mm/30% tvarovky, RAL 9003</t>
  </si>
  <si>
    <t>-.9</t>
  </si>
  <si>
    <t>Štvorhranné potrubie z pozinkovaného plechu SK1 - tvarovky</t>
  </si>
  <si>
    <t>-.10</t>
  </si>
  <si>
    <t>Požiarne upchávky cez požiarne deliace konštrukcie - stena pre VZT potrubie s priemerom 100mm</t>
  </si>
  <si>
    <t>-.11</t>
  </si>
  <si>
    <t>Montážny, spojovací, tesniaci a závesný materiál</t>
  </si>
  <si>
    <t>-.12</t>
  </si>
  <si>
    <t>Zaregulovanie a vyskúšanie zariadenia</t>
  </si>
  <si>
    <t>hod</t>
  </si>
  <si>
    <t>D3</t>
  </si>
  <si>
    <t>Zariadenie č.2 Teplovzdušné vetranie špinavých šatní a hygienických miestností na 1.NP</t>
  </si>
  <si>
    <t>2.01</t>
  </si>
  <si>
    <t>Kompaktná vzduchotechnická jednotka podstropná do vnútorného prostredia v zložení: Prívod: tlmiaca vložka, regulačná klapka so servopohonom, filter ePM1 55%, krížový rekuperátor s obtokovou klapkou, teplotná účinnosť rekuperácie - zima / leto - 84/77%, ve</t>
  </si>
  <si>
    <t>2.02</t>
  </si>
  <si>
    <t>Protidažďová žalúzia so sitom s rámikom do potrubia 500x355mm, hliníková, RAL podľa fasády</t>
  </si>
  <si>
    <t>2.03</t>
  </si>
  <si>
    <t>Tlmič hluku do kruhového potrubia s priemerom 250mm, dĺžka 600mm (MAA 250/600 alebo technicky a výkonovo porovnateľný tlmič hluku)</t>
  </si>
  <si>
    <t>2.04</t>
  </si>
  <si>
    <t>Tlmič hluku do kruhového potrubia s priemerom 250mm, dĺžka 900mm (MAA 250/900 alebo technicky a výkonovo porovnateľný tlmič hluku)</t>
  </si>
  <si>
    <t>2.05</t>
  </si>
  <si>
    <t>Výustka hliníková, dvojradová, rámik do potrubia, rozmer 200x100mm, regulácia</t>
  </si>
  <si>
    <t>2.06</t>
  </si>
  <si>
    <t>2.07</t>
  </si>
  <si>
    <t>Mriežka stenová hliníková, RAL 9003, jednoradová - rozteč lamiel 12,5mm, rámik do potrubia, rozmer 400x200mm</t>
  </si>
  <si>
    <t>-.13</t>
  </si>
  <si>
    <t>Kruhové potrubie z pozinkovaného plechu spiro s priemerom 200mm/30% tvarovky, RAL 9003</t>
  </si>
  <si>
    <t>-.14</t>
  </si>
  <si>
    <t>Kruhové potrubie z pozinkovaného plechu spiro s priemerom 125mm/30% tvarovky</t>
  </si>
  <si>
    <t>-.15</t>
  </si>
  <si>
    <t>Kruhové potrubie z pozinkovaného plechu spiro s priemerom 200mm/30% tvarovky</t>
  </si>
  <si>
    <t>-.16</t>
  </si>
  <si>
    <t>Kruhové potrubie z pozinkovaného plechu spiro s priemerom 250mm/30% tvarovky</t>
  </si>
  <si>
    <t>-.17</t>
  </si>
  <si>
    <t>Tepelná izolácia kaučuková hrúbky 19mm s hliníkovou fóliou</t>
  </si>
  <si>
    <t>D4</t>
  </si>
  <si>
    <t>Zariadenie č.3 Teplovzdušné vetranie špinavých šatní a hygienických miestností na 1.NP</t>
  </si>
  <si>
    <t>3.01</t>
  </si>
  <si>
    <t>Kompaktná vzduchotechnická jednotka podstropná do vnútorného prostredia v zložení: Prívod: tlmiaca vložka, regulačná klapka so servopohonom, filter ePM1 55%, krížový rekuperátor s obtokovou klapkou, teplotná účinnosť rekuperácie - zima / leto - 83/76%, ve</t>
  </si>
  <si>
    <t>3.02</t>
  </si>
  <si>
    <t>Protidažďová žalúzia so sitom s rámikom do potrubia 355x355mm, hliníková, RAL podľa fasády</t>
  </si>
  <si>
    <t>3.03</t>
  </si>
  <si>
    <t>Tlmič hluku do kruhového potrubia s priemerom 200mm, dĺžka 600mm (MAA 200/600 alebo technicky a výkonovo porovnateľný tlmič hluku)</t>
  </si>
  <si>
    <t>3.04</t>
  </si>
  <si>
    <t>Tlmič hluku do kruhového potrubia s priemerom 200mm, dĺžka 900mm (MAA 200/900 alebo technicky a výkonovo porovnateľný tlmič hluku)</t>
  </si>
  <si>
    <t>3.05</t>
  </si>
  <si>
    <t>3.06</t>
  </si>
  <si>
    <t>3.07</t>
  </si>
  <si>
    <t>Tanierový ventil odvodný kovový priemer 160mm, rámik do podhľadu</t>
  </si>
  <si>
    <t>3.08</t>
  </si>
  <si>
    <t>Tanierový ventil odvodný kovový priemer 200mm, rámik do podhľadu</t>
  </si>
  <si>
    <t>3.09</t>
  </si>
  <si>
    <t>-.18</t>
  </si>
  <si>
    <t>Kruhové potrubie z pozinkovaného plechu spiro s priemerom 160mm/30% tvarovky</t>
  </si>
  <si>
    <t>D5</t>
  </si>
  <si>
    <t>Zariadenie č.4 Teplovzdušné vetranie skladových priestorov na 1.PP</t>
  </si>
  <si>
    <t>4.01</t>
  </si>
  <si>
    <t>Kompaktná vzduchotechnická jednotka podstropná do vnútorného prostredia v zložení: Prívod: tlmiaca vložka, regulačná klapka so servopohonom, filter ePM1 55%, krížový rekuperátor s obtokovou klapkou, teplotná účinnosť rekuperácie - zima / leto - 89/78%, ve</t>
  </si>
  <si>
    <t>4.02</t>
  </si>
  <si>
    <t>4.03</t>
  </si>
  <si>
    <t>Výustka 225x75 dvojradová na spiro potrubie, z pozinkovaného plechu, regulácia</t>
  </si>
  <si>
    <t>4.04</t>
  </si>
  <si>
    <t>Výustka 525x75 dvojradová na spiro potrubie, z pozinkovaného plechu, regulácia</t>
  </si>
  <si>
    <t>Pol46</t>
  </si>
  <si>
    <t>Ohybná hadica hliníková hlukovoizolačná s priemerom 225mm</t>
  </si>
  <si>
    <t>-.19</t>
  </si>
  <si>
    <t>Kruhové potrubie z pozinkovaného plechu spiro s priemerom 225mm/20% tvarovky</t>
  </si>
  <si>
    <t>-.20</t>
  </si>
  <si>
    <t>Požiarne upchávky cez požiarne deliace konštrukcie - strop pre VZT potrubie s priemerom 225mm</t>
  </si>
  <si>
    <t>-.21</t>
  </si>
  <si>
    <t>Požiarne upchávky cez požiarne deliace konštrukcie - stena pre VZT potrubie s priemerom 225mm</t>
  </si>
  <si>
    <t>D6</t>
  </si>
  <si>
    <t>Zariadenie č.5 Teplovzdušné vetranie skladových priestorov na 1.PP</t>
  </si>
  <si>
    <t>5.01</t>
  </si>
  <si>
    <t>Kompaktná vzduchotechnická jednotka podstropná do vnútorného prostredia v zložení: Prívod: tlmiaca vložka, regulačná klapka so servopohonom, filter ePM1 55%, krížový rekuperátor s obtokovou klapkou, teplotná účinnosť rekuperácie - zima / leto - 88/77%, ve</t>
  </si>
  <si>
    <t>5.02</t>
  </si>
  <si>
    <t>5.03</t>
  </si>
  <si>
    <t>Výustka 425x125 dvojradová na spiro potrubie, z pozinkovaného plechu, regulácia</t>
  </si>
  <si>
    <t>5.04</t>
  </si>
  <si>
    <t>5.05</t>
  </si>
  <si>
    <t>Výustka 425x75 dvojradová na spiro potrubie, z pozinkovaného plechu, regulácia</t>
  </si>
  <si>
    <t>5.06</t>
  </si>
  <si>
    <t>5.07</t>
  </si>
  <si>
    <t>Ručná regulačná klapka do potrubia s priemerom 100mm</t>
  </si>
  <si>
    <t>5.08</t>
  </si>
  <si>
    <t>Dverová mriežka hliníková, nepriezorová, obojstranná, rozmer 300x100mm</t>
  </si>
  <si>
    <t>5.09</t>
  </si>
  <si>
    <t>5.10</t>
  </si>
  <si>
    <t>Mriežka stenová hliníková, RAL 9003, jednoradová - rozteč lamiel 12,5mm, rámik do potrubia, rozmer 200x200mm</t>
  </si>
  <si>
    <t>5.11</t>
  </si>
  <si>
    <t>Mriežka stenová hliníková, jednoradová - rozteč lamiel 20mm, rámik do steny, rozmer 600x400mm, domerať rozmer podľa otvoru po demontovanom ventilátore</t>
  </si>
  <si>
    <t>-.22</t>
  </si>
  <si>
    <t>Kruhové potrubie z pozinkovaného plechu spiro s priemerom 100mm/30% tvarovky</t>
  </si>
  <si>
    <t>85</t>
  </si>
  <si>
    <t>-.23</t>
  </si>
  <si>
    <t>Kruhové potrubie z pozinkovaného plechu spiro s priemerom 225mm/30% tvarovky</t>
  </si>
  <si>
    <t>170</t>
  </si>
  <si>
    <t>172</t>
  </si>
  <si>
    <t>87</t>
  </si>
  <si>
    <t>174</t>
  </si>
  <si>
    <t>176</t>
  </si>
  <si>
    <t>89</t>
  </si>
  <si>
    <t>-.24</t>
  </si>
  <si>
    <t>Požiarne upchávky cez požiarne deliace konštrukcie - strop pre VZT potrubie s priemerom 250mm</t>
  </si>
  <si>
    <t>178</t>
  </si>
  <si>
    <t>180</t>
  </si>
  <si>
    <t>91</t>
  </si>
  <si>
    <t>182</t>
  </si>
  <si>
    <t>D7</t>
  </si>
  <si>
    <t>Zariadenie č.6 Podtlakové vetranie kuchynky na 4.NP - digestor</t>
  </si>
  <si>
    <t>6.01</t>
  </si>
  <si>
    <t>Digestor kuchynský šírka 600mm, objemový prietok 200m3/h, spätná klapka, výfukové hrdlo zhora s priemerom 125mm</t>
  </si>
  <si>
    <t>184</t>
  </si>
  <si>
    <t>93</t>
  </si>
  <si>
    <t>186</t>
  </si>
  <si>
    <t>-.25</t>
  </si>
  <si>
    <t>Zachytávač odvodu kondenzu pre potrubie s priemerom 125mm</t>
  </si>
  <si>
    <t>188</t>
  </si>
  <si>
    <t>95</t>
  </si>
  <si>
    <t>-.26</t>
  </si>
  <si>
    <t>Požiarne upchávky cez požiarne deliace konštrukcie - strop pre VZT potrubie s priemerom 125mm</t>
  </si>
  <si>
    <t>190</t>
  </si>
  <si>
    <t>192</t>
  </si>
  <si>
    <t>97</t>
  </si>
  <si>
    <t>194</t>
  </si>
  <si>
    <t>D8</t>
  </si>
  <si>
    <t>Zariadenie č.7 Vetranie odpočívarne na 2.NP</t>
  </si>
  <si>
    <t>7.01</t>
  </si>
  <si>
    <t>Vetracia jednotka so spätným získavaním tepla, vrátane entalpického výmenníka tepla pre spätné získavanie tepla a vlhkosti pre vnútorné prostredie. Obsahuje 4x snímače teploty a vlhkosti, skrinku, tepelnú izoláciu, dva filtre triedy epm 1 55% (F7), dva ve</t>
  </si>
  <si>
    <t>196</t>
  </si>
  <si>
    <t>-.27</t>
  </si>
  <si>
    <t>Vonkajší kryt sania a výfuku vzduchu s protihlukovou izoláciou</t>
  </si>
  <si>
    <t>198</t>
  </si>
  <si>
    <t>-.28</t>
  </si>
  <si>
    <t>Tubus s priemerom 160mm, dĺžka 500mm</t>
  </si>
  <si>
    <t>200</t>
  </si>
  <si>
    <t>-.29</t>
  </si>
  <si>
    <t>Adaptér pre separátny prívod a odvod v tubuse</t>
  </si>
  <si>
    <t>202</t>
  </si>
  <si>
    <t>-.30</t>
  </si>
  <si>
    <t>Príslušenstvo pre nástennú montáž</t>
  </si>
  <si>
    <t>204</t>
  </si>
  <si>
    <t>103</t>
  </si>
  <si>
    <t>-.31</t>
  </si>
  <si>
    <t>Panel s ovládaním jednotky</t>
  </si>
  <si>
    <t>206</t>
  </si>
  <si>
    <t>208</t>
  </si>
  <si>
    <t>105</t>
  </si>
  <si>
    <t>210</t>
  </si>
  <si>
    <t>D9</t>
  </si>
  <si>
    <t>Zariadenie č.8 Podtlakové vetranie garáže na 1.NP</t>
  </si>
  <si>
    <t>8.01</t>
  </si>
  <si>
    <t>Ventilátor axiálny nástenný s priemerom 400mm, objemový prietok V=4000m3/h, externý tlak dp=100Pa, EC motor, IP54 (napr. FN040-6IL.BD.A7P1 alebo technicky a výkonovo porovnateľné zariadenie)</t>
  </si>
  <si>
    <t>212</t>
  </si>
  <si>
    <t>107</t>
  </si>
  <si>
    <t>-.32</t>
  </si>
  <si>
    <t>Potenciometer na ručné ovládanie otáčok ventilátora IP54</t>
  </si>
  <si>
    <t>214</t>
  </si>
  <si>
    <t>8.02</t>
  </si>
  <si>
    <t>Výfuková pretlaková klapka na fasádu pre ventilátor s priemerom 400mm</t>
  </si>
  <si>
    <t>216</t>
  </si>
  <si>
    <t>109</t>
  </si>
  <si>
    <t>-.33</t>
  </si>
  <si>
    <t>Stenová prechodka z pozinkovaného plehu SK1 - priemer 420mm</t>
  </si>
  <si>
    <t>218</t>
  </si>
  <si>
    <t>220</t>
  </si>
  <si>
    <t>111</t>
  </si>
  <si>
    <t>222</t>
  </si>
  <si>
    <t>D10</t>
  </si>
  <si>
    <t>Zariadenie č.20 Chladenie izieb na 4.NP</t>
  </si>
  <si>
    <t>20.01</t>
  </si>
  <si>
    <t>Vonkajšia kondenzačná jednotka VRV systému, chladiaci výkon Qch=12,5kW, hladina akustického tlaku vo vzdialenosti 1m od jednotky 52 dB(A) (napr. Mitsubishi electric PUMY-SP112YKM alebo technicky a výkonovo porovnateľné zariadenie)</t>
  </si>
  <si>
    <t>224</t>
  </si>
  <si>
    <t>113</t>
  </si>
  <si>
    <t>20.02</t>
  </si>
  <si>
    <t>Vnútorná nástenná jednotka VRV systému, chladiaci výkon Qch=2,2kW, hladina akustického tlaku vo vzdialenosti 1m od jednotky 22 až 31 dB(A), ovládač infra (napr. Mitsubishi electric PKFY-P20 alebo technicky a výkonovo porovnateľné zariadenie)</t>
  </si>
  <si>
    <t>226</t>
  </si>
  <si>
    <t>-.34</t>
  </si>
  <si>
    <t>Medené potrubie dvojica s priemerom 6/12mm s izoláciou hrúbky 9mm, vrátane komunikačných káblov, chladivo R410A, inštalačné kryty</t>
  </si>
  <si>
    <t>228</t>
  </si>
  <si>
    <t>115</t>
  </si>
  <si>
    <t>-.35</t>
  </si>
  <si>
    <t>Medené potrubie dvojica s priemerom 10/16mm s izoláciou hrúbky 9mm, vrátane komunikačných káblov, chladivo R410A, inštalačné kryty</t>
  </si>
  <si>
    <t>230</t>
  </si>
  <si>
    <t>-.36</t>
  </si>
  <si>
    <t>T-kus na rozvody chladiva - pár</t>
  </si>
  <si>
    <t>232</t>
  </si>
  <si>
    <t>117</t>
  </si>
  <si>
    <t>-.37</t>
  </si>
  <si>
    <t>Doplnenie chladiva R410A</t>
  </si>
  <si>
    <t>234</t>
  </si>
  <si>
    <t>-.38</t>
  </si>
  <si>
    <t>Požiarne upchávky cez požiarne deliace konštrukcie - stena pre potrubie chladiva dvojica s priemerom 6 a 12mm</t>
  </si>
  <si>
    <t>236</t>
  </si>
  <si>
    <t>119</t>
  </si>
  <si>
    <t>238</t>
  </si>
  <si>
    <t>240</t>
  </si>
  <si>
    <t>D11</t>
  </si>
  <si>
    <t>Zariadenie č.21 Chladenie izieb a kuchynky na 4.NP</t>
  </si>
  <si>
    <t>121</t>
  </si>
  <si>
    <t>21.01</t>
  </si>
  <si>
    <t>242</t>
  </si>
  <si>
    <t>21.02</t>
  </si>
  <si>
    <t>244</t>
  </si>
  <si>
    <t>123</t>
  </si>
  <si>
    <t>246</t>
  </si>
  <si>
    <t>248</t>
  </si>
  <si>
    <t>125</t>
  </si>
  <si>
    <t>250</t>
  </si>
  <si>
    <t>252</t>
  </si>
  <si>
    <t>127</t>
  </si>
  <si>
    <t>254</t>
  </si>
  <si>
    <t>256</t>
  </si>
  <si>
    <t>129</t>
  </si>
  <si>
    <t>258</t>
  </si>
  <si>
    <t>D12</t>
  </si>
  <si>
    <t>Zariadenie č.22 Chladenie izieb, spoločenskej miestnosti a jedálne na 3.NP</t>
  </si>
  <si>
    <t>22.01</t>
  </si>
  <si>
    <t>Vonkajšia kondenzačná jednotka VRV systému, chladiaci výkon Qch=15,5kW, hladina akustického tlaku vo vzdialenosti 1m od jednotky 54 dB(A) (napr. Mitsubishi electric PUMY-SP140YKM alebo technicky a výkonovo porovnateľné zariadenie)</t>
  </si>
  <si>
    <t>260</t>
  </si>
  <si>
    <t>131</t>
  </si>
  <si>
    <t>22.02</t>
  </si>
  <si>
    <t>262</t>
  </si>
  <si>
    <t>22.03</t>
  </si>
  <si>
    <t>Vnútorná nástenná jednotka VRV systému, chladiaci výkon Qch=2,8kW, hladina akustického tlaku vo vzdialenosti 1m od jednotky 22 až 35 dB(A), ovládač infra (napr. Mitsubishi electric PKFY-P25 alebo technicky a výkonovo porovnateľné zariadenie)</t>
  </si>
  <si>
    <t>264</t>
  </si>
  <si>
    <t>133</t>
  </si>
  <si>
    <t>22.04</t>
  </si>
  <si>
    <t>Vnútorná nástenná jednotka VRV systému, chladiaci výkon Qch=3,6kW, hladina akustického tlaku vo vzdialenosti 1m od jednotky 24 až 41 dB(A), ovládač infra (napr. Mitsubishi electric PKFY-P32 alebo technicky a výkonovo porovnateľné zariadenie)</t>
  </si>
  <si>
    <t>266</t>
  </si>
  <si>
    <t>268</t>
  </si>
  <si>
    <t>135</t>
  </si>
  <si>
    <t>270</t>
  </si>
  <si>
    <t>272</t>
  </si>
  <si>
    <t>137</t>
  </si>
  <si>
    <t>274</t>
  </si>
  <si>
    <t>276</t>
  </si>
  <si>
    <t>139</t>
  </si>
  <si>
    <t>278</t>
  </si>
  <si>
    <t>D13</t>
  </si>
  <si>
    <t>Zariadenie č.23 Chladenie ohlasovne požiarov na 1.NP, kancelárií a odpočívarne na 2.NP a izieb na 3.</t>
  </si>
  <si>
    <t>23.01</t>
  </si>
  <si>
    <t>280</t>
  </si>
  <si>
    <t>141</t>
  </si>
  <si>
    <t>23.02</t>
  </si>
  <si>
    <t>282</t>
  </si>
  <si>
    <t>284</t>
  </si>
  <si>
    <t>143</t>
  </si>
  <si>
    <t>286</t>
  </si>
  <si>
    <t>288</t>
  </si>
  <si>
    <t>145</t>
  </si>
  <si>
    <t>290</t>
  </si>
  <si>
    <t>-.39</t>
  </si>
  <si>
    <t>Požiarne upchávky cez požiarne deliace konštrukcie - strop pre potrubie chladiva dvojica s priemerom 10 a 16mm</t>
  </si>
  <si>
    <t>292</t>
  </si>
  <si>
    <t>147</t>
  </si>
  <si>
    <t>-.40</t>
  </si>
  <si>
    <t>Požiarne upchávky cez požiarne deliace konštrukcie - stena pre potrubie chladiva dvojica s priemerom 10 a 16mm</t>
  </si>
  <si>
    <t>294</t>
  </si>
  <si>
    <t>296</t>
  </si>
  <si>
    <t>149</t>
  </si>
  <si>
    <t>298</t>
  </si>
  <si>
    <t>D14</t>
  </si>
  <si>
    <t>Zariadenie č.24 Chladenie serverovne na 2.NP</t>
  </si>
  <si>
    <t>24.01</t>
  </si>
  <si>
    <t>Vonkajšia kondenzačná jednotka split systému, chladiaci výkon Qch=5,0kW, hladina akustického tlaku vo vzdialenosti 1m od jednotky 47 dB(A), chladenie pri vonkajšej teplote -25°C až 46°C (napr. Mitsubishi electric MUY-TP50VF alebo technicky a výkonovo poro</t>
  </si>
  <si>
    <t>300</t>
  </si>
  <si>
    <t>151</t>
  </si>
  <si>
    <t>24.02</t>
  </si>
  <si>
    <t>Vnútorná nástenná jednotka split systému, chladiaci výkon Qch=5,0kW, hladina akustického tlaku vo vzdialenosti 1m od jednotky 31 až 45 dB(A), chladenie pri vonkajšej teplote -25°C až 46°C (napr. Mitsubishi electric MSY-TP50VF alebo technicky a výkonovo po</t>
  </si>
  <si>
    <t>302</t>
  </si>
  <si>
    <t>-.41</t>
  </si>
  <si>
    <t>Ovládač nástenný (napr. Mitsubishi electric PAR-41MAA-E alebo technicky a výkonovo porovnateľné zariadenie)</t>
  </si>
  <si>
    <t>304</t>
  </si>
  <si>
    <t>153</t>
  </si>
  <si>
    <t>-.42</t>
  </si>
  <si>
    <t>Pripojovací modul pre ovládač (napr. Mitsubishi electric MAC-334IF-E alebo technicky a výkonovo porovnateľné zariadenie)</t>
  </si>
  <si>
    <t>306</t>
  </si>
  <si>
    <t>-.43</t>
  </si>
  <si>
    <t>Medené potrubie dvojica s priemerom 6/10mm s izoláciou hrúbky 9mm, vrátane komunikačných káblov, chladivo R32, inštalačné kryty</t>
  </si>
  <si>
    <t>308</t>
  </si>
  <si>
    <t>155</t>
  </si>
  <si>
    <t>-.44</t>
  </si>
  <si>
    <t>Doplnenie chladiva R32</t>
  </si>
  <si>
    <t>310</t>
  </si>
  <si>
    <t>-.45</t>
  </si>
  <si>
    <t>Konzoly pre osadenie kondenzačnej jednotky na stene - pár</t>
  </si>
  <si>
    <t>312</t>
  </si>
  <si>
    <t>157</t>
  </si>
  <si>
    <t>-.46</t>
  </si>
  <si>
    <t>Požiarne upchávky cez požiarne deliace konštrukcie - stena pre potrubie chladiva dvojica s priemerom 6 a 10mm</t>
  </si>
  <si>
    <t>314</t>
  </si>
  <si>
    <t>316</t>
  </si>
  <si>
    <t>159</t>
  </si>
  <si>
    <t>318</t>
  </si>
  <si>
    <t>SO 02-3 - Garáže - Silnoprúdová elektroinštalácia-zelená</t>
  </si>
  <si>
    <t>Ovládač DLPE pre ovládanie osvetlenia a el.brán</t>
  </si>
  <si>
    <t>210140652.S</t>
  </si>
  <si>
    <t>Montáž ovládača DLPE</t>
  </si>
  <si>
    <t>C – Svetlomet NEX1, 34071D, LED 50W, IP66, s optikou A2,  DALI</t>
  </si>
  <si>
    <t>SO 01 - HS Hálkova - rekonštrukcia objektu</t>
  </si>
  <si>
    <t>SO 01-1,2 - ASR -  NEZELENÁ ČASŤ PRÁC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</si>
  <si>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</si>
  <si>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</si>
  <si>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</si>
  <si>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763 - Konštrukcie - drevostavby</t>
  </si>
  <si>
    <t xml:space="preserve">    771 - Podlahy z dlaždíc</t>
  </si>
  <si>
    <t xml:space="preserve">    773 - Podlahy terazzové a zo syntetických hmôt</t>
  </si>
  <si>
    <t xml:space="preserve">    776 - Podlahy povlakové</t>
  </si>
  <si>
    <t xml:space="preserve">    777 - Podlahy syntetické</t>
  </si>
  <si>
    <t xml:space="preserve">    784 - Dokončovacie práce - maľby</t>
  </si>
  <si>
    <t>M - Práce a dodávky M</t>
  </si>
  <si>
    <t xml:space="preserve">    43-M - Montáž oceľových konštrukcií</t>
  </si>
  <si>
    <t>Zakladanie</t>
  </si>
  <si>
    <t>271533001.S</t>
  </si>
  <si>
    <t>Násyp pod základové konštrukcie so zhutnením z  kameniva hrubého drveného fr.16-32 mm</t>
  </si>
  <si>
    <t>271563001.S</t>
  </si>
  <si>
    <t>Násyp pod základové konštrukcie so zhutnením z kameniva drobného ťaženého 0-4 mm</t>
  </si>
  <si>
    <t>273321312.S</t>
  </si>
  <si>
    <t>Betón základových dosiek, železový (bez výstuže), tr. C 20/25</t>
  </si>
  <si>
    <t>273321411.S</t>
  </si>
  <si>
    <t>Betón základových dosiek, železový (bez výstuže), tr. C 25/30</t>
  </si>
  <si>
    <t>273362021.S</t>
  </si>
  <si>
    <t>Výstuž základových dosiek zo zvár. sietí KARI</t>
  </si>
  <si>
    <t>289971211.S</t>
  </si>
  <si>
    <t>Zhotovenie vrstvy z geotextílie na upravenom povrchu sklon do 1 : 5 , šírky od 0 do 3 m</t>
  </si>
  <si>
    <t>Zvislé a kompletné konštrukcie</t>
  </si>
  <si>
    <t>311275011.S</t>
  </si>
  <si>
    <t>Murivo nosné (m3) z pórobetónových tvárnic hladkých pevnosti P2 až P4, nad 400 do 600 kg/m3 hrúbky 200 mm</t>
  </si>
  <si>
    <t>317160111.S</t>
  </si>
  <si>
    <t>Keramický preklad nenosný šírky 115 mm, výšky 69 mm, dĺžky 1000 mm</t>
  </si>
  <si>
    <t>317161141.S</t>
  </si>
  <si>
    <t>Pórobetónový preklad nenosný šírky 150 mm, výšky 250 mm, dĺžky 1000 mm</t>
  </si>
  <si>
    <t>560291567</t>
  </si>
  <si>
    <t>317161142.S</t>
  </si>
  <si>
    <t>Pórobetónový preklad nenosný šírky 150 mm, výšky 250 mm, dĺžky 1200 mm</t>
  </si>
  <si>
    <t>1401148233</t>
  </si>
  <si>
    <t>317161145.S</t>
  </si>
  <si>
    <t>Pórobetónový preklad nenosný šírky 150 mm, výšky 250 mm, dĺžky 2500 mm</t>
  </si>
  <si>
    <t>1074118647</t>
  </si>
  <si>
    <t>340239263.S</t>
  </si>
  <si>
    <t>Zamurovanie otvorov plochy nad 1 do 4 m2 z pórobetónových tvárnic hladkých hrúbky 100 mm</t>
  </si>
  <si>
    <t>340239265.S</t>
  </si>
  <si>
    <t>Zamurovanie otvorov plochy nad 1 do 4 m2 z pórobetónových tvárnic hladkých hrúbky 150 mm</t>
  </si>
  <si>
    <t>340239266.S</t>
  </si>
  <si>
    <t>Zamurovanie otvorov plochy nad 1 do 4 m2 z pórobetónových tvárnic hladkých hrúbky 200 mm</t>
  </si>
  <si>
    <t>340239267.S</t>
  </si>
  <si>
    <t>Zamurovanie otvorov plochy nad 1 do 4 m2 z pórobetónových tvárnic hladkých hrúbky 300 mm</t>
  </si>
  <si>
    <t>341321410.S</t>
  </si>
  <si>
    <t>Betón stien a priečok, železový (bez výstuže) tr. C 25/30</t>
  </si>
  <si>
    <t>341351103.S</t>
  </si>
  <si>
    <t>Debnenie stien a priečok jednostranné zhotovenie-tradičné</t>
  </si>
  <si>
    <t>341351104.S</t>
  </si>
  <si>
    <t>Debnenie stien a priečok jednostranné odstránenie-tradičné</t>
  </si>
  <si>
    <t>342272031.S</t>
  </si>
  <si>
    <t>Priečky z pórobetónových tvárnic hladkých s objemovou hmotnosťou do 600 kg/m3 hrúbky 100 mm</t>
  </si>
  <si>
    <t>342272051.S</t>
  </si>
  <si>
    <t>Priečky z pórobetónových tvárnic hladkých s objemovou hmotnosťou do 600 kg/m3 hrúbky 150 mm</t>
  </si>
  <si>
    <t>Vodorovné konštrukcie</t>
  </si>
  <si>
    <t>411321414.S</t>
  </si>
  <si>
    <t>Betón stropov doskových a trámových,  železový tr. C 25/30</t>
  </si>
  <si>
    <t>411354211.S</t>
  </si>
  <si>
    <t>Debnenie stropov (stratené) debničkovými vložkami</t>
  </si>
  <si>
    <t>411354255.S</t>
  </si>
  <si>
    <t>Debnenie stropu, zabudované s plechom vlnitým pozinkovaným, výšky vĺn do 50 mm hr. 0,8 mm</t>
  </si>
  <si>
    <t>411361821.S</t>
  </si>
  <si>
    <t>Výstuž stropov doskových, trámových, vložkových,konzolových alebo balkónových, B500 (10505)</t>
  </si>
  <si>
    <t>411362021.S</t>
  </si>
  <si>
    <t>Výstuž stropov doskových, trámových, vložkových,konzolových alebo balkónových, zo zváraných sietí KARI</t>
  </si>
  <si>
    <t>417321414.S</t>
  </si>
  <si>
    <t>Betón stužujúcich pásov a vencov železový tr. C 20/25</t>
  </si>
  <si>
    <t>417321515.S</t>
  </si>
  <si>
    <t>Betón stužujúcich pásov a vencov železový tr. C 25/30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</si>
  <si>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</si>
  <si>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</si>
  <si>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</si>
  <si>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</si>
  <si>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451475121.S</t>
  </si>
  <si>
    <t>Podkladová vrstva  - samonivelačná stierka pod nášlapné vrstvy- prvá vrstva hr. 10 - 20  mm</t>
  </si>
  <si>
    <t>611451331.S</t>
  </si>
  <si>
    <t>Oprava vnútorných cementových štukových omietok oceľ. hladených stropov opravovanej plochy 10-30%</t>
  </si>
  <si>
    <t>611460122.S</t>
  </si>
  <si>
    <t>Príprava vnútorného podkladu stropov penetráciou hĺbkovou na nasiakavé podklady</t>
  </si>
  <si>
    <t>611460125.S</t>
  </si>
  <si>
    <t>Príprava vnútorného podkladu stropov penetráciou pod nátery a maľby</t>
  </si>
  <si>
    <t>611460231.S</t>
  </si>
  <si>
    <t>Vnútorná omietka stropov cementová hrubá, hr. 10 mm</t>
  </si>
  <si>
    <t>611460361.S</t>
  </si>
  <si>
    <t>Vnútorná omietka stropov vápennocementová jednovrstvová, hr. 5 mm</t>
  </si>
  <si>
    <t>612451071.S</t>
  </si>
  <si>
    <t>Vyspravenie povrchu neomietaných betónových stien vnútorných maltou cementovou pre omietky</t>
  </si>
  <si>
    <t>612460111.S</t>
  </si>
  <si>
    <t>Príprava vnútorného podkladu stien na silno a nerovnomerne nasiakavé podklady regulátorom nasiakavosti - adhézny mostík</t>
  </si>
  <si>
    <t>612460122.S</t>
  </si>
  <si>
    <t>Príprava vnútorného podkladu stien penetráciou hĺbkovou na nasiakavé podklady</t>
  </si>
  <si>
    <t>612460151.S</t>
  </si>
  <si>
    <t>Príprava vnútorného podkladu stien cementovým prednástrekom, hr. 3 mm</t>
  </si>
  <si>
    <t>612460231.S</t>
  </si>
  <si>
    <t>Vnútorná omietka stien cementová hrubá, hr. 10 mm</t>
  </si>
  <si>
    <t>612460241.S</t>
  </si>
  <si>
    <t>Vnútorná omietka stien vápennocementová jadrová (hrubá), hr. 10 mm</t>
  </si>
  <si>
    <t>612460361.S</t>
  </si>
  <si>
    <t>Vnútorná omietka stien vápennocementová jednovrstvová, hr. 5 mm</t>
  </si>
  <si>
    <t>612460363.S</t>
  </si>
  <si>
    <t>Vnútorná omietka stien vápennocementová jednovrstvová, hr. 10 mm</t>
  </si>
  <si>
    <t>612460364.S</t>
  </si>
  <si>
    <t>Vnútorná omietka stien vápennocementová jednovrstvová, hr. 15 mm</t>
  </si>
  <si>
    <t>612481120.S</t>
  </si>
  <si>
    <t>Potiahnutie vnútorných stien sklotextilnou mriežkou s bodovým prilepením</t>
  </si>
  <si>
    <t>621461052.S</t>
  </si>
  <si>
    <t>Vonkajšia omietka podhľadov pastovitá silikónová roztieraná, hr. 1,5 mm</t>
  </si>
  <si>
    <t>621422222.S</t>
  </si>
  <si>
    <t>Oprava vonkajších omietok podhľadov zo suchých zmesí, štukových, členitosť I, opravovaná plocha nad 10% do 20%</t>
  </si>
  <si>
    <t>622473255.S</t>
  </si>
  <si>
    <t>Hydrofóbny impregnačný náter betónových konštrukcií, siloxanový</t>
  </si>
  <si>
    <t>Kontaktný zatepľovací systém z minerálnej vlny hr. 100 mm, injektované kotvy, vr.všetkých zakladacích, okapových, lemujúcich a dilatačných líšt</t>
  </si>
  <si>
    <t>625254020.S</t>
  </si>
  <si>
    <t>Zateplenie stropov bez výstužnej vrstvy z minerálnej vlny hr. 200 mm, lepené</t>
  </si>
  <si>
    <t>631313711.S</t>
  </si>
  <si>
    <t>Mazanina z betónu prostého (m3) tr. C 25/30 hr.nad 80 do 120 mm</t>
  </si>
  <si>
    <t>631316023.S</t>
  </si>
  <si>
    <t>Betónová doska s oceľovými vláknami dĺžky 50 mm priemer 1,0 mm (45/50) tr.C25/30 hr. 120 mm</t>
  </si>
  <si>
    <t>631316033.S</t>
  </si>
  <si>
    <t>Betónová doska s oceľovými vláknami dĺžky 50 mm priemer 1,0 mm (45/50) tr.C25/30 hr. 200 mm</t>
  </si>
  <si>
    <t>631361821.S</t>
  </si>
  <si>
    <t>Výstuž mazanín z betónov (z kameniva) a z ľahkých betónov z betonárskej ocele B500 (10505)</t>
  </si>
  <si>
    <t>631362021.S</t>
  </si>
  <si>
    <t>Výstuž mazanín z betónov (z kameniva) a z ľahkých betónov zo zváraných sietí z drôtov typu KARI</t>
  </si>
  <si>
    <t>631342821.SR</t>
  </si>
  <si>
    <t>Položenie mazaniny z betónu ľahkého (m3) hr.nad 50 do 80 mm, vr.dodávky</t>
  </si>
  <si>
    <t>631583_PC001</t>
  </si>
  <si>
    <t>Násyp pod podlahy z keramického kameniva fr. 4-8 mm hr.70 mm</t>
  </si>
  <si>
    <t>632001011.S</t>
  </si>
  <si>
    <t>Zhotovenie separačnej fólie v podlahových vrstvách z PE, vr.dodávky</t>
  </si>
  <si>
    <t>632001031.SR</t>
  </si>
  <si>
    <t>Položenie dilatačného profilu v drátkobetónovej doske napr.CONECTO/PEIKKO vr.dodávky</t>
  </si>
  <si>
    <t>632001051.S</t>
  </si>
  <si>
    <t>Zhotovenie jednonásobného penetračného náteru pre potery a stierky, vr.dodávky</t>
  </si>
  <si>
    <t>63200_PC001</t>
  </si>
  <si>
    <t>Položenie dilatačného obvodového profilu v v drátkobetónovej doske vr.dodávky</t>
  </si>
  <si>
    <t>63200_PC002</t>
  </si>
  <si>
    <t>632311011.SR</t>
  </si>
  <si>
    <t>Leštenie (brúsenie) povrchu podláh strojné - liateho terazza, vr.impregnácie</t>
  </si>
  <si>
    <t>632452285.S</t>
  </si>
  <si>
    <t>Cementový poter (vhodný aj ako spádový), pevnosti v tlaku 30 MPa, hr. 25 mm</t>
  </si>
  <si>
    <t>632452286.S</t>
  </si>
  <si>
    <t>Cementový poter (vhodný aj ako spádový), pevnosti v tlaku 30 MPa, hr. 35 mm</t>
  </si>
  <si>
    <t>632452290.S</t>
  </si>
  <si>
    <t>Cementový poter (vhodný aj ako spádový), pevnosti v tlaku 30 MPa, hr. 50 mm</t>
  </si>
  <si>
    <t>632452291.S</t>
  </si>
  <si>
    <t>Cementový poter (vhodný aj ako spádový), pevnosti v tlaku 30 MPa, hr. 55 mm</t>
  </si>
  <si>
    <t>632452292.S</t>
  </si>
  <si>
    <t>Cementový poter (vhodný aj ako spádový), pevnosti v tlaku 30 MPa, hr. 60 mm</t>
  </si>
  <si>
    <t>63245_PC001</t>
  </si>
  <si>
    <t>Oprava - vyspravenie trhlín, nerovnosti a iných poškodeníexistujúceho  cementového poteru</t>
  </si>
  <si>
    <t>634920033.S</t>
  </si>
  <si>
    <t>Rezanie dilatačných škár v čiastočne zatvrdnutej betónovej mazanine alebo poteru hĺbky nad 50 do 80 mm, šírky nad 10 do 20 mm</t>
  </si>
  <si>
    <t>642944121.S</t>
  </si>
  <si>
    <t>Dodatočná montáž oceľovej dverovej zárubne, plochy otvoru do 2,5 m2</t>
  </si>
  <si>
    <t>Z12</t>
  </si>
  <si>
    <t>Plechová zárubňa pre otváravé drevené dvere 600/1970 mm s polodrážkou do priečky z pórobetónových tvárnic hr.100 mm vr.povrchovej úpravy</t>
  </si>
  <si>
    <t>Z13</t>
  </si>
  <si>
    <t>Plechová zárubňa pre otváravé drevené dvere 800/1970 mm s polodrážkou do priečky z pórobetónových tvárnic hr.150 mm vr.povrchovej úpravy</t>
  </si>
  <si>
    <t>Z14</t>
  </si>
  <si>
    <t>Plechová zárubňa pre otváravé drevené dvere 900/1970 mm s polodrážkou do priečky z pórobetónových tvárnic hr.150 mm vr.povrchovej úpravy</t>
  </si>
  <si>
    <t>Z15</t>
  </si>
  <si>
    <t>Plechová zárubňa pre otváravé drevené dvere 800/1970 mm s polodrážkou do priečky z pórobetónových tvárnic hr.100 mm vr.povrchovej úpravy</t>
  </si>
  <si>
    <t>938902071.S</t>
  </si>
  <si>
    <t>Očistenie povrchu betónových konštrukcií tlakovou vodou</t>
  </si>
  <si>
    <t>941955003.S</t>
  </si>
  <si>
    <t>Lešenie ľahké pracovné pomocné s výškou lešeňovej podlahy nad 1,90 do 2,50 m</t>
  </si>
  <si>
    <t>952902110.S</t>
  </si>
  <si>
    <t>Čistenie budov zametaním v miestnostiach, chodbách, na schodišti a na povalách</t>
  </si>
  <si>
    <t>959941111.S</t>
  </si>
  <si>
    <t>Chemická kotva s kotevným svorníkom tesnená chemickou ampulkou do betónu, ŽB, kameňa, s vyvŕtaním otvoru M10/30/130 mm</t>
  </si>
  <si>
    <t>959941121.S</t>
  </si>
  <si>
    <t>Chemická kotva s kotevným svorníkom tesnená chemickou ampulkou do betónu, ŽB, kameňa, s vyvŕtaním otvoru M12/10/200 mm</t>
  </si>
  <si>
    <t>959941132.S</t>
  </si>
  <si>
    <t>Chemická kotva s kotevným svorníkom tesnená chemickou ampulkou do betónu, ŽB, kameňa, s vyvŕtaním otvoru M16/45/250 mm</t>
  </si>
  <si>
    <t>962031132.S</t>
  </si>
  <si>
    <t>Búranie priečok alebo vybúranie otvorov plochy nad 4 m2 z tehál pálených, plných alebo dutých hr. do 150 mm,  -0,19600t</t>
  </si>
  <si>
    <t>962032231.S</t>
  </si>
  <si>
    <t>Búranie muriva alebo vybúranie otvorov plochy nad 4 m2 nadzákladového z tehál pálených, vápenopieskových, cementových</t>
  </si>
  <si>
    <t>964</t>
  </si>
  <si>
    <t>Vybúranie prekladov keramických</t>
  </si>
  <si>
    <t>965042131.S</t>
  </si>
  <si>
    <t>Búranie podkladov pod dlažby, liatych dlažieb a mazanín,betón alebo liaty asfalt hr.do 100 mm, plochy do 4 m2 -2,20000t</t>
  </si>
  <si>
    <t>965042231.S</t>
  </si>
  <si>
    <t>Búranie podkladov pod dlažby, liatych dlažieb a mazanín,betón,liaty asfalt hr.nad 100 mm, plochy do 4 m2 -2,20000t</t>
  </si>
  <si>
    <t>965081812.S</t>
  </si>
  <si>
    <t>Búranie dlažieb, z kamen., cement., terazzových, čadičových alebo keramických, hr. nad 10 mm,  -0,06500t</t>
  </si>
  <si>
    <t>968061125.S</t>
  </si>
  <si>
    <t>Vyvesenie dreveného dverného krídla do suti plochy do 2 m2, -0,02400t</t>
  </si>
  <si>
    <t>968061126.S</t>
  </si>
  <si>
    <t>Vyvesenie dreveného dverného krídla do suti plochy nad 2 m2, -0,02700t</t>
  </si>
  <si>
    <t>971033241.S</t>
  </si>
  <si>
    <t>Vybúranie otvoru v murive tehl. plochy do 0,0225 m2 hr. do 300 mm,  -0,00800t</t>
  </si>
  <si>
    <t>1693390342</t>
  </si>
  <si>
    <t>971033251.S</t>
  </si>
  <si>
    <t>Vybúranie otvoru v murive tehl. plochy do 0,0225 m2 hr. do 450 mm,  -0,01200t</t>
  </si>
  <si>
    <t>201459511</t>
  </si>
  <si>
    <t>971033361.S</t>
  </si>
  <si>
    <t>Vybúranie otvoru v murive tehl. plochy do 0,09 m2 hr. do 600 mm,  -0,10500t</t>
  </si>
  <si>
    <t>825112028</t>
  </si>
  <si>
    <t>971033431.S</t>
  </si>
  <si>
    <t>Vybúranie otvoru v murive tehl. plochy do 0,25 m2 hr. do 150 mm,  -0,07300t</t>
  </si>
  <si>
    <t>971033441.S</t>
  </si>
  <si>
    <t>Vybúranie otvoru v murive tehl. plochy do 0,25 m2 hr. do 300 mm,  -0,14600t</t>
  </si>
  <si>
    <t>971033451.S</t>
  </si>
  <si>
    <t>Vybúranie otvoru v murive tehl. plochy do 0,25 m2 hr. do 450 mm,  -0,21900t</t>
  </si>
  <si>
    <t>971033461.S</t>
  </si>
  <si>
    <t>Vybúranie otvoru v murive tehl. plochy do 0,25 m2 hr. do 600 mm,  -0,29200t</t>
  </si>
  <si>
    <t>971036011.S</t>
  </si>
  <si>
    <t>Jadrové vrty diamantovými korunkami do D 120 mm do stien - murivo tehlové -0,00018t</t>
  </si>
  <si>
    <t>cm</t>
  </si>
  <si>
    <t>971036013.S</t>
  </si>
  <si>
    <t>Jadrové vrty diamantovými korunkami do D 140 mm do stien - murivo tehlové -0,00025t</t>
  </si>
  <si>
    <t>971036014.S</t>
  </si>
  <si>
    <t>Jadrové vrty diamantovými korunkami do D 150 mm do stien - murivo tehlové -0,00028t</t>
  </si>
  <si>
    <t>971036016.S</t>
  </si>
  <si>
    <t>Jadrové vrty diamantovými korunkami do D 170 mm do stien - murivo tehlové -0,00036t</t>
  </si>
  <si>
    <t>971036017.S</t>
  </si>
  <si>
    <t>Jadrové vrty diamantovými korunkami do D 180 mm do stien - murivo tehlové -0,00041t</t>
  </si>
  <si>
    <t>971036018.S</t>
  </si>
  <si>
    <t>Jadrové vrty diamantovými korunkami do D 200 mm do stien - murivo tehlové -0,00050t</t>
  </si>
  <si>
    <t>971036020.S</t>
  </si>
  <si>
    <t>Jadrové vrty diamantovými korunkami do D 250 mm do stien - murivo tehlové -0,00079t</t>
  </si>
  <si>
    <t>971036021.S</t>
  </si>
  <si>
    <t>Jadrové vrty diamantovými korunkami do D 300 mm do stien - murivo tehlové -0,00113t</t>
  </si>
  <si>
    <t>971036023.S</t>
  </si>
  <si>
    <t>Jadrové vrty diamantovými korunkami do D 400 mm do stien - murivo tehlové -0,00201t</t>
  </si>
  <si>
    <t>971038521.S</t>
  </si>
  <si>
    <t>Vybúranie otvorov v murive z tvárnic veľ. plochy do 1 m2 hr. do 100 mm,  -0,11700t</t>
  </si>
  <si>
    <t>971042361.S</t>
  </si>
  <si>
    <t>Vybúranie otvoru v betónových priečkach a stenách plochy do 0,09 m2, hr. do 600 mm,  -0,11900t</t>
  </si>
  <si>
    <t>971042441.S</t>
  </si>
  <si>
    <t>Vybúranie otvoru v betónových priečkach a stenách plochy do 0,25 m2, hr. do 300 mm,  -0,16500t</t>
  </si>
  <si>
    <t>971046011.S</t>
  </si>
  <si>
    <t>Jadrové vrty diamantovými korunkami do D 120 mm do stien - betónových, obkladov -0,00025t</t>
  </si>
  <si>
    <t>971046020.S</t>
  </si>
  <si>
    <t>Jadrové vrty diamantovými korunkami do D 250 mm do stien - betónových, obkladov -0,00108t</t>
  </si>
  <si>
    <t>971052341.S</t>
  </si>
  <si>
    <t>Vybúranie otvoru v želzobet. priečkach a stenách plochy do 0,09 m2, do 300 mm,  -0,05900t</t>
  </si>
  <si>
    <t>971055011.S</t>
  </si>
  <si>
    <t>Rezanie konštrukcií zo železobetónu hr. panelu 170 mm stenovou pílou -0,02040t</t>
  </si>
  <si>
    <t>971056011.S</t>
  </si>
  <si>
    <t>Jadrové vrty diamantovými korunkami do D 120 mm do stien - železobetónových -0,00027t</t>
  </si>
  <si>
    <t>972054141.S</t>
  </si>
  <si>
    <t>Vybúranie otvoru v stropoch a klenbách železob. plochy do 0,0225 m2, hr.n ad 120 mm,  -0,00800t</t>
  </si>
  <si>
    <t>-1689253032</t>
  </si>
  <si>
    <t>972054241.S</t>
  </si>
  <si>
    <t>Vybúranie otvoru v stropoch a klenbách železob. plochy do 0,09 m2, hr. nad 120 mm,  -0,03200t</t>
  </si>
  <si>
    <t>-6380848</t>
  </si>
  <si>
    <t>972056021.S</t>
  </si>
  <si>
    <t>Jadrové vrty diamantovými korunkami do D 300 mm do stropov - železobetónových -0,00170t</t>
  </si>
  <si>
    <t>973042241.S</t>
  </si>
  <si>
    <t>Vysekanie v murive betónovom kapsy plochy do 0,10 m2, hĺbky do 150 mm,  -0,01800t</t>
  </si>
  <si>
    <t>976061111.S</t>
  </si>
  <si>
    <t>Vybúranie drevených zábradlí a madiel,  -0,01600t</t>
  </si>
  <si>
    <t>976071111.S</t>
  </si>
  <si>
    <t>Vybúranie kovových madiel a zábradlí,  -0,03700t</t>
  </si>
  <si>
    <t>976085311.S1</t>
  </si>
  <si>
    <t>Vybúranie kanalizačného rámu liatinového vrátane poklopu alebo mreže,  -0,04400t</t>
  </si>
  <si>
    <t>976_PC001</t>
  </si>
  <si>
    <t>Vybúranie predelovacej konštrukcie zo zváraného pletiva vr.oceľového rámu</t>
  </si>
  <si>
    <t>976_PC002</t>
  </si>
  <si>
    <t>Demontáž kovovej vetracej mriežky</t>
  </si>
  <si>
    <t>976_PC003</t>
  </si>
  <si>
    <t>Úprava poklopu z oceľového plechu do podoby funkčného stavu</t>
  </si>
  <si>
    <t>978012191.S</t>
  </si>
  <si>
    <t>Otlčenie omietok stropov vnútorných rákosovaných vápenných alebo vápennocementových v rozsahu do 100 %,  -0,05000t</t>
  </si>
  <si>
    <t>978013191.S</t>
  </si>
  <si>
    <t>Otlčenie omietok stien vnútorných vápenných alebo vápennocementových v rozsahu do 100 %,  -0,04600t</t>
  </si>
  <si>
    <t>978020141.S</t>
  </si>
  <si>
    <t>Otlčenie omietok stropov vnútorných cementových v rozsahu do 30 %,  -0,01200t</t>
  </si>
  <si>
    <t>978036131.S</t>
  </si>
  <si>
    <t>Otlčenie omietok šľachtených a pod., vonkajších brizolitových, v rozsahu do 20 %,  -0,01000t</t>
  </si>
  <si>
    <t>978059531.S</t>
  </si>
  <si>
    <t>Odsekanie a odobratie obkladov stien z obkladačiek vnútorných vrátane podkladovej omietky nad 2 m2,  -0,06800t</t>
  </si>
  <si>
    <t>711113131.S</t>
  </si>
  <si>
    <t>Izolácie proti zemnej vlhkosti a povrchovej vode 2-zložkovou stierkou hydroizolačnou minerálnou pružnou hr. 2 mm na ploche vodorovnej</t>
  </si>
  <si>
    <t>711113141.S</t>
  </si>
  <si>
    <t>Izolácia proti zemnej vlhkosti a povrchovej vodeI 2-zložkovou stierkou hydroizolačnou minerálnou pružnou hr. 2 mm na ploche zvislej</t>
  </si>
  <si>
    <t>245620000300.S</t>
  </si>
  <si>
    <t>Stierka hydroizolačná bitúmenová proti vode pre spodnú stavbu, 2-zložková</t>
  </si>
  <si>
    <t>711113220.S</t>
  </si>
  <si>
    <t>Zhotovenie náteru kryštalickou izoláciou na ploche vodorovnej</t>
  </si>
  <si>
    <t>711113225.S</t>
  </si>
  <si>
    <t>Zhotovenie náteru kryštalickou izoláciou na ploche zvislej</t>
  </si>
  <si>
    <t>640000400.S</t>
  </si>
  <si>
    <t>Náter izolačný kryštalický jednovrstvový proti tlakovej vode a chemikáliám</t>
  </si>
  <si>
    <t>711141559.S</t>
  </si>
  <si>
    <t>Zhotovenie  izolácie proti zemnej vlhkosti a tlakovej vode vodorovná NAIP pritavením</t>
  </si>
  <si>
    <t>628310001200.S</t>
  </si>
  <si>
    <t>ASFALTOVÝ PÁS Elastobit GG40 Speed Profile SBS hr.4 mm</t>
  </si>
  <si>
    <t>711472051.S</t>
  </si>
  <si>
    <t>Zhotovenie izolácie proti tlakovej vode PVC fóliou položenou voľne na ploche zvislej so zvarením spoju</t>
  </si>
  <si>
    <t>161</t>
  </si>
  <si>
    <t>283220000300.S</t>
  </si>
  <si>
    <t>Hydroizolačná fólia PVC-P, hr. 1,5 mm, š. 1,3 m, izolácia základov proti zemnej vlhkosti, tlakovej vode, radónu</t>
  </si>
  <si>
    <t>711712014.S</t>
  </si>
  <si>
    <t>Izolácia pracovných škár utesnením napučiavacími pásmi</t>
  </si>
  <si>
    <t>163</t>
  </si>
  <si>
    <t>165</t>
  </si>
  <si>
    <t>712290051.S</t>
  </si>
  <si>
    <t>Zhotovenie separačnej alebo klznej vrstvy z parozábrany pre zelené strechy do 5°</t>
  </si>
  <si>
    <t>167</t>
  </si>
  <si>
    <t>320</t>
  </si>
  <si>
    <t>169</t>
  </si>
  <si>
    <t>713111134.S</t>
  </si>
  <si>
    <t>Montáž tepelnej izolácie stropov rebrových minerálnou vlnou, spodkom pristrelením</t>
  </si>
  <si>
    <t>322</t>
  </si>
  <si>
    <t>631440004000.S</t>
  </si>
  <si>
    <t>Doska z minerálnej vlny hr. 100 mm, izolácia pre šikmé strechy, nezaťažené stropy, priečky</t>
  </si>
  <si>
    <t>324</t>
  </si>
  <si>
    <t>171</t>
  </si>
  <si>
    <t>713111135.S</t>
  </si>
  <si>
    <t>Montáž tepelnej izolácie stropov rebrových minerálnou vlnou, spodkom prilepením</t>
  </si>
  <si>
    <t>326</t>
  </si>
  <si>
    <t>631460000500.S</t>
  </si>
  <si>
    <t>Doska (lamela) z minerálnej vlny hr. 120 mm s jednostranným cementovým nástrekom, pre stropy</t>
  </si>
  <si>
    <t>328</t>
  </si>
  <si>
    <t>173</t>
  </si>
  <si>
    <t>713122111.S</t>
  </si>
  <si>
    <t>Montáž tepelnej izolácie podláh polystyrénom, kladeným voľne v jednej vrstve</t>
  </si>
  <si>
    <t>330</t>
  </si>
  <si>
    <t>283750001600.S</t>
  </si>
  <si>
    <t>Doska XPS 300 hr. 30 mm, zakladanie stavieb, podlahy, obrátené ploché strechy</t>
  </si>
  <si>
    <t>332</t>
  </si>
  <si>
    <t>175</t>
  </si>
  <si>
    <t>283750001700.S</t>
  </si>
  <si>
    <t>Doska EPS 100S hr. 40 mm, na zateplenie podláh a plochých striech, ISOVER</t>
  </si>
  <si>
    <t>334</t>
  </si>
  <si>
    <t>283750001800.S</t>
  </si>
  <si>
    <t>Doska EPS 100S hr. 50 mm, na zateplenie podláh a plochých striech, ISOVER</t>
  </si>
  <si>
    <t>336</t>
  </si>
  <si>
    <t>177</t>
  </si>
  <si>
    <t>283750001900.S</t>
  </si>
  <si>
    <t>Doska EPS 100S hr. 60 mm, na zateplenie podláh a plochých striech, ISOVER</t>
  </si>
  <si>
    <t>338</t>
  </si>
  <si>
    <t>283750002000.S</t>
  </si>
  <si>
    <t>Doska XPS 300 hr. 80 mm, zakladanie stavieb, podlahy, obrátené ploché strechy</t>
  </si>
  <si>
    <t>340</t>
  </si>
  <si>
    <t>179</t>
  </si>
  <si>
    <t>713128_PC001</t>
  </si>
  <si>
    <t>Montáž tepelnej izolácie podláh kročajovou izoláciou s tepelnou vodivosťou λ=0,037, kladenou voľne v jednej vrstve</t>
  </si>
  <si>
    <t>342</t>
  </si>
  <si>
    <t>283820006800.S</t>
  </si>
  <si>
    <t>Kroková kročajová rolka, hr. 20 mm, zaťaženie 400 kg/m2, proti krokovému hluku a tepelná izolácia s textilným laminovaním</t>
  </si>
  <si>
    <t>344</t>
  </si>
  <si>
    <t>181</t>
  </si>
  <si>
    <t>283820007000.S</t>
  </si>
  <si>
    <t>Kroková kročajová rolka, hr. 30 mm, zaťaženie 400 kg/m2, proti krokovému hluku a tepelná izolácia s textilným laminovaním</t>
  </si>
  <si>
    <t>346</t>
  </si>
  <si>
    <t>713131134.S1</t>
  </si>
  <si>
    <t>Montáž tepelnej izolácie stien minerálnou vlnou, vložením voľne v jednej vrstve - medzi drevenými hranolmi</t>
  </si>
  <si>
    <t>348</t>
  </si>
  <si>
    <t>183</t>
  </si>
  <si>
    <t>631440042300.S</t>
  </si>
  <si>
    <t>Doska z minerálnej vlny hr. 160 mm, izolácia pre nezaťažené ľahké priečky, šikmé strechy, stropy, podhľady</t>
  </si>
  <si>
    <t>350</t>
  </si>
  <si>
    <t>713132202.S</t>
  </si>
  <si>
    <t>Montáž tepelnej izolácie podzemných stien a základov polystyrénom celoplošným prilepením</t>
  </si>
  <si>
    <t>352</t>
  </si>
  <si>
    <t>185</t>
  </si>
  <si>
    <t>713112125.S</t>
  </si>
  <si>
    <t>Montáž tepelnej izolácie stropov rovných polystyrénom, spodkom prilepením</t>
  </si>
  <si>
    <t>354</t>
  </si>
  <si>
    <t>283750002100.</t>
  </si>
  <si>
    <t>Doska XPS STYRODUR 3000 CS hr.100 mm, zakladanie stavieb, podlahy, obrátené strechy, ISOVER</t>
  </si>
  <si>
    <t>356</t>
  </si>
  <si>
    <t>187</t>
  </si>
  <si>
    <t>358</t>
  </si>
  <si>
    <t>762123110.S</t>
  </si>
  <si>
    <t>Montáž drevených stien a priečok z fošní, hranolov, hranolkov s prierezovou plochou 100 cm2</t>
  </si>
  <si>
    <t>360</t>
  </si>
  <si>
    <t>189</t>
  </si>
  <si>
    <t>362</t>
  </si>
  <si>
    <t>364</t>
  </si>
  <si>
    <t>191</t>
  </si>
  <si>
    <t>762215811.S</t>
  </si>
  <si>
    <t>Demontáž schodiska vrátane zábradlia rebríkového š. do 1,00 m, z dosiek alebo fošien -0,01900 t</t>
  </si>
  <si>
    <t>366</t>
  </si>
  <si>
    <t>762231811.S</t>
  </si>
  <si>
    <t>Demontáž obloženia schodiska stupňov a podstupníc -0,02000 t</t>
  </si>
  <si>
    <t>368</t>
  </si>
  <si>
    <t>193</t>
  </si>
  <si>
    <t>762331811.S</t>
  </si>
  <si>
    <t>Demontáž viazaných konštrukcií krovov so sklonom do 60°, prierezovej plochy do 120 cm2, -0,00800 t</t>
  </si>
  <si>
    <t>370</t>
  </si>
  <si>
    <t>762331813.S</t>
  </si>
  <si>
    <t>Demontáž viazaných konštrukcií krovov so sklonom do 60°, prierezovej plochy 224 - 288 cm2, -0,02400 t</t>
  </si>
  <si>
    <t>372</t>
  </si>
  <si>
    <t>195</t>
  </si>
  <si>
    <t>762342812.S</t>
  </si>
  <si>
    <t>Demontáž latovania striech so sklonom do 60° pri osovej vzdialenosti lát 0,22 - 0,50 m, -0,00500 t</t>
  </si>
  <si>
    <t>374</t>
  </si>
  <si>
    <t>762811811.S</t>
  </si>
  <si>
    <t>Demontáž záklopov stropov vrchných, zapustených z hrubých dosiek hr. do 32 mm, -0,01400 t</t>
  </si>
  <si>
    <t>376</t>
  </si>
  <si>
    <t>197</t>
  </si>
  <si>
    <t>762999</t>
  </si>
  <si>
    <t>Demontáž drevených žalúzií</t>
  </si>
  <si>
    <t>378</t>
  </si>
  <si>
    <t>380</t>
  </si>
  <si>
    <t>763</t>
  </si>
  <si>
    <t>Konštrukcie - drevostavby</t>
  </si>
  <si>
    <t>199</t>
  </si>
  <si>
    <t>763115100.S</t>
  </si>
  <si>
    <t>Priečka SDK hr. 75 mm, kca CW+UW 50, jednoducho opláštená doskou štandardnou A 12,5 mm</t>
  </si>
  <si>
    <t>382</t>
  </si>
  <si>
    <t>763115120.S</t>
  </si>
  <si>
    <t>Priečka SDK hr. 100 mm, kca CW+UW 75, jednoducho opláštená doskou štandardnou A 12,5 mm</t>
  </si>
  <si>
    <t>384</t>
  </si>
  <si>
    <t>201</t>
  </si>
  <si>
    <t>763115311.S</t>
  </si>
  <si>
    <t>Priečka SDK hr. 75 mm, kca CW+UW 50, jednoducho opláštená doskou impregnovanou H2 12,5 mm, TI 50 mm</t>
  </si>
  <si>
    <t>386</t>
  </si>
  <si>
    <t>763115411.SR</t>
  </si>
  <si>
    <t>Priečka SDK hr. 75 mm, kca CW+UW 50, jednoducho opláštená doskou protipožiarnou impregnovanou DFH2 2x12,5 mm, TI 50 mm</t>
  </si>
  <si>
    <t>388</t>
  </si>
  <si>
    <t>203</t>
  </si>
  <si>
    <t>763120010.S</t>
  </si>
  <si>
    <t>Sadrokartónová inštalačná predstena pre sanitárne zariadenia, kca CD+UD, jednoducho opláštená doskou impregnovanou H2 12,5 mm</t>
  </si>
  <si>
    <t>1213217092</t>
  </si>
  <si>
    <t>763161510.S</t>
  </si>
  <si>
    <t>Montáž SDK obkladu - kapotáže r. š. do 500 mm, 1x hrana s rohovou lištou, jednoduché opláštenie impregnovanými doskami hr. 1x12,5 mm do vlhkého prostredia, s minerálnou tepelnou izoláciou hr.50 mm</t>
  </si>
  <si>
    <t>-120059645</t>
  </si>
  <si>
    <t>205</t>
  </si>
  <si>
    <t>763161545.S</t>
  </si>
  <si>
    <t>Montáž SDK obkladu - kapotáže r. š. nad 500 do 1000 mm, 1x hrana s rohovou lištou, dvojité opláštenie doskami hr. 2x12,5 mm, vr.dodávky</t>
  </si>
  <si>
    <t>390</t>
  </si>
  <si>
    <t>763161555.S</t>
  </si>
  <si>
    <t>Montáž SDK obkladu - kapotáže r. š. nad 500 do 1000 mm, 2x hrana s rohovou lištou, dvojité opláštenie doskami hr. 2x12,5 mm</t>
  </si>
  <si>
    <t>392</t>
  </si>
  <si>
    <t>207</t>
  </si>
  <si>
    <t>763161565.S</t>
  </si>
  <si>
    <t>Montáž SDK obkladu - kapotáže r. š. nad 500 do 1000 mm, 3x hrana s rohovou lištou, dvojité opláštenie doskami hr. 2x12,5 mm, vr.dodávky</t>
  </si>
  <si>
    <t>394</t>
  </si>
  <si>
    <t>763138230.S</t>
  </si>
  <si>
    <t>Podhľad SDK závesný na dvojúrovňovej oceľovej podkonštrukcií CD+UD, doska štandardná A 2x12.5 mm</t>
  </si>
  <si>
    <t>396</t>
  </si>
  <si>
    <t>209</t>
  </si>
  <si>
    <t>763138231.S</t>
  </si>
  <si>
    <t>Podhľad SDK závesný na dvojúrovňovej oceľovej podkonštrukcií CD+UD, doska protipožiarna DF 2x12.5 mm</t>
  </si>
  <si>
    <t>398</t>
  </si>
  <si>
    <t>763138232.S</t>
  </si>
  <si>
    <t>Podhľad SDK závesný na dvojúrovňovej oceľovej podkonštrukcií CD+UD, doska impregnovaná H2 2x12.5 mm</t>
  </si>
  <si>
    <t>400</t>
  </si>
  <si>
    <t>211</t>
  </si>
  <si>
    <t>763139531.S</t>
  </si>
  <si>
    <t>Demontáž sadrokartónového podhľadu s jednovrstvou nosnou konštrukciou z oceľových profilov, jednoduché opláštenie, -0,02106t</t>
  </si>
  <si>
    <t>402</t>
  </si>
  <si>
    <t>763167113.S</t>
  </si>
  <si>
    <t>SDK obklady drevených trámov prierezu 10x14 cm doska štandardná A 2x12,5 mm</t>
  </si>
  <si>
    <t>404</t>
  </si>
  <si>
    <t>213</t>
  </si>
  <si>
    <t>998763403.S</t>
  </si>
  <si>
    <t>Presun hmôt pre sádrokartónové konštrukcie v stavbách (objektoch) výšky od 7 do 24 m</t>
  </si>
  <si>
    <t>406</t>
  </si>
  <si>
    <t>766662112.S</t>
  </si>
  <si>
    <t>Montáž dverového krídla otočného jednokrídlového poldrážkového, do existujúcej zárubne, vrátane kovania</t>
  </si>
  <si>
    <t>408</t>
  </si>
  <si>
    <t>215</t>
  </si>
  <si>
    <t>Interiérové drevené dvere, rozmer 600/1970 mm, jednokrídlové, otočné, plné, dvere s polodrážkou, povrchová úprava CPL laminát, drevený prah, uzamykací systém: zámok s vložou FAB, obojstranná kľučka so štítkom</t>
  </si>
  <si>
    <t>410</t>
  </si>
  <si>
    <t>Interiérové drevené dvere, rozmer 800/1970 mm, jednokrídlové, otočné, plné, dvere s polodrážkou, povrchová úprava CPL laminát, drevený prah, uzamykací systém: zámok s vložou FAB, obojstranná kľučka so štítkom</t>
  </si>
  <si>
    <t>412</t>
  </si>
  <si>
    <t>217</t>
  </si>
  <si>
    <t>Interiérové drevené dvere, rozmer 900/1970 mm, jednokrídlové, otočné, plné, dvere s polodrážkou, povrchová úprava CPL laminát, drevený prah, uzamykací systém: zámok s vložou FAB, obojstranná kľučka so štítkom</t>
  </si>
  <si>
    <t>414</t>
  </si>
  <si>
    <t>Interiérové drevené dvere, rozmer 700/1970 mm, jednokrídlové, otočné, plné, dvere s polodrážkou, povrchová úprava CPL laminát, drevený prah, uzamykací systém: zámok s vložou FAB, obojstranná kľučka so štítkom</t>
  </si>
  <si>
    <t>416</t>
  </si>
  <si>
    <t>219</t>
  </si>
  <si>
    <t>766661422.S</t>
  </si>
  <si>
    <t>Montáž dverí drevených vchodových bezpečnostných do kovovej bezpečnostnej zárubne</t>
  </si>
  <si>
    <t>418</t>
  </si>
  <si>
    <t>Požiarne EW 30 D3+C, interiérové drevené dvere, rozmer 900/1970 mm, jednokrídlové, otočné, plné,dvere s polodrážkou, povrchová úprava CPL laminát, drevený prah, samozatvárač, uzamykací systém: zámok s vložou FAB, obojstranná kľučka so štítkom</t>
  </si>
  <si>
    <t>420</t>
  </si>
  <si>
    <t>221</t>
  </si>
  <si>
    <t>Požiarne EW 30 D3+C, interiérové drevené dvere, rozmer 800/1970 mm, jednokrídlové, otočné, plné, dvere s polodrážkou, povrchová úprava CPL laminát, drevený prah, samozatvárač, uzamykací systém: zámok s vložou FAB, obojstranná kľučka so štítkom</t>
  </si>
  <si>
    <t>422</t>
  </si>
  <si>
    <t>Požiarne EI 30 D3+C, interiérové drevené dvere, rozmer 900/1970 mm, jednokrídlové, otočné, plné, dvere s polodrážkou, povrchová úprava CPL laminát, drevený prah, samozatvárač, uzamykací systém: 5-bodový bezpečnostný cylindrický zámok, guľa/kľučka, s kukát</t>
  </si>
  <si>
    <t>424</t>
  </si>
  <si>
    <t>223</t>
  </si>
  <si>
    <t>Požiarne EI 30 D3+C, interiérové drevené dvere, rozmer 800/1970 mm, jednokrídlové, otočné, plné, dvere s polodrážkou, povrchová úprava CPL laminát, drevený prah, samozatvárač, uzamykací systém: 5-bodový bezpečnostný cylindrický zámok, guľa/kľučka, s kukát</t>
  </si>
  <si>
    <t>426</t>
  </si>
  <si>
    <t>D20</t>
  </si>
  <si>
    <t>Požiarne EI 15 D3+C, interiérové drevené dvere, rozmer 600/1970 mm, jednokrídlové, otočné, plné, dvere s polodrážkou, povrchová úprava CPL laminát, drevený prah, samozatvárač, uzamykací systém: zámok s vložou FAB, obojstranná kľučka so štítkom</t>
  </si>
  <si>
    <t>428</t>
  </si>
  <si>
    <t>225</t>
  </si>
  <si>
    <t>D21</t>
  </si>
  <si>
    <t>Požiarne EI 15 D3+C, interiérové drevené dvere, rozmer 800/1970 mm, jednokrídlové, otočné, plné, dvere s polodrážkou, povrchová úprava CPL laminát, drevený prah, samozatvárač, uzamykací systém: zámok s vložou FAB, obojstranná kľučka so štítkom</t>
  </si>
  <si>
    <t>430</t>
  </si>
  <si>
    <t>766662134.S</t>
  </si>
  <si>
    <t>Montáž dverového krídla otočného dvojkrídlového špeciálneho, do existujúcej zárubne, vrátane kovania</t>
  </si>
  <si>
    <t>432</t>
  </si>
  <si>
    <t>227</t>
  </si>
  <si>
    <t>Požiarne EW 30 D3+C, interiérové drevené dvere, rozmer 1750/2850 mm, dvojkrídlové, kyvné, s presvetlovacími otvormi 500/300 mm, povrchová úprava CPL laminát, bez prahu, samozatvárač,  zámok s vložkou FAB pre kyvné dvere, obojstranné madlo, bezp.folia</t>
  </si>
  <si>
    <t>434</t>
  </si>
  <si>
    <t>766664125.S</t>
  </si>
  <si>
    <t>Montáž dverí drevených posuvných jednokrídlových, posun do puzdra</t>
  </si>
  <si>
    <t>436</t>
  </si>
  <si>
    <t>229</t>
  </si>
  <si>
    <t>Interiérové drevené dvere, rozmer 600/1970 mm, jednokrídlové, posuvné, plné, povrchová úprava CPL laminát, bez prahu, obojstranné madlo</t>
  </si>
  <si>
    <t>438</t>
  </si>
  <si>
    <t>766664131.S</t>
  </si>
  <si>
    <t>Montáž dverového krídla kyvného dvojkrídlového, do existujúcej zárubne, vrátane kovania</t>
  </si>
  <si>
    <t>440</t>
  </si>
  <si>
    <t>231</t>
  </si>
  <si>
    <t>Interiérové drevené dvere do šachty požiarneho vpustu (tyč), rozmer 800/1950 mm, dvojkrídlové, otočné, plné, povrchová úprava CPL laminát, bez prahu samozatvárač, uzamykací systém: elektrozámok ovládaný impulzom z vrátnice aj tlačítkovým vypínačom pri dve</t>
  </si>
  <si>
    <t>442</t>
  </si>
  <si>
    <t>766421811.S</t>
  </si>
  <si>
    <t>Demontáž obloženia podhľadu stien, veľkosti do 1,5 m2,  -0,02400t</t>
  </si>
  <si>
    <t>444</t>
  </si>
  <si>
    <t>233</t>
  </si>
  <si>
    <t>766811002.S</t>
  </si>
  <si>
    <t xml:space="preserve">Montáž kuchynskej linky drevenej, korpus spodnej skrinky, na nožičkách, šírky nad 400  do 800 mm, korpus hornej skrinky šírky 400 mm, dvierka spodnej a hornej skrinky vrátane pántov, plné, pracovnej dosky, vr. vrátane dodávky </t>
  </si>
  <si>
    <t>446</t>
  </si>
  <si>
    <t>766662912.S</t>
  </si>
  <si>
    <t>Oprava dverných krídiel z tvrdého dreva s výmenou čiastkových prvkov alebo kovaní</t>
  </si>
  <si>
    <t>448</t>
  </si>
  <si>
    <t>235</t>
  </si>
  <si>
    <t>766669921.S</t>
  </si>
  <si>
    <t>Oprava dverného krídla, výmena kovaní dverného krídla, zámku</t>
  </si>
  <si>
    <t>450</t>
  </si>
  <si>
    <t>76666_PC001</t>
  </si>
  <si>
    <t>Oprava zábradlia, výmena dreveného madla vr.povrchovej úpravy</t>
  </si>
  <si>
    <t>452</t>
  </si>
  <si>
    <t>237</t>
  </si>
  <si>
    <t>76688_PC002</t>
  </si>
  <si>
    <t>Montáž drevenej šatníkovej skrine s maadlami z ľahkého kovu, rozmer 800/900/2600 mm, uzamykateľné, vr.dodávky</t>
  </si>
  <si>
    <t>454</t>
  </si>
  <si>
    <t>76688_PC003</t>
  </si>
  <si>
    <t>Demontáž drevenej zasklenej steny vrátane rámu</t>
  </si>
  <si>
    <t>456</t>
  </si>
  <si>
    <t>239</t>
  </si>
  <si>
    <t>458</t>
  </si>
  <si>
    <t>767251123.S</t>
  </si>
  <si>
    <t>Montáž podest z oceľových pochôdznych lisovaných roštov zváraním hmotnosti od 15 do 30 kg/m2, vr.dodávky</t>
  </si>
  <si>
    <t>460</t>
  </si>
  <si>
    <t>241</t>
  </si>
  <si>
    <t>767251125.S</t>
  </si>
  <si>
    <t>Montáž podest z oceľových pochôdznych lisovaných roštov zváraním hmotnosti od 30 do 50 kg/m2, vr.dodávky</t>
  </si>
  <si>
    <t>462</t>
  </si>
  <si>
    <t>767311810.S</t>
  </si>
  <si>
    <t>Demontáž svetlíkov všetkých typov, vrátane zasklenia,  -0,21000t</t>
  </si>
  <si>
    <t>464</t>
  </si>
  <si>
    <t>243</t>
  </si>
  <si>
    <t>767392802.S</t>
  </si>
  <si>
    <t>Demontáž krytín striech z plechov skrutkovaných,  -0,00700t</t>
  </si>
  <si>
    <t>466</t>
  </si>
  <si>
    <t>767441010.S1</t>
  </si>
  <si>
    <t>Obklad oceľových stĺpov a nosníkov protipožiarnymi sadrovláknitými doskami hr. 15 mm - jednovrstvový požiarna odolnosť EI145</t>
  </si>
  <si>
    <t>468</t>
  </si>
  <si>
    <t>245</t>
  </si>
  <si>
    <t>767612110.S</t>
  </si>
  <si>
    <t>Montáž okien hliníkových s hydroizolačnými expanznými páskami (expanzná)</t>
  </si>
  <si>
    <t>470</t>
  </si>
  <si>
    <t>AL9</t>
  </si>
  <si>
    <t>Interiérové hliníkové okno s výsuvným okienkom, rozmer 1500/1000 mm, zasklenie izolačným dvojsklom</t>
  </si>
  <si>
    <t>472</t>
  </si>
  <si>
    <t>247</t>
  </si>
  <si>
    <t>767612110.SP</t>
  </si>
  <si>
    <t>Montáž okien hliníkových požiarnych s hydroizolačnými expanznými páskami (expanzná)</t>
  </si>
  <si>
    <t>474</t>
  </si>
  <si>
    <t>AL4</t>
  </si>
  <si>
    <t>Požiarne EI 45 D1 interiérové hliníkové okno s výsuvným okienkom, rozmer 1500/1000 mm, zasklenie izolačným dvojsklom</t>
  </si>
  <si>
    <t>476</t>
  </si>
  <si>
    <t>249</t>
  </si>
  <si>
    <t>AL8</t>
  </si>
  <si>
    <t>Požiarne EI 45 D1 interiérové hliníkové okno s pevným zasklením, rozmer 1500/800 mm, zasklenie izolačným dvojsklom</t>
  </si>
  <si>
    <t>478</t>
  </si>
  <si>
    <t>480</t>
  </si>
  <si>
    <t>251</t>
  </si>
  <si>
    <t>767641110.S</t>
  </si>
  <si>
    <t>Montáž kovového dverového krídla otočného jednokrídlového, do existujúcej zárubne, vrátane kovania</t>
  </si>
  <si>
    <t>482</t>
  </si>
  <si>
    <t>Z6</t>
  </si>
  <si>
    <t>Interiérové oceľové jednokrídlové dvere, rozmer 1200/2080 mm, otočné, plné, tepelne izolované, typ BV BRUMOVICE EMAN 2000 alebo ekvivalent, núdzové otváranie núdzovým kľúčom, háková dverná uzávierka KRONENBERG DLF 1 EM, prah z pozinkovaného oceľového valc</t>
  </si>
  <si>
    <t>484</t>
  </si>
  <si>
    <t>253</t>
  </si>
  <si>
    <t>Z7</t>
  </si>
  <si>
    <t>interiérové oceľové jednokrídlové dvere, rozmer 800/1970 mm, požiarne EW30 D3+C, otočné, plné, tepelne izolované, samozatvárač,  prah oceľový, uzamykací systém: zámok s vložkou FAB, obojstranná kľučka so štítkom, vr.oceľovej zárubne</t>
  </si>
  <si>
    <t>486</t>
  </si>
  <si>
    <t>Z35</t>
  </si>
  <si>
    <t>Atypické interiérové oceľové dvere, rozmer 650/1950 mm, jednokrídlové, otočné, plné, bez prahu, uzamykací systém: zámok s vložkou FAB, obojstranná kľučka so štítkom, vr.oceľovej zárubne</t>
  </si>
  <si>
    <t>488</t>
  </si>
  <si>
    <t>255</t>
  </si>
  <si>
    <t>Z36</t>
  </si>
  <si>
    <t>Atypické interiérové oceľové dvere, rozmer 800/1970 mm, jednokrídlové, otočné, plné, bez prahu, uzamykací systém: zámok s vložkou FAB, obojstranná kľučka so štítkom, vr.oceľovej zárubne</t>
  </si>
  <si>
    <t>490</t>
  </si>
  <si>
    <t>Z39</t>
  </si>
  <si>
    <t>Interiérové oceľové dvere, rozmer 800/1970 mm, jednokrídlové, otočné, plné, dverné krídlo z galvanizovanej ocele, bez prahu, uzamykací systém: zámok s vložkou FAB, obojstranná kľučka so štítkom, vr.oceľovej zárubne, mriežky pri spodnom a hornom okraji roz</t>
  </si>
  <si>
    <t>492</t>
  </si>
  <si>
    <t>257</t>
  </si>
  <si>
    <t>767641110.SP</t>
  </si>
  <si>
    <t>Montáž požiarneho kovového dverového krídla otočného jednokrídlového, do existujúcej zárubne, vrátane kovania</t>
  </si>
  <si>
    <t>494</t>
  </si>
  <si>
    <t>Z37</t>
  </si>
  <si>
    <t>Interiérové oceľové dvere, rozmer 800/1970 mm, jednokrídlové, otočné, plné, s požiarnou odolnosťou EW 30 D1+C, dverné krídlo z galvanizovanej ocele, bez prahu, uzamykací systém: požiarne kovanie, samozatvárač 1x cylindrický zamok, obojstranná kľučka so št</t>
  </si>
  <si>
    <t>496</t>
  </si>
  <si>
    <t>259</t>
  </si>
  <si>
    <t>Z38</t>
  </si>
  <si>
    <t>498</t>
  </si>
  <si>
    <t>Z40</t>
  </si>
  <si>
    <t>Interiérové oceľové dvere, rozmer 900/1970 mm, jednokrídlové, otočné, plné, s požiarnou odolnosťou EW 30 D1+C, dverné krídlo z galvanizovanej ocele, bez prahu, uzamykací systém: požiarne kovanie, samozatvárač 1x cylindrický zamok, obojstranná kľučka so št</t>
  </si>
  <si>
    <t>500</t>
  </si>
  <si>
    <t>261</t>
  </si>
  <si>
    <t>Z40.1</t>
  </si>
  <si>
    <t>Interiérové oceľové dvere, rozmer 900/1970 mm, jednokrídlové, otočné, plné, s požiarnou odolnosťou EW 30 D1+C, dverné krídlo z galvanizovanej ocele, s prahom, uzamykací systém: požiarne kovanie, samozatvárač 1x cylindrický zamok, obojstranná kľučka so ští</t>
  </si>
  <si>
    <t>502</t>
  </si>
  <si>
    <t>Z41</t>
  </si>
  <si>
    <t>Interiérové oceľové dvere, rozmer 900/1970 mm, jednokrídlové, otočné, plné, s požiarnou odolnosťou EI 30 D1+C, dverné krídlo z galvanizovanej ocele, bez prahu, uzamykací systém: požiarne kovanie, samozatvárač 1x cylindrický zamok, obojstranná kľučka so št</t>
  </si>
  <si>
    <t>504</t>
  </si>
  <si>
    <t>263</t>
  </si>
  <si>
    <t>767646520.S</t>
  </si>
  <si>
    <t>Montáž dverí hliníkových, vchodových, 1 m obvodu dverí</t>
  </si>
  <si>
    <t>506</t>
  </si>
  <si>
    <t>AL2</t>
  </si>
  <si>
    <t>Interiérové zasklené otváravé dfvojkrídlové hliníkové dvere, s plnou časťou, rozmer 1750/2150 mm, kovanie nerez, kľučka - kľučka, zámok s vložkou FAB, zasklenie jednoduchým sklom, na skle bezpečnostná fólia proti rozbitiu, prahový profil</t>
  </si>
  <si>
    <t>508</t>
  </si>
  <si>
    <t>265</t>
  </si>
  <si>
    <t>AL6</t>
  </si>
  <si>
    <t>Interiérové zasklené otváravé dfvojkrídlové hliníkové dvere, rozmer 1950/2200 mm, kovanie nerez, kľučka - kľučka, zámok s vložkou FAB, zasklenie jednoduchým sklom, na skle bezpečnostná fólia proti rozbitiu, prahový profil</t>
  </si>
  <si>
    <t>510</t>
  </si>
  <si>
    <t>767646520.SP</t>
  </si>
  <si>
    <t>Montáž dverí hliníkových požiarnych, vchodových, 1 m obvodu dverí</t>
  </si>
  <si>
    <t>512</t>
  </si>
  <si>
    <t>267</t>
  </si>
  <si>
    <t>AL7</t>
  </si>
  <si>
    <t xml:space="preserve">Požiarne EW 30 D3+C+DK interiérové zasklené otváravé dvojkrídlové hliníkové dvere, rozmer 1750/2330 mm, kovanie nerez, kľučka - kľučka, zámok s vložkou FAB, samozatvárač, koordinátor postupného uzatvárania dverných krídiel zasklenie jednoduchým sklom, na </t>
  </si>
  <si>
    <t>514</t>
  </si>
  <si>
    <t>AL13</t>
  </si>
  <si>
    <t>516</t>
  </si>
  <si>
    <t>269</t>
  </si>
  <si>
    <t>767646_PC001</t>
  </si>
  <si>
    <t>Montáž zasklených stien hliníkových</t>
  </si>
  <si>
    <t>518</t>
  </si>
  <si>
    <t>AL3</t>
  </si>
  <si>
    <t>Interiérová hliníková zasklená stena s plnou časťou, rozmer 1450/2150 mm, kovanie nerez, kľučka - kľučka, zasklenie jednoduchým sklom, na skle bezpečnostná fólia proti rozbitiu, vypieskovať znak HZZ SR</t>
  </si>
  <si>
    <t>520</t>
  </si>
  <si>
    <t>271</t>
  </si>
  <si>
    <t>AL5</t>
  </si>
  <si>
    <t>Interiérová hliníková zasklená stena, rozmer 1800/2200 mm, zasklenie jednoduchým sklom, na skle bezpečnostná fólia proti rozbitiu</t>
  </si>
  <si>
    <t>522</t>
  </si>
  <si>
    <t>767661_PC002</t>
  </si>
  <si>
    <t>Montáž interierovej žalúzie hliníkovej na odvetranie pevná, so sieťkou proti hmyzu, vr.dodávky</t>
  </si>
  <si>
    <t>524</t>
  </si>
  <si>
    <t>273</t>
  </si>
  <si>
    <t>767661_PC003</t>
  </si>
  <si>
    <t>Montáž oceľovej lavičky s policou z jäklových profilov s výplńou z drevených dosiek 100/50 mm a 100/25 mm, vr.dodávky a povrchovej úpravy</t>
  </si>
  <si>
    <t>526</t>
  </si>
  <si>
    <t>767661_PC004</t>
  </si>
  <si>
    <t>Montáž nerezového madla do WC, vr.dodávky</t>
  </si>
  <si>
    <t>528</t>
  </si>
  <si>
    <t>275</t>
  </si>
  <si>
    <t>767664_PC005</t>
  </si>
  <si>
    <t>Oprava dverného krídla, vyrezanie otvoru v krídle pre zasklenie alebo vetranie kompletiz. - pre vetraciu mriežku 300x100 mm</t>
  </si>
  <si>
    <t>530</t>
  </si>
  <si>
    <t>767664_PC006</t>
  </si>
  <si>
    <t>Montáž nerezového valcovaného uzatváracieho profilu L80/80/8 mm brúseného, vr.dodávky</t>
  </si>
  <si>
    <t>51045365</t>
  </si>
  <si>
    <t>277</t>
  </si>
  <si>
    <t>767995103.S</t>
  </si>
  <si>
    <t>Montáž ostatných atypických kovových stavebných doplnkových konštrukcií nad 10 do 20 kg, vr.dodávky a povrchovej úpravy</t>
  </si>
  <si>
    <t>532</t>
  </si>
  <si>
    <t>Montáž ostatných atypických kovových stavebných doplnkových konštrukcií nad 20 do 50 kg, vr.dodávky a povrchovej úpravy</t>
  </si>
  <si>
    <t>534</t>
  </si>
  <si>
    <t>279</t>
  </si>
  <si>
    <t>767995105.S</t>
  </si>
  <si>
    <t>Montáž ostatných atypických kovových stavebných doplnkových konštrukcií nad 50 do 100 kg, vr.dodávky a povrchovej úpravy</t>
  </si>
  <si>
    <t>536</t>
  </si>
  <si>
    <t>Montáž ostatných atypických kovových stavebných doplnkových konštrukcií nad 100 do 250 kg, vr.dodávky a povrchovej úpravy</t>
  </si>
  <si>
    <t>538</t>
  </si>
  <si>
    <t>281</t>
  </si>
  <si>
    <t>767995108.S</t>
  </si>
  <si>
    <t>Montáž ostatných atypických kovových stavebných doplnkových konštrukcií nad 500 kg, vr.dodávky a povrchovej úpravy</t>
  </si>
  <si>
    <t>540</t>
  </si>
  <si>
    <t>767996801.S</t>
  </si>
  <si>
    <t>Demontáž ostatných doplnkov stavieb s hmotnosťou jednotlivých dielov konštrukcií do 50 kg,  -0,00100t</t>
  </si>
  <si>
    <t>542</t>
  </si>
  <si>
    <t>283</t>
  </si>
  <si>
    <t>330540308.S</t>
  </si>
  <si>
    <t>Rezanie plechu plameňom ručné pri opravách technologických zariadení hrúbka plechu do 10 mm</t>
  </si>
  <si>
    <t>544</t>
  </si>
  <si>
    <t>546</t>
  </si>
  <si>
    <t>771</t>
  </si>
  <si>
    <t>Podlahy z dlaždíc</t>
  </si>
  <si>
    <t>285</t>
  </si>
  <si>
    <t>771541010</t>
  </si>
  <si>
    <t>Montáž podláh z dlaždíc gres kladených do malty veľ. 200 x 200 mm, vr.keramického soklíka</t>
  </si>
  <si>
    <t>548</t>
  </si>
  <si>
    <t>597740001800.S</t>
  </si>
  <si>
    <t>Dlaždice keramické, lxvxhr 198x198x9 mm, gresové neglazované - podľa špecifikácie investora</t>
  </si>
  <si>
    <t>550</t>
  </si>
  <si>
    <t>287</t>
  </si>
  <si>
    <t>998771203.S</t>
  </si>
  <si>
    <t>Presun hmôt pre podlahy z dlaždíc v objektoch výšky nad 12 do 24 m</t>
  </si>
  <si>
    <t>552</t>
  </si>
  <si>
    <t>773</t>
  </si>
  <si>
    <t>Podlahy terazzové a zo syntetických hmôt</t>
  </si>
  <si>
    <t>773200940.S</t>
  </si>
  <si>
    <t>Opravy terazzových obkladov schodísk poškodených hrán stupňa alebo schodníc</t>
  </si>
  <si>
    <t>554</t>
  </si>
  <si>
    <t>289</t>
  </si>
  <si>
    <t>773200_PC001</t>
  </si>
  <si>
    <t>Opravy terazzových obkladov schodísk - trhhlín v podlahe</t>
  </si>
  <si>
    <t>556</t>
  </si>
  <si>
    <t>998773203.S</t>
  </si>
  <si>
    <t>Presun hmôt pre podlahy terazzové v objektoch výšky nad 12 do 24 m</t>
  </si>
  <si>
    <t>558</t>
  </si>
  <si>
    <t>776</t>
  </si>
  <si>
    <t>Podlahy povlakové</t>
  </si>
  <si>
    <t>291</t>
  </si>
  <si>
    <t>776541100.S</t>
  </si>
  <si>
    <t xml:space="preserve">Lepenie povlakových podláh PVC heterogénnych v pásoch, vr.soklov </t>
  </si>
  <si>
    <t>560</t>
  </si>
  <si>
    <t>284110000110.S</t>
  </si>
  <si>
    <t xml:space="preserve">Podlaha PVC heterogénna, hrúbka 3,0 mm (vysoké zaťaženie) napr. TARKETT, vr. soklov </t>
  </si>
  <si>
    <t>562</t>
  </si>
  <si>
    <t>293</t>
  </si>
  <si>
    <t>284110000110.SR</t>
  </si>
  <si>
    <t>Podlaha PVC heterogénna antistatická, hrúbka 3,0 mm (vysoké zaťaženie) napr. TARKETT</t>
  </si>
  <si>
    <t>564</t>
  </si>
  <si>
    <t>998776203.S</t>
  </si>
  <si>
    <t>Presun hmôt pre podlahy povlakové v objektoch výšky nad 12 do 24 m</t>
  </si>
  <si>
    <t>566</t>
  </si>
  <si>
    <t>777</t>
  </si>
  <si>
    <t>Podlahy syntetické</t>
  </si>
  <si>
    <t>295</t>
  </si>
  <si>
    <t>777510000.SR</t>
  </si>
  <si>
    <t>Zhotovenie vyrovnávacej stierky zo syntetických hmôt na báze epoxidovej živice v jednej vrstve-  odolná voči olejom a nafte hr.3 mm, vr.dodávky</t>
  </si>
  <si>
    <t>568</t>
  </si>
  <si>
    <t>777610405.S</t>
  </si>
  <si>
    <t>Epoxidovo-živicový náter, 2x náter odolný kyselinám, ropným látkam, soliam, chemikáliam</t>
  </si>
  <si>
    <t>570</t>
  </si>
  <si>
    <t>297</t>
  </si>
  <si>
    <t>998777203.S</t>
  </si>
  <si>
    <t>Presun hmôt pre podlahy syntetické v objektoch výšky nad 12 do 24 m</t>
  </si>
  <si>
    <t>572</t>
  </si>
  <si>
    <t>781445018.S</t>
  </si>
  <si>
    <t>Montáž obkladov vnútor. stien z obkladačiek kladených do tmelu veľ. 200x200 mm, vrátane lemujúcich, rohových a ukončujúcich hliníkových líšt.a vrátane soklíkov</t>
  </si>
  <si>
    <t>574</t>
  </si>
  <si>
    <t>299</t>
  </si>
  <si>
    <t>5976389000</t>
  </si>
  <si>
    <t>Obkladačky keramické - podľa špecifikácie investora</t>
  </si>
  <si>
    <t>576</t>
  </si>
  <si>
    <t>578</t>
  </si>
  <si>
    <t>301</t>
  </si>
  <si>
    <t>580</t>
  </si>
  <si>
    <t>582</t>
  </si>
  <si>
    <t>303</t>
  </si>
  <si>
    <t>783201812.S</t>
  </si>
  <si>
    <t>584</t>
  </si>
  <si>
    <t>783601814.S</t>
  </si>
  <si>
    <t>Odstránenie starých náterov zo stolár. výrobkov oškrabaním s obrúsením, dverí troj a viac výplňových</t>
  </si>
  <si>
    <t>586</t>
  </si>
  <si>
    <t>305</t>
  </si>
  <si>
    <t>783651002.S</t>
  </si>
  <si>
    <t>Nátery stolárskych výrobkov epoxidové farby bielej jednonásobné 1x s emailovaním</t>
  </si>
  <si>
    <t>588</t>
  </si>
  <si>
    <t>783651102.S</t>
  </si>
  <si>
    <t>Nátery stolárskych výrobkov epoxidové farby bielej 2x lakovaním</t>
  </si>
  <si>
    <t>590</t>
  </si>
  <si>
    <t>307</t>
  </si>
  <si>
    <t>783801812.S</t>
  </si>
  <si>
    <t>Odstránenie starých náterov z omietok oškrabaním s obrúsením stien</t>
  </si>
  <si>
    <t>592</t>
  </si>
  <si>
    <t>783812920.1</t>
  </si>
  <si>
    <t>Náter vnútorných omietok stien umývateľný</t>
  </si>
  <si>
    <t>594</t>
  </si>
  <si>
    <t>309</t>
  </si>
  <si>
    <t>783814210.S</t>
  </si>
  <si>
    <t>Nátery olejové farby bielej betónových povrchov stien dvojnásobné</t>
  </si>
  <si>
    <t>596</t>
  </si>
  <si>
    <t>783824220.S</t>
  </si>
  <si>
    <t>Nátery syntetické farby bielej betónových povrchov stien dvojnásobné 1x s emailovaním - ochranné protiprašné</t>
  </si>
  <si>
    <t>598</t>
  </si>
  <si>
    <t>311</t>
  </si>
  <si>
    <t>78383_PC001</t>
  </si>
  <si>
    <t>Náter podláh transparentný protiprašný</t>
  </si>
  <si>
    <t>600</t>
  </si>
  <si>
    <t>602</t>
  </si>
  <si>
    <t>313</t>
  </si>
  <si>
    <t>604</t>
  </si>
  <si>
    <t>783992000.S</t>
  </si>
  <si>
    <t>Nátery ostatné bezpečnostnými farbami šrafovaním - žlto-čierny bezpečnostný náter RAL 1023, RAL 9005, úprava podľa bezp.smernice BGR 234 a DIN 4844</t>
  </si>
  <si>
    <t>606</t>
  </si>
  <si>
    <t>784</t>
  </si>
  <si>
    <t>Dokončovacie práce - maľby</t>
  </si>
  <si>
    <t>315</t>
  </si>
  <si>
    <t>784401801.S</t>
  </si>
  <si>
    <t>Odstránenie malieb obrúsením a oprášením, výšky do 3,80 m, -0,0003 t</t>
  </si>
  <si>
    <t>608</t>
  </si>
  <si>
    <t>784452271.S</t>
  </si>
  <si>
    <t>Maľby z maliarskych zmesí na vodnej báze, ručne nanášané dvojnásobné základné na podklad jemnozrnný výšky do 3,80 m</t>
  </si>
  <si>
    <t>610</t>
  </si>
  <si>
    <t>Práce a dodávky M</t>
  </si>
  <si>
    <t>43-M</t>
  </si>
  <si>
    <t>Montáž oceľových konštrukcií</t>
  </si>
  <si>
    <t>317</t>
  </si>
  <si>
    <t>430864002</t>
  </si>
  <si>
    <t>Montáž rôznych dielov OK - štvrtá cenová krivka do 2 500 kg vrátane a dodávky</t>
  </si>
  <si>
    <t>612</t>
  </si>
  <si>
    <t>553850000200</t>
  </si>
  <si>
    <t>Prvky pre oceľovú nosnú konštrukciu - stĺpy, väzniky prierez do 100-300 mm žiarovo pozinkované</t>
  </si>
  <si>
    <t>614</t>
  </si>
  <si>
    <t>SO 01-3.1 - Núdzové osvetlenie-silnoprúd</t>
  </si>
  <si>
    <t xml:space="preserve">    D1 - Dodávka svietidiel a montáž   </t>
  </si>
  <si>
    <t xml:space="preserve">    D2 - Rúrové a nosné systémy   </t>
  </si>
  <si>
    <t xml:space="preserve">    D3 - Rozvádzač CBS   </t>
  </si>
  <si>
    <t xml:space="preserve">    D4 - Káble na prenos a energie a správ   </t>
  </si>
  <si>
    <t xml:space="preserve">Dodávka svietidiel a montáž   </t>
  </si>
  <si>
    <t>N1 – Núdzové svietidlo na strop, napájané. z centrálnej batérie. 1x2W, IP41, LED</t>
  </si>
  <si>
    <t>N1H – Núdzové svietidlo na strop, napájané z centrálnej batérie, 1x2W, IP41, LED, nad hydranty, charakteristika 30 stupňov</t>
  </si>
  <si>
    <t>N2 – Núdzové svietdlo na stenu, napájané z centralnej batéria, 1x2W, IP41, LED,</t>
  </si>
  <si>
    <t>N3 – Núdzové svietidlo na strop, napájané z centralnej batérie, 1x8W, EVG, IP41</t>
  </si>
  <si>
    <t>210201512.S</t>
  </si>
  <si>
    <t>Zapojenie núdzového svietidla IP41, 1x svetelný LED zdroj</t>
  </si>
  <si>
    <t xml:space="preserve">Rúrové a nosné systémy   </t>
  </si>
  <si>
    <t>210100001.S</t>
  </si>
  <si>
    <t>Ukončenie vodičov v rozvádzač. vrátane zapojenia a vodičovej koncovky do 2,5 mm2</t>
  </si>
  <si>
    <t>210100003.S</t>
  </si>
  <si>
    <t>Ukončenie vodičov v rozvádzač. vrátane zapojenia a vodičovej koncovky do 16 mm2</t>
  </si>
  <si>
    <t>345410002600.S</t>
  </si>
  <si>
    <t>Krabica inštalačná KU 68-1903 KA so svorkovnicou a viečkom</t>
  </si>
  <si>
    <t>210010321.S</t>
  </si>
  <si>
    <t>Krabica (1903, KR 68) odbočná s viečkom, svorkovnicou vrátane zapojenia, kruhová</t>
  </si>
  <si>
    <t>345710009300.S</t>
  </si>
  <si>
    <t>Rúrka ohybná vlnitá pancierová so strednou mechanickou odolnosťou z PVC-U, D 32</t>
  </si>
  <si>
    <t>210010027.S</t>
  </si>
  <si>
    <t>Rúrka ohybná elektroinštalačná z PVC typ FXP 32, uložená pevne</t>
  </si>
  <si>
    <t>345750065150.S</t>
  </si>
  <si>
    <t>Lišta hranatá z PVC, 40x40 mm</t>
  </si>
  <si>
    <t>210010110.S</t>
  </si>
  <si>
    <t>Lišta elektroinštalačná z PVC 40x40, uložená pevne, vkladacia</t>
  </si>
  <si>
    <t>345750064610.S</t>
  </si>
  <si>
    <t>Lišta hranatá z PVC, 20x20 mm</t>
  </si>
  <si>
    <t>210010802.S</t>
  </si>
  <si>
    <t>Lišta elektroinštalačná z PVC 20x20, uložená pevne, vkladacia</t>
  </si>
  <si>
    <t>3450919012</t>
  </si>
  <si>
    <t>Protipožiarná pena 620 - 310ml</t>
  </si>
  <si>
    <t>3450919013</t>
  </si>
  <si>
    <t>Nástenný výložník 1,4kN dĺžka 210mm</t>
  </si>
  <si>
    <t>210020121.S</t>
  </si>
  <si>
    <t>Káblový výložník závesný - montáž</t>
  </si>
  <si>
    <t>3450919014</t>
  </si>
  <si>
    <t>Záves 50x30x500 so základovou pätkou</t>
  </si>
  <si>
    <t>210020012.S</t>
  </si>
  <si>
    <t>Montáž závesu</t>
  </si>
  <si>
    <t>DN</t>
  </si>
  <si>
    <t>Dopravné náklady</t>
  </si>
  <si>
    <t>obj.</t>
  </si>
  <si>
    <t xml:space="preserve">Rozvádzač CBS   </t>
  </si>
  <si>
    <t>584654213</t>
  </si>
  <si>
    <t>CBS – centrálny batériový systém – napájací systém pre núdzové osvetlenie, 6 výstupných obvodov, max. 120 svietidiel, záťaž 1hod/1500W, batéria + elektronika Rozmery:1388/861/345mm,etne batérie Automatické vyhodnocovanie stavov systému a kontrola svietidi</t>
  </si>
  <si>
    <t xml:space="preserve">Káble na prenos a energie a správ   </t>
  </si>
  <si>
    <t>KVO000000128</t>
  </si>
  <si>
    <t>CY6 ZELENOZLTY</t>
  </si>
  <si>
    <t>210800513.S</t>
  </si>
  <si>
    <t>Vodič medený uložený voľne CY 6 z/ž</t>
  </si>
  <si>
    <t>KPE000001485</t>
  </si>
  <si>
    <t>NHXH-J 3x2,5 FE180/E60</t>
  </si>
  <si>
    <t>210881381.S</t>
  </si>
  <si>
    <t>Kábel bezhalogénový, medený uložený voľne NHXH-FE 180/E60 0,6/1,0 kV  3x2,5</t>
  </si>
  <si>
    <t>SO 01-3.2 - Silnoprúdová elektroinštalácia</t>
  </si>
  <si>
    <t xml:space="preserve">    HZS - Hodinové zúčtovacie sadzby   </t>
  </si>
  <si>
    <t>210100002.S</t>
  </si>
  <si>
    <t>Ukončenie vodičov v rozvádzač. vrátane zapojenia a vodičovej koncovky do 6 mm2</t>
  </si>
  <si>
    <t>210100004.S</t>
  </si>
  <si>
    <t>Ukončenie vodičov v rozvádzač. vrátane zapojenia a vodičovej koncovky do 25 mm2</t>
  </si>
  <si>
    <t>210100006.S</t>
  </si>
  <si>
    <t>Ukončenie vodičov v rozvádzač. vrátane zapojenia a vodičovej koncovky do 50 mm2</t>
  </si>
  <si>
    <t>210100011.S</t>
  </si>
  <si>
    <t>Ukončenie vodičov v rozvádzač. vrátane zapojenia a vodičovej koncovky do 185 mm2</t>
  </si>
  <si>
    <t>345750065500.S</t>
  </si>
  <si>
    <t>Lišta vkladacia z PVC, LV 24x22 mm</t>
  </si>
  <si>
    <t>210010108.S</t>
  </si>
  <si>
    <t>Lišta elektroinštalačná uložená pevne, V 34 vkladacia</t>
  </si>
  <si>
    <t>3451301500</t>
  </si>
  <si>
    <t>I-Žľab MIK  16/25</t>
  </si>
  <si>
    <t>210010108.S1</t>
  </si>
  <si>
    <t>Montáž žľabu MIK 16/25</t>
  </si>
  <si>
    <t>3451300400</t>
  </si>
  <si>
    <t>I-Žľab MAK  50/ 75</t>
  </si>
  <si>
    <t>210010112.S</t>
  </si>
  <si>
    <t>Montáž žľabu MAK 50/75</t>
  </si>
  <si>
    <t>210100252.S</t>
  </si>
  <si>
    <t>Ukončenie celoplastových káblov zmrašť. Záklopkou, páskou do 4x50 mm2</t>
  </si>
  <si>
    <t>286130072800.S</t>
  </si>
  <si>
    <t>Rúrka tuhá URM 20 320N korugovaná</t>
  </si>
  <si>
    <t>210010163.S</t>
  </si>
  <si>
    <t>Rúrka tuhá elektroinštalačná z HDPE, uložená pevne</t>
  </si>
  <si>
    <t>345410002400.S</t>
  </si>
  <si>
    <t>Krabica inštalačná KU 68-1901 KA pod omietku</t>
  </si>
  <si>
    <t>210010301.S</t>
  </si>
  <si>
    <t>Krabica prístrojová bez zapojenia (1901, KP 68, KZ 3)</t>
  </si>
  <si>
    <t>345410014640.S</t>
  </si>
  <si>
    <t>Krabica izolačná KR 97/5_KA, +svorkovnica</t>
  </si>
  <si>
    <t>210010326.S</t>
  </si>
  <si>
    <t>Krabica (KR 97/L kruhová) do dutých stien odbočná s viečkom, svorkovnicou vrátane zapojenia</t>
  </si>
  <si>
    <t>345410001400.S</t>
  </si>
  <si>
    <t>Krabica prístrojová z PVC dvojnásobná  KP 64/2</t>
  </si>
  <si>
    <t>210010307.S</t>
  </si>
  <si>
    <t>Krabica prístrojová KP 64/2_KA</t>
  </si>
  <si>
    <t>345410015000.S</t>
  </si>
  <si>
    <t>Krabica univerzálna typ: KP 64/3L</t>
  </si>
  <si>
    <t>210010308.S</t>
  </si>
  <si>
    <t>Krabica prístrojová KP 64/3_KA</t>
  </si>
  <si>
    <t>345410013000.S</t>
  </si>
  <si>
    <t>Krabica 8102_KA, svorkovnica S-66, IP54</t>
  </si>
  <si>
    <t>210010351.S</t>
  </si>
  <si>
    <t>Krabicová rozvodka z lisovaného izolantu typ 8102_KA, IP54</t>
  </si>
  <si>
    <t>KZL000000145</t>
  </si>
  <si>
    <t>Žľab káblový M2 100/100 100x100mm 2m drôtený galvanicky zinkovaný</t>
  </si>
  <si>
    <t>210020131.S</t>
  </si>
  <si>
    <t>Káblový rošt šírky 100 mm, pre voľné i pevné uloženie káblov</t>
  </si>
  <si>
    <t>KZL000000143</t>
  </si>
  <si>
    <t>Žľab káblový M2 200/100 200x100mm 2m drôtený galvanicky zinkovaný</t>
  </si>
  <si>
    <t>210020131.S1</t>
  </si>
  <si>
    <t>Káblový rošt šírky 200 mm, pre voľné i pevné uloženie káblov</t>
  </si>
  <si>
    <t>KZL000000142</t>
  </si>
  <si>
    <t>Žľab káblový M2 300/100 300x100mm 2m drôtený galvanicky zinkovaný</t>
  </si>
  <si>
    <t>210020132.S</t>
  </si>
  <si>
    <t>Káblový rošt šírky 300 mm, pre voľné i pevné uloženie káblov</t>
  </si>
  <si>
    <t>3450919006</t>
  </si>
  <si>
    <t>Rošt pozinkovaný  elektro dĺžka 3m priečky NIEDAX  LG640 VS 3 FS</t>
  </si>
  <si>
    <t>210020504.S11</t>
  </si>
  <si>
    <t>Káblový rošt LG 640</t>
  </si>
  <si>
    <t>3450919007</t>
  </si>
  <si>
    <t>Rošt pozinkovaný  elektro dĺžka 3m priečky NIEDAX LG660 VS 3 FS</t>
  </si>
  <si>
    <t>210020504.S</t>
  </si>
  <si>
    <t>Káblový rošt LG660</t>
  </si>
  <si>
    <t>3450919015</t>
  </si>
  <si>
    <t>Hmoždinka s viazačkou pr.8mm</t>
  </si>
  <si>
    <t>210011302.S</t>
  </si>
  <si>
    <t>Osadenie polyamidovej príchytky (hmoždinky) HM 8, do tehlového muriva</t>
  </si>
  <si>
    <t>345350002300.S</t>
  </si>
  <si>
    <t>Rámček 1-násobný</t>
  </si>
  <si>
    <t>345340004500.S</t>
  </si>
  <si>
    <t>Prístroj spínača, radenie 1,1So</t>
  </si>
  <si>
    <t>345350001500.S</t>
  </si>
  <si>
    <t>Kryt spínača</t>
  </si>
  <si>
    <t>3450919018</t>
  </si>
  <si>
    <t>Spínač polozapustený a zapustený vrátane zapojenia jednopólový - radenie 1</t>
  </si>
  <si>
    <t>210110041.S</t>
  </si>
  <si>
    <t>345340007955.S</t>
  </si>
  <si>
    <t>Spínač sériový polozapustený a zapustený, radenie č.5</t>
  </si>
  <si>
    <t>345350004320.S</t>
  </si>
  <si>
    <t>Rámik jednoduchý pre spínače a zásuvky</t>
  </si>
  <si>
    <t>210110043.S</t>
  </si>
  <si>
    <t>Spínač polozapustený a zapustený vrátane zapojenia sériový - radenie 5</t>
  </si>
  <si>
    <t>345330003510.S</t>
  </si>
  <si>
    <t>Prepínač striedavý polozapustený a zapustený, radenie č.6</t>
  </si>
  <si>
    <t>210110045.S</t>
  </si>
  <si>
    <t>Spínač polozapustený a zapustený vrátane zapojenia stried.prep.- radenie 6</t>
  </si>
  <si>
    <t>345330003530.S</t>
  </si>
  <si>
    <t>Prepínač krížový polozapustený a zapustený, radenie č.7</t>
  </si>
  <si>
    <t>210110046.S</t>
  </si>
  <si>
    <t>Spínač polozapustený a zapustený vrátane zapojenia krížový prep.- radenie 7</t>
  </si>
  <si>
    <t>345340007925.S</t>
  </si>
  <si>
    <t>Spínač jednopólový pre zapustenú montáž, radenie č.1, IP44</t>
  </si>
  <si>
    <t>210110021.S</t>
  </si>
  <si>
    <t>Jednopólový spínač - radenie 1, zapustená montáž IP 44, vrátane zapojenia</t>
  </si>
  <si>
    <t>Pol28</t>
  </si>
  <si>
    <t>3450919062</t>
  </si>
  <si>
    <t>STOP tlačítko</t>
  </si>
  <si>
    <t>210140481.S2</t>
  </si>
  <si>
    <t>Montáž STOP tlačítka</t>
  </si>
  <si>
    <t>3450919024</t>
  </si>
  <si>
    <t>Spínač trojfázový.16A/400V</t>
  </si>
  <si>
    <t>210110082.S</t>
  </si>
  <si>
    <t>Sporáková prípojka pre zapustenú montáž vrátane tlejivky</t>
  </si>
  <si>
    <t>3450919025</t>
  </si>
  <si>
    <t>Domová zásuvka zapustená, 250 V/16A</t>
  </si>
  <si>
    <t>3450919028</t>
  </si>
  <si>
    <t>Jednojrámček vodorovný    2901A-B20 B    biely</t>
  </si>
  <si>
    <t>210111011.S</t>
  </si>
  <si>
    <t>Domová dvojzásuvka zapustená 250 V / 16A, vrátane zapojenia 2P + PE</t>
  </si>
  <si>
    <t>3450919025.1</t>
  </si>
  <si>
    <t>Domová dvojzásuvka zapustená, 10/16 A 250 V 2P + PE, 2 x zapojenie</t>
  </si>
  <si>
    <t>3450919028.1</t>
  </si>
  <si>
    <t>Dvojrámček vodorovný    2901A-B20 B    biely</t>
  </si>
  <si>
    <t>210111011.S.1</t>
  </si>
  <si>
    <t>Domová dvojzásuvka zapustená 250V/16A,2P+PE, 2x zapojenia</t>
  </si>
  <si>
    <t>3450001230.S21</t>
  </si>
  <si>
    <t>Štvorzásuvka zapustená  230V/16A bez rámčeka – zelená</t>
  </si>
  <si>
    <t>754084</t>
  </si>
  <si>
    <t>RÁMIK ŠTVORNÁSOBNÝ ZELENÝ</t>
  </si>
  <si>
    <t>Pol29</t>
  </si>
  <si>
    <t>Domová štvorzásuvka zapustená 250V/16A,2P+PE, 4x zapojenie-zelená</t>
  </si>
  <si>
    <t>345510001230.S</t>
  </si>
  <si>
    <t>Štvorzásuvka zapustená  230V/16A bez rámčeka – červená</t>
  </si>
  <si>
    <t>3458</t>
  </si>
  <si>
    <t>Švorrámček vodorovný    2901A-B20 B  -červený</t>
  </si>
  <si>
    <t>345510001230.S.1</t>
  </si>
  <si>
    <t>Zásuvka jednonásobná na povrch, radenie 2P+PE, IP 55, s destkou ochranou</t>
  </si>
  <si>
    <t>210111033.S1</t>
  </si>
  <si>
    <t>Zásuvka na povrchovú montáž IP 55, 250V / 16A, vrátane zapojenia 2P + PE</t>
  </si>
  <si>
    <t>345520000450.S</t>
  </si>
  <si>
    <t>Zásuvka dvojnásobná polozapustená, radenie 2x(2P+PE), komplet</t>
  </si>
  <si>
    <t>210111012.S</t>
  </si>
  <si>
    <t>Domová dvojzásuvka polozapustená alebo zapustená, 10/16 A 250 V 2P + Z 2 x zapojenie</t>
  </si>
  <si>
    <t>345540008945.S</t>
  </si>
  <si>
    <t>Zásuvka nástenná prívodná priemyslová IPN 1653, 3P + N + PE, IP 44 - 400V, 16A</t>
  </si>
  <si>
    <t>210111142.S</t>
  </si>
  <si>
    <t>Priemyslová zásuvka nástenná prívodná CEE 400 V / 16A, vrátane zapojenia, IPN, IPG 1643, 3P + PE, IPN, IPG 1653, 3P + N + PE</t>
  </si>
  <si>
    <t>345540008960.S</t>
  </si>
  <si>
    <t>Zásuvka nástenná prívodná priemyslová IPN 3253, 3P + N + PE, IP 44 - 400V, 32A</t>
  </si>
  <si>
    <t>210111143.S</t>
  </si>
  <si>
    <t>Priemyslová zásuvka nástenná prívodná CEE 400 V / 32A, vrátane zapojenia, IPN, IPG 3243, 3P + PE, IPN, IPG 3253, 3P + N + PE</t>
  </si>
  <si>
    <t>3450919031</t>
  </si>
  <si>
    <t xml:space="preserve">Hlavný rozvádzač RH </t>
  </si>
  <si>
    <t>3450919031.1</t>
  </si>
  <si>
    <t>Rozvádzač Rt</t>
  </si>
  <si>
    <t>210447779</t>
  </si>
  <si>
    <t>Montáž oceľolechovej rozvodnice do váhy 100 kg</t>
  </si>
  <si>
    <t>3450919032</t>
  </si>
  <si>
    <t>Rozvádzač RS1</t>
  </si>
  <si>
    <t>3450919035</t>
  </si>
  <si>
    <t>Rozvádzač  RP1</t>
  </si>
  <si>
    <t>3450919033</t>
  </si>
  <si>
    <t>Rozvádzače  RB</t>
  </si>
  <si>
    <t>3450919033.1</t>
  </si>
  <si>
    <t>Rozvádzače  RZ</t>
  </si>
  <si>
    <t>3450919034</t>
  </si>
  <si>
    <t>Rozvádzač RI_1</t>
  </si>
  <si>
    <t>3450919034.1</t>
  </si>
  <si>
    <t>Rozvádzač RII_1</t>
  </si>
  <si>
    <t>3450919034.2</t>
  </si>
  <si>
    <t>Rozvádzač RII_2</t>
  </si>
  <si>
    <t>34509190321</t>
  </si>
  <si>
    <t>Rozvádzač RNA</t>
  </si>
  <si>
    <t>210447778</t>
  </si>
  <si>
    <t>Montáž oceľolechovej rozvodnice do váhy 50 kg</t>
  </si>
  <si>
    <t>2103215444</t>
  </si>
  <si>
    <t>Frézovanie rýh pre káble v murive , š. do 30mm</t>
  </si>
  <si>
    <t>2103215445</t>
  </si>
  <si>
    <t>Frézovanie rýh pre káble v betóne , š. do 30mm</t>
  </si>
  <si>
    <t>2103215446</t>
  </si>
  <si>
    <t>Vysekanie kapsy pre krabice KPR68,KP68 v murive, kartóne</t>
  </si>
  <si>
    <t>2103215447</t>
  </si>
  <si>
    <t>Vysekanie kapsy pre krabice KPR68,KP68 v betóne</t>
  </si>
  <si>
    <t>2103215454</t>
  </si>
  <si>
    <t>Prieraz cez betón pr.20mm</t>
  </si>
  <si>
    <t>3450919050</t>
  </si>
  <si>
    <t>Vodič a lano nn  (v mm2)  CYY 6</t>
  </si>
  <si>
    <t>210800004.S</t>
  </si>
  <si>
    <t>Vodič medený uložený voľne CYY 450/750 V  6mm2</t>
  </si>
  <si>
    <t>3450919051</t>
  </si>
  <si>
    <t>Vodič NN  pevne uložený CYY 25</t>
  </si>
  <si>
    <t>210800011.S</t>
  </si>
  <si>
    <t>Vodič medený uložený pevne CYY 450/750 V  25mm2</t>
  </si>
  <si>
    <t>3450919052</t>
  </si>
  <si>
    <t>Kábel CHKE-R-J 3x1.5</t>
  </si>
  <si>
    <t>210881216.S</t>
  </si>
  <si>
    <t>Kábel bezhalogénový, medený uložený pevne 1-CHKE-V 0,6/1,0 kV  3x1,5</t>
  </si>
  <si>
    <t>341610020400.S</t>
  </si>
  <si>
    <t>Kábel medený bezhalogenový 1-CHKE-V-O 2x1,5 mm2 E30</t>
  </si>
  <si>
    <t>210881212.S</t>
  </si>
  <si>
    <t>Kábel bezhalogénový, medený uložený pevne 1-CHKE-V 0,6/1,0 kV  2x1,5</t>
  </si>
  <si>
    <t>3450919053</t>
  </si>
  <si>
    <t>Kábel CHKE-R-J 3x2.5</t>
  </si>
  <si>
    <t>210881217.S</t>
  </si>
  <si>
    <t>Kábel bezhalogénový, medený uložený pevne 1-CHKE-V 0,6/1,0 kV  3x2,5</t>
  </si>
  <si>
    <t>341610022700.S</t>
  </si>
  <si>
    <t>Kábel medený bezhalogenový 1-CHKE-V-J 5x4 mm2 E30</t>
  </si>
  <si>
    <t>210881234.S</t>
  </si>
  <si>
    <t>Kábel bezhalogénový, medený uložený pevne 1-CHKE-V 0,6/1,0 kV  5x4</t>
  </si>
  <si>
    <t>3450919055</t>
  </si>
  <si>
    <t>Kábel CHKE-R-J 5x1.5</t>
  </si>
  <si>
    <t>210881232.S</t>
  </si>
  <si>
    <t>Kábel bezhalogénový, medený uložený pevne 1-CHKE-V 0,6/1,0 kV  5x1,5</t>
  </si>
  <si>
    <t>3450919056</t>
  </si>
  <si>
    <t>Kábel CHKE-R-J 5x2.5</t>
  </si>
  <si>
    <t>210881233.S</t>
  </si>
  <si>
    <t>Kábel bezhalogénový, medený uložený pevne 1-CHKE-V 0,6/1,0 kV  5x2,5</t>
  </si>
  <si>
    <t>3450919056.1</t>
  </si>
  <si>
    <t>Kábel CHKE-R-J 5x4</t>
  </si>
  <si>
    <t>210881233.S.1</t>
  </si>
  <si>
    <t>3450919057</t>
  </si>
  <si>
    <t>Kábel CHKE-R-J 5x6</t>
  </si>
  <si>
    <t>210881235.S</t>
  </si>
  <si>
    <t>Kábel bezhalogénový, medený uložený pevne 1-CHKE-V 0,6/1,0 kV  5x6</t>
  </si>
  <si>
    <t>341610022900.S</t>
  </si>
  <si>
    <t>Kábel medený bezhalogenový 1-CHKE-V 5x10 mm2</t>
  </si>
  <si>
    <t>210881236.S</t>
  </si>
  <si>
    <t>Kábel bezhalogénový, medený uložený pevne 1-CHKE-V 0,6/1,0 kV  5x10</t>
  </si>
  <si>
    <t>341610022900.S.1</t>
  </si>
  <si>
    <t>Kábel medený bezhalogenový 1-CHKE-V 5x16 mm2</t>
  </si>
  <si>
    <t>210881236.S.1</t>
  </si>
  <si>
    <t>Kábel bezhalogénový, medený uložený pevne 1-CHKE-V 0,6/1,0 kV  5x16</t>
  </si>
  <si>
    <t>341610023100.S</t>
  </si>
  <si>
    <t>Kábel medený bezhalogenový 1-CHKE-V 5x35 mm2</t>
  </si>
  <si>
    <t>210881238.S</t>
  </si>
  <si>
    <t>1620525403</t>
  </si>
  <si>
    <t>341610023100.S1</t>
  </si>
  <si>
    <t>Kábel medený bezhalogenový 1-CHKE-V 4x150 mm2</t>
  </si>
  <si>
    <t>pol.31</t>
  </si>
  <si>
    <t>Kábel bezhalogénový, medený uložený pevne 1-CHKE-V 0,6/1,0 kV  5x35</t>
  </si>
  <si>
    <t>726207825</t>
  </si>
  <si>
    <t>341610026900.S</t>
  </si>
  <si>
    <t>Kábel medený bezhalogenový NHXH FE180/E30 3x35+16 mm2</t>
  </si>
  <si>
    <t>210881238.S.1</t>
  </si>
  <si>
    <t>341610025800.S</t>
  </si>
  <si>
    <t>Kábel medený bezhalogenový NHXH-J 3x2,5 mm2 FE180/E30</t>
  </si>
  <si>
    <t>HZS</t>
  </si>
  <si>
    <t xml:space="preserve">Hodinové zúčtovacie sadzby   </t>
  </si>
  <si>
    <t>HZS000113.S</t>
  </si>
  <si>
    <t>Demontážne práce</t>
  </si>
  <si>
    <t>262144</t>
  </si>
  <si>
    <t>HZS000114.S</t>
  </si>
  <si>
    <t>Prvá odborná skúška</t>
  </si>
  <si>
    <t>SO 01-4.1 - Slaborúdová elektroinštalácia</t>
  </si>
  <si>
    <t xml:space="preserve">    22-M - Elektroinštalácie- slaboprúd   </t>
  </si>
  <si>
    <t>22-M</t>
  </si>
  <si>
    <t xml:space="preserve">Elektroinštalácie- slaboprúd   </t>
  </si>
  <si>
    <t>010412</t>
  </si>
  <si>
    <t>MOSAIC DLP KANÁL 80X50</t>
  </si>
  <si>
    <t>010521</t>
  </si>
  <si>
    <t>MOSAIC DLP OHYBNÝ KRYT ŠÍRKA 65MM</t>
  </si>
  <si>
    <t>210020303.S</t>
  </si>
  <si>
    <t>Montáž káblového žľabu DLP 80x50 - Legrand vr. príslušenstva</t>
  </si>
  <si>
    <t>010423</t>
  </si>
  <si>
    <t>MOSAIC DLP KANÁL 105X65</t>
  </si>
  <si>
    <t>010522</t>
  </si>
  <si>
    <t>MOSAIC DLP OHYBNÝ KRYT ŠÍRKA 85MM</t>
  </si>
  <si>
    <t>210020305.S</t>
  </si>
  <si>
    <t>Montáž káblového žľabu DLP 105x65 - Legrand vr. príslušenstva</t>
  </si>
  <si>
    <t>010433</t>
  </si>
  <si>
    <t>MOSAIC DLP KANÁL 150X65</t>
  </si>
  <si>
    <t>010524</t>
  </si>
  <si>
    <t>MOSAIC DLP OHYBNÝ KRYT ŠÍRKA 130MM</t>
  </si>
  <si>
    <t>210020309.S</t>
  </si>
  <si>
    <t>Montáž káblového žľabu DLP 150x65 - Legrand vr. príslušenstva</t>
  </si>
  <si>
    <t>3451301499.R</t>
  </si>
  <si>
    <t>Drátený rošt š.200mm</t>
  </si>
  <si>
    <t>Montáž dráteného roštu do š 200mm</t>
  </si>
  <si>
    <t>3451105700.R</t>
  </si>
  <si>
    <t>Výložník roštu do š. 200mm</t>
  </si>
  <si>
    <t>Montáž výložníka roštu</t>
  </si>
  <si>
    <t>Kábel medený bezhalogenový NHXH-J 3x1,5 mm2 FE180/E30</t>
  </si>
  <si>
    <t>210881271.S</t>
  </si>
  <si>
    <t>Kábel bezhalogénový, medený uložený pevne NHXH-FE 180/E30 0,6/1,0 kV  3x1,5</t>
  </si>
  <si>
    <t>KDP000001605</t>
  </si>
  <si>
    <t xml:space="preserve">Kábel oznamovací  1-PCXHE-R4x2x0,5, cat 6+, / CCTV / uložený pevne </t>
  </si>
  <si>
    <t>220280521.S</t>
  </si>
  <si>
    <t xml:space="preserve">Montáž kábla 1-PCXHE-R4x2x0,5, cat.6+, / CCTV / uložený pevne </t>
  </si>
  <si>
    <t>KDP000000606</t>
  </si>
  <si>
    <t xml:space="preserve">Datové káble 1-PCXHE-R4x2x0,5, CAT6+, / ŠK /      </t>
  </si>
  <si>
    <t>220280511.S</t>
  </si>
  <si>
    <t xml:space="preserve">Montáž kábla 1-PCXHE-R4x2x0,5, CAT.6 do žľabu / ŠK /  </t>
  </si>
  <si>
    <t>OST-1</t>
  </si>
  <si>
    <t>Vyznačenie trasy vedenia podľa plánu</t>
  </si>
  <si>
    <t>KEPC6ASHD</t>
  </si>
  <si>
    <t>Patch panel Cat.6A 24xRJ45/s, čierny, komplet osadený, KELine, KEP-C6A-S-HD</t>
  </si>
  <si>
    <t>3450919003-R</t>
  </si>
  <si>
    <t>Ventilačná jednotka</t>
  </si>
  <si>
    <t>220340002</t>
  </si>
  <si>
    <t>Montáž patch panela</t>
  </si>
  <si>
    <t>3450919001-R</t>
  </si>
  <si>
    <t>OST-2</t>
  </si>
  <si>
    <t>Montáž dátovej zásuvky</t>
  </si>
  <si>
    <t>22049000710</t>
  </si>
  <si>
    <t>Pripojenie 4-pár. káblov k Patch panelu</t>
  </si>
  <si>
    <t>220512134.S</t>
  </si>
  <si>
    <t>Meranie certifikácie cat.6, vystavenie protokolu</t>
  </si>
  <si>
    <t>3450919002-R</t>
  </si>
  <si>
    <t>Hlavný dátový rozvádzač DT</t>
  </si>
  <si>
    <t>220512025.S</t>
  </si>
  <si>
    <t>Montáž stojanového rozvadzača 19", výšky od 1970 do 2105 mm, hĺbky 600-800 mm</t>
  </si>
  <si>
    <t>HZS000211.S</t>
  </si>
  <si>
    <t>Skúšobná prevádzka</t>
  </si>
  <si>
    <t>HZS000002</t>
  </si>
  <si>
    <t>Uvedenie do prevádzky - sprevádzkovanie systému</t>
  </si>
  <si>
    <t>Revízia zariadenia, preskúšanie, revízne správy</t>
  </si>
  <si>
    <t>HZS000004</t>
  </si>
  <si>
    <t>Zaškolenie obsluhy, údržby</t>
  </si>
  <si>
    <t>SO 01-5 - Ústredné vykurovanie</t>
  </si>
  <si>
    <t xml:space="preserve">PSV - Práce a dodávky PSV   </t>
  </si>
  <si>
    <t xml:space="preserve">    713 - Izolácie tepelné   </t>
  </si>
  <si>
    <t xml:space="preserve">    733 - Ústredné kúrenie, rozvodné potrubie   </t>
  </si>
  <si>
    <t xml:space="preserve">    734 - Ústredné kúrenie - armatúry   </t>
  </si>
  <si>
    <t xml:space="preserve">    735 - Ústredné kúrenie - vykurovacie telesá   </t>
  </si>
  <si>
    <t xml:space="preserve">    767 - Konštrukcie doplnkové kovové   </t>
  </si>
  <si>
    <t xml:space="preserve">    783 - Nátery   </t>
  </si>
  <si>
    <t xml:space="preserve">OST - Demontáž   </t>
  </si>
  <si>
    <t xml:space="preserve">Ostatné - Ostatné   </t>
  </si>
  <si>
    <t xml:space="preserve">    HZS - HZS   </t>
  </si>
  <si>
    <t xml:space="preserve">Práce a dodávky PSV   </t>
  </si>
  <si>
    <t xml:space="preserve">Izolácie tepelné   </t>
  </si>
  <si>
    <t>2837741542</t>
  </si>
  <si>
    <t>TUBOLIT izolácia - trubica   22/20-DG (72)  ARC-0051  Armacell  AZ FLEX</t>
  </si>
  <si>
    <t>2837741555</t>
  </si>
  <si>
    <t>TUBOLIT izolácia - trubica   28/20-DG (60)  ARC-0052  Armacell  AZ FLEX</t>
  </si>
  <si>
    <t>p-tbl-pe-50-15-3</t>
  </si>
  <si>
    <t>Páska TUBOLIT PE -50mm/15m/3mm</t>
  </si>
  <si>
    <t>l-520/1,0</t>
  </si>
  <si>
    <t>Lepidlo 520-1,0 l</t>
  </si>
  <si>
    <t>998713202</t>
  </si>
  <si>
    <t>Presun hmôt pre izolácie tepelné v objektoch výšky nad 6 m do 12 m</t>
  </si>
  <si>
    <t>733</t>
  </si>
  <si>
    <t xml:space="preserve">Ústredné kúrenie, rozvodné potrubie   </t>
  </si>
  <si>
    <t>733111103</t>
  </si>
  <si>
    <t>Potrubie z rúrok závitových oceľových bezšvových bežných nízkotlakových DN 15</t>
  </si>
  <si>
    <t>733111104</t>
  </si>
  <si>
    <t>Potrubie z rúrok závitových oceľových bezšvových bežných nízkotlakových DN 20</t>
  </si>
  <si>
    <t>733190107</t>
  </si>
  <si>
    <t>Tlaková skúška potrubia z oceľových rúrok závitových</t>
  </si>
  <si>
    <t>733191111</t>
  </si>
  <si>
    <t>Manžeta priestupová pre rúrky DN 20</t>
  </si>
  <si>
    <t>m-pu</t>
  </si>
  <si>
    <t>Montáž - požiarnych upchávok</t>
  </si>
  <si>
    <t>141d-pu-15</t>
  </si>
  <si>
    <t>Požiarna upchávka pre oceľové potrubie Dn15</t>
  </si>
  <si>
    <t>141d-pu-20</t>
  </si>
  <si>
    <t>Požiarna upchávka pre oceľové potrubie Dn20</t>
  </si>
  <si>
    <t>141d-pu-25</t>
  </si>
  <si>
    <t>Požiarna upchávka pre oceľové potrubie Dn25</t>
  </si>
  <si>
    <t>141d-pu-40</t>
  </si>
  <si>
    <t>Požiarna upchávka pre oceľové potrubie Dn40</t>
  </si>
  <si>
    <t>998733203</t>
  </si>
  <si>
    <t>Presun hmôt pre rozvody potrubia v objektoch výšky nad 6 do 24 m</t>
  </si>
  <si>
    <t>734</t>
  </si>
  <si>
    <t xml:space="preserve">Ústredné kúrenie - armatúry   </t>
  </si>
  <si>
    <t>734209112</t>
  </si>
  <si>
    <t>Montáž závitovej armatúry s 2 závitmi do G 1/2</t>
  </si>
  <si>
    <t>4228461003</t>
  </si>
  <si>
    <t>1/2" ventil HERZ-TS-90, priamy   Napr.  Herz obj.č.1772391</t>
  </si>
  <si>
    <t>4228461087</t>
  </si>
  <si>
    <t>1/2" spiatočkový ventil HERZ-RL-5, priamy  Napr.  Herz obj.č.1392301</t>
  </si>
  <si>
    <t>734209104</t>
  </si>
  <si>
    <t>Montáž závitovej armatúry s 1 závitom G 3/4</t>
  </si>
  <si>
    <t>4849211006</t>
  </si>
  <si>
    <t>Termostat HERZ "MINI", 6 - 28 °C  Napr.Herz obj.č.1920060</t>
  </si>
  <si>
    <t>734209114</t>
  </si>
  <si>
    <t>Montáž závitovej armatúry s 2 závitmi G 3/4</t>
  </si>
  <si>
    <t>4225700400</t>
  </si>
  <si>
    <t>Guľový ventil Napr.ARCO FF,PN 25 3/4",s páčkou</t>
  </si>
  <si>
    <t>m-ru</t>
  </si>
  <si>
    <t>Montáž regulačného uzla VZT jednotky</t>
  </si>
  <si>
    <t>998734203</t>
  </si>
  <si>
    <t>Presun hmôt pre armatúry v objektoch výšky nad 6 do 24 m</t>
  </si>
  <si>
    <t>735</t>
  </si>
  <si>
    <t xml:space="preserve">Ústredné kúrenie - vykurovacie telesá   </t>
  </si>
  <si>
    <t>735154141</t>
  </si>
  <si>
    <t>Montáž vykurovacieho telesa panelového dvojradového výšky 600 mm/ dĺžky 700-900 mm</t>
  </si>
  <si>
    <t>735154142</t>
  </si>
  <si>
    <t>Montáž vykurovacieho telesa panelového dvojradového výšky 600 mm/ dĺžky 1000-1200 mm</t>
  </si>
  <si>
    <t>735154143</t>
  </si>
  <si>
    <t>Montáž vykurovacieho telesa panelového dvojradového výšky 600 mm/ dĺžky 1400-1800 mm</t>
  </si>
  <si>
    <t>735154144</t>
  </si>
  <si>
    <t>Montáž vykurovacieho telesa panelového dvojradového výšky 600 mm/ dĺžky 2000-2600 mm</t>
  </si>
  <si>
    <t>735158120</t>
  </si>
  <si>
    <t>Vykurovacie telesá panelové, tlaková skúška telesa vodou U. S. Steel Košice dvojradového</t>
  </si>
  <si>
    <t>4845374400</t>
  </si>
  <si>
    <t>Vykurovacie teleso doskové oceľové Napr.KORAD 21K s dvoma panelmi a jedným konvektorom  600x0800</t>
  </si>
  <si>
    <t>4845374600</t>
  </si>
  <si>
    <t>Vykurovacie teleso doskové oceľové Napr. KORAD 21K s dvoma panelmi a jedným konvektorom  600x1000</t>
  </si>
  <si>
    <t>4845380550</t>
  </si>
  <si>
    <t>Vykurovacie teleso doskové oceľové Napr. KORAD 22K s dvoma panelmi a dvoma konvektormi  600x1000</t>
  </si>
  <si>
    <t>4845380950</t>
  </si>
  <si>
    <t>Vykurovacie teleso doskové oceľové Napr. KORAD 22K s dvoma panelmi a dvoma konvektormi  600x1800</t>
  </si>
  <si>
    <t>4845381050</t>
  </si>
  <si>
    <t>Vykurovacie teleso doskové oceľové Napr. KORAD 22K s dvoma panelmi a dvoma konvektormi  600x2000</t>
  </si>
  <si>
    <t>998735202</t>
  </si>
  <si>
    <t>Presun hmôt pre vykurovacie telesá v objektoch výšky nad 6 do 12 m</t>
  </si>
  <si>
    <t xml:space="preserve">Konštrukcie doplnkové kovové   </t>
  </si>
  <si>
    <t>767995101</t>
  </si>
  <si>
    <t>Montáž ostatných atypických kovových stavebných doplnkových konštrukcií do 5 kg</t>
  </si>
  <si>
    <t>m-4</t>
  </si>
  <si>
    <t>Atypické konštrukcie -doplnkové kovové</t>
  </si>
  <si>
    <t>998767202</t>
  </si>
  <si>
    <t>Presun hmôt pre kovové stavebné doplnkové konštrukcie v objektoch výšky nad 6 do 12 m</t>
  </si>
  <si>
    <t xml:space="preserve">Nátery   </t>
  </si>
  <si>
    <t>783225100</t>
  </si>
  <si>
    <t>Nátery kov.stav.doplnk.konštr. syntetické na vzduchu schnúce dvojnás. 1x s emailov. - 105µm</t>
  </si>
  <si>
    <t>783226100</t>
  </si>
  <si>
    <t>Nátery kov.stav.doplnk.konštr. syntetické na vzduchu schnúce základný - 35µm</t>
  </si>
  <si>
    <t>783424340</t>
  </si>
  <si>
    <t>Nátery kov.potr.a armatúr syntet. potrubie do DN 50 mm dvojnás. 1x email a základný náter - 140µm</t>
  </si>
  <si>
    <t>783424740</t>
  </si>
  <si>
    <t>Nátery kov.potr.a armatúr syntetické potrubie do DN 50 mm základné - 35µm</t>
  </si>
  <si>
    <t>783425250</t>
  </si>
  <si>
    <t>Nátery kov.potr.a armatúr syntet. potrubie do DN 100 mm jednonás. 1x email a základný náter - 105µm</t>
  </si>
  <si>
    <t>OST</t>
  </si>
  <si>
    <t xml:space="preserve">Demontáž   </t>
  </si>
  <si>
    <t>733110803</t>
  </si>
  <si>
    <t>Demontáž potrubia z oceľových rúrok závitových do DN 15</t>
  </si>
  <si>
    <t>733190801</t>
  </si>
  <si>
    <t>Demontáž príslušenstva potrubia,odrezanie objímky dvojitej  do DN 50</t>
  </si>
  <si>
    <t>734200821</t>
  </si>
  <si>
    <t>Demontáž armatúry závitovej s dvomi závitmi do G 1/2 -0,00045t</t>
  </si>
  <si>
    <t>735151822</t>
  </si>
  <si>
    <t>Demontáž vykurovacieho telesa panelového dvojradového stavebnej dľžky nad 1500 do 2820 mm,  -0,04675t</t>
  </si>
  <si>
    <t>735191910</t>
  </si>
  <si>
    <t>Napustenie vody do vykurovacieho systému vrátane potrubia o v. pl. vykurovacích telies</t>
  </si>
  <si>
    <t>735192924</t>
  </si>
  <si>
    <t>Spätná montáž vykurovacieho telesa článkového panelového dvojradového nad 1500 do 2820</t>
  </si>
  <si>
    <t>735494811</t>
  </si>
  <si>
    <t>Vypúšťanie vody z vykurovacích sústav(bez kotlov,ohrievačov,zásobníkov a vyk.telies</t>
  </si>
  <si>
    <t>Ostatné</t>
  </si>
  <si>
    <t xml:space="preserve">Ostatné   </t>
  </si>
  <si>
    <t xml:space="preserve">HZS   </t>
  </si>
  <si>
    <t>Dmp</t>
  </si>
  <si>
    <t>Drobné montážne práce</t>
  </si>
  <si>
    <t>Murárska výpomoc-diery a začistenie -24ks</t>
  </si>
  <si>
    <t>UN-IP</t>
  </si>
  <si>
    <t>Úprava náteru a izolácie potrubia</t>
  </si>
  <si>
    <t>V-NS</t>
  </si>
  <si>
    <t>Vypustenie a napustenie systému</t>
  </si>
  <si>
    <t>ZaSP</t>
  </si>
  <si>
    <t>Zaregulovanie a skúšobná prevádzka</t>
  </si>
  <si>
    <t>SO 01-6 - Zdravotechnika</t>
  </si>
  <si>
    <t xml:space="preserve">    9 - Ostatné konštrukcie a práce-búranie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</si>
  <si>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</si>
  <si>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</si>
  <si>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</si>
  <si>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</si>
  <si>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>HZS - Hodinové zúčtovacie sadzby</t>
  </si>
  <si>
    <t>113107132.S</t>
  </si>
  <si>
    <t>Odstránenie krytu v ploche do 200 m2 z betónu prostého, hr. vrstvy 150 do 300 mm,  -0,50000t</t>
  </si>
  <si>
    <t>113107141.S</t>
  </si>
  <si>
    <t>Odstránenie krytu v ploche do 200 m2 asfaltového, hr. vrstvy do 50 mm,  -0,12500t</t>
  </si>
  <si>
    <t>132201202.S</t>
  </si>
  <si>
    <t>Výkop ryhy šírky 600-2000mm horn.3 od 100 do 1000 m3</t>
  </si>
  <si>
    <t>162201101.S</t>
  </si>
  <si>
    <t>Vodorovné premiestnenie výkopku z horniny 1-4 do 20m</t>
  </si>
  <si>
    <t>174101002.S</t>
  </si>
  <si>
    <t>Zásyp sypaninou so zhutnením jám, šachiet, rýh, zárezov alebo okolo objektov nad 100 do 1000 m3</t>
  </si>
  <si>
    <t>592270110505</t>
  </si>
  <si>
    <t>Odparovací žľab PG 1000.0, šxv 150x50 mm, dĺ. 1m, polymérbetón, Napr. MEA D 400</t>
  </si>
  <si>
    <t>Ostatné konštrukcie a práce-búranie</t>
  </si>
  <si>
    <t>Izolácie tepelné</t>
  </si>
  <si>
    <t>713482111.S</t>
  </si>
  <si>
    <t>Montáž trubíc z PE, hr.do 10 mm,vnút.priemer do 38 mm</t>
  </si>
  <si>
    <t>283310002800.S</t>
  </si>
  <si>
    <t>Izolačná PE trubica dxhr. 20x13 mm, nadrezaná, na izolovanie rozvodov vody, kúrenia, zdravotechniky</t>
  </si>
  <si>
    <t>283310003100.S</t>
  </si>
  <si>
    <t>Izolačná PE trubica dxhr. 28x13 mm, nadrezaná, na izolovanie rozvodov vody, kúrenia, zdravotechniky</t>
  </si>
  <si>
    <t>283310003200.S</t>
  </si>
  <si>
    <t>Izolačná PE trubica dxhr. 32x13 mm, nadrezaná, na izolovanie rozvodov vody, kúrenia, zdravotechniky</t>
  </si>
  <si>
    <t>713482112.S</t>
  </si>
  <si>
    <t>Montáž trubíc z PE, hr.do 10 mm,vnút.priemer 39-70 mm</t>
  </si>
  <si>
    <t>283310003400.S</t>
  </si>
  <si>
    <t>Izolačná PE trubica dxhr. 40x13 mm, nadrezaná, na izolovanie rozvodov vody, kúrenia, zdravotechniky</t>
  </si>
  <si>
    <t>283310003500.S</t>
  </si>
  <si>
    <t>Izolačná PE trubica dxhr. 42x13 mm, nadrezaná, na izolovanie rozvodov vody, kúrenia, zdravotechniky</t>
  </si>
  <si>
    <t>283310003800.S</t>
  </si>
  <si>
    <t>Izolačná PE trubica dxhr. 54x13 mm, nadrezaná, na izolovanie rozvodov vody, kúrenia, zdravotechniky</t>
  </si>
  <si>
    <t>283310004000.S</t>
  </si>
  <si>
    <t>Izolačná PE trubica dxhr. 64x13 mm, nadrezaná, na izolovanie rozvodov vody, kúrenia, zdravotechniky</t>
  </si>
  <si>
    <t>713482122.S</t>
  </si>
  <si>
    <t>Montáž trubíc z PE, hr.15-20 mm,vnút.priemer 39-70 mm</t>
  </si>
  <si>
    <t>283310005000.S</t>
  </si>
  <si>
    <t>Izolačná PE trubica dxhr. 42x20 mm, nadrezaná, na izolovanie rozvodov vody, kúrenia, zdravotechniky</t>
  </si>
  <si>
    <t>713482131.S</t>
  </si>
  <si>
    <t>Montáž trubíc z PE, hr.30 mm,vnút.priemer do 38 mm</t>
  </si>
  <si>
    <t>283310006400.S</t>
  </si>
  <si>
    <t>Izolačná PE trubica dxhr. 35x30 mm, rozrezaná, na izolovanie rozvodov vody, kúrenia, zdravotechniky</t>
  </si>
  <si>
    <t>713482166.S</t>
  </si>
  <si>
    <t>Montáž trubíc z EPDM, DN 50</t>
  </si>
  <si>
    <t>283310059000.S</t>
  </si>
  <si>
    <t>Izolačná trubica z kaučukovej peny EPDM, dxhr. 64x50 mm, pre izoláciu potrubia</t>
  </si>
  <si>
    <t>713530805.S</t>
  </si>
  <si>
    <t>Montáž protipožiarnej manžety na prestup potrubia d 65-91 mm, EI120, z jednej strany</t>
  </si>
  <si>
    <t>449410001706.S</t>
  </si>
  <si>
    <t>Protipožiarna manžeta 75/2.5, pre tesnenie potrubia D 75 mm v prestupoch</t>
  </si>
  <si>
    <t>713530810.S</t>
  </si>
  <si>
    <t>Montáž protipožiarnej manžety na prestup potrubia d 92-125 mm, EI120, z jednej strany</t>
  </si>
  <si>
    <t>449410001710.S</t>
  </si>
  <si>
    <t>Protipožiarna manžeta 110/4", pre tesnenie potrubia D 110 mm v prestupoch</t>
  </si>
  <si>
    <t>449410001712.S</t>
  </si>
  <si>
    <t>Protipožiarna manžeta 125/5", pre tesnenie potrubia D 125 mm v prestupoch</t>
  </si>
  <si>
    <t>721</t>
  </si>
  <si>
    <t>Zdravotechnika - vnútorná kanalizácia</t>
  </si>
  <si>
    <t>721140806.S</t>
  </si>
  <si>
    <t>Demontáž potrubia z liatinových rúr odpadového alebo dažďového nad DN 100 do DN 200,  -0,03065t</t>
  </si>
  <si>
    <t>721171109.S</t>
  </si>
  <si>
    <t>Potrubie z PVC - U odpadové ležaté hrdlové D 110 mm</t>
  </si>
  <si>
    <t>721171202.S</t>
  </si>
  <si>
    <t>Potrubie z rúr PE-HD Dxt 32x3 mm ležaté zavesené</t>
  </si>
  <si>
    <t>721171520.S</t>
  </si>
  <si>
    <t>Potrubie kanalizačné ležaté z rúr PP Dxt 75x3 mm</t>
  </si>
  <si>
    <t>721171521.S</t>
  </si>
  <si>
    <t>Potrubie kanalizačné ležaté z rúr PP Dxt 110x6 mm</t>
  </si>
  <si>
    <t>721171522.S</t>
  </si>
  <si>
    <t>Potrubie kanalizačné ležaté z rúr PP Dxt 125x6 mm</t>
  </si>
  <si>
    <t>721171523.S</t>
  </si>
  <si>
    <t>Potrubie kanalizačné ležaté z rúr PP Dxt 160x7 mm</t>
  </si>
  <si>
    <t>721171530.S</t>
  </si>
  <si>
    <t>Potrubie odpadné zvislé z rúr PP Dxt 75x3 mm</t>
  </si>
  <si>
    <t>721171531.S</t>
  </si>
  <si>
    <t>Potrubie odpadné zvislé z rúr PP Dxt 110x6 mm</t>
  </si>
  <si>
    <t>721171532.S</t>
  </si>
  <si>
    <t>Potrubie odpadné zvislé z rúr PP Dxt 125x6 mm</t>
  </si>
  <si>
    <t>721171533.S</t>
  </si>
  <si>
    <t>Potrubie odpadné zvislé z rúr PP Dxt 90x5,5 mm</t>
  </si>
  <si>
    <t>721171540.S</t>
  </si>
  <si>
    <t>Potrubie odpadné prípojné z rúr PP Dxt do 56x3,2 mm</t>
  </si>
  <si>
    <t>721171542.S</t>
  </si>
  <si>
    <t>Potrubie odpadné prípojné z rúr PP Dxt 75x3 mm</t>
  </si>
  <si>
    <t>721171543.S</t>
  </si>
  <si>
    <t>Potrubie odpadné prípojné z rúr PP Dxt 110x6 mm</t>
  </si>
  <si>
    <t>721171544.S</t>
  </si>
  <si>
    <t>Potrubie odpadné prípojné z rúr PP Dxt 90x5,5 mm</t>
  </si>
  <si>
    <t>552510003100.S</t>
  </si>
  <si>
    <t>Rúra liatinová odpadová DN 100, dĺ. 1000 mm</t>
  </si>
  <si>
    <t>721171809.S</t>
  </si>
  <si>
    <t>Demontáž potrubia z PVC-U rúr odpadového alebo pripojovacieho nad D 114 mm - D 160 mm,  -0,00263t</t>
  </si>
  <si>
    <t>721213000.S</t>
  </si>
  <si>
    <t>Montáž podlahového vpustu s vodorovným odtokom DN 50</t>
  </si>
  <si>
    <t>286630023600.S</t>
  </si>
  <si>
    <t>Podlahový vpust horizontálny odtok DN 50</t>
  </si>
  <si>
    <t>721213015.S</t>
  </si>
  <si>
    <t>Montáž podlahového vpustu s zvislým odtokom DN 50</t>
  </si>
  <si>
    <t>286630025400</t>
  </si>
  <si>
    <t>Podlahový vpust zvislý odtok DN 50</t>
  </si>
  <si>
    <t>721242115.S</t>
  </si>
  <si>
    <t>Lapač strešných splavenín zo šedej liatiny DN 100</t>
  </si>
  <si>
    <t>721242803.S</t>
  </si>
  <si>
    <t>Demontáž lapača strešných splavenín DN 100,  -0,02113t</t>
  </si>
  <si>
    <t>721274103.S</t>
  </si>
  <si>
    <t>Ventilačná hlavica strešná plastová DN 100</t>
  </si>
  <si>
    <t>ECC</t>
  </si>
  <si>
    <t>Ponorné čerpadlo s plavákovým ovládaním napr. ECC 190</t>
  </si>
  <si>
    <t>721290112.S</t>
  </si>
  <si>
    <t>Ostatné - skúška tesnosti kanalizácie v objektoch vodou DN 150 alebo DN 200</t>
  </si>
  <si>
    <t>721290123.S</t>
  </si>
  <si>
    <t>Ostatné - skúška tesnosti kanalizácie v objektoch dymom do DN 300</t>
  </si>
  <si>
    <t>721290823.S</t>
  </si>
  <si>
    <t>Vnútrostav. premiestnenie vybúraných hmôt vnútor. kanal. vodorovne do 100 m z budov vysokých do 24 m</t>
  </si>
  <si>
    <t>998721201.S</t>
  </si>
  <si>
    <t>Presun hmôt pre vnútornú kanalizáciu v objektoch výšky do 6 m</t>
  </si>
  <si>
    <t>722</t>
  </si>
  <si>
    <t>Zdravotechnika - vnútorný vodovod</t>
  </si>
  <si>
    <t>722130805.S</t>
  </si>
  <si>
    <t>Demontáž potrubia z oceľových rúrok závitových DN 80,  -0,01102t</t>
  </si>
  <si>
    <t>722131315.S</t>
  </si>
  <si>
    <t>Potrubie z uhlíkovej ocele pozinkované, rúry lisovacie dxt 28x1,5 mm</t>
  </si>
  <si>
    <t>722131317.S</t>
  </si>
  <si>
    <t>Potrubie z uhlíkovej ocele pozinkované, rúry lisovacie dxt 42x1,5 mm</t>
  </si>
  <si>
    <t>722131318.S</t>
  </si>
  <si>
    <t>Potrubie z uhlíkovej ocele pozinkované, rúry lisovacie dxt 54x1,5 mm</t>
  </si>
  <si>
    <t>722171035.S</t>
  </si>
  <si>
    <t>Plasthliníkové potrubie v kotúčoch spájané lisovaním d 40 mm</t>
  </si>
  <si>
    <t>722171152.S</t>
  </si>
  <si>
    <t>Plasthliníkové potrubie v kotúčoch spájané lisovaním d 20 mm</t>
  </si>
  <si>
    <t>722171153.S</t>
  </si>
  <si>
    <t>Plasthliníkové potrubie v kotúčoch spájané lisovaním d 26 mm</t>
  </si>
  <si>
    <t>722171154.S</t>
  </si>
  <si>
    <t>Plasthliníkové potrubie v kotúčoch spájané lisovaním d 32 mm</t>
  </si>
  <si>
    <t>722172633.S</t>
  </si>
  <si>
    <t>Plasthliníkové potrubie v tyčiach spájané lisovaním d 63 mm</t>
  </si>
  <si>
    <t>722220111.S</t>
  </si>
  <si>
    <t>Montáž armatúry závitovej s jedným závitom, nástenka pre výtokový ventil G 1/2</t>
  </si>
  <si>
    <t>197730076700.S</t>
  </si>
  <si>
    <t>Nástenka lisovacia koncová, 1/2" Fx20, PN 10, T = +120 °C, niklovaná mosadz, tesnenie EPDM</t>
  </si>
  <si>
    <t>722221010.S</t>
  </si>
  <si>
    <t>Montáž guľového kohúta závitového priameho pre vodu G 1/2</t>
  </si>
  <si>
    <t>551110004900.S</t>
  </si>
  <si>
    <t>Guľový uzáver pre vodu 1/2", niklovaná mosadz</t>
  </si>
  <si>
    <t>722221015.S</t>
  </si>
  <si>
    <t>Montáž guľového kohúta závitového priameho pre vodu G 3/4</t>
  </si>
  <si>
    <t>551110005000.S</t>
  </si>
  <si>
    <t>Guľový uzáver pre vodu 3/4", niklovaná mosadz</t>
  </si>
  <si>
    <t>722221020.S</t>
  </si>
  <si>
    <t>Montáž guľového kohúta závitového priameho pre vodu G 1</t>
  </si>
  <si>
    <t>551110005100.S</t>
  </si>
  <si>
    <t>Guľový uzáver pre vodu 1", niklovaná mosadz</t>
  </si>
  <si>
    <t>722221025.S</t>
  </si>
  <si>
    <t>Montáž guľového kohúta závitového priameho pre vodu G 5/4</t>
  </si>
  <si>
    <t>551110005200.S</t>
  </si>
  <si>
    <t>Guľový uzáver pre vodu 5/4", niklovaná mosadz</t>
  </si>
  <si>
    <t>722221035.S</t>
  </si>
  <si>
    <t>Montáž guľového kohúta závitového priameho pre vodu G 2</t>
  </si>
  <si>
    <t>551110006000.S</t>
  </si>
  <si>
    <t>Guľový uzáver pre vodu 2", niklovaná mosadz</t>
  </si>
  <si>
    <t>722221113.S</t>
  </si>
  <si>
    <t>Montáž guľového kohúta záhradného závitového G 3/4</t>
  </si>
  <si>
    <t>551110011700.S</t>
  </si>
  <si>
    <t>Guľový uzáver záhradný, 3/4" - 1" M, d 20 mm, páčka, niklovaná mosadz</t>
  </si>
  <si>
    <t>722221330.S</t>
  </si>
  <si>
    <t>Montáž spätnej klapky závitovej pre vodu G 2</t>
  </si>
  <si>
    <t>551190001300.S</t>
  </si>
  <si>
    <t>Spätná klapka vodorovná závitová 2", PN 10, pre vodu, mosadz</t>
  </si>
  <si>
    <t>722221385.S</t>
  </si>
  <si>
    <t>Montáž vodovodného filtra závitového G 2</t>
  </si>
  <si>
    <t>422010003400.S</t>
  </si>
  <si>
    <t>Filter závitový na vodu 2", FF, PN 20, mosadz</t>
  </si>
  <si>
    <t>722250005.S</t>
  </si>
  <si>
    <t>Montáž hydrantového systému s tvarovo stálou hadicou D 25</t>
  </si>
  <si>
    <t>súb.</t>
  </si>
  <si>
    <t>449150003000.S</t>
  </si>
  <si>
    <t>Hydrantový systém s tvarovo stálou hadicou D 25</t>
  </si>
  <si>
    <t>722250005.SDE</t>
  </si>
  <si>
    <t>Demontáž hydrantového systému</t>
  </si>
  <si>
    <t>722290226.S</t>
  </si>
  <si>
    <t>Tlaková skúška vodovodného potrubia závitového do DN 50</t>
  </si>
  <si>
    <t>722290234.S</t>
  </si>
  <si>
    <t>Prepláchnutie a dezinfekcia vodovodného potrubia do DN 80</t>
  </si>
  <si>
    <t>998722203.S</t>
  </si>
  <si>
    <t>Presun hmôt pre vnútorný vodovod v objektoch výšky nad 12 do 24 m</t>
  </si>
  <si>
    <t>BS 2</t>
  </si>
  <si>
    <t>Pripojenie na hadicu bajonetová spojka G 2</t>
  </si>
  <si>
    <t>DVZ</t>
  </si>
  <si>
    <t>Demontáž vodomerovej zostavy</t>
  </si>
  <si>
    <t>kpl</t>
  </si>
  <si>
    <t>725</t>
  </si>
  <si>
    <t>Zdravotechnika - zariaďovacie predmety</t>
  </si>
  <si>
    <t>725129201.S</t>
  </si>
  <si>
    <t>Montáž pisoáru keramického bez splachovacej nádrže</t>
  </si>
  <si>
    <t>642510000100.S</t>
  </si>
  <si>
    <t>Pisoár keramický</t>
  </si>
  <si>
    <t>725149715.S</t>
  </si>
  <si>
    <t>Montáž predstenového systému záchodov do ľahkých stien s kovovou konštrukciou</t>
  </si>
  <si>
    <t>552370000100.S</t>
  </si>
  <si>
    <t>Predstenový systém pre závesné WC so splachovacou podomietkovou nádržou do ľahkých montovaných konštrukcií</t>
  </si>
  <si>
    <t>725149720.S</t>
  </si>
  <si>
    <t>Montáž záchodu do predstenového systému</t>
  </si>
  <si>
    <t>642360000500.S</t>
  </si>
  <si>
    <t>Misa záchodová keramická závesná so splachovacím okruhom</t>
  </si>
  <si>
    <t>725149760.S</t>
  </si>
  <si>
    <t>Montáž predstenového systému umývadiel  do ľahkých stien s kovovou konštrukciou</t>
  </si>
  <si>
    <t>552280000600.S</t>
  </si>
  <si>
    <t>Predstenový systém pre umývadlo do ľahkých montovaných konštrukcií</t>
  </si>
  <si>
    <t>725219401.S</t>
  </si>
  <si>
    <t>Montáž umývadla keramického na skrutky do muriva, bez výtokovej armatúry</t>
  </si>
  <si>
    <t>642110004300.S</t>
  </si>
  <si>
    <t>Umývadlo keramické bežný typ 600 mm</t>
  </si>
  <si>
    <t>725291112.S</t>
  </si>
  <si>
    <t>Montáž záchodového sedadla s poklopom</t>
  </si>
  <si>
    <t>642370003890.S</t>
  </si>
  <si>
    <t>Záchodová doska klasická duroplastová s poklopom</t>
  </si>
  <si>
    <t>115.882.KN.1</t>
  </si>
  <si>
    <t>Ovládacie tlačidlo Sigma 20, dvojité splachovanie, matný/lesklký chróm, 115.882.KN.1</t>
  </si>
  <si>
    <t>725319112.S</t>
  </si>
  <si>
    <t>Montáž kuchynských drezov jednoduchých, hranatých s rozmerom do 600x600 mm, bez výtokových armatúr</t>
  </si>
  <si>
    <t>552310001200.S</t>
  </si>
  <si>
    <t>Kuchynský drez nerezový 840x460 mm na zapustenie do dosky</t>
  </si>
  <si>
    <t>725590813.S</t>
  </si>
  <si>
    <t>Vnútrostaveniskové premiestnenie vybúraných hmôt zariaďovacích predmetov vodorovne do 100 m z budov s výš. do 24 m</t>
  </si>
  <si>
    <t>725819401.S</t>
  </si>
  <si>
    <t>Montáž ventilu rohového s pripojovacou rúrkou G 1/2</t>
  </si>
  <si>
    <t>8914C023</t>
  </si>
  <si>
    <t>Rohový guľový uzáver - s filtrom - 1/2"x3/8"; bez matice</t>
  </si>
  <si>
    <t>725829201.S</t>
  </si>
  <si>
    <t>Montáž batérie umývadlovej a drezovej nástennej pákovej alebo klasickej s mechanickým ovládaním</t>
  </si>
  <si>
    <t>551450000200.S</t>
  </si>
  <si>
    <t>Batéria drezová nástenná jednopáková, chróm</t>
  </si>
  <si>
    <t>725829601.S</t>
  </si>
  <si>
    <t>Montáž batérie umývadlovej a drezovej stojankovej, pákovej alebo klasickej s mechanickým ovládaním</t>
  </si>
  <si>
    <t>551450003800.S</t>
  </si>
  <si>
    <t>Batéria umývadlová stojanková páková</t>
  </si>
  <si>
    <t>551450000600</t>
  </si>
  <si>
    <t>Batéria drezová stojanková páková s otočným výtokovým ramienkom, rozmer 247x151 mm, chróm</t>
  </si>
  <si>
    <t>725849205.S</t>
  </si>
  <si>
    <t>Montáž batérie sprchovej nástennej, držiak sprchy s nastaviteľnou výškou sprchy</t>
  </si>
  <si>
    <t>551450003300.S</t>
  </si>
  <si>
    <t>Teleskopický sprchový stĺp s nástennou batériou a prepínačom</t>
  </si>
  <si>
    <t>725849230.S</t>
  </si>
  <si>
    <t>Montáž batérie sprchovej podomietkovej pákovej</t>
  </si>
  <si>
    <t>551450002900</t>
  </si>
  <si>
    <t>Batéria sprchová podomietková páková Napr. Lyra, priemer 150 mm, bez sprchovej sady, chróm, JIKA</t>
  </si>
  <si>
    <t>725859102.S</t>
  </si>
  <si>
    <t>Montáž ventilu odpadového pre zariaďovacie predmety nad DN 32 do DN 50</t>
  </si>
  <si>
    <t>551620023500.S</t>
  </si>
  <si>
    <t>Odpadový ventil 6/4", s pripojovacím závitom 6/4", pre drezy, PP</t>
  </si>
  <si>
    <t>725869301.S</t>
  </si>
  <si>
    <t>Montáž zápachovej uzávierky pre zariaďovacie predmety, umývadlovej do D 40 mm</t>
  </si>
  <si>
    <t>551620006400.S</t>
  </si>
  <si>
    <t>Zápachová uzávierka - sifón pre umývadlá DN 40</t>
  </si>
  <si>
    <t>725869311.S</t>
  </si>
  <si>
    <t>Montáž zápachovej uzávierky pre zariaďovacie predmety, drezovej do D 50 mm (pre jeden drez)</t>
  </si>
  <si>
    <t>551620007100.S</t>
  </si>
  <si>
    <t>Zápachová uzávierka- sifón pre jednodielne drezy DN 50</t>
  </si>
  <si>
    <t>725869323.S</t>
  </si>
  <si>
    <t>Montáž zápachovej uzávierky pre zariaďovacie predmety, pračkovej do D 50 mm (podomietkovej)</t>
  </si>
  <si>
    <t>551620013600</t>
  </si>
  <si>
    <t>Zápachová uzávierka podomietková HL440, DN 40, pračkový sifón, s protizápachovou klapkou, pripojenie hadice 3/4", krytka nerez 160x110 mm, PE</t>
  </si>
  <si>
    <t>725869380.S</t>
  </si>
  <si>
    <t>Montáž zápachovej uzávierky pre zariaďovacie predmety, ostatných typov do D 32 mm</t>
  </si>
  <si>
    <t>551620015600</t>
  </si>
  <si>
    <t>Zápachová uzávierka podomietková UP HL138, DN32, krytka 100x100 mm, prídavná zápachová uzávierka, vetranie a klimatizácia, PP/ABS</t>
  </si>
  <si>
    <t>998725203.S</t>
  </si>
  <si>
    <t>Presun hmôt pre zariaďovacie predmety v objektoch výšky nad 12 do 24 m</t>
  </si>
  <si>
    <t>Hodinové zúčtovacie sadzby</t>
  </si>
  <si>
    <t>HZS000112.S</t>
  </si>
  <si>
    <t>Stavebno montážne práce náročnejšie, ucelené, obtiažne, rutinné (Tr. 2) v rozsahu viac ako 8 hodín náročnejšie</t>
  </si>
  <si>
    <t>SO 01-8 - Nožnicová plošina</t>
  </si>
  <si>
    <t xml:space="preserve">    33-M - Montáže dopravných zariadení, skladových zariadení a váh</t>
  </si>
  <si>
    <t>33-M</t>
  </si>
  <si>
    <t>Montáže dopravných zariadení, skladových zariadení a váh</t>
  </si>
  <si>
    <t>330030087.R1</t>
  </si>
  <si>
    <t>D+M nákladnej hydraulickej plošiny, nosnosť do 2t/bez dopravy osôb, elektricko-hydraulický zdvih, rýchlosť 0,04 m/s, zdvih 2,7m, počet staníc 2/2, riadenie jednoduché tlačidlové, rozmer šachty 1,8x1,2m</t>
  </si>
  <si>
    <t>1302947747</t>
  </si>
  <si>
    <t>SO 01-9 - Rozvod stlačeného vzduchu</t>
  </si>
  <si>
    <t>D1 - Hasičská stanice Hálkova 3 Bratislava - SO01 Hasičská stanice - Rozvod stlačeného vzduchu</t>
  </si>
  <si>
    <t>D2 - Ostatní</t>
  </si>
  <si>
    <t>Hasičská stanice Hálkova 3 Bratislava - SO01 Hasičská stanice - Rozvod stlačeného vzduchu</t>
  </si>
  <si>
    <t>Pol32</t>
  </si>
  <si>
    <t>Rúrka oceľová bezošvá ČSN 42 5715, 11 353.1 DN15 (napr. rozmer 21,3x2,6) vr. kolien, odbočiek, redukcií</t>
  </si>
  <si>
    <t>Pol33</t>
  </si>
  <si>
    <t>Rúrka oceľová bezošvá ČSN 42 5715, 11 353.1  DN25 (napr. rozměr 31,8x2,6), vr. kolien, odboček, redukcií</t>
  </si>
  <si>
    <t>Pol34</t>
  </si>
  <si>
    <t>Chránička potrubia Fe 44,5x3,2/0,5m, vr. vnútorného a vonkajšieho náteru  a upchávky</t>
  </si>
  <si>
    <t>Pol35</t>
  </si>
  <si>
    <t>Guľový kohút nátrubkový G3/8", PN16, vr. Šróbenia a nádstavcov</t>
  </si>
  <si>
    <t>Pol36</t>
  </si>
  <si>
    <t>Guľový kohút nátrubkový G1/2", PN16 , vr. Šróbenia a nádstavcov</t>
  </si>
  <si>
    <t>Pol37</t>
  </si>
  <si>
    <t>Guľový kohút nátrubkový G1", PN16, vr. Šróbenia a nádstavcov</t>
  </si>
  <si>
    <t>Pol38</t>
  </si>
  <si>
    <t>Kohút tlakomerový trojcestný ČSN 13 751 G1/2", vr. redukcie na manometer</t>
  </si>
  <si>
    <t>Pol39</t>
  </si>
  <si>
    <t>Manometer pr. 100 mm, 0-1,6 MPa</t>
  </si>
  <si>
    <t>Pol40</t>
  </si>
  <si>
    <t>Výstupný redukčný ventil potrubného zvodu, vstupní tlak 12 bar, výstupní tlak 1-10 bar, připojení vstup G3,8", připojení výstup G1/4"</t>
  </si>
  <si>
    <t>Pol17</t>
  </si>
  <si>
    <t>Naviják na hadicu 6,5x10/10m, PN15, na kovovej konzole, dĺžka pripojovacej hadice 1 m, pripojenie G1/4"</t>
  </si>
  <si>
    <t>Pol41</t>
  </si>
  <si>
    <t>Stacionárny, vzduchom chladený, piestový kompresor bez vstreku oleja - motáž typ  Aircraft Airprofi 853/200 - majetek investora</t>
  </si>
  <si>
    <t>Pol42</t>
  </si>
  <si>
    <t>Kondenzačná sušička vzduchu referenčný typ Napr.KAESER KRYOSEC TBH 14, TRB +3°C, průtok vzduchu 72 m3/h, max. tlak 16 bar, 230 V / 0,29 kW</t>
  </si>
  <si>
    <t>Pol20</t>
  </si>
  <si>
    <t>Nádoba na vypúšťanie kondenzátu</t>
  </si>
  <si>
    <t>Pol43</t>
  </si>
  <si>
    <t>Náter /značenie/ potrubija dľa technol. postupu dodávateľa</t>
  </si>
  <si>
    <t>m tr.</t>
  </si>
  <si>
    <t>Pol22</t>
  </si>
  <si>
    <t>Prepláchnutie rozvodu dusíkom do DN 25</t>
  </si>
  <si>
    <t>Pol44</t>
  </si>
  <si>
    <t>D+M konzol a závesov a pomocných oceľových konštrukcií v min. kvalite HILTI, vr. príchytného materiálu</t>
  </si>
  <si>
    <t>Pol24</t>
  </si>
  <si>
    <t>Záverečná tlaková skúška</t>
  </si>
  <si>
    <t>Ostatní</t>
  </si>
  <si>
    <t>Pol25</t>
  </si>
  <si>
    <t>Zahájenie a vedenie stavby, Ukončenie a odovzdanie stavby, skúšky</t>
  </si>
  <si>
    <t>Pol45</t>
  </si>
  <si>
    <t>Presun materiálu, vnútrostavenisková preprava</t>
  </si>
  <si>
    <t>SO 01-10 - Odsávanie výfukových plynov</t>
  </si>
  <si>
    <t xml:space="preserve">D1 - Demontáž jestvujúceho odsávania výfuk plynov </t>
  </si>
  <si>
    <t>D2 - Montáž a dodávka výfukových plynov</t>
  </si>
  <si>
    <t xml:space="preserve">Demontáž jestvujúceho odsávania výfuk plynov </t>
  </si>
  <si>
    <t>P-01</t>
  </si>
  <si>
    <t>hranaté potrubie do obv 1750 mm</t>
  </si>
  <si>
    <t>P-02</t>
  </si>
  <si>
    <t>hranaté potrubie do obv 1430 mm</t>
  </si>
  <si>
    <t>P-03</t>
  </si>
  <si>
    <t>hranaté potrubie do obv 1260 mm</t>
  </si>
  <si>
    <t>P-04</t>
  </si>
  <si>
    <t>hranaté potrubie do obv 1130 mm</t>
  </si>
  <si>
    <t>P-05</t>
  </si>
  <si>
    <t>hranaté potrubie do obv 1000 mm</t>
  </si>
  <si>
    <t>Montáž a dodávka výfukových plynov</t>
  </si>
  <si>
    <t>P-06</t>
  </si>
  <si>
    <t>D+M Ventilator F40 15 kW</t>
  </si>
  <si>
    <t>P-07</t>
  </si>
  <si>
    <t>D+M Frekv menič 15 kw</t>
  </si>
  <si>
    <t>P-08</t>
  </si>
  <si>
    <t>D+M Ventilator  F56 11 kW</t>
  </si>
  <si>
    <t>P-09</t>
  </si>
  <si>
    <t>D+M Frekv menič 11 kw</t>
  </si>
  <si>
    <t>P-10</t>
  </si>
  <si>
    <t>D+M Vysokorýchlostná koľajnica pre odsávanie výfukových plynov (ako napr. Magnatrack horis) Materiál hliníkDĺžka 7.0m,  dĺžka vertikálnej hadice 4,0 m/ DN 160</t>
  </si>
  <si>
    <t>P-11</t>
  </si>
  <si>
    <t>D+M Elektro dopojenie - prúd dovedený ku odsávacej koľajnici</t>
  </si>
  <si>
    <t>P-12</t>
  </si>
  <si>
    <t>D+M Kruhové potrubie so špirálovým vinutím pozink ø 160 mm s tvarovkami</t>
  </si>
  <si>
    <t>P-13</t>
  </si>
  <si>
    <t>D+M Kruhové potrubie so špirálovým vinutím pozink ø 200 mm s tvarovkami</t>
  </si>
  <si>
    <t>P-14</t>
  </si>
  <si>
    <t>D+M Kruhové potrubie so špirálovým vinutím pozink ø 315 mm s tvarovkami</t>
  </si>
  <si>
    <t>P-15</t>
  </si>
  <si>
    <t>D+M Kruhové potrubie so špirálovým vinutím pozink ø 400 mm s tvarovkami</t>
  </si>
  <si>
    <t>P-16</t>
  </si>
  <si>
    <t>D+M Kruhové potrubie so špirálovím vinutím pozink ø 500 mm s tavrovkami</t>
  </si>
  <si>
    <t>P-17</t>
  </si>
  <si>
    <t>D+M Tlmič huku kruhový ø 400 / 100 mm dĺžky 1500 mm</t>
  </si>
  <si>
    <t>P-18</t>
  </si>
  <si>
    <t>D+M Tlmič huku kruhový ø 500 / 100 mm dĺžky 1500 mm</t>
  </si>
  <si>
    <t>P-19</t>
  </si>
  <si>
    <t>D+M Výfuková rúra ø 400  šikmá so sitom</t>
  </si>
  <si>
    <t>P-20</t>
  </si>
  <si>
    <t>D+M Výfuková rúra ø 500  šikmá so sitom</t>
  </si>
  <si>
    <t>P-21</t>
  </si>
  <si>
    <t>D+M Konzola - objímka - záves potrubia</t>
  </si>
  <si>
    <t>P-22</t>
  </si>
  <si>
    <t>D+M Montážny materiál - podstavec tlmiča hluku</t>
  </si>
  <si>
    <t>P-23</t>
  </si>
  <si>
    <t>D+M Spojovací a tesniaci materiál</t>
  </si>
  <si>
    <t>P-24</t>
  </si>
  <si>
    <t>Plošina - lešenie - rebrík</t>
  </si>
  <si>
    <t>P-25</t>
  </si>
  <si>
    <t>Dopravné</t>
  </si>
  <si>
    <t>P-26</t>
  </si>
  <si>
    <t>Presun materiálu</t>
  </si>
  <si>
    <t>P-27</t>
  </si>
  <si>
    <t>Vedľajšie náklady</t>
  </si>
  <si>
    <t>P-28</t>
  </si>
  <si>
    <t>Likvidácia odpadu - demontované potrubie</t>
  </si>
  <si>
    <t>SO 02 - Garáže</t>
  </si>
  <si>
    <t>SO 02-1,2 - Garáže - architektonicko-stavebné riešenie</t>
  </si>
  <si>
    <t>1312011011</t>
  </si>
  <si>
    <t>Výkop nezapaženej jamy v hornine 3, do 100 m3</t>
  </si>
  <si>
    <t>162201102</t>
  </si>
  <si>
    <t>162501103</t>
  </si>
  <si>
    <t>Vodorovné premiestnenie výkopku po spevnenej ceste z horniny tr.1-4, nad 100 do 1000 m3 na vzdialenosť do 3000 m</t>
  </si>
  <si>
    <t>162501105</t>
  </si>
  <si>
    <t>Vodorovné premiestnenie výkopku po spevnenej ceste z horniny tr.1-4, do 100 m3, príplatok k cene za každých ďalšich a začatých 1000 m</t>
  </si>
  <si>
    <t>171201202</t>
  </si>
  <si>
    <t>Uloženie sypaniny na skládky nad 100 do 1000 m3</t>
  </si>
  <si>
    <t>171209002</t>
  </si>
  <si>
    <t>181101102</t>
  </si>
  <si>
    <t>Úprava pláne v zárezoch v hornine 1-4 so zhutnením</t>
  </si>
  <si>
    <t>271573001.S</t>
  </si>
  <si>
    <t>Násyp pod základové konštrukcie so zhutnením zo štrkopiesku fr.0-32 mm</t>
  </si>
  <si>
    <t>273313521.S</t>
  </si>
  <si>
    <t>Betón základových dosiek, prostý tr. C 12/15 - podkladný</t>
  </si>
  <si>
    <t>273321511.S</t>
  </si>
  <si>
    <t>Betón základových dosiek, železový (bez výstuže), tr. C 30/37</t>
  </si>
  <si>
    <t>273351217.S</t>
  </si>
  <si>
    <t>Debnenie stien základových dosiek, zhotovenie-tradičné</t>
  </si>
  <si>
    <t>273351218.S</t>
  </si>
  <si>
    <t>Debnenie stien základových dosiek, odstránenie-tradičné</t>
  </si>
  <si>
    <t>274321411.S</t>
  </si>
  <si>
    <t>Betón základových pásov, železový (bez výstuže), tr. C 25/30</t>
  </si>
  <si>
    <t>274351217.S</t>
  </si>
  <si>
    <t>Debnenie stien základových pásov, zhotovenie-tradičné</t>
  </si>
  <si>
    <t>274351218.S</t>
  </si>
  <si>
    <t>Debnenie stien základových pásov, odstránenie-tradičné</t>
  </si>
  <si>
    <t>274361821.S</t>
  </si>
  <si>
    <t>Výstuž základových pásov z ocele B500 (10505)</t>
  </si>
  <si>
    <t>275321411.S</t>
  </si>
  <si>
    <t>Betón základových pätiek, železový (bez výstuže), tr. C 25/30</t>
  </si>
  <si>
    <t>275351217.S</t>
  </si>
  <si>
    <t>Debnenie stien základových pätiek, zhotovenie-tradičné</t>
  </si>
  <si>
    <t>275351218.S</t>
  </si>
  <si>
    <t>Debnenie stien základových pätiek, odstránenie-tradičné</t>
  </si>
  <si>
    <t>275361821.S</t>
  </si>
  <si>
    <t>Výstuž základových pätiek z ocele B500 (10505)</t>
  </si>
  <si>
    <t>279321411</t>
  </si>
  <si>
    <t>Betón základových múrov, železový (bez výstuže), tr. C 25/30</t>
  </si>
  <si>
    <t>279321511.S</t>
  </si>
  <si>
    <t>Betón základových múrov, železový (bez výstuže), tr. C 30/37</t>
  </si>
  <si>
    <t>279351105</t>
  </si>
  <si>
    <t>Debnenie základových múrov obojstranné zhotovenie-dielce</t>
  </si>
  <si>
    <t>279351106</t>
  </si>
  <si>
    <t>Debnenie základových múrov obojstranné odstránenie-dielce</t>
  </si>
  <si>
    <t>279361821</t>
  </si>
  <si>
    <t>Výstuž základových múrov nosných z ocele 10505</t>
  </si>
  <si>
    <t>564210211R</t>
  </si>
  <si>
    <t>Podklad pre mlátový chodník zo štrkopiesku fr. 8-16 mm s rozprestretím, vlhčením a zhutnením hr. 150 mm, plochy do 200 m2 (riečny praný štrk)</t>
  </si>
  <si>
    <t>564722PC001</t>
  </si>
  <si>
    <t>Kryt z kameniva ťaženého fr. 16-32 mm s rozprestretím a zhutnením hr. 100 mm (vymývaný štrk)</t>
  </si>
  <si>
    <t>622460121.S</t>
  </si>
  <si>
    <t>Príprava vonkajšieho podkladu stien penetráciou základnou</t>
  </si>
  <si>
    <t>622481119.S</t>
  </si>
  <si>
    <t>Potiahnutie vonkajších stien sklotextilnou mriežkou s celoplošným prilepením</t>
  </si>
  <si>
    <t>622461255.S</t>
  </si>
  <si>
    <t>Vonkajšia omietka stien pastovitá silikónová modelovateľná zrnitosti 3 mm</t>
  </si>
  <si>
    <t>631316033.S1</t>
  </si>
  <si>
    <t>Mazanina z betónu vystužená oceľovými vláknami tr.C25/30 vodostavebný hr. nad 120 do 240 mm - drátkobetón hr. 200 mm vr.dilatácie</t>
  </si>
  <si>
    <t>631362442.S</t>
  </si>
  <si>
    <t>Výstuž mazanín z betónov (z kameniva) a z ľahkých betónov zo sietí KARI, priemer drôtu 8/8 mm, veľkosť oka 150x150 mm</t>
  </si>
  <si>
    <t>634920013.S</t>
  </si>
  <si>
    <t>Rezanie dilatačných škár v čiastočne zatvrdnutej betónovej mazanine alebo poteru hĺbky nad 10 do 20 mm, šírky nad 10 do 20 mm</t>
  </si>
  <si>
    <t>634601111.S1</t>
  </si>
  <si>
    <t>Tmelenie škár (s dodaním hmôt) s prierezom 20 x 20 mm - betónová podlaha</t>
  </si>
  <si>
    <t>916561211.S</t>
  </si>
  <si>
    <t>Osadenie záhonového alebo parkového obrubníka betónového, do lôžka zo suchého betónu tr. C 12/15 s bočnou oporou</t>
  </si>
  <si>
    <t>592170001800.S</t>
  </si>
  <si>
    <t>Obrubník parkový, lxšxv 1000x50x200 mm, prírodný</t>
  </si>
  <si>
    <t>962041315.S</t>
  </si>
  <si>
    <t>Buranie priečok alebo vybúranie otvorov plochy nad 4 m2 z betónu prostého hr.do 150 mm,  -0,29700t</t>
  </si>
  <si>
    <t>1844870406</t>
  </si>
  <si>
    <t>1447784315</t>
  </si>
  <si>
    <t>999-PC001</t>
  </si>
  <si>
    <t>D+M záchytný systém proti pádu na streche - nerezové kotviace lanko Ø 6 mm s kotviacimi bodmi</t>
  </si>
  <si>
    <t>-1461294268</t>
  </si>
  <si>
    <t>999-PC002</t>
  </si>
  <si>
    <t>Demontáž elektrickej skrine murovanej (rozmery 300/500 mm v.1070 mm)</t>
  </si>
  <si>
    <t>711112001.S</t>
  </si>
  <si>
    <t>Zhotovenie izolácie proti zemnej vlhkosti zvislá náterom penetračným za studena</t>
  </si>
  <si>
    <t>711131106.S</t>
  </si>
  <si>
    <t>Zhotovenie izolácie proti zemnej vlhkosti nopovou fóloiu položenou voľne na ploche vodorovnej</t>
  </si>
  <si>
    <t>283230001500.S</t>
  </si>
  <si>
    <t>Profilovaná fólia z PE, výška nopov 8 mm, pevnosť v tlaku 250 kN/m2, pre spodnú stavbu</t>
  </si>
  <si>
    <t>Izolácia proti zemnej vlhkosti a povrchovej vodeI 2-zložkovou stierkou hydroizolačnou minerálnou pružnou hr. 2 mm na ploche zvislej napr.systém Sika Ucrete UD 200</t>
  </si>
  <si>
    <t>Izolácie proti zemnej vlhkosti a povrchovej vode 2-zložkovou stierkou hydroizolačnou minerálnou pružnou hr. 2 mm na ploche vodorovnej napr.systém Sika Ucrete UD 200</t>
  </si>
  <si>
    <t>71171</t>
  </si>
  <si>
    <t>Kryštalická hydroizolácia na ploche zvislej</t>
  </si>
  <si>
    <t>71171.1</t>
  </si>
  <si>
    <t>Kryštalická hydroizolácia na ploche vodorovnej</t>
  </si>
  <si>
    <t>283220000500.S</t>
  </si>
  <si>
    <t>Hydroizolačná fólia PVC-P, hr. 1,5 mm, izolácia základov proti vode</t>
  </si>
  <si>
    <t>711491172.S</t>
  </si>
  <si>
    <t>Zhotovenie ochrannej vrstvy izolácie z textílie na ploche vodorovnej, pre izolácie proti zemnej vlhkosti, podpovrchovej a tlakovej vode</t>
  </si>
  <si>
    <t>998711201.S</t>
  </si>
  <si>
    <t>Presun hmôt pre izoláciu proti vode v objektoch výšky do 6 m</t>
  </si>
  <si>
    <t>713132132.S</t>
  </si>
  <si>
    <t>Montáž tepelnej izolácie stien polystyrénom, celoplošným prilepením</t>
  </si>
  <si>
    <t>283750002100.S</t>
  </si>
  <si>
    <t>Doska XPS 300 hr. 100 mm, zakladanie stavieb, podlahy, obrátené ploché strechy</t>
  </si>
  <si>
    <t>713132206.S</t>
  </si>
  <si>
    <t>Montáž tepelnej izolácie podzemných stien a základov polystyrénom</t>
  </si>
  <si>
    <t>283720011400.</t>
  </si>
  <si>
    <t>Doska EPS PERIMETER hr. 100 mm, pre sokel, suterén, základy, ISOVER</t>
  </si>
  <si>
    <t>998713201.S</t>
  </si>
  <si>
    <t>Presun hmôt pre tepelné izolácie v objektoch výšky do 6 m</t>
  </si>
  <si>
    <t>764352423.S</t>
  </si>
  <si>
    <t>Žľaby pododkvapové polkruhové r.š. 250 mm z pozinkovaného plechu , vr.žľabového kotlíka a žľabových čiel, kotviacich prvkov</t>
  </si>
  <si>
    <t>764751112</t>
  </si>
  <si>
    <t>D+M dažďová rúra kruhová d = 125 mm vr.kotviacich prvkov</t>
  </si>
  <si>
    <t>764421850.S</t>
  </si>
  <si>
    <t>Demontáž oplechovania ríms rš od 250 do 330 mm,  -0,00175t</t>
  </si>
  <si>
    <t>764PC1001</t>
  </si>
  <si>
    <t>D+M oplechovanie štítu na streche  ako súčasť sendvičových strešných panelov farba RAL 7035</t>
  </si>
  <si>
    <t>-672708542</t>
  </si>
  <si>
    <t>764PC1002</t>
  </si>
  <si>
    <t>D+M oplechovanie odkvapu na streche  ako súčasť sendvičových strešných panelov farba RAL 7035</t>
  </si>
  <si>
    <t>1793602801</t>
  </si>
  <si>
    <t>764PC1003</t>
  </si>
  <si>
    <t>D+M oplechovanie hrebeňa na streche  ako súčasť sendvičových strešných panelov farba RAL 7035</t>
  </si>
  <si>
    <t>-1005594114</t>
  </si>
  <si>
    <t>764PC1004</t>
  </si>
  <si>
    <t>D+M oplechovanie nárožia na obvodovom plášti  ako súčasť sendvičových strešných panelov farba RAL 7035</t>
  </si>
  <si>
    <t>-1002442773</t>
  </si>
  <si>
    <t>764PC1005</t>
  </si>
  <si>
    <t>D+M oplechovanie sokla na obodovom plášti ako súčasť sendvičových strešných panelov farba RAL 7035</t>
  </si>
  <si>
    <t>81380650</t>
  </si>
  <si>
    <t>998764201.S</t>
  </si>
  <si>
    <t>Presun hmôt pre konštrukcie klampiarske v objektoch výšky do 6 m</t>
  </si>
  <si>
    <t>767658347.S</t>
  </si>
  <si>
    <t>Montáž sekcionálnej brány pozink farebný plochy nad 13 m2</t>
  </si>
  <si>
    <t>O1</t>
  </si>
  <si>
    <t>Automatické sekcionálne garážové vráta napr. SPEDOS zo sendv. panelov hr.40 mm, brána opatrená spevňujúcimi profilmi proti prehýbaniu, diaľkové ovládanie, s presvetľovacími otvormi (8ks)  3600/4400mm, vr.pomocných oc. profilov na uchztenie mechanizmu brán</t>
  </si>
  <si>
    <t>O2</t>
  </si>
  <si>
    <t>Automatické sekcionálne garážové vráta napr. SPEDOS zo sendv. panelov hr.40 mm, brána opatrená spevňujúcimi profilmi proti prehýbaniu, diaľkové ovládanie, s presvetľovacími otvormi (8ks)  3600/4400mm, vr.pomocných oc. profilov a otv. dverí 800/2000</t>
  </si>
  <si>
    <t>O3</t>
  </si>
  <si>
    <t>O4</t>
  </si>
  <si>
    <t>D+M nerezový pororošt lisovaný PR, lemovaný, skladobný rozmer 600/1000/50 mm, rozmer oka 34,3x33,3 nad odvodňovacím žľabom, nosný pás 50/5 mm, šírka žľabu 500 mm</t>
  </si>
  <si>
    <t>O4.1</t>
  </si>
  <si>
    <t>D+M nerezový pororošt lisovaný PR, lemovaný, skladobný rozmer 600/690/50 mm, rozmer oka 34,3x33,3 nad odvodňovacím žľabom, nosný pás 50/5 mm, šírka žľabu 500 mm</t>
  </si>
  <si>
    <t>Montáž hliníkových okien</t>
  </si>
  <si>
    <t>Hliníkové okno zložené z dvoch okien, rozmer 2400/900 mm, krídla otváravo-sklápacie, zasklenie dvojsklom, krídla opatrené mechanizmom (napr.tyč) na otváranie osobou stojacou na podlahe, okno osadené v oceľovej konštrukcii haly</t>
  </si>
  <si>
    <t>Hliníkové okno zložené z dvoch okien, rozmer 2400/900 mm, krídla sklápacie, zasklenie dvojsklom, krídla opatrené mechanizmom (napr.tyč) na otváranie osobou stojacou na podlahe, okno osadené v oceľovej konštrukcii haly</t>
  </si>
  <si>
    <t>D+M opláštenia striech zo sendvičových kovových panelov hr.140 mm s výplňou z minerálnej vlny vr.potrebných klampiarskych výrobkov</t>
  </si>
  <si>
    <t>767.2</t>
  </si>
  <si>
    <t>D+M opláštenia stien zo sendvičových kovových panelov hr.120 mm s výplňou z minerálnej vlny vr.potrebných klampiarskych výrobkov</t>
  </si>
  <si>
    <t>767.3</t>
  </si>
  <si>
    <t>D+M opláštenia stien zo sendvičových kovových panelov hr.40 mm</t>
  </si>
  <si>
    <t>767.4</t>
  </si>
  <si>
    <t>D+M oceľového rebríka s ochranným košom dĺ. 3,8 m</t>
  </si>
  <si>
    <t>-1570952036</t>
  </si>
  <si>
    <t>767411811.S</t>
  </si>
  <si>
    <t>Demontáž opláštenia sendvičovými stenovými panelmi so skrytým zámkom na OK,  -0,0128t</t>
  </si>
  <si>
    <t>767658803.S1</t>
  </si>
  <si>
    <t>Demontáž oceľovej brány otváravej plochy nad 9 m2 do 13 m2,  -0,450t</t>
  </si>
  <si>
    <t>998767201.S</t>
  </si>
  <si>
    <t>Presun hmôt pre kovové stavebné a doplnkové konštrukcie v objektoch výšky do 6 m</t>
  </si>
  <si>
    <t>783151170.S</t>
  </si>
  <si>
    <t>Nátery oceľ.konštr. epoxidové ťažkých A základné - 35μm</t>
  </si>
  <si>
    <t>783172510.S</t>
  </si>
  <si>
    <t>Nátery oceľ.konštr. polyuretánové ťažkých A dvojnásobné 2x s emailovaním.- 140μm</t>
  </si>
  <si>
    <t>783190</t>
  </si>
  <si>
    <t>Nátery oceľových konštrukcií - požiarny R 15 D1</t>
  </si>
  <si>
    <t>430864004.S</t>
  </si>
  <si>
    <t>Montáž rôznych dielov OK - štvrtá cenová krivka do 10 000 kg vrátane a vrátane dodávky</t>
  </si>
  <si>
    <t>SO 02-3.1 - Garáže - Silnoprúdová elektroinštalácia</t>
  </si>
  <si>
    <t>Zásuvka dvojnásobná na povrch, radenie 2x(2P+PE),IP 55</t>
  </si>
  <si>
    <t>210111032.S</t>
  </si>
  <si>
    <t>Zásuvka dvojnásobná na povrchovú montáž IP 55, 250V / 16A, vrátane zapojenia 2 x 2P + PE</t>
  </si>
  <si>
    <t>Zásuvka nástenná priemyslová IPN 1653, 3P + N + PE, IP 44 - 400V, 16A</t>
  </si>
  <si>
    <t>Priemyslová zásuvka nástenná CEE 400V/16A, vrátane zapojenia, IPN, IPG 1643, 3P + PE, IPN, IPG 1653, 3P + N + PE</t>
  </si>
  <si>
    <t>Rozvádzač RS2</t>
  </si>
  <si>
    <t>341110010800.S</t>
  </si>
  <si>
    <t>Vodič medený CYY 6 mm2</t>
  </si>
  <si>
    <t>210800010.S</t>
  </si>
  <si>
    <t>Vodič medený uložený pevne CYY 450/750 V  6mm2</t>
  </si>
  <si>
    <t>341310009400.S</t>
  </si>
  <si>
    <t>Vodič medený flexibilný H07V-K 25 mm2</t>
  </si>
  <si>
    <t>210800631.S</t>
  </si>
  <si>
    <t>Vodič medený uložený pevne H07V-K (CYA)  450/750 V 25</t>
  </si>
  <si>
    <t>Kábel CHKE-V-J 3x2.5</t>
  </si>
  <si>
    <t>Kábel bezhalogénový, medený uložený voľne NHXH-FE 180/E30 0,6/1,0 kV  3x2,5</t>
  </si>
  <si>
    <t>SO 02-3.2 - Garáže - Núdzové osvetlenie</t>
  </si>
  <si>
    <t>D1 - Dodávka svietidiel  - montáž</t>
  </si>
  <si>
    <t>D4 - Rúrové a nosné systémy – montáž</t>
  </si>
  <si>
    <t>D5 - Káble na prenos a energie a správ – montáž</t>
  </si>
  <si>
    <t xml:space="preserve">21-M - Elektromontáže   </t>
  </si>
  <si>
    <t xml:space="preserve">    D3 - Káble na prenos a energie a správ   </t>
  </si>
  <si>
    <t>Dodávka svietidiel  - montáž</t>
  </si>
  <si>
    <t>Rúrové a nosné systémy – montáž</t>
  </si>
  <si>
    <t>Káble na prenos a energie a správ – montáž</t>
  </si>
  <si>
    <t>21-M</t>
  </si>
  <si>
    <t>SO 02-4 - Garáže - Slaborúdová elektroinštalácia</t>
  </si>
  <si>
    <t>Kábel oznamovací  1-PCXHE-R4x2x0,5, cat6+ - uložený pevne -/CCTV/</t>
  </si>
  <si>
    <t>Montáž kábla 1-PCXHE-R4x2x0,5, cat6+ - CCTV uložený pevne</t>
  </si>
  <si>
    <t xml:space="preserve">Datové káble 1-PCXHE-R4x2x0,5, cat.6+, / ŠK / </t>
  </si>
  <si>
    <t>Montáž kábla, 1-PCXHE-R4x2x0,5, cat.6+, / ŠK /,  do žľabu</t>
  </si>
  <si>
    <t>SO 02-5 - Garáže-Ústredné vykurovanie</t>
  </si>
  <si>
    <t xml:space="preserve">    24-M - Montáže vzduchotechnických zariad.   </t>
  </si>
  <si>
    <t>24-M</t>
  </si>
  <si>
    <t xml:space="preserve">Montáže vzduchotechnických zariad.   </t>
  </si>
  <si>
    <t>mont-multisplit</t>
  </si>
  <si>
    <t>Montáž multisplitovej jednotky</t>
  </si>
  <si>
    <t>msplit carrier</t>
  </si>
  <si>
    <t>Multisplitová jednotka Carrier</t>
  </si>
  <si>
    <t>v-38QUS042D8S5</t>
  </si>
  <si>
    <t>-vonkajšia jednotka 38QUS 042 D8S5-1 - 1ks</t>
  </si>
  <si>
    <t>vn-42QTD012D8S</t>
  </si>
  <si>
    <t>-vnútorná kazetová jednotka 42QTD 012 D8S-1 - 2ks</t>
  </si>
  <si>
    <t>kj-QSS018D8S</t>
  </si>
  <si>
    <t>-kanálová jednotka QSS 018 D8S-1 - 1ks</t>
  </si>
  <si>
    <t>msplit carrier1-2</t>
  </si>
  <si>
    <t>v-38QUS027D8S3</t>
  </si>
  <si>
    <t>-vonkajšia jednotka 38QUS 027 D8S3-1 - 1ks</t>
  </si>
  <si>
    <t>vn-42QTD012D8S1</t>
  </si>
  <si>
    <t>-vnútorná kazetová jednotka 42QTD 012 D8S-1 - 1ks</t>
  </si>
  <si>
    <t>m-mp</t>
  </si>
  <si>
    <t>Montáž - potrubie z medených trubiek</t>
  </si>
  <si>
    <t>722160371</t>
  </si>
  <si>
    <t>Potrubie vodovodné izolované z medených rúrok Cu  Dn1/4", 3/8"</t>
  </si>
  <si>
    <t>141d-chladivoR32</t>
  </si>
  <si>
    <t>Chladivo R 32</t>
  </si>
  <si>
    <t>PPV-MV-1</t>
  </si>
  <si>
    <t>PPV + MV</t>
  </si>
  <si>
    <t>MD1</t>
  </si>
  <si>
    <t>vp-1</t>
  </si>
  <si>
    <t>Vnútrostaveniskový presun</t>
  </si>
  <si>
    <t>Murárska výpomoc-otvory v stenách a začistenie</t>
  </si>
  <si>
    <t>SO 02-6 - Garáže - Zdravotechnika</t>
  </si>
  <si>
    <t>Potrubie kanalizačné ležaté Dxt 160x7 mm</t>
  </si>
  <si>
    <t>722221083.S</t>
  </si>
  <si>
    <t>Montáž guľového kohúta vypúšťacieho závitového G 3/4</t>
  </si>
  <si>
    <t>551110011300.S</t>
  </si>
  <si>
    <t>Guľový uzáver vypúšťací s páčkou, 3/4" M, mosadz</t>
  </si>
  <si>
    <t>722221310.S</t>
  </si>
  <si>
    <t>Montáž spätnej klapky závitovej pre vodu G 3/4</t>
  </si>
  <si>
    <t>551190000900.S</t>
  </si>
  <si>
    <t>Spätná klapka vodorovná závitová 3/4", PN 10, pre vodu, mosadz</t>
  </si>
  <si>
    <t>SO 02-7 - Garáže - Vzduchotechnika</t>
  </si>
  <si>
    <t xml:space="preserve">D1 - Zariadenie č.30 Podtlakové vetranie priestoru pre umývanie automobilov - VAP </t>
  </si>
  <si>
    <t xml:space="preserve">Zariadenie č.30 Podtlakové vetranie priestoru pre umývanie automobilov - VAP </t>
  </si>
  <si>
    <t>Pol2</t>
  </si>
  <si>
    <t>Ventilátor axiálny nástenný s priemerom 400mm, objemový prietok V=3780m3/h, externý tlak dp=100Pa, EC motor, IP54 (napr. FN040-6IL.BD.A7P1 alebo technicky a výkonovo porovnateľné zariadenie)</t>
  </si>
  <si>
    <t>Pol3</t>
  </si>
  <si>
    <t>Pol4</t>
  </si>
  <si>
    <t>Pol5</t>
  </si>
  <si>
    <t>Protidažďová žalúzia s rámikom 560x560mm, hliníková, RAL podľa steny</t>
  </si>
  <si>
    <t>Pol6</t>
  </si>
  <si>
    <t>Pol7</t>
  </si>
  <si>
    <t>SO 02-8 - Garáže - Rozvod stlačeného vzduchu</t>
  </si>
  <si>
    <t>D1 - Hasičská stanica Hálkova 3 Bratislava - SO02 Garáže - Rozvod stlačeného vzduchu</t>
  </si>
  <si>
    <t>D2 - Ostatné</t>
  </si>
  <si>
    <t>Hasičská stanica Hálkova 3 Bratislava - SO02 Garáže - Rozvod stlačeného vzduchu</t>
  </si>
  <si>
    <t>Pol8</t>
  </si>
  <si>
    <t>Rúrka oceľová bezošvá , 11 353.1 DN15 (napr. rozmer 21,3x2,6), vr. kolien, odbočiek, redukcíí</t>
  </si>
  <si>
    <t>Pol9</t>
  </si>
  <si>
    <t>Rúrka oceľová bezošvá, 11 353.1 DN25 (napr. rozměr 31,8x2,6), vr. kolien, odbočiek, redukcíí</t>
  </si>
  <si>
    <t>Pol10</t>
  </si>
  <si>
    <t>Chránička potrubia Fe 44,5x3,2/0,5m, vr. Vnútorného a vonkajšieho náteru, požiarne upchávky a vŕtaného prestupu</t>
  </si>
  <si>
    <t>Pol11</t>
  </si>
  <si>
    <t>Guľlový kohút nátrubkový G3/8", PN16, vr. Šróbenia a nástavcov</t>
  </si>
  <si>
    <t>Pol12</t>
  </si>
  <si>
    <t>Guľový kohút nátrubkový G1/2", PN16 , vr. Šróbenia a nástavcov</t>
  </si>
  <si>
    <t>Pol13</t>
  </si>
  <si>
    <t>Guľový kohút nátrubkový G1", PN16, vr. Šróbenia a nástavcov</t>
  </si>
  <si>
    <t>Pol14</t>
  </si>
  <si>
    <t>Kohút tlakomerný trojcestný ČSN 13 751 G1/2", vr. redukcie na manometer</t>
  </si>
  <si>
    <t>Pol15</t>
  </si>
  <si>
    <t>Manometr pr. 100 mm, 0-1,6 MPa</t>
  </si>
  <si>
    <t>Pol16</t>
  </si>
  <si>
    <t>Výstupný redukčný ventil potrubného zvodu, vstupný tlak 12 bar, výstupný tlak 1-10 bar, pripojenie vstup G3,8", pripojenie výstup G1/4"</t>
  </si>
  <si>
    <t>Pol18</t>
  </si>
  <si>
    <t>Stacionárny, vzduchom chladený, piestový kompresor bez vstreku oleja. Rreferenčný typ Napr. Aircraft Airprofi 503/100, Súčasťoiu dodávky tlaková hadica DN15 PN16</t>
  </si>
  <si>
    <t>Pol19</t>
  </si>
  <si>
    <t>Kondenzačná sušička vzduchu, referenčný typ Napr. KAESER KRYOSEC TAH 7, TRB +3°C, prietok vzduchu 36 m3/h, max. tlak 16 bar, 230 V / 0,17 kW</t>
  </si>
  <si>
    <t>Pol21</t>
  </si>
  <si>
    <t>Náter /značenie/ potrubia dľa technol. postupu dodávateľa</t>
  </si>
  <si>
    <t>Pol23</t>
  </si>
  <si>
    <t>Dodávka a zhotovene konzol a závesov a pomocných oceľových konštrukcií v min. kvalite HILTI, vr. kotevného materiálu</t>
  </si>
  <si>
    <t>Pol26</t>
  </si>
  <si>
    <t>SO 02-9 - Garáže - Odsávanie výfukových plynov</t>
  </si>
  <si>
    <t>D1 - Montáž a dodávka výfukových plynov</t>
  </si>
  <si>
    <t>D+M Ventilator F40 7,5 kW</t>
  </si>
  <si>
    <t>D+M Frekv menič 7,5 kw</t>
  </si>
  <si>
    <t>D+M Vysokorýchlostná koľajnica pre odsávanie výfukových plynov ( ako napr. Magnatrack horis)Materiál hliník, Dĺžka 7.0m,  dĺžka vertikálnej hadice 4,0 m/ DN 160</t>
  </si>
  <si>
    <t>D+M Navijak na odsávanie výfukových plynov široký s uzatváracou klapkou a strunovým návinom.Hadica NR-CP, DN 160,  dĺžka 10 m. Koncovka naodsávanie od výfuku gumená s kliešťami DN 160</t>
  </si>
  <si>
    <t>Spojovací a tesniaci materiál</t>
  </si>
  <si>
    <t>SO-02-10.1,2,3 - Areálová dažďová a splašková kanalizácia + prepojovací vodovod</t>
  </si>
  <si>
    <t xml:space="preserve">    8 - Rúrové vedenie</t>
  </si>
  <si>
    <t xml:space="preserve">    23-M - Montáže potrubia</t>
  </si>
  <si>
    <t>131201102.S</t>
  </si>
  <si>
    <t>Výkop nezapaženej jamy v hornine 3, nad 100 do 1000 m3</t>
  </si>
  <si>
    <t>151101102.S</t>
  </si>
  <si>
    <t>Paženie a rozopretie stien rýh pre podzemné vedenie, príložné do 4 m</t>
  </si>
  <si>
    <t>151101112.S</t>
  </si>
  <si>
    <t>Odstránenie paženia rýh pre podzemné vedenie, príložné hĺbky do 4 m</t>
  </si>
  <si>
    <t>175101101.S</t>
  </si>
  <si>
    <t>Obsyp potrubia sypaninou z vhodných hornín 1 až 4 bez prehodenia sypaniny</t>
  </si>
  <si>
    <t>386921111.S</t>
  </si>
  <si>
    <t>Montáž odlučovača ropných látok, železobetónového, s prietokom 3 l/s</t>
  </si>
  <si>
    <t>594320008355</t>
  </si>
  <si>
    <t>Odlučovač ropných látok Napr. SEPURATOR BLUE 3 + PURASORB, TECHNO TIP</t>
  </si>
  <si>
    <t>451572111.S</t>
  </si>
  <si>
    <t>Lôžko pod potrubie, stoky a drobné objekty, v otvorenom výkope z kameniva drobného ťaženého 0-4 mm</t>
  </si>
  <si>
    <t>583310003400.S</t>
  </si>
  <si>
    <t>Štrkopiesok frakcia 0-63 mm</t>
  </si>
  <si>
    <t>R.C16</t>
  </si>
  <si>
    <t>Podkladný betón tr C16</t>
  </si>
  <si>
    <t>Rúrové vedenie</t>
  </si>
  <si>
    <t>871171400.S</t>
  </si>
  <si>
    <t>Potrubie vodovodné z PE 100 SDR11/PN16 zvárané natupo D 32x3,0 mm</t>
  </si>
  <si>
    <t>871315542</t>
  </si>
  <si>
    <t>Potrubie kanalizačné PVC-U gravitačné hladké Wavin KG plnostenné SN 8 DN 150</t>
  </si>
  <si>
    <t>892262121.S</t>
  </si>
  <si>
    <t>Tlaková skúška vodou potrubí DN 100-200 s kompletnou sadou tesniaceho vaku</t>
  </si>
  <si>
    <t>úsek</t>
  </si>
  <si>
    <t>892351000.S</t>
  </si>
  <si>
    <t>Skúška tesnosti kanalizácie D 200 mm</t>
  </si>
  <si>
    <t>895970006.S</t>
  </si>
  <si>
    <t>Montáž vsakovacieho bloku inšpekčného 1200x600x600 mm vrátane geotextílie</t>
  </si>
  <si>
    <t>286650000300.S</t>
  </si>
  <si>
    <t>R.sed</t>
  </si>
  <si>
    <t>Osadenie sedimentačnej nádrže železobetónovej, hmotnosti do 4 t</t>
  </si>
  <si>
    <t>594340000300.S</t>
  </si>
  <si>
    <t>Sedimentačná nádrž, objem nádrže 5 m3, železobetónová</t>
  </si>
  <si>
    <t>894101112.S</t>
  </si>
  <si>
    <t>Osadenie akumulačnej nádrže železobetónovej, hmotnosti nad 4 do 10 t</t>
  </si>
  <si>
    <t>594340000500.S</t>
  </si>
  <si>
    <t>Akumulačná nádrž, lxšxv 3100x2400x2250 mm, objem nádrže 12 m3, železobetónová</t>
  </si>
  <si>
    <t>894170033.S</t>
  </si>
  <si>
    <t>Montáž filtračno-usadzovacej šachty DN600, výška 2000 mm</t>
  </si>
  <si>
    <t>286610047600.S</t>
  </si>
  <si>
    <t>Filtračno-usadzovacia šachta, DN 600, výška 2000 mm</t>
  </si>
  <si>
    <t>894810012.S</t>
  </si>
  <si>
    <t>Montáž PP revíznej kanalizačnej šachty, priemeru 1000 mm, výška šachty 2 m, s roznášacím prstencom a poklopom</t>
  </si>
  <si>
    <t>286610045200.S</t>
  </si>
  <si>
    <t>Vlnovcová šachtová rúra kanalizačná 1000 mm, dĺžka 1,2 m, PP</t>
  </si>
  <si>
    <t>286610040800</t>
  </si>
  <si>
    <t>Šachtové dno prietočné DN 160x0° s výkyvom, ku kanalizačnej revíznej šachte TEGRA 1000 NG, pre hladké potrubia KG, PP, WAVIN</t>
  </si>
  <si>
    <t>286610046100.S</t>
  </si>
  <si>
    <t>Prechodový kónus 600/1000 mm ku kanalizačnej revíznej šachte 1000 mm, PP</t>
  </si>
  <si>
    <t>286610047200.S</t>
  </si>
  <si>
    <t>Rebrík s 6 nášľapnými stupňami, dĺ. do 2 m, ku kanalizačnej revíznej šachte 1000 mm, sklolaminát</t>
  </si>
  <si>
    <t>286610047300.S</t>
  </si>
  <si>
    <t>Set príslušenstva k rebríku (obruč + 2 úchyty) ku kanalizačnej revíznej šachte 1000 mm</t>
  </si>
  <si>
    <t>286710036000.S</t>
  </si>
  <si>
    <t>Gumové tesnenie šachtovej rúry 1000 mm ku kanalizačnej revíznej šachte 1000 mm</t>
  </si>
  <si>
    <t>552410002100.S</t>
  </si>
  <si>
    <t>Poklop liatinový A15 priemer 600 mm</t>
  </si>
  <si>
    <t>592240009400.S</t>
  </si>
  <si>
    <t>Betónový roznášací prstenec pre revízne šachty DN 600 až 1000</t>
  </si>
  <si>
    <t>R.OJ</t>
  </si>
  <si>
    <t>Dobetónovanie očakávacej jamy</t>
  </si>
  <si>
    <t>426120001110</t>
  </si>
  <si>
    <t>Čerpadlo ponorné Sigma NAUTILA 1"</t>
  </si>
  <si>
    <t>Pol27</t>
  </si>
  <si>
    <t>Horizontálne pretláčanie pod dvorom</t>
  </si>
  <si>
    <t>23-M</t>
  </si>
  <si>
    <t>Montáže potrubia</t>
  </si>
  <si>
    <t>230170011.S</t>
  </si>
  <si>
    <t>Tlaková skúška vodovodu DN 25</t>
  </si>
  <si>
    <t>SO 03 - Spevnené plochy</t>
  </si>
  <si>
    <t>SO 03-1 - Úprava dažďovej kanalizácie pre SO 03</t>
  </si>
  <si>
    <t xml:space="preserve">    99 - Presun hmôt HSV</t>
  </si>
  <si>
    <t>871315506.S</t>
  </si>
  <si>
    <t>Potrubie kanalizačné PVC-U gravitačné hladké viacvrstvové SN 4 DN 150</t>
  </si>
  <si>
    <t>892311000.S</t>
  </si>
  <si>
    <t>Skúška tesnosti kanalizácie D 150 mm</t>
  </si>
  <si>
    <t>Presun hmôt HSV</t>
  </si>
  <si>
    <t>998276101.S</t>
  </si>
  <si>
    <t>Presun hmôt pre rúrové vedenie hĺbené z rúr z plast., hmôt alebo sklolamin. v otvorenom výkope</t>
  </si>
  <si>
    <t>DLZ</t>
  </si>
  <si>
    <t>Demontáž líniového odvodňovacieho žľabu</t>
  </si>
  <si>
    <t>SO 03-2 - SO 03  Spevnené plochy</t>
  </si>
  <si>
    <t xml:space="preserve"> VA project s. r. o. </t>
  </si>
  <si>
    <t xml:space="preserve">                                         </t>
  </si>
  <si>
    <t>D1 - PRÁCE A DODÁVKY HSV</t>
  </si>
  <si>
    <t xml:space="preserve">    1 - ZEMNE PRÁCE</t>
  </si>
  <si>
    <t xml:space="preserve">    2 - ZÁKLADY</t>
  </si>
  <si>
    <t xml:space="preserve">    4 - VODOROVNÉ KONŠTRUKCIE</t>
  </si>
  <si>
    <t xml:space="preserve">    5 - KOMUNIKÁCIE</t>
  </si>
  <si>
    <t xml:space="preserve">    8 - RÚROVÉ VEDENIA</t>
  </si>
  <si>
    <t xml:space="preserve">    9 - OSTATNÉ KONŠTRUKCIE A PRÁCE</t>
  </si>
  <si>
    <t>PRÁCE A DODÁVKY HSV</t>
  </si>
  <si>
    <t>ZEMNE PRÁCE</t>
  </si>
  <si>
    <t>113107212</t>
  </si>
  <si>
    <t>Odstránenie podkladov alebo krytov z kameniva ťaž. hr. do 20 cm, nad 200 m2</t>
  </si>
  <si>
    <t>113107232</t>
  </si>
  <si>
    <t>Odstránenie podkladov alebo krytov z betónu prost. hr. do 30 cm, nad 200 m2</t>
  </si>
  <si>
    <t>113107241</t>
  </si>
  <si>
    <t>Odstránenie podkladov alebo krytov živičných hr. do 5 cm, nad 200 m2</t>
  </si>
  <si>
    <t>113202111</t>
  </si>
  <si>
    <t>Vytrhanie krajníkov alebo obrubníkov stojatých</t>
  </si>
  <si>
    <t>132201101</t>
  </si>
  <si>
    <t>Hĺbenie rýh šírka do 60 cm v horn. tr. 3 do 100 m3</t>
  </si>
  <si>
    <t>132201109</t>
  </si>
  <si>
    <t>Príplatok za lepivosť horniny tr. 3 v rýhach š. do 60 cm</t>
  </si>
  <si>
    <t>162701105</t>
  </si>
  <si>
    <t>Vodorovné premiestnenie výkopu do 10000 m horn. tr. 1-4</t>
  </si>
  <si>
    <t>162701109</t>
  </si>
  <si>
    <t>Príplatok za každých ďalších 1000 m nad 10000 m horn. tr. 1-4</t>
  </si>
  <si>
    <t>171201102</t>
  </si>
  <si>
    <t>Poplatok za uloženie - zemina</t>
  </si>
  <si>
    <t>174101101</t>
  </si>
  <si>
    <t>Zásyp zhutnený jám, rýh, šachiet alebo okolo objektu</t>
  </si>
  <si>
    <t>583371010</t>
  </si>
  <si>
    <t>Štrkopiesok na zásyp - dodávka</t>
  </si>
  <si>
    <t>175101101</t>
  </si>
  <si>
    <t>Obsyp potrubia bez prehodenia sypaniny</t>
  </si>
  <si>
    <t>Úprava pláne v zárezoch v horn. tr. 1-4 so zhutnením</t>
  </si>
  <si>
    <t>ZÁKLADY</t>
  </si>
  <si>
    <t>273361821</t>
  </si>
  <si>
    <t>Výstuž základových dosiek 10505</t>
  </si>
  <si>
    <t>VODOROVNÉ KONŠTRUKCIE</t>
  </si>
  <si>
    <t>451573111</t>
  </si>
  <si>
    <t>Lôžko pod potrubie, stoky v otv. výk. z piesku a štrkopiesku</t>
  </si>
  <si>
    <t>KOMUNIKÁCIE</t>
  </si>
  <si>
    <t>564861111</t>
  </si>
  <si>
    <t>Podklad zo štrkodrte hr. 20 cm</t>
  </si>
  <si>
    <t>567122114</t>
  </si>
  <si>
    <t>Podklad z KZC CBGM C12/15 hr. 15 cm</t>
  </si>
  <si>
    <t>581132111</t>
  </si>
  <si>
    <t>Kryt cementobet. komunikácií skup. 1 hr. 20 cm (protišmyk. úprava)</t>
  </si>
  <si>
    <t>584921140</t>
  </si>
  <si>
    <t>Montáž dočasného DZ - dopravná značka</t>
  </si>
  <si>
    <t>kus</t>
  </si>
  <si>
    <t>584921150</t>
  </si>
  <si>
    <t>Demontáž dočasného DZ - dopravná značka</t>
  </si>
  <si>
    <t>584921160</t>
  </si>
  <si>
    <t>Prenájom - dopravná značka</t>
  </si>
  <si>
    <t>584921165</t>
  </si>
  <si>
    <t>Prenájom - plastový podstavec + stĺpik</t>
  </si>
  <si>
    <t>RÚROVÉ VEDENIA</t>
  </si>
  <si>
    <t>871313121</t>
  </si>
  <si>
    <t>Montáž potrubia z kanaliz. rúr tvr. PVC otv. výk. DN150</t>
  </si>
  <si>
    <t>286111200</t>
  </si>
  <si>
    <t>Rúrka PVC kanalizačná hrdlová  DN110/1000 - dodávka</t>
  </si>
  <si>
    <t>871371115</t>
  </si>
  <si>
    <t>Prepojenie potrubia na existujúcu šachtu</t>
  </si>
  <si>
    <t>892101111</t>
  </si>
  <si>
    <t>Skúška tesnosti kanalizačného potrubia DN do 200 vodou</t>
  </si>
  <si>
    <t>895983420</t>
  </si>
  <si>
    <t>Osadenie žľabov</t>
  </si>
  <si>
    <t>595109110</t>
  </si>
  <si>
    <t>FILCOTEN ONE - žľab NW 150 - dodávka</t>
  </si>
  <si>
    <t>595109120</t>
  </si>
  <si>
    <t>FILCOTEN ONE - vpust vrchný diel s roštom - dodávka</t>
  </si>
  <si>
    <t>595109130</t>
  </si>
  <si>
    <t>FILCOTEN ONE - vpust spodný diel - dodávka</t>
  </si>
  <si>
    <t>595109140</t>
  </si>
  <si>
    <t>FILCOTEN ONE - kalový kôš, plast. - dddodávka</t>
  </si>
  <si>
    <t>595109150</t>
  </si>
  <si>
    <t>FILCOTEN ONE - pachový uzáver - dodávka</t>
  </si>
  <si>
    <t>595109160</t>
  </si>
  <si>
    <t>FILCOTEN ONE - čelná a koncová stena - dodávka</t>
  </si>
  <si>
    <t>OSTATNÉ KONŠTRUKCIE A PRÁCE</t>
  </si>
  <si>
    <t>914001111</t>
  </si>
  <si>
    <t>Osadenie zvislých cest. dopr. značiek na stĺpiky, konzoly alebo objekty</t>
  </si>
  <si>
    <t>40444027020</t>
  </si>
  <si>
    <t>Značky dopravné reflexné 270-20 - dodávka</t>
  </si>
  <si>
    <t>404440509100</t>
  </si>
  <si>
    <t>Značky dopravné reflexné 509-100 r. 4 - dodávka</t>
  </si>
  <si>
    <t>404459620</t>
  </si>
  <si>
    <t>Stĺpik na dopravnú značku - komplet - dodávka</t>
  </si>
  <si>
    <t>914001115</t>
  </si>
  <si>
    <t>Montáž zvislých cest. dopr. značiek na stĺpiky, konzoly alebo objekty</t>
  </si>
  <si>
    <t>404440531</t>
  </si>
  <si>
    <t>Značky dopravné reflexné 531 - dodávka</t>
  </si>
  <si>
    <t>915711111</t>
  </si>
  <si>
    <t>Vodorovné značenie krytov striek. farbou, deliace čiary š. 12 cm</t>
  </si>
  <si>
    <t>915711116</t>
  </si>
  <si>
    <t>Vodor. znač. krytov náter. - piktogram "chodci"</t>
  </si>
  <si>
    <t>915719111</t>
  </si>
  <si>
    <t>Príplatok za reflexnú úpravu balotinovú, deliace čiaryš. 12 cm</t>
  </si>
  <si>
    <t>915791111</t>
  </si>
  <si>
    <t>Predznač. pre vodor. znač. náter. hmot., del. čiary, pásiky</t>
  </si>
  <si>
    <t>916131111</t>
  </si>
  <si>
    <t>Osadenie obruby z veľkých kociek bez opory do lôžka z betónu</t>
  </si>
  <si>
    <t>583801550</t>
  </si>
  <si>
    <t>916561111</t>
  </si>
  <si>
    <t>Osadenie záhonového obrubníka betónového do lôžka z betónu s bočnou oporou</t>
  </si>
  <si>
    <t>592173208</t>
  </si>
  <si>
    <t>Obrubník záhonový betónový 1000/200/50 sivá - dodávka</t>
  </si>
  <si>
    <t>917461111</t>
  </si>
  <si>
    <t>Osadenie chodník. obrubníka kamenného stojatého s oporou do lôžka z betónu</t>
  </si>
  <si>
    <t>583803030</t>
  </si>
  <si>
    <t>Obrubník kamenný žula 500/300/150 mm - dodávka</t>
  </si>
  <si>
    <t>919722111</t>
  </si>
  <si>
    <t>Dilatačné škáry rezané priečne, rezanie škár š. 2 až 5 mm</t>
  </si>
  <si>
    <t>919722211</t>
  </si>
  <si>
    <t>Dilatačné škáry rezané priečne, zaliatie škár š. nad 3 do 9 mm za studena</t>
  </si>
  <si>
    <t>111636110</t>
  </si>
  <si>
    <t>Zálievka asfaltová  - dodávka</t>
  </si>
  <si>
    <t>919735111</t>
  </si>
  <si>
    <t>Rezanie stávajúceho živičného krytu alebo podkladu hr. do 5 cm</t>
  </si>
  <si>
    <t>919735113</t>
  </si>
  <si>
    <t>Rezanie stávajúceho živičného krytu alebo podkladu hr. do 15 cm</t>
  </si>
  <si>
    <t>919735123</t>
  </si>
  <si>
    <t>Rezanie stávajúceho betónového krytu alebo podkladu hr. do 15 cm</t>
  </si>
  <si>
    <t>919741111</t>
  </si>
  <si>
    <t>Ošetrenie cementobetónovej plochy vodou</t>
  </si>
  <si>
    <t>979080001</t>
  </si>
  <si>
    <t>Skladné na skládke - živičná suť</t>
  </si>
  <si>
    <t>979080002</t>
  </si>
  <si>
    <t>Skladné na skládke - ostatná suť</t>
  </si>
  <si>
    <t>979082213</t>
  </si>
  <si>
    <t>Vodor. doprava sute po suchu do 1 km</t>
  </si>
  <si>
    <t>979082219</t>
  </si>
  <si>
    <t>Príplatok za každý ďalší 1 km sute</t>
  </si>
  <si>
    <t>979084216</t>
  </si>
  <si>
    <t>Vodor. doprava vybúraných hmôt po suchu do 5 km</t>
  </si>
  <si>
    <t>979084219</t>
  </si>
  <si>
    <t>Príplatok za každých ďalších 5 km vybúr. hmôt nad 5km</t>
  </si>
  <si>
    <t>998224111</t>
  </si>
  <si>
    <t>Presun hmôt pre komunikácie, kryt betónový</t>
  </si>
  <si>
    <t>SO-04 - Elektrická prípojka NN</t>
  </si>
  <si>
    <t>D1 - Nízkonapäťový rozvádzač</t>
  </si>
  <si>
    <t>D2 - Káble na prenos energie a správ</t>
  </si>
  <si>
    <t>D3 - Rúrové a nosné systémy</t>
  </si>
  <si>
    <t>D4 - Spínacie, riadiace a zásuvkové prístroje</t>
  </si>
  <si>
    <t>D5 - Uzemnenie a bleskozvod</t>
  </si>
  <si>
    <t>D6 - Režijné výkony</t>
  </si>
  <si>
    <t>Nízkonapäťový rozvádzač</t>
  </si>
  <si>
    <t>Pol30</t>
  </si>
  <si>
    <t>Rozvádzač REN + pilier (Elektromerový rozvádzač ER PV F663 160A 150/5A PO 240/95)  Rozmery:800/800/250mm/v,š,h/</t>
  </si>
  <si>
    <t>Káble na prenos energie a správ</t>
  </si>
  <si>
    <t>Pol48</t>
  </si>
  <si>
    <t>Silové vodiče s jednou žilou do jestvujúcej trubky, popr.bez uchytenia do jestvujúcich kanálov uložiť. - CY25mm ZELENOZLTY</t>
  </si>
  <si>
    <t>Pol49</t>
  </si>
  <si>
    <t>Opláštené vodiče do jestvujúcich trubiek zatiahnuť, popr.bez uchytenia do jestvujúcich lávok, roštov, nosných líšt a kanálov uloži. NAYY-J 4x150mm2 / 1-CHKE-V /</t>
  </si>
  <si>
    <t>Rúrové a nosné systémy</t>
  </si>
  <si>
    <t>Pol50</t>
  </si>
  <si>
    <t>Ukončenie vodičov v rozvádzači do 240mm</t>
  </si>
  <si>
    <t>Pol51</t>
  </si>
  <si>
    <t>Drážka šírky 50mm</t>
  </si>
  <si>
    <t>Spínacie, riadiace a zásuvkové prístroje</t>
  </si>
  <si>
    <t>Pol52</t>
  </si>
  <si>
    <t>Pol53</t>
  </si>
  <si>
    <t>Káblový žľab z pozinkovanej ocele (vz), so spodnými dierami, lemované okraje, s udaným minimálnym zaťažením trasy v kN/m pri rozpone 1,5 m a s prehnutím maximálne 5 mm. Kábelový žlab 1,4kN  dĺžka 210mm</t>
  </si>
  <si>
    <t>Pol54</t>
  </si>
  <si>
    <t>Uzemnenie a bleskozvod</t>
  </si>
  <si>
    <t>Pol55</t>
  </si>
  <si>
    <t>Zemniaci pásik FeZn30x4</t>
  </si>
  <si>
    <t>Pol56</t>
  </si>
  <si>
    <t>Drôt FeZnØ10</t>
  </si>
  <si>
    <t>Pol57</t>
  </si>
  <si>
    <t>Svorka SR02,03</t>
  </si>
  <si>
    <t>Režijné výkony</t>
  </si>
  <si>
    <t>Pol58</t>
  </si>
  <si>
    <t>Revízna správa</t>
  </si>
  <si>
    <t>C- Montáž a zapojenie svetlometu</t>
  </si>
  <si>
    <t>Kábel bezhalogénový, medený uložený pevne 1-CHKE-V 0,6/1,0 kV 4x150mm2</t>
  </si>
  <si>
    <t>D+M  Z1 - oceľové dvere dvojkrídlové 2300/2250 mm</t>
  </si>
  <si>
    <t>Vsakovací blok, rozmer 1200x600x600 mm, pre vsakovanie dažďovej vody, PP</t>
  </si>
  <si>
    <t>24a</t>
  </si>
  <si>
    <t>Dátová zásuvka 1x RJ45 CAT6 komplet</t>
  </si>
  <si>
    <t xml:space="preserve">Dátová zásuvka 2x RJ45 CAT6 komplet  </t>
  </si>
  <si>
    <t>17a</t>
  </si>
  <si>
    <t>Keline rozvodný panel 19", 9 x 230V, French</t>
  </si>
  <si>
    <t>19a</t>
  </si>
  <si>
    <t>Montáž Keline rozvodný panel 19", 9 x 230V, French</t>
  </si>
  <si>
    <t>22a</t>
  </si>
  <si>
    <t>Dátová zásuvka 2x RJ45 CAT6 komplet</t>
  </si>
  <si>
    <t>Montáž  Keline rozvodný panel 19", 9 x 230V, French</t>
  </si>
  <si>
    <t>Kocka dlažobná 120/120/120 mm - dodávka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</si>
</sst>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9"/>
      <name val="Arial CE"/>
      <family val="2"/>
      <charset val="238"/>
    </font>
    <font>
      <i/>
      <sz val="9"/>
      <color rgb="FF0000FF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3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>
      <alignment horizontal="center" vertical="center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34" fillId="6" borderId="22" xfId="0" applyFont="1" applyFill="1" applyBorder="1" applyAlignment="1" applyProtection="1">
      <alignment horizontal="left" vertical="center" wrapText="1"/>
      <protection locked="0"/>
    </xf>
    <xf numFmtId="0" fontId="21" fillId="6" borderId="22" xfId="0" applyFont="1" applyFill="1" applyBorder="1" applyAlignment="1" applyProtection="1">
      <alignment horizontal="left" vertical="center" wrapText="1"/>
      <protection locked="0"/>
    </xf>
    <xf numFmtId="167" fontId="21" fillId="6" borderId="22" xfId="0" applyNumberFormat="1" applyFont="1" applyFill="1" applyBorder="1" applyAlignment="1" applyProtection="1">
      <alignment vertical="center"/>
      <protection locked="0"/>
    </xf>
    <xf numFmtId="0" fontId="21" fillId="6" borderId="22" xfId="0" applyFont="1" applyFill="1" applyBorder="1" applyAlignment="1" applyProtection="1">
      <alignment horizontal="center" vertical="center" wrapText="1"/>
      <protection locked="0"/>
    </xf>
    <xf numFmtId="0" fontId="34" fillId="6" borderId="22" xfId="0" applyFont="1" applyFill="1" applyBorder="1" applyAlignment="1" applyProtection="1">
      <alignment horizontal="center" vertical="center" wrapText="1"/>
      <protection locked="0"/>
    </xf>
    <xf numFmtId="0" fontId="37" fillId="6" borderId="22" xfId="0" applyFont="1" applyFill="1" applyBorder="1" applyAlignment="1" applyProtection="1">
      <alignment horizontal="left" vertical="center" wrapText="1"/>
      <protection locked="0"/>
    </xf>
    <xf numFmtId="0" fontId="21" fillId="6" borderId="22" xfId="0" applyFont="1" applyFill="1" applyBorder="1" applyAlignment="1" applyProtection="1">
      <alignment horizontal="center" vertical="center"/>
      <protection locked="0"/>
    </xf>
    <xf numFmtId="49" fontId="21" fillId="6" borderId="22" xfId="0" applyNumberFormat="1" applyFont="1" applyFill="1" applyBorder="1" applyAlignment="1" applyProtection="1">
      <alignment horizontal="left" vertical="center" wrapText="1"/>
      <protection locked="0"/>
    </xf>
    <xf numFmtId="4" fontId="21" fillId="6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Fill="1" applyBorder="1" applyAlignment="1" applyProtection="1">
      <alignment horizontal="left" vertical="center" wrapText="1"/>
      <protection locked="0"/>
    </xf>
    <xf numFmtId="167" fontId="34" fillId="6" borderId="22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34" fillId="6" borderId="22" xfId="0" applyFont="1" applyFill="1" applyBorder="1" applyAlignment="1" applyProtection="1">
      <alignment horizontal="center" vertical="center"/>
      <protection locked="0"/>
    </xf>
    <xf numFmtId="49" fontId="34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38" fillId="6" borderId="23" xfId="0" applyFont="1" applyFill="1" applyBorder="1" applyAlignment="1">
      <alignment horizontal="center" vertical="center"/>
    </xf>
    <xf numFmtId="0" fontId="38" fillId="6" borderId="24" xfId="0" applyFont="1" applyFill="1" applyBorder="1" applyAlignment="1">
      <alignment horizontal="center" vertical="center"/>
    </xf>
    <xf numFmtId="0" fontId="38" fillId="6" borderId="24" xfId="0" applyFont="1" applyFill="1" applyBorder="1" applyAlignment="1">
      <alignment vertical="center" wrapText="1"/>
    </xf>
    <xf numFmtId="0" fontId="38" fillId="6" borderId="24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8"/>
  <sheetViews>
    <sheetView showGridLines="0" workbookViewId="0">
      <selection activeCell="BH15" sqref="BH15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 x14ac:dyDescent="0.2">
      <c r="AR2" s="232" t="s">
        <v>5</v>
      </c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S2" s="14" t="s">
        <v>6</v>
      </c>
      <c r="BT2" s="14" t="s">
        <v>7</v>
      </c>
    </row>
    <row r="3" spans="1:74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 x14ac:dyDescent="0.2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 x14ac:dyDescent="0.2">
      <c r="B5" s="17"/>
      <c r="D5" s="21" t="s">
        <v>12</v>
      </c>
      <c r="K5" s="237" t="s">
        <v>13</v>
      </c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R5" s="17"/>
      <c r="BE5" s="234" t="s">
        <v>14</v>
      </c>
      <c r="BS5" s="14" t="s">
        <v>6</v>
      </c>
    </row>
    <row r="6" spans="1:74" s="1" customFormat="1" ht="36.950000000000003" customHeight="1" x14ac:dyDescent="0.2">
      <c r="B6" s="17"/>
      <c r="D6" s="23" t="s">
        <v>15</v>
      </c>
      <c r="K6" s="238" t="s">
        <v>16</v>
      </c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R6" s="17"/>
      <c r="BE6" s="235"/>
      <c r="BS6" s="14" t="s">
        <v>6</v>
      </c>
    </row>
    <row r="7" spans="1:74" s="1" customFormat="1" ht="12" customHeight="1" x14ac:dyDescent="0.2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35"/>
      <c r="BS7" s="14" t="s">
        <v>6</v>
      </c>
    </row>
    <row r="8" spans="1:74" s="1" customFormat="1" ht="12" customHeight="1" x14ac:dyDescent="0.2">
      <c r="B8" s="17"/>
      <c r="D8" s="24" t="s">
        <v>19</v>
      </c>
      <c r="K8" s="22" t="s">
        <v>20</v>
      </c>
      <c r="AK8" s="24" t="s">
        <v>21</v>
      </c>
      <c r="AN8" s="25"/>
      <c r="AR8" s="17"/>
      <c r="BE8" s="235"/>
      <c r="BS8" s="14" t="s">
        <v>6</v>
      </c>
    </row>
    <row r="9" spans="1:74" s="1" customFormat="1" ht="14.45" customHeight="1" x14ac:dyDescent="0.2">
      <c r="B9" s="17"/>
      <c r="AR9" s="17"/>
      <c r="BE9" s="235"/>
      <c r="BS9" s="14" t="s">
        <v>6</v>
      </c>
    </row>
    <row r="10" spans="1:74" s="1" customFormat="1" ht="12" customHeight="1" x14ac:dyDescent="0.2">
      <c r="B10" s="17"/>
      <c r="D10" s="24" t="s">
        <v>22</v>
      </c>
      <c r="AK10" s="24" t="s">
        <v>23</v>
      </c>
      <c r="AN10" s="22" t="s">
        <v>1</v>
      </c>
      <c r="AR10" s="17"/>
      <c r="BE10" s="235"/>
      <c r="BS10" s="14" t="s">
        <v>6</v>
      </c>
    </row>
    <row r="11" spans="1:74" s="1" customFormat="1" ht="18.399999999999999" customHeight="1" x14ac:dyDescent="0.2">
      <c r="B11" s="17"/>
      <c r="E11" s="22" t="s">
        <v>20</v>
      </c>
      <c r="AK11" s="24" t="s">
        <v>24</v>
      </c>
      <c r="AN11" s="22" t="s">
        <v>1</v>
      </c>
      <c r="AR11" s="17"/>
      <c r="BE11" s="235"/>
      <c r="BS11" s="14" t="s">
        <v>6</v>
      </c>
    </row>
    <row r="12" spans="1:74" s="1" customFormat="1" ht="6.95" customHeight="1" x14ac:dyDescent="0.2">
      <c r="B12" s="17"/>
      <c r="AR12" s="17"/>
      <c r="BE12" s="235"/>
      <c r="BS12" s="14" t="s">
        <v>6</v>
      </c>
    </row>
    <row r="13" spans="1:74" s="1" customFormat="1" ht="12" customHeight="1" x14ac:dyDescent="0.2">
      <c r="B13" s="17"/>
      <c r="D13" s="24" t="s">
        <v>25</v>
      </c>
      <c r="AK13" s="24" t="s">
        <v>23</v>
      </c>
      <c r="AN13" s="26" t="s">
        <v>26</v>
      </c>
      <c r="AR13" s="17"/>
      <c r="BE13" s="235"/>
      <c r="BS13" s="14" t="s">
        <v>6</v>
      </c>
    </row>
    <row r="14" spans="1:74" ht="12.75" x14ac:dyDescent="0.2">
      <c r="B14" s="17"/>
      <c r="E14" s="239" t="s">
        <v>26</v>
      </c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" t="s">
        <v>24</v>
      </c>
      <c r="AN14" s="26" t="s">
        <v>26</v>
      </c>
      <c r="AR14" s="17"/>
      <c r="BE14" s="235"/>
      <c r="BS14" s="14" t="s">
        <v>6</v>
      </c>
    </row>
    <row r="15" spans="1:74" s="1" customFormat="1" ht="6.95" customHeight="1" x14ac:dyDescent="0.2">
      <c r="B15" s="17"/>
      <c r="AR15" s="17"/>
      <c r="BE15" s="235"/>
      <c r="BS15" s="14" t="s">
        <v>3</v>
      </c>
    </row>
    <row r="16" spans="1:74" s="1" customFormat="1" ht="12" customHeight="1" x14ac:dyDescent="0.2">
      <c r="B16" s="17"/>
      <c r="D16" s="24" t="s">
        <v>27</v>
      </c>
      <c r="AK16" s="24" t="s">
        <v>23</v>
      </c>
      <c r="AN16" s="22" t="s">
        <v>1</v>
      </c>
      <c r="AR16" s="17"/>
      <c r="BE16" s="235"/>
      <c r="BS16" s="14" t="s">
        <v>3</v>
      </c>
    </row>
    <row r="17" spans="1:71" s="1" customFormat="1" ht="18.399999999999999" customHeight="1" x14ac:dyDescent="0.2">
      <c r="B17" s="17"/>
      <c r="E17" s="22" t="s">
        <v>20</v>
      </c>
      <c r="AK17" s="24" t="s">
        <v>24</v>
      </c>
      <c r="AN17" s="22" t="s">
        <v>1</v>
      </c>
      <c r="AR17" s="17"/>
      <c r="BE17" s="235"/>
      <c r="BS17" s="14" t="s">
        <v>3</v>
      </c>
    </row>
    <row r="18" spans="1:71" s="1" customFormat="1" ht="6.95" customHeight="1" x14ac:dyDescent="0.2">
      <c r="B18" s="17"/>
      <c r="AR18" s="17"/>
      <c r="BE18" s="235"/>
      <c r="BS18" s="14" t="s">
        <v>6</v>
      </c>
    </row>
    <row r="19" spans="1:71" s="1" customFormat="1" ht="12" customHeight="1" x14ac:dyDescent="0.2">
      <c r="B19" s="17"/>
      <c r="D19" s="24" t="s">
        <v>28</v>
      </c>
      <c r="AK19" s="24" t="s">
        <v>23</v>
      </c>
      <c r="AN19" s="22" t="s">
        <v>1</v>
      </c>
      <c r="AR19" s="17"/>
      <c r="BE19" s="235"/>
      <c r="BS19" s="14" t="s">
        <v>6</v>
      </c>
    </row>
    <row r="20" spans="1:71" s="1" customFormat="1" ht="18.399999999999999" customHeight="1" x14ac:dyDescent="0.2">
      <c r="B20" s="17"/>
      <c r="E20" s="22" t="s">
        <v>20</v>
      </c>
      <c r="AK20" s="24" t="s">
        <v>24</v>
      </c>
      <c r="AN20" s="22" t="s">
        <v>1</v>
      </c>
      <c r="AR20" s="17"/>
      <c r="BE20" s="235"/>
      <c r="BS20" s="14" t="s">
        <v>29</v>
      </c>
    </row>
    <row r="21" spans="1:71" s="1" customFormat="1" ht="6.95" customHeight="1" x14ac:dyDescent="0.2">
      <c r="B21" s="17"/>
      <c r="AR21" s="17"/>
      <c r="BE21" s="235"/>
    </row>
    <row r="22" spans="1:71" s="1" customFormat="1" ht="12" customHeight="1" x14ac:dyDescent="0.2">
      <c r="B22" s="17"/>
      <c r="D22" s="24" t="s">
        <v>30</v>
      </c>
      <c r="AR22" s="17"/>
      <c r="BE22" s="235"/>
    </row>
    <row r="23" spans="1:71" s="1" customFormat="1" ht="16.5" customHeight="1" x14ac:dyDescent="0.2">
      <c r="B23" s="17"/>
      <c r="E23" s="241" t="s">
        <v>1</v>
      </c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1"/>
      <c r="AR23" s="17"/>
      <c r="BE23" s="235"/>
    </row>
    <row r="24" spans="1:71" s="1" customFormat="1" ht="6.95" customHeight="1" x14ac:dyDescent="0.2">
      <c r="B24" s="17"/>
      <c r="AR24" s="17"/>
      <c r="BE24" s="235"/>
    </row>
    <row r="25" spans="1:71" s="1" customFormat="1" ht="6.95" customHeight="1" x14ac:dyDescent="0.2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35"/>
    </row>
    <row r="26" spans="1:71" s="2" customFormat="1" ht="25.9" customHeight="1" x14ac:dyDescent="0.2">
      <c r="A26" s="29"/>
      <c r="B26" s="30"/>
      <c r="C26" s="29"/>
      <c r="D26" s="31" t="s">
        <v>31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42">
        <f>ROUND(AG94,2)</f>
        <v>0</v>
      </c>
      <c r="AL26" s="243"/>
      <c r="AM26" s="243"/>
      <c r="AN26" s="243"/>
      <c r="AO26" s="243"/>
      <c r="AP26" s="29"/>
      <c r="AQ26" s="29"/>
      <c r="AR26" s="30"/>
      <c r="BE26" s="235"/>
    </row>
    <row r="27" spans="1:7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35"/>
    </row>
    <row r="28" spans="1:71" s="2" customFormat="1" ht="12.75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44" t="s">
        <v>32</v>
      </c>
      <c r="M28" s="244"/>
      <c r="N28" s="244"/>
      <c r="O28" s="244"/>
      <c r="P28" s="244"/>
      <c r="Q28" s="29"/>
      <c r="R28" s="29"/>
      <c r="S28" s="29"/>
      <c r="T28" s="29"/>
      <c r="U28" s="29"/>
      <c r="V28" s="29"/>
      <c r="W28" s="244" t="s">
        <v>33</v>
      </c>
      <c r="X28" s="244"/>
      <c r="Y28" s="244"/>
      <c r="Z28" s="244"/>
      <c r="AA28" s="244"/>
      <c r="AB28" s="244"/>
      <c r="AC28" s="244"/>
      <c r="AD28" s="244"/>
      <c r="AE28" s="244"/>
      <c r="AF28" s="29"/>
      <c r="AG28" s="29"/>
      <c r="AH28" s="29"/>
      <c r="AI28" s="29"/>
      <c r="AJ28" s="29"/>
      <c r="AK28" s="244" t="s">
        <v>34</v>
      </c>
      <c r="AL28" s="244"/>
      <c r="AM28" s="244"/>
      <c r="AN28" s="244"/>
      <c r="AO28" s="244"/>
      <c r="AP28" s="29"/>
      <c r="AQ28" s="29"/>
      <c r="AR28" s="30"/>
      <c r="BE28" s="235"/>
    </row>
    <row r="29" spans="1:71" s="3" customFormat="1" ht="14.45" customHeight="1" x14ac:dyDescent="0.2">
      <c r="B29" s="34"/>
      <c r="D29" s="24" t="s">
        <v>35</v>
      </c>
      <c r="F29" s="35" t="s">
        <v>36</v>
      </c>
      <c r="L29" s="247">
        <v>0.23</v>
      </c>
      <c r="M29" s="246"/>
      <c r="N29" s="246"/>
      <c r="O29" s="246"/>
      <c r="P29" s="246"/>
      <c r="Q29" s="36"/>
      <c r="R29" s="36"/>
      <c r="S29" s="36"/>
      <c r="T29" s="36"/>
      <c r="U29" s="36"/>
      <c r="V29" s="36"/>
      <c r="W29" s="245">
        <f>ROUND(AZ94, 2)</f>
        <v>0</v>
      </c>
      <c r="X29" s="246"/>
      <c r="Y29" s="246"/>
      <c r="Z29" s="246"/>
      <c r="AA29" s="246"/>
      <c r="AB29" s="246"/>
      <c r="AC29" s="246"/>
      <c r="AD29" s="246"/>
      <c r="AE29" s="246"/>
      <c r="AF29" s="36"/>
      <c r="AG29" s="36"/>
      <c r="AH29" s="36"/>
      <c r="AI29" s="36"/>
      <c r="AJ29" s="36"/>
      <c r="AK29" s="245">
        <f>ROUND(AV94, 2)</f>
        <v>0</v>
      </c>
      <c r="AL29" s="246"/>
      <c r="AM29" s="246"/>
      <c r="AN29" s="246"/>
      <c r="AO29" s="246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36"/>
    </row>
    <row r="30" spans="1:71" s="3" customFormat="1" ht="14.45" customHeight="1" x14ac:dyDescent="0.2">
      <c r="B30" s="34"/>
      <c r="F30" s="35" t="s">
        <v>37</v>
      </c>
      <c r="L30" s="247">
        <v>0.23</v>
      </c>
      <c r="M30" s="246"/>
      <c r="N30" s="246"/>
      <c r="O30" s="246"/>
      <c r="P30" s="246"/>
      <c r="Q30" s="36"/>
      <c r="R30" s="36"/>
      <c r="S30" s="36"/>
      <c r="T30" s="36"/>
      <c r="U30" s="36"/>
      <c r="V30" s="36"/>
      <c r="W30" s="245">
        <f>ROUND(BA94, 2)</f>
        <v>0</v>
      </c>
      <c r="X30" s="246"/>
      <c r="Y30" s="246"/>
      <c r="Z30" s="246"/>
      <c r="AA30" s="246"/>
      <c r="AB30" s="246"/>
      <c r="AC30" s="246"/>
      <c r="AD30" s="246"/>
      <c r="AE30" s="246"/>
      <c r="AF30" s="36"/>
      <c r="AG30" s="36"/>
      <c r="AH30" s="36"/>
      <c r="AI30" s="36"/>
      <c r="AJ30" s="36"/>
      <c r="AK30" s="245">
        <f>ROUND(AW94, 2)</f>
        <v>0</v>
      </c>
      <c r="AL30" s="246"/>
      <c r="AM30" s="246"/>
      <c r="AN30" s="246"/>
      <c r="AO30" s="246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36"/>
    </row>
    <row r="31" spans="1:71" s="3" customFormat="1" ht="14.45" hidden="1" customHeight="1" x14ac:dyDescent="0.2">
      <c r="B31" s="34"/>
      <c r="F31" s="24" t="s">
        <v>38</v>
      </c>
      <c r="L31" s="250">
        <v>0.23</v>
      </c>
      <c r="M31" s="249"/>
      <c r="N31" s="249"/>
      <c r="O31" s="249"/>
      <c r="P31" s="249"/>
      <c r="W31" s="248">
        <f>ROUND(BB94, 2)</f>
        <v>0</v>
      </c>
      <c r="X31" s="249"/>
      <c r="Y31" s="249"/>
      <c r="Z31" s="249"/>
      <c r="AA31" s="249"/>
      <c r="AB31" s="249"/>
      <c r="AC31" s="249"/>
      <c r="AD31" s="249"/>
      <c r="AE31" s="249"/>
      <c r="AK31" s="248">
        <v>0</v>
      </c>
      <c r="AL31" s="249"/>
      <c r="AM31" s="249"/>
      <c r="AN31" s="249"/>
      <c r="AO31" s="249"/>
      <c r="AR31" s="34"/>
      <c r="BE31" s="236"/>
    </row>
    <row r="32" spans="1:71" s="3" customFormat="1" ht="14.45" hidden="1" customHeight="1" x14ac:dyDescent="0.2">
      <c r="B32" s="34"/>
      <c r="F32" s="24" t="s">
        <v>39</v>
      </c>
      <c r="L32" s="250">
        <v>0.23</v>
      </c>
      <c r="M32" s="249"/>
      <c r="N32" s="249"/>
      <c r="O32" s="249"/>
      <c r="P32" s="249"/>
      <c r="W32" s="248">
        <f>ROUND(BC94, 2)</f>
        <v>0</v>
      </c>
      <c r="X32" s="249"/>
      <c r="Y32" s="249"/>
      <c r="Z32" s="249"/>
      <c r="AA32" s="249"/>
      <c r="AB32" s="249"/>
      <c r="AC32" s="249"/>
      <c r="AD32" s="249"/>
      <c r="AE32" s="249"/>
      <c r="AK32" s="248">
        <v>0</v>
      </c>
      <c r="AL32" s="249"/>
      <c r="AM32" s="249"/>
      <c r="AN32" s="249"/>
      <c r="AO32" s="249"/>
      <c r="AR32" s="34"/>
      <c r="BE32" s="236"/>
    </row>
    <row r="33" spans="1:57" s="3" customFormat="1" ht="14.45" hidden="1" customHeight="1" x14ac:dyDescent="0.2">
      <c r="B33" s="34"/>
      <c r="F33" s="35" t="s">
        <v>40</v>
      </c>
      <c r="L33" s="247">
        <v>0</v>
      </c>
      <c r="M33" s="246"/>
      <c r="N33" s="246"/>
      <c r="O33" s="246"/>
      <c r="P33" s="246"/>
      <c r="Q33" s="36"/>
      <c r="R33" s="36"/>
      <c r="S33" s="36"/>
      <c r="T33" s="36"/>
      <c r="U33" s="36"/>
      <c r="V33" s="36"/>
      <c r="W33" s="245">
        <f>ROUND(BD94, 2)</f>
        <v>0</v>
      </c>
      <c r="X33" s="246"/>
      <c r="Y33" s="246"/>
      <c r="Z33" s="246"/>
      <c r="AA33" s="246"/>
      <c r="AB33" s="246"/>
      <c r="AC33" s="246"/>
      <c r="AD33" s="246"/>
      <c r="AE33" s="246"/>
      <c r="AF33" s="36"/>
      <c r="AG33" s="36"/>
      <c r="AH33" s="36"/>
      <c r="AI33" s="36"/>
      <c r="AJ33" s="36"/>
      <c r="AK33" s="245">
        <v>0</v>
      </c>
      <c r="AL33" s="246"/>
      <c r="AM33" s="246"/>
      <c r="AN33" s="246"/>
      <c r="AO33" s="246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36"/>
    </row>
    <row r="34" spans="1:57" s="2" customFormat="1" ht="6.95" customHeight="1" x14ac:dyDescent="0.2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35"/>
    </row>
    <row r="35" spans="1:57" s="2" customFormat="1" ht="25.9" customHeight="1" x14ac:dyDescent="0.2">
      <c r="A35" s="29"/>
      <c r="B35" s="30"/>
      <c r="C35" s="38"/>
      <c r="D35" s="39" t="s">
        <v>41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42</v>
      </c>
      <c r="U35" s="40"/>
      <c r="V35" s="40"/>
      <c r="W35" s="40"/>
      <c r="X35" s="231" t="s">
        <v>43</v>
      </c>
      <c r="Y35" s="229"/>
      <c r="Z35" s="229"/>
      <c r="AA35" s="229"/>
      <c r="AB35" s="229"/>
      <c r="AC35" s="40"/>
      <c r="AD35" s="40"/>
      <c r="AE35" s="40"/>
      <c r="AF35" s="40"/>
      <c r="AG35" s="40"/>
      <c r="AH35" s="40"/>
      <c r="AI35" s="40"/>
      <c r="AJ35" s="40"/>
      <c r="AK35" s="228">
        <f>SUM(AK26:AK33)</f>
        <v>0</v>
      </c>
      <c r="AL35" s="229"/>
      <c r="AM35" s="229"/>
      <c r="AN35" s="229"/>
      <c r="AO35" s="230"/>
      <c r="AP35" s="38"/>
      <c r="AQ35" s="38"/>
      <c r="AR35" s="30"/>
      <c r="BE35" s="29"/>
    </row>
    <row r="36" spans="1:57" s="2" customFormat="1" ht="6.95" customHeight="1" x14ac:dyDescent="0.2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 x14ac:dyDescent="0.2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 x14ac:dyDescent="0.2">
      <c r="B38" s="17"/>
      <c r="AR38" s="17"/>
    </row>
    <row r="39" spans="1:57" s="1" customFormat="1" ht="14.45" customHeight="1" x14ac:dyDescent="0.2">
      <c r="B39" s="17"/>
      <c r="AR39" s="17"/>
    </row>
    <row r="40" spans="1:57" s="1" customFormat="1" ht="14.45" customHeight="1" x14ac:dyDescent="0.2">
      <c r="B40" s="17"/>
      <c r="AR40" s="17"/>
    </row>
    <row r="41" spans="1:57" s="1" customFormat="1" ht="14.45" customHeight="1" x14ac:dyDescent="0.2">
      <c r="B41" s="17"/>
      <c r="AR41" s="17"/>
    </row>
    <row r="42" spans="1:57" s="1" customFormat="1" ht="14.45" customHeight="1" x14ac:dyDescent="0.2">
      <c r="B42" s="17"/>
      <c r="AR42" s="17"/>
    </row>
    <row r="43" spans="1:57" s="1" customFormat="1" ht="14.45" customHeight="1" x14ac:dyDescent="0.2">
      <c r="B43" s="17"/>
      <c r="AR43" s="17"/>
    </row>
    <row r="44" spans="1:57" s="1" customFormat="1" ht="14.45" customHeight="1" x14ac:dyDescent="0.2">
      <c r="B44" s="17"/>
      <c r="AR44" s="17"/>
    </row>
    <row r="45" spans="1:57" s="1" customFormat="1" ht="14.45" customHeight="1" x14ac:dyDescent="0.2">
      <c r="B45" s="17"/>
      <c r="AR45" s="17"/>
    </row>
    <row r="46" spans="1:57" s="1" customFormat="1" ht="14.45" customHeight="1" x14ac:dyDescent="0.2">
      <c r="B46" s="17"/>
      <c r="AR46" s="17"/>
    </row>
    <row r="47" spans="1:57" s="1" customFormat="1" ht="14.45" customHeight="1" x14ac:dyDescent="0.2">
      <c r="B47" s="17"/>
      <c r="AR47" s="17"/>
    </row>
    <row r="48" spans="1:57" s="1" customFormat="1" ht="14.45" customHeight="1" x14ac:dyDescent="0.2">
      <c r="B48" s="17"/>
      <c r="AR48" s="17"/>
    </row>
    <row r="49" spans="1:57" s="2" customFormat="1" ht="14.45" customHeight="1" x14ac:dyDescent="0.2">
      <c r="B49" s="42"/>
      <c r="D49" s="43" t="s">
        <v>44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45</v>
      </c>
      <c r="AI49" s="44"/>
      <c r="AJ49" s="44"/>
      <c r="AK49" s="44"/>
      <c r="AL49" s="44"/>
      <c r="AM49" s="44"/>
      <c r="AN49" s="44"/>
      <c r="AO49" s="44"/>
      <c r="AR49" s="42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2.75" x14ac:dyDescent="0.2">
      <c r="A60" s="29"/>
      <c r="B60" s="30"/>
      <c r="C60" s="29"/>
      <c r="D60" s="45" t="s">
        <v>46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47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46</v>
      </c>
      <c r="AI60" s="32"/>
      <c r="AJ60" s="32"/>
      <c r="AK60" s="32"/>
      <c r="AL60" s="32"/>
      <c r="AM60" s="45" t="s">
        <v>47</v>
      </c>
      <c r="AN60" s="32"/>
      <c r="AO60" s="32"/>
      <c r="AP60" s="29"/>
      <c r="AQ60" s="29"/>
      <c r="AR60" s="30"/>
      <c r="BE60" s="29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2.75" x14ac:dyDescent="0.2">
      <c r="A64" s="29"/>
      <c r="B64" s="30"/>
      <c r="C64" s="29"/>
      <c r="D64" s="43" t="s">
        <v>48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49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2.75" x14ac:dyDescent="0.2">
      <c r="A75" s="29"/>
      <c r="B75" s="30"/>
      <c r="C75" s="29"/>
      <c r="D75" s="45" t="s">
        <v>46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47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46</v>
      </c>
      <c r="AI75" s="32"/>
      <c r="AJ75" s="32"/>
      <c r="AK75" s="32"/>
      <c r="AL75" s="32"/>
      <c r="AM75" s="45" t="s">
        <v>47</v>
      </c>
      <c r="AN75" s="32"/>
      <c r="AO75" s="32"/>
      <c r="AP75" s="29"/>
      <c r="AQ75" s="29"/>
      <c r="AR75" s="30"/>
      <c r="BE75" s="29"/>
    </row>
    <row r="76" spans="1:57" s="2" customFormat="1" x14ac:dyDescent="0.2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 x14ac:dyDescent="0.2">
      <c r="A82" s="29"/>
      <c r="B82" s="30"/>
      <c r="C82" s="18" t="s">
        <v>50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 x14ac:dyDescent="0.2">
      <c r="B84" s="51"/>
      <c r="C84" s="24" t="s">
        <v>12</v>
      </c>
      <c r="L84" s="4" t="str">
        <f>K5</f>
        <v>101</v>
      </c>
      <c r="AR84" s="51"/>
    </row>
    <row r="85" spans="1:91" s="5" customFormat="1" ht="36.950000000000003" customHeight="1" x14ac:dyDescent="0.2">
      <c r="B85" s="52"/>
      <c r="C85" s="53" t="s">
        <v>15</v>
      </c>
      <c r="L85" s="225" t="str">
        <f>K6</f>
        <v>HS Hálkova - rekonštrukcia objektu, Hálkova 3, BA</v>
      </c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  <c r="AA85" s="226"/>
      <c r="AB85" s="226"/>
      <c r="AC85" s="226"/>
      <c r="AD85" s="226"/>
      <c r="AE85" s="226"/>
      <c r="AF85" s="226"/>
      <c r="AG85" s="226"/>
      <c r="AH85" s="226"/>
      <c r="AI85" s="226"/>
      <c r="AJ85" s="226"/>
      <c r="AR85" s="52"/>
    </row>
    <row r="86" spans="1:91" s="2" customFormat="1" ht="6.95" customHeight="1" x14ac:dyDescent="0.2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 x14ac:dyDescent="0.2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207" t="str">
        <f>IF(AN8= "","",AN8)</f>
        <v/>
      </c>
      <c r="AN87" s="207"/>
      <c r="AO87" s="29"/>
      <c r="AP87" s="29"/>
      <c r="AQ87" s="29"/>
      <c r="AR87" s="30"/>
      <c r="BE87" s="29"/>
    </row>
    <row r="88" spans="1:91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 x14ac:dyDescent="0.2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27</v>
      </c>
      <c r="AJ89" s="29"/>
      <c r="AK89" s="29"/>
      <c r="AL89" s="29"/>
      <c r="AM89" s="208" t="str">
        <f>IF(E17="","",E17)</f>
        <v xml:space="preserve"> </v>
      </c>
      <c r="AN89" s="209"/>
      <c r="AO89" s="209"/>
      <c r="AP89" s="209"/>
      <c r="AQ89" s="29"/>
      <c r="AR89" s="30"/>
      <c r="AS89" s="210" t="s">
        <v>51</v>
      </c>
      <c r="AT89" s="211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 x14ac:dyDescent="0.2">
      <c r="A90" s="29"/>
      <c r="B90" s="30"/>
      <c r="C90" s="24" t="s">
        <v>25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28</v>
      </c>
      <c r="AJ90" s="29"/>
      <c r="AK90" s="29"/>
      <c r="AL90" s="29"/>
      <c r="AM90" s="208" t="str">
        <f>IF(E20="","",E20)</f>
        <v xml:space="preserve"> </v>
      </c>
      <c r="AN90" s="209"/>
      <c r="AO90" s="209"/>
      <c r="AP90" s="209"/>
      <c r="AQ90" s="29"/>
      <c r="AR90" s="30"/>
      <c r="AS90" s="212"/>
      <c r="AT90" s="213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 x14ac:dyDescent="0.2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12"/>
      <c r="AT91" s="213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 x14ac:dyDescent="0.2">
      <c r="A92" s="29"/>
      <c r="B92" s="30"/>
      <c r="C92" s="227" t="s">
        <v>52</v>
      </c>
      <c r="D92" s="215"/>
      <c r="E92" s="215"/>
      <c r="F92" s="215"/>
      <c r="G92" s="215"/>
      <c r="H92" s="60"/>
      <c r="I92" s="214" t="s">
        <v>53</v>
      </c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7" t="s">
        <v>54</v>
      </c>
      <c r="AH92" s="215"/>
      <c r="AI92" s="215"/>
      <c r="AJ92" s="215"/>
      <c r="AK92" s="215"/>
      <c r="AL92" s="215"/>
      <c r="AM92" s="215"/>
      <c r="AN92" s="214" t="s">
        <v>55</v>
      </c>
      <c r="AO92" s="215"/>
      <c r="AP92" s="216"/>
      <c r="AQ92" s="61" t="s">
        <v>56</v>
      </c>
      <c r="AR92" s="30"/>
      <c r="AS92" s="62" t="s">
        <v>57</v>
      </c>
      <c r="AT92" s="63" t="s">
        <v>58</v>
      </c>
      <c r="AU92" s="63" t="s">
        <v>59</v>
      </c>
      <c r="AV92" s="63" t="s">
        <v>60</v>
      </c>
      <c r="AW92" s="63" t="s">
        <v>61</v>
      </c>
      <c r="AX92" s="63" t="s">
        <v>62</v>
      </c>
      <c r="AY92" s="63" t="s">
        <v>63</v>
      </c>
      <c r="AZ92" s="63" t="s">
        <v>64</v>
      </c>
      <c r="BA92" s="63" t="s">
        <v>65</v>
      </c>
      <c r="BB92" s="63" t="s">
        <v>66</v>
      </c>
      <c r="BC92" s="63" t="s">
        <v>67</v>
      </c>
      <c r="BD92" s="64" t="s">
        <v>68</v>
      </c>
      <c r="BE92" s="29"/>
    </row>
    <row r="93" spans="1:91" s="2" customFormat="1" ht="10.9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 x14ac:dyDescent="0.2">
      <c r="B94" s="68"/>
      <c r="C94" s="69" t="s">
        <v>69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23">
        <f>ROUND(AG95+AG102+AG112+AG123+AG126,2)</f>
        <v>0</v>
      </c>
      <c r="AH94" s="223"/>
      <c r="AI94" s="223"/>
      <c r="AJ94" s="223"/>
      <c r="AK94" s="223"/>
      <c r="AL94" s="223"/>
      <c r="AM94" s="223"/>
      <c r="AN94" s="224">
        <f t="shared" ref="AN94:AN126" si="0">SUM(AG94,AT94)</f>
        <v>0</v>
      </c>
      <c r="AO94" s="224"/>
      <c r="AP94" s="224"/>
      <c r="AQ94" s="72" t="s">
        <v>1</v>
      </c>
      <c r="AR94" s="68"/>
      <c r="AS94" s="73">
        <f>ROUND(AS95+AS102+AS112+AS123+AS126,2)</f>
        <v>0</v>
      </c>
      <c r="AT94" s="74">
        <f t="shared" ref="AT94:AT126" si="1">ROUND(SUM(AV94:AW94),2)</f>
        <v>0</v>
      </c>
      <c r="AU94" s="75">
        <f>ROUND(AU95+AU102+AU112+AU123+AU126,5)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ROUND(AZ95+AZ102+AZ112+AZ123+AZ126,2)</f>
        <v>0</v>
      </c>
      <c r="BA94" s="74">
        <f>ROUND(BA95+BA102+BA112+BA123+BA126,2)</f>
        <v>0</v>
      </c>
      <c r="BB94" s="74">
        <f>ROUND(BB95+BB102+BB112+BB123+BB126,2)</f>
        <v>0</v>
      </c>
      <c r="BC94" s="74">
        <f>ROUND(BC95+BC102+BC112+BC123+BC126,2)</f>
        <v>0</v>
      </c>
      <c r="BD94" s="76">
        <f>ROUND(BD95+BD102+BD112+BD123+BD126,2)</f>
        <v>0</v>
      </c>
      <c r="BS94" s="77" t="s">
        <v>70</v>
      </c>
      <c r="BT94" s="77" t="s">
        <v>71</v>
      </c>
      <c r="BU94" s="78" t="s">
        <v>72</v>
      </c>
      <c r="BV94" s="77" t="s">
        <v>73</v>
      </c>
      <c r="BW94" s="77" t="s">
        <v>4</v>
      </c>
      <c r="BX94" s="77" t="s">
        <v>74</v>
      </c>
      <c r="CL94" s="77" t="s">
        <v>1</v>
      </c>
    </row>
    <row r="95" spans="1:91" s="7" customFormat="1" ht="24.75" customHeight="1" x14ac:dyDescent="0.2">
      <c r="B95" s="79"/>
      <c r="C95" s="80"/>
      <c r="D95" s="206" t="s">
        <v>75</v>
      </c>
      <c r="E95" s="206"/>
      <c r="F95" s="206"/>
      <c r="G95" s="206"/>
      <c r="H95" s="206"/>
      <c r="I95" s="81"/>
      <c r="J95" s="206" t="s">
        <v>76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18">
        <f>ROUND(SUM(AG96:AG101),2)</f>
        <v>0</v>
      </c>
      <c r="AH95" s="219"/>
      <c r="AI95" s="219"/>
      <c r="AJ95" s="219"/>
      <c r="AK95" s="219"/>
      <c r="AL95" s="219"/>
      <c r="AM95" s="219"/>
      <c r="AN95" s="220">
        <f t="shared" si="0"/>
        <v>0</v>
      </c>
      <c r="AO95" s="219"/>
      <c r="AP95" s="219"/>
      <c r="AQ95" s="82" t="s">
        <v>77</v>
      </c>
      <c r="AR95" s="79"/>
      <c r="AS95" s="83">
        <f>ROUND(SUM(AS96:AS101),2)</f>
        <v>0</v>
      </c>
      <c r="AT95" s="84">
        <f t="shared" si="1"/>
        <v>0</v>
      </c>
      <c r="AU95" s="85">
        <f>ROUND(SUM(AU96:AU101),5)</f>
        <v>0</v>
      </c>
      <c r="AV95" s="84">
        <f>ROUND(AZ95*L29,2)</f>
        <v>0</v>
      </c>
      <c r="AW95" s="84">
        <f>ROUND(BA95*L30,2)</f>
        <v>0</v>
      </c>
      <c r="AX95" s="84">
        <f>ROUND(BB95*L29,2)</f>
        <v>0</v>
      </c>
      <c r="AY95" s="84">
        <f>ROUND(BC95*L30,2)</f>
        <v>0</v>
      </c>
      <c r="AZ95" s="84">
        <f>ROUND(SUM(AZ96:AZ101),2)</f>
        <v>0</v>
      </c>
      <c r="BA95" s="84">
        <f>ROUND(SUM(BA96:BA101),2)</f>
        <v>0</v>
      </c>
      <c r="BB95" s="84">
        <f>ROUND(SUM(BB96:BB101),2)</f>
        <v>0</v>
      </c>
      <c r="BC95" s="84">
        <f>ROUND(SUM(BC96:BC101),2)</f>
        <v>0</v>
      </c>
      <c r="BD95" s="86">
        <f>ROUND(SUM(BD96:BD101),2)</f>
        <v>0</v>
      </c>
      <c r="BS95" s="87" t="s">
        <v>70</v>
      </c>
      <c r="BT95" s="87" t="s">
        <v>78</v>
      </c>
      <c r="BU95" s="87" t="s">
        <v>72</v>
      </c>
      <c r="BV95" s="87" t="s">
        <v>73</v>
      </c>
      <c r="BW95" s="87" t="s">
        <v>79</v>
      </c>
      <c r="BX95" s="87" t="s">
        <v>4</v>
      </c>
      <c r="CL95" s="87" t="s">
        <v>1</v>
      </c>
      <c r="CM95" s="87" t="s">
        <v>71</v>
      </c>
    </row>
    <row r="96" spans="1:91" s="4" customFormat="1" ht="23.25" customHeight="1" x14ac:dyDescent="0.2">
      <c r="A96" s="88" t="s">
        <v>80</v>
      </c>
      <c r="B96" s="51"/>
      <c r="C96" s="10"/>
      <c r="D96" s="10"/>
      <c r="E96" s="205" t="s">
        <v>81</v>
      </c>
      <c r="F96" s="205"/>
      <c r="G96" s="205"/>
      <c r="H96" s="205"/>
      <c r="I96" s="205"/>
      <c r="J96" s="10"/>
      <c r="K96" s="205" t="s">
        <v>82</v>
      </c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21">
        <f>'SO 01.01 - Zateplenie obv...'!J32</f>
        <v>0</v>
      </c>
      <c r="AH96" s="222"/>
      <c r="AI96" s="222"/>
      <c r="AJ96" s="222"/>
      <c r="AK96" s="222"/>
      <c r="AL96" s="222"/>
      <c r="AM96" s="222"/>
      <c r="AN96" s="221">
        <f t="shared" si="0"/>
        <v>0</v>
      </c>
      <c r="AO96" s="222"/>
      <c r="AP96" s="222"/>
      <c r="AQ96" s="89" t="s">
        <v>83</v>
      </c>
      <c r="AR96" s="51"/>
      <c r="AS96" s="90">
        <v>0</v>
      </c>
      <c r="AT96" s="91">
        <f t="shared" si="1"/>
        <v>0</v>
      </c>
      <c r="AU96" s="92">
        <f>'SO 01.01 - Zateplenie obv...'!P131</f>
        <v>0</v>
      </c>
      <c r="AV96" s="91">
        <f>'SO 01.01 - Zateplenie obv...'!J35</f>
        <v>0</v>
      </c>
      <c r="AW96" s="91">
        <f>'SO 01.01 - Zateplenie obv...'!J36</f>
        <v>0</v>
      </c>
      <c r="AX96" s="91">
        <f>'SO 01.01 - Zateplenie obv...'!J37</f>
        <v>0</v>
      </c>
      <c r="AY96" s="91">
        <f>'SO 01.01 - Zateplenie obv...'!J38</f>
        <v>0</v>
      </c>
      <c r="AZ96" s="91">
        <f>'SO 01.01 - Zateplenie obv...'!F35</f>
        <v>0</v>
      </c>
      <c r="BA96" s="91">
        <f>'SO 01.01 - Zateplenie obv...'!F36</f>
        <v>0</v>
      </c>
      <c r="BB96" s="91">
        <f>'SO 01.01 - Zateplenie obv...'!F37</f>
        <v>0</v>
      </c>
      <c r="BC96" s="91">
        <f>'SO 01.01 - Zateplenie obv...'!F38</f>
        <v>0</v>
      </c>
      <c r="BD96" s="93">
        <f>'SO 01.01 - Zateplenie obv...'!F39</f>
        <v>0</v>
      </c>
      <c r="BT96" s="22" t="s">
        <v>84</v>
      </c>
      <c r="BV96" s="22" t="s">
        <v>73</v>
      </c>
      <c r="BW96" s="22" t="s">
        <v>85</v>
      </c>
      <c r="BX96" s="22" t="s">
        <v>79</v>
      </c>
      <c r="CL96" s="22" t="s">
        <v>1</v>
      </c>
    </row>
    <row r="97" spans="1:91" s="4" customFormat="1" ht="23.25" customHeight="1" x14ac:dyDescent="0.2">
      <c r="A97" s="88" t="s">
        <v>80</v>
      </c>
      <c r="B97" s="51"/>
      <c r="C97" s="10"/>
      <c r="D97" s="10"/>
      <c r="E97" s="205" t="s">
        <v>86</v>
      </c>
      <c r="F97" s="205"/>
      <c r="G97" s="205"/>
      <c r="H97" s="205"/>
      <c r="I97" s="205"/>
      <c r="J97" s="10"/>
      <c r="K97" s="205" t="s">
        <v>87</v>
      </c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21">
        <f>'SO 01.02 - Zateplenie str...'!J32</f>
        <v>0</v>
      </c>
      <c r="AH97" s="222"/>
      <c r="AI97" s="222"/>
      <c r="AJ97" s="222"/>
      <c r="AK97" s="222"/>
      <c r="AL97" s="222"/>
      <c r="AM97" s="222"/>
      <c r="AN97" s="221">
        <f t="shared" si="0"/>
        <v>0</v>
      </c>
      <c r="AO97" s="222"/>
      <c r="AP97" s="222"/>
      <c r="AQ97" s="89" t="s">
        <v>83</v>
      </c>
      <c r="AR97" s="51"/>
      <c r="AS97" s="90">
        <v>0</v>
      </c>
      <c r="AT97" s="91">
        <f t="shared" si="1"/>
        <v>0</v>
      </c>
      <c r="AU97" s="92">
        <f>'SO 01.02 - Zateplenie str...'!P133</f>
        <v>0</v>
      </c>
      <c r="AV97" s="91">
        <f>'SO 01.02 - Zateplenie str...'!J35</f>
        <v>0</v>
      </c>
      <c r="AW97" s="91">
        <f>'SO 01.02 - Zateplenie str...'!J36</f>
        <v>0</v>
      </c>
      <c r="AX97" s="91">
        <f>'SO 01.02 - Zateplenie str...'!J37</f>
        <v>0</v>
      </c>
      <c r="AY97" s="91">
        <f>'SO 01.02 - Zateplenie str...'!J38</f>
        <v>0</v>
      </c>
      <c r="AZ97" s="91">
        <f>'SO 01.02 - Zateplenie str...'!F35</f>
        <v>0</v>
      </c>
      <c r="BA97" s="91">
        <f>'SO 01.02 - Zateplenie str...'!F36</f>
        <v>0</v>
      </c>
      <c r="BB97" s="91">
        <f>'SO 01.02 - Zateplenie str...'!F37</f>
        <v>0</v>
      </c>
      <c r="BC97" s="91">
        <f>'SO 01.02 - Zateplenie str...'!F38</f>
        <v>0</v>
      </c>
      <c r="BD97" s="93">
        <f>'SO 01.02 - Zateplenie str...'!F39</f>
        <v>0</v>
      </c>
      <c r="BT97" s="22" t="s">
        <v>84</v>
      </c>
      <c r="BV97" s="22" t="s">
        <v>73</v>
      </c>
      <c r="BW97" s="22" t="s">
        <v>88</v>
      </c>
      <c r="BX97" s="22" t="s">
        <v>79</v>
      </c>
      <c r="CL97" s="22" t="s">
        <v>1</v>
      </c>
    </row>
    <row r="98" spans="1:91" s="4" customFormat="1" ht="23.25" customHeight="1" x14ac:dyDescent="0.2">
      <c r="A98" s="88" t="s">
        <v>80</v>
      </c>
      <c r="B98" s="51"/>
      <c r="C98" s="10"/>
      <c r="D98" s="10"/>
      <c r="E98" s="205" t="s">
        <v>89</v>
      </c>
      <c r="F98" s="205"/>
      <c r="G98" s="205"/>
      <c r="H98" s="205"/>
      <c r="I98" s="205"/>
      <c r="J98" s="10"/>
      <c r="K98" s="205" t="s">
        <v>90</v>
      </c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21">
        <f>'SO 01.03 - Výmena otvorov...'!J32</f>
        <v>0</v>
      </c>
      <c r="AH98" s="222"/>
      <c r="AI98" s="222"/>
      <c r="AJ98" s="222"/>
      <c r="AK98" s="222"/>
      <c r="AL98" s="222"/>
      <c r="AM98" s="222"/>
      <c r="AN98" s="221">
        <f t="shared" si="0"/>
        <v>0</v>
      </c>
      <c r="AO98" s="222"/>
      <c r="AP98" s="222"/>
      <c r="AQ98" s="89" t="s">
        <v>83</v>
      </c>
      <c r="AR98" s="51"/>
      <c r="AS98" s="90">
        <v>0</v>
      </c>
      <c r="AT98" s="91">
        <f t="shared" si="1"/>
        <v>0</v>
      </c>
      <c r="AU98" s="92">
        <f>'SO 01.03 - Výmena otvorov...'!P127</f>
        <v>0</v>
      </c>
      <c r="AV98" s="91">
        <f>'SO 01.03 - Výmena otvorov...'!J35</f>
        <v>0</v>
      </c>
      <c r="AW98" s="91">
        <f>'SO 01.03 - Výmena otvorov...'!J36</f>
        <v>0</v>
      </c>
      <c r="AX98" s="91">
        <f>'SO 01.03 - Výmena otvorov...'!J37</f>
        <v>0</v>
      </c>
      <c r="AY98" s="91">
        <f>'SO 01.03 - Výmena otvorov...'!J38</f>
        <v>0</v>
      </c>
      <c r="AZ98" s="91">
        <f>'SO 01.03 - Výmena otvorov...'!F35</f>
        <v>0</v>
      </c>
      <c r="BA98" s="91">
        <f>'SO 01.03 - Výmena otvorov...'!F36</f>
        <v>0</v>
      </c>
      <c r="BB98" s="91">
        <f>'SO 01.03 - Výmena otvorov...'!F37</f>
        <v>0</v>
      </c>
      <c r="BC98" s="91">
        <f>'SO 01.03 - Výmena otvorov...'!F38</f>
        <v>0</v>
      </c>
      <c r="BD98" s="93">
        <f>'SO 01.03 - Výmena otvorov...'!F39</f>
        <v>0</v>
      </c>
      <c r="BT98" s="22" t="s">
        <v>84</v>
      </c>
      <c r="BV98" s="22" t="s">
        <v>73</v>
      </c>
      <c r="BW98" s="22" t="s">
        <v>91</v>
      </c>
      <c r="BX98" s="22" t="s">
        <v>79</v>
      </c>
      <c r="CL98" s="22" t="s">
        <v>1</v>
      </c>
    </row>
    <row r="99" spans="1:91" s="4" customFormat="1" ht="16.5" customHeight="1" x14ac:dyDescent="0.2">
      <c r="A99" s="88" t="s">
        <v>80</v>
      </c>
      <c r="B99" s="51"/>
      <c r="C99" s="10"/>
      <c r="D99" s="10"/>
      <c r="E99" s="205" t="s">
        <v>92</v>
      </c>
      <c r="F99" s="205"/>
      <c r="G99" s="205"/>
      <c r="H99" s="205"/>
      <c r="I99" s="205"/>
      <c r="J99" s="10"/>
      <c r="K99" s="205" t="s">
        <v>93</v>
      </c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21">
        <f>'SO 01-3 - Silnoprúdová el...'!J32</f>
        <v>0</v>
      </c>
      <c r="AH99" s="222"/>
      <c r="AI99" s="222"/>
      <c r="AJ99" s="222"/>
      <c r="AK99" s="222"/>
      <c r="AL99" s="222"/>
      <c r="AM99" s="222"/>
      <c r="AN99" s="221">
        <f t="shared" si="0"/>
        <v>0</v>
      </c>
      <c r="AO99" s="222"/>
      <c r="AP99" s="222"/>
      <c r="AQ99" s="89" t="s">
        <v>83</v>
      </c>
      <c r="AR99" s="51"/>
      <c r="AS99" s="90">
        <v>0</v>
      </c>
      <c r="AT99" s="91">
        <f t="shared" si="1"/>
        <v>0</v>
      </c>
      <c r="AU99" s="92">
        <f>'SO 01-3 - Silnoprúdová el...'!P122</f>
        <v>0</v>
      </c>
      <c r="AV99" s="91">
        <f>'SO 01-3 - Silnoprúdová el...'!J35</f>
        <v>0</v>
      </c>
      <c r="AW99" s="91">
        <f>'SO 01-3 - Silnoprúdová el...'!J36</f>
        <v>0</v>
      </c>
      <c r="AX99" s="91">
        <f>'SO 01-3 - Silnoprúdová el...'!J37</f>
        <v>0</v>
      </c>
      <c r="AY99" s="91">
        <f>'SO 01-3 - Silnoprúdová el...'!J38</f>
        <v>0</v>
      </c>
      <c r="AZ99" s="91">
        <f>'SO 01-3 - Silnoprúdová el...'!F35</f>
        <v>0</v>
      </c>
      <c r="BA99" s="91">
        <f>'SO 01-3 - Silnoprúdová el...'!F36</f>
        <v>0</v>
      </c>
      <c r="BB99" s="91">
        <f>'SO 01-3 - Silnoprúdová el...'!F37</f>
        <v>0</v>
      </c>
      <c r="BC99" s="91">
        <f>'SO 01-3 - Silnoprúdová el...'!F38</f>
        <v>0</v>
      </c>
      <c r="BD99" s="93">
        <f>'SO 01-3 - Silnoprúdová el...'!F39</f>
        <v>0</v>
      </c>
      <c r="BT99" s="22" t="s">
        <v>84</v>
      </c>
      <c r="BV99" s="22" t="s">
        <v>73</v>
      </c>
      <c r="BW99" s="22" t="s">
        <v>94</v>
      </c>
      <c r="BX99" s="22" t="s">
        <v>79</v>
      </c>
      <c r="CL99" s="22" t="s">
        <v>1</v>
      </c>
    </row>
    <row r="100" spans="1:91" s="4" customFormat="1" ht="16.5" customHeight="1" x14ac:dyDescent="0.2">
      <c r="A100" s="88" t="s">
        <v>80</v>
      </c>
      <c r="B100" s="51"/>
      <c r="C100" s="10"/>
      <c r="D100" s="10"/>
      <c r="E100" s="205" t="s">
        <v>95</v>
      </c>
      <c r="F100" s="205"/>
      <c r="G100" s="205"/>
      <c r="H100" s="205"/>
      <c r="I100" s="205"/>
      <c r="J100" s="10"/>
      <c r="K100" s="205" t="s">
        <v>96</v>
      </c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21">
        <f>'SO 01-7 - Vzduchotechnika...'!J32</f>
        <v>0</v>
      </c>
      <c r="AH100" s="222"/>
      <c r="AI100" s="222"/>
      <c r="AJ100" s="222"/>
      <c r="AK100" s="222"/>
      <c r="AL100" s="222"/>
      <c r="AM100" s="222"/>
      <c r="AN100" s="221">
        <f t="shared" si="0"/>
        <v>0</v>
      </c>
      <c r="AO100" s="222"/>
      <c r="AP100" s="222"/>
      <c r="AQ100" s="89" t="s">
        <v>83</v>
      </c>
      <c r="AR100" s="51"/>
      <c r="AS100" s="90">
        <v>0</v>
      </c>
      <c r="AT100" s="91">
        <f t="shared" si="1"/>
        <v>0</v>
      </c>
      <c r="AU100" s="92">
        <f>'SO 01-7 - Vzduchotechnika...'!P134</f>
        <v>0</v>
      </c>
      <c r="AV100" s="91">
        <f>'SO 01-7 - Vzduchotechnika...'!J35</f>
        <v>0</v>
      </c>
      <c r="AW100" s="91">
        <f>'SO 01-7 - Vzduchotechnika...'!J36</f>
        <v>0</v>
      </c>
      <c r="AX100" s="91">
        <f>'SO 01-7 - Vzduchotechnika...'!J37</f>
        <v>0</v>
      </c>
      <c r="AY100" s="91">
        <f>'SO 01-7 - Vzduchotechnika...'!J38</f>
        <v>0</v>
      </c>
      <c r="AZ100" s="91">
        <f>'SO 01-7 - Vzduchotechnika...'!F35</f>
        <v>0</v>
      </c>
      <c r="BA100" s="91">
        <f>'SO 01-7 - Vzduchotechnika...'!F36</f>
        <v>0</v>
      </c>
      <c r="BB100" s="91">
        <f>'SO 01-7 - Vzduchotechnika...'!F37</f>
        <v>0</v>
      </c>
      <c r="BC100" s="91">
        <f>'SO 01-7 - Vzduchotechnika...'!F38</f>
        <v>0</v>
      </c>
      <c r="BD100" s="93">
        <f>'SO 01-7 - Vzduchotechnika...'!F39</f>
        <v>0</v>
      </c>
      <c r="BT100" s="22" t="s">
        <v>84</v>
      </c>
      <c r="BV100" s="22" t="s">
        <v>73</v>
      </c>
      <c r="BW100" s="22" t="s">
        <v>97</v>
      </c>
      <c r="BX100" s="22" t="s">
        <v>79</v>
      </c>
      <c r="CL100" s="22" t="s">
        <v>1</v>
      </c>
    </row>
    <row r="101" spans="1:91" s="4" customFormat="1" ht="23.25" customHeight="1" x14ac:dyDescent="0.2">
      <c r="A101" s="88" t="s">
        <v>80</v>
      </c>
      <c r="B101" s="51"/>
      <c r="C101" s="10"/>
      <c r="D101" s="10"/>
      <c r="E101" s="205" t="s">
        <v>98</v>
      </c>
      <c r="F101" s="205"/>
      <c r="G101" s="205"/>
      <c r="H101" s="205"/>
      <c r="I101" s="205"/>
      <c r="J101" s="10"/>
      <c r="K101" s="205" t="s">
        <v>99</v>
      </c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21">
        <f>'SO 02-3 - Garáže - Silnop...'!J32</f>
        <v>0</v>
      </c>
      <c r="AH101" s="222"/>
      <c r="AI101" s="222"/>
      <c r="AJ101" s="222"/>
      <c r="AK101" s="222"/>
      <c r="AL101" s="222"/>
      <c r="AM101" s="222"/>
      <c r="AN101" s="221">
        <f t="shared" si="0"/>
        <v>0</v>
      </c>
      <c r="AO101" s="222"/>
      <c r="AP101" s="222"/>
      <c r="AQ101" s="89" t="s">
        <v>83</v>
      </c>
      <c r="AR101" s="51"/>
      <c r="AS101" s="90">
        <v>0</v>
      </c>
      <c r="AT101" s="91">
        <f t="shared" si="1"/>
        <v>0</v>
      </c>
      <c r="AU101" s="92">
        <f>'SO 02-3 - Garáže - Silnop...'!P122</f>
        <v>0</v>
      </c>
      <c r="AV101" s="91">
        <f>'SO 02-3 - Garáže - Silnop...'!J35</f>
        <v>0</v>
      </c>
      <c r="AW101" s="91">
        <f>'SO 02-3 - Garáže - Silnop...'!J36</f>
        <v>0</v>
      </c>
      <c r="AX101" s="91">
        <f>'SO 02-3 - Garáže - Silnop...'!J37</f>
        <v>0</v>
      </c>
      <c r="AY101" s="91">
        <f>'SO 02-3 - Garáže - Silnop...'!J38</f>
        <v>0</v>
      </c>
      <c r="AZ101" s="91">
        <f>'SO 02-3 - Garáže - Silnop...'!F35</f>
        <v>0</v>
      </c>
      <c r="BA101" s="91">
        <f>'SO 02-3 - Garáže - Silnop...'!F36</f>
        <v>0</v>
      </c>
      <c r="BB101" s="91">
        <f>'SO 02-3 - Garáže - Silnop...'!F37</f>
        <v>0</v>
      </c>
      <c r="BC101" s="91">
        <f>'SO 02-3 - Garáže - Silnop...'!F38</f>
        <v>0</v>
      </c>
      <c r="BD101" s="93">
        <f>'SO 02-3 - Garáže - Silnop...'!F39</f>
        <v>0</v>
      </c>
      <c r="BT101" s="22" t="s">
        <v>84</v>
      </c>
      <c r="BV101" s="22" t="s">
        <v>73</v>
      </c>
      <c r="BW101" s="22" t="s">
        <v>100</v>
      </c>
      <c r="BX101" s="22" t="s">
        <v>79</v>
      </c>
      <c r="CL101" s="22" t="s">
        <v>1</v>
      </c>
    </row>
    <row r="102" spans="1:91" s="7" customFormat="1" ht="16.5" customHeight="1" x14ac:dyDescent="0.2">
      <c r="B102" s="79"/>
      <c r="C102" s="80"/>
      <c r="D102" s="206" t="s">
        <v>101</v>
      </c>
      <c r="E102" s="206"/>
      <c r="F102" s="206"/>
      <c r="G102" s="206"/>
      <c r="H102" s="206"/>
      <c r="I102" s="81"/>
      <c r="J102" s="206" t="s">
        <v>102</v>
      </c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6"/>
      <c r="AG102" s="218">
        <f>ROUND(SUM(AG103:AG111),2)</f>
        <v>0</v>
      </c>
      <c r="AH102" s="219"/>
      <c r="AI102" s="219"/>
      <c r="AJ102" s="219"/>
      <c r="AK102" s="219"/>
      <c r="AL102" s="219"/>
      <c r="AM102" s="219"/>
      <c r="AN102" s="220">
        <f t="shared" si="0"/>
        <v>0</v>
      </c>
      <c r="AO102" s="219"/>
      <c r="AP102" s="219"/>
      <c r="AQ102" s="82" t="s">
        <v>77</v>
      </c>
      <c r="AR102" s="79"/>
      <c r="AS102" s="83">
        <f>ROUND(SUM(AS103:AS111),2)</f>
        <v>0</v>
      </c>
      <c r="AT102" s="84">
        <f t="shared" si="1"/>
        <v>0</v>
      </c>
      <c r="AU102" s="85">
        <f>ROUND(SUM(AU103:AU111),5)</f>
        <v>0</v>
      </c>
      <c r="AV102" s="84">
        <f>ROUND(AZ102*L29,2)</f>
        <v>0</v>
      </c>
      <c r="AW102" s="84">
        <f>ROUND(BA102*L30,2)</f>
        <v>0</v>
      </c>
      <c r="AX102" s="84">
        <f>ROUND(BB102*L29,2)</f>
        <v>0</v>
      </c>
      <c r="AY102" s="84">
        <f>ROUND(BC102*L30,2)</f>
        <v>0</v>
      </c>
      <c r="AZ102" s="84">
        <f>ROUND(SUM(AZ103:AZ111),2)</f>
        <v>0</v>
      </c>
      <c r="BA102" s="84">
        <f>ROUND(SUM(BA103:BA111),2)</f>
        <v>0</v>
      </c>
      <c r="BB102" s="84">
        <f>ROUND(SUM(BB103:BB111),2)</f>
        <v>0</v>
      </c>
      <c r="BC102" s="84">
        <f>ROUND(SUM(BC103:BC111),2)</f>
        <v>0</v>
      </c>
      <c r="BD102" s="86">
        <f>ROUND(SUM(BD103:BD111),2)</f>
        <v>0</v>
      </c>
      <c r="BS102" s="87" t="s">
        <v>70</v>
      </c>
      <c r="BT102" s="87" t="s">
        <v>78</v>
      </c>
      <c r="BU102" s="87" t="s">
        <v>72</v>
      </c>
      <c r="BV102" s="87" t="s">
        <v>73</v>
      </c>
      <c r="BW102" s="87" t="s">
        <v>103</v>
      </c>
      <c r="BX102" s="87" t="s">
        <v>4</v>
      </c>
      <c r="CL102" s="87" t="s">
        <v>1</v>
      </c>
      <c r="CM102" s="87" t="s">
        <v>71</v>
      </c>
    </row>
    <row r="103" spans="1:91" s="4" customFormat="1" ht="23.25" customHeight="1" x14ac:dyDescent="0.2">
      <c r="A103" s="88" t="s">
        <v>80</v>
      </c>
      <c r="B103" s="51"/>
      <c r="C103" s="10"/>
      <c r="D103" s="10"/>
      <c r="E103" s="205" t="s">
        <v>104</v>
      </c>
      <c r="F103" s="205"/>
      <c r="G103" s="205"/>
      <c r="H103" s="205"/>
      <c r="I103" s="205"/>
      <c r="J103" s="10"/>
      <c r="K103" s="205" t="s">
        <v>105</v>
      </c>
      <c r="L103" s="205"/>
      <c r="M103" s="205"/>
      <c r="N103" s="205"/>
      <c r="O103" s="205"/>
      <c r="P103" s="205"/>
      <c r="Q103" s="205"/>
      <c r="R103" s="205"/>
      <c r="S103" s="205"/>
      <c r="T103" s="205"/>
      <c r="U103" s="205"/>
      <c r="V103" s="205"/>
      <c r="W103" s="205"/>
      <c r="X103" s="205"/>
      <c r="Y103" s="205"/>
      <c r="Z103" s="205"/>
      <c r="AA103" s="205"/>
      <c r="AB103" s="205"/>
      <c r="AC103" s="205"/>
      <c r="AD103" s="205"/>
      <c r="AE103" s="205"/>
      <c r="AF103" s="205"/>
      <c r="AG103" s="221">
        <f>'SO 01-1,2 - ASR -  NEZELE...'!J32</f>
        <v>0</v>
      </c>
      <c r="AH103" s="222"/>
      <c r="AI103" s="222"/>
      <c r="AJ103" s="222"/>
      <c r="AK103" s="222"/>
      <c r="AL103" s="222"/>
      <c r="AM103" s="222"/>
      <c r="AN103" s="221">
        <f t="shared" si="0"/>
        <v>0</v>
      </c>
      <c r="AO103" s="222"/>
      <c r="AP103" s="222"/>
      <c r="AQ103" s="89" t="s">
        <v>83</v>
      </c>
      <c r="AR103" s="51"/>
      <c r="AS103" s="90">
        <v>0</v>
      </c>
      <c r="AT103" s="91">
        <f t="shared" si="1"/>
        <v>0</v>
      </c>
      <c r="AU103" s="92">
        <f>'SO 01-1,2 - ASR -  NEZELE...'!P144</f>
        <v>0</v>
      </c>
      <c r="AV103" s="91">
        <f>'SO 01-1,2 - ASR -  NEZELE...'!J35</f>
        <v>0</v>
      </c>
      <c r="AW103" s="91">
        <f>'SO 01-1,2 - ASR -  NEZELE...'!J36</f>
        <v>0</v>
      </c>
      <c r="AX103" s="91">
        <f>'SO 01-1,2 - ASR -  NEZELE...'!J37</f>
        <v>0</v>
      </c>
      <c r="AY103" s="91">
        <f>'SO 01-1,2 - ASR -  NEZELE...'!J38</f>
        <v>0</v>
      </c>
      <c r="AZ103" s="91">
        <f>'SO 01-1,2 - ASR -  NEZELE...'!F35</f>
        <v>0</v>
      </c>
      <c r="BA103" s="91">
        <f>'SO 01-1,2 - ASR -  NEZELE...'!F36</f>
        <v>0</v>
      </c>
      <c r="BB103" s="91">
        <f>'SO 01-1,2 - ASR -  NEZELE...'!F37</f>
        <v>0</v>
      </c>
      <c r="BC103" s="91">
        <f>'SO 01-1,2 - ASR -  NEZELE...'!F38</f>
        <v>0</v>
      </c>
      <c r="BD103" s="93">
        <f>'SO 01-1,2 - ASR -  NEZELE...'!F39</f>
        <v>0</v>
      </c>
      <c r="BT103" s="22" t="s">
        <v>84</v>
      </c>
      <c r="BV103" s="22" t="s">
        <v>73</v>
      </c>
      <c r="BW103" s="22" t="s">
        <v>106</v>
      </c>
      <c r="BX103" s="22" t="s">
        <v>103</v>
      </c>
      <c r="CL103" s="22" t="s">
        <v>1</v>
      </c>
    </row>
    <row r="104" spans="1:91" s="4" customFormat="1" ht="23.25" customHeight="1" x14ac:dyDescent="0.2">
      <c r="A104" s="88" t="s">
        <v>80</v>
      </c>
      <c r="B104" s="51"/>
      <c r="C104" s="10"/>
      <c r="D104" s="10"/>
      <c r="E104" s="205" t="s">
        <v>107</v>
      </c>
      <c r="F104" s="205"/>
      <c r="G104" s="205"/>
      <c r="H104" s="205"/>
      <c r="I104" s="205"/>
      <c r="J104" s="10"/>
      <c r="K104" s="205" t="s">
        <v>108</v>
      </c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21">
        <f>'SO 01-3.1 - Núdzové osvet...'!J32</f>
        <v>0</v>
      </c>
      <c r="AH104" s="222"/>
      <c r="AI104" s="222"/>
      <c r="AJ104" s="222"/>
      <c r="AK104" s="222"/>
      <c r="AL104" s="222"/>
      <c r="AM104" s="222"/>
      <c r="AN104" s="221">
        <f t="shared" si="0"/>
        <v>0</v>
      </c>
      <c r="AO104" s="222"/>
      <c r="AP104" s="222"/>
      <c r="AQ104" s="89" t="s">
        <v>83</v>
      </c>
      <c r="AR104" s="51"/>
      <c r="AS104" s="90">
        <v>0</v>
      </c>
      <c r="AT104" s="91">
        <f t="shared" si="1"/>
        <v>0</v>
      </c>
      <c r="AU104" s="92">
        <f>'SO 01-3.1 - Núdzové osvet...'!P125</f>
        <v>0</v>
      </c>
      <c r="AV104" s="91">
        <f>'SO 01-3.1 - Núdzové osvet...'!J35</f>
        <v>0</v>
      </c>
      <c r="AW104" s="91">
        <f>'SO 01-3.1 - Núdzové osvet...'!J36</f>
        <v>0</v>
      </c>
      <c r="AX104" s="91">
        <f>'SO 01-3.1 - Núdzové osvet...'!J37</f>
        <v>0</v>
      </c>
      <c r="AY104" s="91">
        <f>'SO 01-3.1 - Núdzové osvet...'!J38</f>
        <v>0</v>
      </c>
      <c r="AZ104" s="91">
        <f>'SO 01-3.1 - Núdzové osvet...'!F35</f>
        <v>0</v>
      </c>
      <c r="BA104" s="91">
        <f>'SO 01-3.1 - Núdzové osvet...'!F36</f>
        <v>0</v>
      </c>
      <c r="BB104" s="91">
        <f>'SO 01-3.1 - Núdzové osvet...'!F37</f>
        <v>0</v>
      </c>
      <c r="BC104" s="91">
        <f>'SO 01-3.1 - Núdzové osvet...'!F38</f>
        <v>0</v>
      </c>
      <c r="BD104" s="93">
        <f>'SO 01-3.1 - Núdzové osvet...'!F39</f>
        <v>0</v>
      </c>
      <c r="BT104" s="22" t="s">
        <v>84</v>
      </c>
      <c r="BV104" s="22" t="s">
        <v>73</v>
      </c>
      <c r="BW104" s="22" t="s">
        <v>109</v>
      </c>
      <c r="BX104" s="22" t="s">
        <v>103</v>
      </c>
      <c r="CL104" s="22" t="s">
        <v>1</v>
      </c>
    </row>
    <row r="105" spans="1:91" s="4" customFormat="1" ht="23.25" customHeight="1" x14ac:dyDescent="0.2">
      <c r="A105" s="88" t="s">
        <v>80</v>
      </c>
      <c r="B105" s="51"/>
      <c r="C105" s="10"/>
      <c r="D105" s="10"/>
      <c r="E105" s="205" t="s">
        <v>110</v>
      </c>
      <c r="F105" s="205"/>
      <c r="G105" s="205"/>
      <c r="H105" s="205"/>
      <c r="I105" s="205"/>
      <c r="J105" s="10"/>
      <c r="K105" s="205" t="s">
        <v>111</v>
      </c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21">
        <f>'SO 01-3.2 - Silnoprúdová ...'!J32</f>
        <v>0</v>
      </c>
      <c r="AH105" s="222"/>
      <c r="AI105" s="222"/>
      <c r="AJ105" s="222"/>
      <c r="AK105" s="222"/>
      <c r="AL105" s="222"/>
      <c r="AM105" s="222"/>
      <c r="AN105" s="221">
        <f t="shared" si="0"/>
        <v>0</v>
      </c>
      <c r="AO105" s="222"/>
      <c r="AP105" s="222"/>
      <c r="AQ105" s="89" t="s">
        <v>83</v>
      </c>
      <c r="AR105" s="51"/>
      <c r="AS105" s="90">
        <v>0</v>
      </c>
      <c r="AT105" s="91">
        <f t="shared" si="1"/>
        <v>0</v>
      </c>
      <c r="AU105" s="92">
        <f>'SO 01-3.2 - Silnoprúdová ...'!P123</f>
        <v>0</v>
      </c>
      <c r="AV105" s="91">
        <f>'SO 01-3.2 - Silnoprúdová ...'!J35</f>
        <v>0</v>
      </c>
      <c r="AW105" s="91">
        <f>'SO 01-3.2 - Silnoprúdová ...'!J36</f>
        <v>0</v>
      </c>
      <c r="AX105" s="91">
        <f>'SO 01-3.2 - Silnoprúdová ...'!J37</f>
        <v>0</v>
      </c>
      <c r="AY105" s="91">
        <f>'SO 01-3.2 - Silnoprúdová ...'!J38</f>
        <v>0</v>
      </c>
      <c r="AZ105" s="91">
        <f>'SO 01-3.2 - Silnoprúdová ...'!F35</f>
        <v>0</v>
      </c>
      <c r="BA105" s="91">
        <f>'SO 01-3.2 - Silnoprúdová ...'!F36</f>
        <v>0</v>
      </c>
      <c r="BB105" s="91">
        <f>'SO 01-3.2 - Silnoprúdová ...'!F37</f>
        <v>0</v>
      </c>
      <c r="BC105" s="91">
        <f>'SO 01-3.2 - Silnoprúdová ...'!F38</f>
        <v>0</v>
      </c>
      <c r="BD105" s="93">
        <f>'SO 01-3.2 - Silnoprúdová ...'!F39</f>
        <v>0</v>
      </c>
      <c r="BT105" s="22" t="s">
        <v>84</v>
      </c>
      <c r="BV105" s="22" t="s">
        <v>73</v>
      </c>
      <c r="BW105" s="22" t="s">
        <v>112</v>
      </c>
      <c r="BX105" s="22" t="s">
        <v>103</v>
      </c>
      <c r="CL105" s="22" t="s">
        <v>1</v>
      </c>
    </row>
    <row r="106" spans="1:91" s="4" customFormat="1" ht="23.25" customHeight="1" x14ac:dyDescent="0.2">
      <c r="A106" s="88" t="s">
        <v>80</v>
      </c>
      <c r="B106" s="51"/>
      <c r="C106" s="10"/>
      <c r="D106" s="10"/>
      <c r="E106" s="205" t="s">
        <v>113</v>
      </c>
      <c r="F106" s="205"/>
      <c r="G106" s="205"/>
      <c r="H106" s="205"/>
      <c r="I106" s="205"/>
      <c r="J106" s="10"/>
      <c r="K106" s="205" t="s">
        <v>114</v>
      </c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21">
        <f>'SO 01-4.1 - Slaborúdová e...'!J32</f>
        <v>0</v>
      </c>
      <c r="AH106" s="222"/>
      <c r="AI106" s="222"/>
      <c r="AJ106" s="222"/>
      <c r="AK106" s="222"/>
      <c r="AL106" s="222"/>
      <c r="AM106" s="222"/>
      <c r="AN106" s="221">
        <f t="shared" si="0"/>
        <v>0</v>
      </c>
      <c r="AO106" s="222"/>
      <c r="AP106" s="222"/>
      <c r="AQ106" s="89" t="s">
        <v>83</v>
      </c>
      <c r="AR106" s="51"/>
      <c r="AS106" s="90">
        <v>0</v>
      </c>
      <c r="AT106" s="91">
        <f t="shared" si="1"/>
        <v>0</v>
      </c>
      <c r="AU106" s="92">
        <f>'SO 01-4.1 - Slaborúdová e...'!P123</f>
        <v>0</v>
      </c>
      <c r="AV106" s="91">
        <f>'SO 01-4.1 - Slaborúdová e...'!J35</f>
        <v>0</v>
      </c>
      <c r="AW106" s="91">
        <f>'SO 01-4.1 - Slaborúdová e...'!J36</f>
        <v>0</v>
      </c>
      <c r="AX106" s="91">
        <f>'SO 01-4.1 - Slaborúdová e...'!J37</f>
        <v>0</v>
      </c>
      <c r="AY106" s="91">
        <f>'SO 01-4.1 - Slaborúdová e...'!J38</f>
        <v>0</v>
      </c>
      <c r="AZ106" s="91">
        <f>'SO 01-4.1 - Slaborúdová e...'!F35</f>
        <v>0</v>
      </c>
      <c r="BA106" s="91">
        <f>'SO 01-4.1 - Slaborúdová e...'!F36</f>
        <v>0</v>
      </c>
      <c r="BB106" s="91">
        <f>'SO 01-4.1 - Slaborúdová e...'!F37</f>
        <v>0</v>
      </c>
      <c r="BC106" s="91">
        <f>'SO 01-4.1 - Slaborúdová e...'!F38</f>
        <v>0</v>
      </c>
      <c r="BD106" s="93">
        <f>'SO 01-4.1 - Slaborúdová e...'!F39</f>
        <v>0</v>
      </c>
      <c r="BT106" s="22" t="s">
        <v>84</v>
      </c>
      <c r="BV106" s="22" t="s">
        <v>73</v>
      </c>
      <c r="BW106" s="22" t="s">
        <v>115</v>
      </c>
      <c r="BX106" s="22" t="s">
        <v>103</v>
      </c>
      <c r="CL106" s="22" t="s">
        <v>1</v>
      </c>
    </row>
    <row r="107" spans="1:91" s="4" customFormat="1" ht="16.5" customHeight="1" x14ac:dyDescent="0.2">
      <c r="A107" s="88" t="s">
        <v>80</v>
      </c>
      <c r="B107" s="51"/>
      <c r="C107" s="10"/>
      <c r="D107" s="10"/>
      <c r="E107" s="205" t="s">
        <v>116</v>
      </c>
      <c r="F107" s="205"/>
      <c r="G107" s="205"/>
      <c r="H107" s="205"/>
      <c r="I107" s="205"/>
      <c r="J107" s="10"/>
      <c r="K107" s="205" t="s">
        <v>117</v>
      </c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21">
        <f>'SO 01-5 - Ústredné vykuro...'!J32</f>
        <v>0</v>
      </c>
      <c r="AH107" s="222"/>
      <c r="AI107" s="222"/>
      <c r="AJ107" s="222"/>
      <c r="AK107" s="222"/>
      <c r="AL107" s="222"/>
      <c r="AM107" s="222"/>
      <c r="AN107" s="221">
        <f t="shared" si="0"/>
        <v>0</v>
      </c>
      <c r="AO107" s="222"/>
      <c r="AP107" s="222"/>
      <c r="AQ107" s="89" t="s">
        <v>83</v>
      </c>
      <c r="AR107" s="51"/>
      <c r="AS107" s="90">
        <v>0</v>
      </c>
      <c r="AT107" s="91">
        <f t="shared" si="1"/>
        <v>0</v>
      </c>
      <c r="AU107" s="92">
        <f>'SO 01-5 - Ústredné vykuro...'!P130</f>
        <v>0</v>
      </c>
      <c r="AV107" s="91">
        <f>'SO 01-5 - Ústredné vykuro...'!J35</f>
        <v>0</v>
      </c>
      <c r="AW107" s="91">
        <f>'SO 01-5 - Ústredné vykuro...'!J36</f>
        <v>0</v>
      </c>
      <c r="AX107" s="91">
        <f>'SO 01-5 - Ústredné vykuro...'!J37</f>
        <v>0</v>
      </c>
      <c r="AY107" s="91">
        <f>'SO 01-5 - Ústredné vykuro...'!J38</f>
        <v>0</v>
      </c>
      <c r="AZ107" s="91">
        <f>'SO 01-5 - Ústredné vykuro...'!F35</f>
        <v>0</v>
      </c>
      <c r="BA107" s="91">
        <f>'SO 01-5 - Ústredné vykuro...'!F36</f>
        <v>0</v>
      </c>
      <c r="BB107" s="91">
        <f>'SO 01-5 - Ústredné vykuro...'!F37</f>
        <v>0</v>
      </c>
      <c r="BC107" s="91">
        <f>'SO 01-5 - Ústredné vykuro...'!F38</f>
        <v>0</v>
      </c>
      <c r="BD107" s="93">
        <f>'SO 01-5 - Ústredné vykuro...'!F39</f>
        <v>0</v>
      </c>
      <c r="BT107" s="22" t="s">
        <v>84</v>
      </c>
      <c r="BV107" s="22" t="s">
        <v>73</v>
      </c>
      <c r="BW107" s="22" t="s">
        <v>118</v>
      </c>
      <c r="BX107" s="22" t="s">
        <v>103</v>
      </c>
      <c r="CL107" s="22" t="s">
        <v>1</v>
      </c>
    </row>
    <row r="108" spans="1:91" s="4" customFormat="1" ht="16.5" customHeight="1" x14ac:dyDescent="0.2">
      <c r="A108" s="88" t="s">
        <v>80</v>
      </c>
      <c r="B108" s="51"/>
      <c r="C108" s="10"/>
      <c r="D108" s="10"/>
      <c r="E108" s="205" t="s">
        <v>119</v>
      </c>
      <c r="F108" s="205"/>
      <c r="G108" s="205"/>
      <c r="H108" s="205"/>
      <c r="I108" s="205"/>
      <c r="J108" s="10"/>
      <c r="K108" s="205" t="s">
        <v>120</v>
      </c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21">
        <f>'SO 01-6 - Zdravotechnika'!J32</f>
        <v>0</v>
      </c>
      <c r="AH108" s="222"/>
      <c r="AI108" s="222"/>
      <c r="AJ108" s="222"/>
      <c r="AK108" s="222"/>
      <c r="AL108" s="222"/>
      <c r="AM108" s="222"/>
      <c r="AN108" s="221">
        <f t="shared" si="0"/>
        <v>0</v>
      </c>
      <c r="AO108" s="222"/>
      <c r="AP108" s="222"/>
      <c r="AQ108" s="89" t="s">
        <v>83</v>
      </c>
      <c r="AR108" s="51"/>
      <c r="AS108" s="90">
        <v>0</v>
      </c>
      <c r="AT108" s="91">
        <f t="shared" si="1"/>
        <v>0</v>
      </c>
      <c r="AU108" s="92">
        <f>'SO 01-6 - Zdravotechnika'!P129</f>
        <v>0</v>
      </c>
      <c r="AV108" s="91">
        <f>'SO 01-6 - Zdravotechnika'!J35</f>
        <v>0</v>
      </c>
      <c r="AW108" s="91">
        <f>'SO 01-6 - Zdravotechnika'!J36</f>
        <v>0</v>
      </c>
      <c r="AX108" s="91">
        <f>'SO 01-6 - Zdravotechnika'!J37</f>
        <v>0</v>
      </c>
      <c r="AY108" s="91">
        <f>'SO 01-6 - Zdravotechnika'!J38</f>
        <v>0</v>
      </c>
      <c r="AZ108" s="91">
        <f>'SO 01-6 - Zdravotechnika'!F35</f>
        <v>0</v>
      </c>
      <c r="BA108" s="91">
        <f>'SO 01-6 - Zdravotechnika'!F36</f>
        <v>0</v>
      </c>
      <c r="BB108" s="91">
        <f>'SO 01-6 - Zdravotechnika'!F37</f>
        <v>0</v>
      </c>
      <c r="BC108" s="91">
        <f>'SO 01-6 - Zdravotechnika'!F38</f>
        <v>0</v>
      </c>
      <c r="BD108" s="93">
        <f>'SO 01-6 - Zdravotechnika'!F39</f>
        <v>0</v>
      </c>
      <c r="BT108" s="22" t="s">
        <v>84</v>
      </c>
      <c r="BV108" s="22" t="s">
        <v>73</v>
      </c>
      <c r="BW108" s="22" t="s">
        <v>121</v>
      </c>
      <c r="BX108" s="22" t="s">
        <v>103</v>
      </c>
      <c r="CL108" s="22" t="s">
        <v>1</v>
      </c>
    </row>
    <row r="109" spans="1:91" s="4" customFormat="1" ht="16.5" customHeight="1" x14ac:dyDescent="0.2">
      <c r="A109" s="88" t="s">
        <v>80</v>
      </c>
      <c r="B109" s="51"/>
      <c r="C109" s="10"/>
      <c r="D109" s="10"/>
      <c r="E109" s="205" t="s">
        <v>122</v>
      </c>
      <c r="F109" s="205"/>
      <c r="G109" s="205"/>
      <c r="H109" s="205"/>
      <c r="I109" s="205"/>
      <c r="J109" s="10"/>
      <c r="K109" s="205" t="s">
        <v>123</v>
      </c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21">
        <f>'SO 01-8 - Nožnicová plošina'!J32</f>
        <v>0</v>
      </c>
      <c r="AH109" s="222"/>
      <c r="AI109" s="222"/>
      <c r="AJ109" s="222"/>
      <c r="AK109" s="222"/>
      <c r="AL109" s="222"/>
      <c r="AM109" s="222"/>
      <c r="AN109" s="221">
        <f t="shared" si="0"/>
        <v>0</v>
      </c>
      <c r="AO109" s="222"/>
      <c r="AP109" s="222"/>
      <c r="AQ109" s="89" t="s">
        <v>83</v>
      </c>
      <c r="AR109" s="51"/>
      <c r="AS109" s="90">
        <v>0</v>
      </c>
      <c r="AT109" s="91">
        <f t="shared" si="1"/>
        <v>0</v>
      </c>
      <c r="AU109" s="92">
        <f>'SO 01-8 - Nožnicová plošina'!P122</f>
        <v>0</v>
      </c>
      <c r="AV109" s="91">
        <f>'SO 01-8 - Nožnicová plošina'!J35</f>
        <v>0</v>
      </c>
      <c r="AW109" s="91">
        <f>'SO 01-8 - Nožnicová plošina'!J36</f>
        <v>0</v>
      </c>
      <c r="AX109" s="91">
        <f>'SO 01-8 - Nožnicová plošina'!J37</f>
        <v>0</v>
      </c>
      <c r="AY109" s="91">
        <f>'SO 01-8 - Nožnicová plošina'!J38</f>
        <v>0</v>
      </c>
      <c r="AZ109" s="91">
        <f>'SO 01-8 - Nožnicová plošina'!F35</f>
        <v>0</v>
      </c>
      <c r="BA109" s="91">
        <f>'SO 01-8 - Nožnicová plošina'!F36</f>
        <v>0</v>
      </c>
      <c r="BB109" s="91">
        <f>'SO 01-8 - Nožnicová plošina'!F37</f>
        <v>0</v>
      </c>
      <c r="BC109" s="91">
        <f>'SO 01-8 - Nožnicová plošina'!F38</f>
        <v>0</v>
      </c>
      <c r="BD109" s="93">
        <f>'SO 01-8 - Nožnicová plošina'!F39</f>
        <v>0</v>
      </c>
      <c r="BT109" s="22" t="s">
        <v>84</v>
      </c>
      <c r="BV109" s="22" t="s">
        <v>73</v>
      </c>
      <c r="BW109" s="22" t="s">
        <v>124</v>
      </c>
      <c r="BX109" s="22" t="s">
        <v>103</v>
      </c>
      <c r="CL109" s="22" t="s">
        <v>1</v>
      </c>
    </row>
    <row r="110" spans="1:91" s="4" customFormat="1" ht="16.5" customHeight="1" x14ac:dyDescent="0.2">
      <c r="A110" s="88" t="s">
        <v>80</v>
      </c>
      <c r="B110" s="51"/>
      <c r="C110" s="10"/>
      <c r="D110" s="10"/>
      <c r="E110" s="205" t="s">
        <v>125</v>
      </c>
      <c r="F110" s="205"/>
      <c r="G110" s="205"/>
      <c r="H110" s="205"/>
      <c r="I110" s="205"/>
      <c r="J110" s="10"/>
      <c r="K110" s="205" t="s">
        <v>126</v>
      </c>
      <c r="L110" s="205"/>
      <c r="M110" s="205"/>
      <c r="N110" s="205"/>
      <c r="O110" s="205"/>
      <c r="P110" s="205"/>
      <c r="Q110" s="205"/>
      <c r="R110" s="205"/>
      <c r="S110" s="205"/>
      <c r="T110" s="205"/>
      <c r="U110" s="205"/>
      <c r="V110" s="205"/>
      <c r="W110" s="205"/>
      <c r="X110" s="205"/>
      <c r="Y110" s="205"/>
      <c r="Z110" s="205"/>
      <c r="AA110" s="205"/>
      <c r="AB110" s="205"/>
      <c r="AC110" s="205"/>
      <c r="AD110" s="205"/>
      <c r="AE110" s="205"/>
      <c r="AF110" s="205"/>
      <c r="AG110" s="221">
        <f>'SO 01-9 - Rozvod stlačené...'!J32</f>
        <v>0</v>
      </c>
      <c r="AH110" s="222"/>
      <c r="AI110" s="222"/>
      <c r="AJ110" s="222"/>
      <c r="AK110" s="222"/>
      <c r="AL110" s="222"/>
      <c r="AM110" s="222"/>
      <c r="AN110" s="221">
        <f t="shared" si="0"/>
        <v>0</v>
      </c>
      <c r="AO110" s="222"/>
      <c r="AP110" s="222"/>
      <c r="AQ110" s="89" t="s">
        <v>83</v>
      </c>
      <c r="AR110" s="51"/>
      <c r="AS110" s="90">
        <v>0</v>
      </c>
      <c r="AT110" s="91">
        <f t="shared" si="1"/>
        <v>0</v>
      </c>
      <c r="AU110" s="92">
        <f>'SO 01-9 - Rozvod stlačené...'!P122</f>
        <v>0</v>
      </c>
      <c r="AV110" s="91">
        <f>'SO 01-9 - Rozvod stlačené...'!J35</f>
        <v>0</v>
      </c>
      <c r="AW110" s="91">
        <f>'SO 01-9 - Rozvod stlačené...'!J36</f>
        <v>0</v>
      </c>
      <c r="AX110" s="91">
        <f>'SO 01-9 - Rozvod stlačené...'!J37</f>
        <v>0</v>
      </c>
      <c r="AY110" s="91">
        <f>'SO 01-9 - Rozvod stlačené...'!J38</f>
        <v>0</v>
      </c>
      <c r="AZ110" s="91">
        <f>'SO 01-9 - Rozvod stlačené...'!F35</f>
        <v>0</v>
      </c>
      <c r="BA110" s="91">
        <f>'SO 01-9 - Rozvod stlačené...'!F36</f>
        <v>0</v>
      </c>
      <c r="BB110" s="91">
        <f>'SO 01-9 - Rozvod stlačené...'!F37</f>
        <v>0</v>
      </c>
      <c r="BC110" s="91">
        <f>'SO 01-9 - Rozvod stlačené...'!F38</f>
        <v>0</v>
      </c>
      <c r="BD110" s="93">
        <f>'SO 01-9 - Rozvod stlačené...'!F39</f>
        <v>0</v>
      </c>
      <c r="BT110" s="22" t="s">
        <v>84</v>
      </c>
      <c r="BV110" s="22" t="s">
        <v>73</v>
      </c>
      <c r="BW110" s="22" t="s">
        <v>127</v>
      </c>
      <c r="BX110" s="22" t="s">
        <v>103</v>
      </c>
      <c r="CL110" s="22" t="s">
        <v>1</v>
      </c>
    </row>
    <row r="111" spans="1:91" s="4" customFormat="1" ht="23.25" customHeight="1" x14ac:dyDescent="0.2">
      <c r="A111" s="88" t="s">
        <v>80</v>
      </c>
      <c r="B111" s="51"/>
      <c r="C111" s="10"/>
      <c r="D111" s="10"/>
      <c r="E111" s="205" t="s">
        <v>128</v>
      </c>
      <c r="F111" s="205"/>
      <c r="G111" s="205"/>
      <c r="H111" s="205"/>
      <c r="I111" s="205"/>
      <c r="J111" s="10"/>
      <c r="K111" s="205" t="s">
        <v>129</v>
      </c>
      <c r="L111" s="205"/>
      <c r="M111" s="205"/>
      <c r="N111" s="205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205"/>
      <c r="AA111" s="205"/>
      <c r="AB111" s="205"/>
      <c r="AC111" s="205"/>
      <c r="AD111" s="205"/>
      <c r="AE111" s="205"/>
      <c r="AF111" s="205"/>
      <c r="AG111" s="221">
        <f>'SO 01-10 - Odsávanie výfu...'!J32</f>
        <v>0</v>
      </c>
      <c r="AH111" s="222"/>
      <c r="AI111" s="222"/>
      <c r="AJ111" s="222"/>
      <c r="AK111" s="222"/>
      <c r="AL111" s="222"/>
      <c r="AM111" s="222"/>
      <c r="AN111" s="221">
        <f t="shared" si="0"/>
        <v>0</v>
      </c>
      <c r="AO111" s="222"/>
      <c r="AP111" s="222"/>
      <c r="AQ111" s="89" t="s">
        <v>83</v>
      </c>
      <c r="AR111" s="51"/>
      <c r="AS111" s="90">
        <v>0</v>
      </c>
      <c r="AT111" s="91">
        <f t="shared" si="1"/>
        <v>0</v>
      </c>
      <c r="AU111" s="92">
        <f>'SO 01-10 - Odsávanie výfu...'!P122</f>
        <v>0</v>
      </c>
      <c r="AV111" s="91">
        <f>'SO 01-10 - Odsávanie výfu...'!J35</f>
        <v>0</v>
      </c>
      <c r="AW111" s="91">
        <f>'SO 01-10 - Odsávanie výfu...'!J36</f>
        <v>0</v>
      </c>
      <c r="AX111" s="91">
        <f>'SO 01-10 - Odsávanie výfu...'!J37</f>
        <v>0</v>
      </c>
      <c r="AY111" s="91">
        <f>'SO 01-10 - Odsávanie výfu...'!J38</f>
        <v>0</v>
      </c>
      <c r="AZ111" s="91">
        <f>'SO 01-10 - Odsávanie výfu...'!F35</f>
        <v>0</v>
      </c>
      <c r="BA111" s="91">
        <f>'SO 01-10 - Odsávanie výfu...'!F36</f>
        <v>0</v>
      </c>
      <c r="BB111" s="91">
        <f>'SO 01-10 - Odsávanie výfu...'!F37</f>
        <v>0</v>
      </c>
      <c r="BC111" s="91">
        <f>'SO 01-10 - Odsávanie výfu...'!F38</f>
        <v>0</v>
      </c>
      <c r="BD111" s="93">
        <f>'SO 01-10 - Odsávanie výfu...'!F39</f>
        <v>0</v>
      </c>
      <c r="BT111" s="22" t="s">
        <v>84</v>
      </c>
      <c r="BV111" s="22" t="s">
        <v>73</v>
      </c>
      <c r="BW111" s="22" t="s">
        <v>130</v>
      </c>
      <c r="BX111" s="22" t="s">
        <v>103</v>
      </c>
      <c r="CL111" s="22" t="s">
        <v>1</v>
      </c>
    </row>
    <row r="112" spans="1:91" s="7" customFormat="1" ht="16.5" customHeight="1" x14ac:dyDescent="0.2">
      <c r="B112" s="79"/>
      <c r="C112" s="80"/>
      <c r="D112" s="206" t="s">
        <v>131</v>
      </c>
      <c r="E112" s="206"/>
      <c r="F112" s="206"/>
      <c r="G112" s="206"/>
      <c r="H112" s="206"/>
      <c r="I112" s="81"/>
      <c r="J112" s="206" t="s">
        <v>132</v>
      </c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206"/>
      <c r="AF112" s="206"/>
      <c r="AG112" s="218">
        <f>ROUND(SUM(AG113:AG122),2)</f>
        <v>0</v>
      </c>
      <c r="AH112" s="219"/>
      <c r="AI112" s="219"/>
      <c r="AJ112" s="219"/>
      <c r="AK112" s="219"/>
      <c r="AL112" s="219"/>
      <c r="AM112" s="219"/>
      <c r="AN112" s="220">
        <f t="shared" si="0"/>
        <v>0</v>
      </c>
      <c r="AO112" s="219"/>
      <c r="AP112" s="219"/>
      <c r="AQ112" s="82" t="s">
        <v>77</v>
      </c>
      <c r="AR112" s="79"/>
      <c r="AS112" s="83">
        <f>ROUND(SUM(AS113:AS122),2)</f>
        <v>0</v>
      </c>
      <c r="AT112" s="84">
        <f t="shared" si="1"/>
        <v>0</v>
      </c>
      <c r="AU112" s="85">
        <f>ROUND(SUM(AU113:AU122),5)</f>
        <v>0</v>
      </c>
      <c r="AV112" s="84">
        <f>ROUND(AZ112*L29,2)</f>
        <v>0</v>
      </c>
      <c r="AW112" s="84">
        <f>ROUND(BA112*L30,2)</f>
        <v>0</v>
      </c>
      <c r="AX112" s="84">
        <f>ROUND(BB112*L29,2)</f>
        <v>0</v>
      </c>
      <c r="AY112" s="84">
        <f>ROUND(BC112*L30,2)</f>
        <v>0</v>
      </c>
      <c r="AZ112" s="84">
        <f>ROUND(SUM(AZ113:AZ122),2)</f>
        <v>0</v>
      </c>
      <c r="BA112" s="84">
        <f>ROUND(SUM(BA113:BA122),2)</f>
        <v>0</v>
      </c>
      <c r="BB112" s="84">
        <f>ROUND(SUM(BB113:BB122),2)</f>
        <v>0</v>
      </c>
      <c r="BC112" s="84">
        <f>ROUND(SUM(BC113:BC122),2)</f>
        <v>0</v>
      </c>
      <c r="BD112" s="86">
        <f>ROUND(SUM(BD113:BD122),2)</f>
        <v>0</v>
      </c>
      <c r="BS112" s="87" t="s">
        <v>70</v>
      </c>
      <c r="BT112" s="87" t="s">
        <v>78</v>
      </c>
      <c r="BU112" s="87" t="s">
        <v>72</v>
      </c>
      <c r="BV112" s="87" t="s">
        <v>73</v>
      </c>
      <c r="BW112" s="87" t="s">
        <v>133</v>
      </c>
      <c r="BX112" s="87" t="s">
        <v>4</v>
      </c>
      <c r="CL112" s="87" t="s">
        <v>1</v>
      </c>
      <c r="CM112" s="87" t="s">
        <v>71</v>
      </c>
    </row>
    <row r="113" spans="1:91" s="4" customFormat="1" ht="23.25" customHeight="1" x14ac:dyDescent="0.2">
      <c r="A113" s="88" t="s">
        <v>80</v>
      </c>
      <c r="B113" s="51"/>
      <c r="C113" s="10"/>
      <c r="D113" s="10"/>
      <c r="E113" s="205" t="s">
        <v>134</v>
      </c>
      <c r="F113" s="205"/>
      <c r="G113" s="205"/>
      <c r="H113" s="205"/>
      <c r="I113" s="205"/>
      <c r="J113" s="10"/>
      <c r="K113" s="205" t="s">
        <v>135</v>
      </c>
      <c r="L113" s="205"/>
      <c r="M113" s="205"/>
      <c r="N113" s="205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221">
        <f>'SO 02-1,2 - Garáže - arch...'!J32</f>
        <v>0</v>
      </c>
      <c r="AH113" s="222"/>
      <c r="AI113" s="222"/>
      <c r="AJ113" s="222"/>
      <c r="AK113" s="222"/>
      <c r="AL113" s="222"/>
      <c r="AM113" s="222"/>
      <c r="AN113" s="221">
        <f t="shared" si="0"/>
        <v>0</v>
      </c>
      <c r="AO113" s="222"/>
      <c r="AP113" s="222"/>
      <c r="AQ113" s="89" t="s">
        <v>83</v>
      </c>
      <c r="AR113" s="51"/>
      <c r="AS113" s="90">
        <v>0</v>
      </c>
      <c r="AT113" s="91">
        <f t="shared" si="1"/>
        <v>0</v>
      </c>
      <c r="AU113" s="92">
        <f>'SO 02-1,2 - Garáže - arch...'!P135</f>
        <v>0</v>
      </c>
      <c r="AV113" s="91">
        <f>'SO 02-1,2 - Garáže - arch...'!J35</f>
        <v>0</v>
      </c>
      <c r="AW113" s="91">
        <f>'SO 02-1,2 - Garáže - arch...'!J36</f>
        <v>0</v>
      </c>
      <c r="AX113" s="91">
        <f>'SO 02-1,2 - Garáže - arch...'!J37</f>
        <v>0</v>
      </c>
      <c r="AY113" s="91">
        <f>'SO 02-1,2 - Garáže - arch...'!J38</f>
        <v>0</v>
      </c>
      <c r="AZ113" s="91">
        <f>'SO 02-1,2 - Garáže - arch...'!F35</f>
        <v>0</v>
      </c>
      <c r="BA113" s="91">
        <f>'SO 02-1,2 - Garáže - arch...'!F36</f>
        <v>0</v>
      </c>
      <c r="BB113" s="91">
        <f>'SO 02-1,2 - Garáže - arch...'!F37</f>
        <v>0</v>
      </c>
      <c r="BC113" s="91">
        <f>'SO 02-1,2 - Garáže - arch...'!F38</f>
        <v>0</v>
      </c>
      <c r="BD113" s="93">
        <f>'SO 02-1,2 - Garáže - arch...'!F39</f>
        <v>0</v>
      </c>
      <c r="BT113" s="22" t="s">
        <v>84</v>
      </c>
      <c r="BV113" s="22" t="s">
        <v>73</v>
      </c>
      <c r="BW113" s="22" t="s">
        <v>136</v>
      </c>
      <c r="BX113" s="22" t="s">
        <v>133</v>
      </c>
      <c r="CL113" s="22" t="s">
        <v>1</v>
      </c>
    </row>
    <row r="114" spans="1:91" s="4" customFormat="1" ht="23.25" customHeight="1" x14ac:dyDescent="0.2">
      <c r="A114" s="88" t="s">
        <v>80</v>
      </c>
      <c r="B114" s="51"/>
      <c r="C114" s="10"/>
      <c r="D114" s="10"/>
      <c r="E114" s="205" t="s">
        <v>137</v>
      </c>
      <c r="F114" s="205"/>
      <c r="G114" s="205"/>
      <c r="H114" s="205"/>
      <c r="I114" s="205"/>
      <c r="J114" s="10"/>
      <c r="K114" s="205" t="s">
        <v>138</v>
      </c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5"/>
      <c r="AE114" s="205"/>
      <c r="AF114" s="205"/>
      <c r="AG114" s="221">
        <f>'SO 02-3.1 - Garáže - Siln...'!J32</f>
        <v>0</v>
      </c>
      <c r="AH114" s="222"/>
      <c r="AI114" s="222"/>
      <c r="AJ114" s="222"/>
      <c r="AK114" s="222"/>
      <c r="AL114" s="222"/>
      <c r="AM114" s="222"/>
      <c r="AN114" s="221">
        <f t="shared" si="0"/>
        <v>0</v>
      </c>
      <c r="AO114" s="222"/>
      <c r="AP114" s="222"/>
      <c r="AQ114" s="89" t="s">
        <v>83</v>
      </c>
      <c r="AR114" s="51"/>
      <c r="AS114" s="90">
        <v>0</v>
      </c>
      <c r="AT114" s="91">
        <f t="shared" si="1"/>
        <v>0</v>
      </c>
      <c r="AU114" s="92">
        <f>'SO 02-3.1 - Garáže - Siln...'!P123</f>
        <v>0</v>
      </c>
      <c r="AV114" s="91">
        <f>'SO 02-3.1 - Garáže - Siln...'!J35</f>
        <v>0</v>
      </c>
      <c r="AW114" s="91">
        <f>'SO 02-3.1 - Garáže - Siln...'!J36</f>
        <v>0</v>
      </c>
      <c r="AX114" s="91">
        <f>'SO 02-3.1 - Garáže - Siln...'!J37</f>
        <v>0</v>
      </c>
      <c r="AY114" s="91">
        <f>'SO 02-3.1 - Garáže - Siln...'!J38</f>
        <v>0</v>
      </c>
      <c r="AZ114" s="91">
        <f>'SO 02-3.1 - Garáže - Siln...'!F35</f>
        <v>0</v>
      </c>
      <c r="BA114" s="91">
        <f>'SO 02-3.1 - Garáže - Siln...'!F36</f>
        <v>0</v>
      </c>
      <c r="BB114" s="91">
        <f>'SO 02-3.1 - Garáže - Siln...'!F37</f>
        <v>0</v>
      </c>
      <c r="BC114" s="91">
        <f>'SO 02-3.1 - Garáže - Siln...'!F38</f>
        <v>0</v>
      </c>
      <c r="BD114" s="93">
        <f>'SO 02-3.1 - Garáže - Siln...'!F39</f>
        <v>0</v>
      </c>
      <c r="BT114" s="22" t="s">
        <v>84</v>
      </c>
      <c r="BV114" s="22" t="s">
        <v>73</v>
      </c>
      <c r="BW114" s="22" t="s">
        <v>139</v>
      </c>
      <c r="BX114" s="22" t="s">
        <v>133</v>
      </c>
      <c r="CL114" s="22" t="s">
        <v>1</v>
      </c>
    </row>
    <row r="115" spans="1:91" s="4" customFormat="1" ht="23.25" customHeight="1" x14ac:dyDescent="0.2">
      <c r="A115" s="88" t="s">
        <v>80</v>
      </c>
      <c r="B115" s="51"/>
      <c r="C115" s="10"/>
      <c r="D115" s="10"/>
      <c r="E115" s="205" t="s">
        <v>140</v>
      </c>
      <c r="F115" s="205"/>
      <c r="G115" s="205"/>
      <c r="H115" s="205"/>
      <c r="I115" s="205"/>
      <c r="J115" s="10"/>
      <c r="K115" s="205" t="s">
        <v>141</v>
      </c>
      <c r="L115" s="205"/>
      <c r="M115" s="205"/>
      <c r="N115" s="205"/>
      <c r="O115" s="205"/>
      <c r="P115" s="205"/>
      <c r="Q115" s="205"/>
      <c r="R115" s="205"/>
      <c r="S115" s="205"/>
      <c r="T115" s="205"/>
      <c r="U115" s="205"/>
      <c r="V115" s="205"/>
      <c r="W115" s="205"/>
      <c r="X115" s="205"/>
      <c r="Y115" s="205"/>
      <c r="Z115" s="205"/>
      <c r="AA115" s="205"/>
      <c r="AB115" s="205"/>
      <c r="AC115" s="205"/>
      <c r="AD115" s="205"/>
      <c r="AE115" s="205"/>
      <c r="AF115" s="205"/>
      <c r="AG115" s="221">
        <f>'SO 02-3.2 - Garáže - Núdz...'!J32</f>
        <v>0</v>
      </c>
      <c r="AH115" s="222"/>
      <c r="AI115" s="222"/>
      <c r="AJ115" s="222"/>
      <c r="AK115" s="222"/>
      <c r="AL115" s="222"/>
      <c r="AM115" s="222"/>
      <c r="AN115" s="221">
        <f t="shared" si="0"/>
        <v>0</v>
      </c>
      <c r="AO115" s="222"/>
      <c r="AP115" s="222"/>
      <c r="AQ115" s="89" t="s">
        <v>83</v>
      </c>
      <c r="AR115" s="51"/>
      <c r="AS115" s="90">
        <v>0</v>
      </c>
      <c r="AT115" s="91">
        <f t="shared" si="1"/>
        <v>0</v>
      </c>
      <c r="AU115" s="92">
        <f>'SO 02-3.2 - Garáže - Núdz...'!P126</f>
        <v>0</v>
      </c>
      <c r="AV115" s="91">
        <f>'SO 02-3.2 - Garáže - Núdz...'!J35</f>
        <v>0</v>
      </c>
      <c r="AW115" s="91">
        <f>'SO 02-3.2 - Garáže - Núdz...'!J36</f>
        <v>0</v>
      </c>
      <c r="AX115" s="91">
        <f>'SO 02-3.2 - Garáže - Núdz...'!J37</f>
        <v>0</v>
      </c>
      <c r="AY115" s="91">
        <f>'SO 02-3.2 - Garáže - Núdz...'!J38</f>
        <v>0</v>
      </c>
      <c r="AZ115" s="91">
        <f>'SO 02-3.2 - Garáže - Núdz...'!F35</f>
        <v>0</v>
      </c>
      <c r="BA115" s="91">
        <f>'SO 02-3.2 - Garáže - Núdz...'!F36</f>
        <v>0</v>
      </c>
      <c r="BB115" s="91">
        <f>'SO 02-3.2 - Garáže - Núdz...'!F37</f>
        <v>0</v>
      </c>
      <c r="BC115" s="91">
        <f>'SO 02-3.2 - Garáže - Núdz...'!F38</f>
        <v>0</v>
      </c>
      <c r="BD115" s="93">
        <f>'SO 02-3.2 - Garáže - Núdz...'!F39</f>
        <v>0</v>
      </c>
      <c r="BT115" s="22" t="s">
        <v>84</v>
      </c>
      <c r="BV115" s="22" t="s">
        <v>73</v>
      </c>
      <c r="BW115" s="22" t="s">
        <v>142</v>
      </c>
      <c r="BX115" s="22" t="s">
        <v>133</v>
      </c>
      <c r="CL115" s="22" t="s">
        <v>1</v>
      </c>
    </row>
    <row r="116" spans="1:91" s="4" customFormat="1" ht="16.5" customHeight="1" x14ac:dyDescent="0.2">
      <c r="A116" s="88" t="s">
        <v>80</v>
      </c>
      <c r="B116" s="51"/>
      <c r="C116" s="10"/>
      <c r="D116" s="10"/>
      <c r="E116" s="205" t="s">
        <v>143</v>
      </c>
      <c r="F116" s="205"/>
      <c r="G116" s="205"/>
      <c r="H116" s="205"/>
      <c r="I116" s="205"/>
      <c r="J116" s="10"/>
      <c r="K116" s="205" t="s">
        <v>144</v>
      </c>
      <c r="L116" s="205"/>
      <c r="M116" s="205"/>
      <c r="N116" s="205"/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  <c r="Z116" s="205"/>
      <c r="AA116" s="205"/>
      <c r="AB116" s="205"/>
      <c r="AC116" s="205"/>
      <c r="AD116" s="205"/>
      <c r="AE116" s="205"/>
      <c r="AF116" s="205"/>
      <c r="AG116" s="221">
        <f>'SO 02-4 - Garáže - Slabor...'!J32</f>
        <v>0</v>
      </c>
      <c r="AH116" s="222"/>
      <c r="AI116" s="222"/>
      <c r="AJ116" s="222"/>
      <c r="AK116" s="222"/>
      <c r="AL116" s="222"/>
      <c r="AM116" s="222"/>
      <c r="AN116" s="221">
        <f t="shared" si="0"/>
        <v>0</v>
      </c>
      <c r="AO116" s="222"/>
      <c r="AP116" s="222"/>
      <c r="AQ116" s="89" t="s">
        <v>83</v>
      </c>
      <c r="AR116" s="51"/>
      <c r="AS116" s="90">
        <v>0</v>
      </c>
      <c r="AT116" s="91">
        <f t="shared" si="1"/>
        <v>0</v>
      </c>
      <c r="AU116" s="92">
        <f>'SO 02-4 - Garáže - Slabor...'!P123</f>
        <v>0</v>
      </c>
      <c r="AV116" s="91">
        <f>'SO 02-4 - Garáže - Slabor...'!J35</f>
        <v>0</v>
      </c>
      <c r="AW116" s="91">
        <f>'SO 02-4 - Garáže - Slabor...'!J36</f>
        <v>0</v>
      </c>
      <c r="AX116" s="91">
        <f>'SO 02-4 - Garáže - Slabor...'!J37</f>
        <v>0</v>
      </c>
      <c r="AY116" s="91">
        <f>'SO 02-4 - Garáže - Slabor...'!J38</f>
        <v>0</v>
      </c>
      <c r="AZ116" s="91">
        <f>'SO 02-4 - Garáže - Slabor...'!F35</f>
        <v>0</v>
      </c>
      <c r="BA116" s="91">
        <f>'SO 02-4 - Garáže - Slabor...'!F36</f>
        <v>0</v>
      </c>
      <c r="BB116" s="91">
        <f>'SO 02-4 - Garáže - Slabor...'!F37</f>
        <v>0</v>
      </c>
      <c r="BC116" s="91">
        <f>'SO 02-4 - Garáže - Slabor...'!F38</f>
        <v>0</v>
      </c>
      <c r="BD116" s="93">
        <f>'SO 02-4 - Garáže - Slabor...'!F39</f>
        <v>0</v>
      </c>
      <c r="BT116" s="22" t="s">
        <v>84</v>
      </c>
      <c r="BV116" s="22" t="s">
        <v>73</v>
      </c>
      <c r="BW116" s="22" t="s">
        <v>145</v>
      </c>
      <c r="BX116" s="22" t="s">
        <v>133</v>
      </c>
      <c r="CL116" s="22" t="s">
        <v>1</v>
      </c>
    </row>
    <row r="117" spans="1:91" s="4" customFormat="1" ht="16.5" customHeight="1" x14ac:dyDescent="0.2">
      <c r="A117" s="88" t="s">
        <v>80</v>
      </c>
      <c r="B117" s="51"/>
      <c r="C117" s="10"/>
      <c r="D117" s="10"/>
      <c r="E117" s="205" t="s">
        <v>146</v>
      </c>
      <c r="F117" s="205"/>
      <c r="G117" s="205"/>
      <c r="H117" s="205"/>
      <c r="I117" s="205"/>
      <c r="J117" s="10"/>
      <c r="K117" s="205" t="s">
        <v>147</v>
      </c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205"/>
      <c r="Y117" s="205"/>
      <c r="Z117" s="205"/>
      <c r="AA117" s="205"/>
      <c r="AB117" s="205"/>
      <c r="AC117" s="205"/>
      <c r="AD117" s="205"/>
      <c r="AE117" s="205"/>
      <c r="AF117" s="205"/>
      <c r="AG117" s="221">
        <f>'SO 02-5 - Garáže-Ústredné...'!J32</f>
        <v>0</v>
      </c>
      <c r="AH117" s="222"/>
      <c r="AI117" s="222"/>
      <c r="AJ117" s="222"/>
      <c r="AK117" s="222"/>
      <c r="AL117" s="222"/>
      <c r="AM117" s="222"/>
      <c r="AN117" s="221">
        <f t="shared" si="0"/>
        <v>0</v>
      </c>
      <c r="AO117" s="222"/>
      <c r="AP117" s="222"/>
      <c r="AQ117" s="89" t="s">
        <v>83</v>
      </c>
      <c r="AR117" s="51"/>
      <c r="AS117" s="90">
        <v>0</v>
      </c>
      <c r="AT117" s="91">
        <f t="shared" si="1"/>
        <v>0</v>
      </c>
      <c r="AU117" s="92">
        <f>'SO 02-5 - Garáže-Ústredné...'!P124</f>
        <v>0</v>
      </c>
      <c r="AV117" s="91">
        <f>'SO 02-5 - Garáže-Ústredné...'!J35</f>
        <v>0</v>
      </c>
      <c r="AW117" s="91">
        <f>'SO 02-5 - Garáže-Ústredné...'!J36</f>
        <v>0</v>
      </c>
      <c r="AX117" s="91">
        <f>'SO 02-5 - Garáže-Ústredné...'!J37</f>
        <v>0</v>
      </c>
      <c r="AY117" s="91">
        <f>'SO 02-5 - Garáže-Ústredné...'!J38</f>
        <v>0</v>
      </c>
      <c r="AZ117" s="91">
        <f>'SO 02-5 - Garáže-Ústredné...'!F35</f>
        <v>0</v>
      </c>
      <c r="BA117" s="91">
        <f>'SO 02-5 - Garáže-Ústredné...'!F36</f>
        <v>0</v>
      </c>
      <c r="BB117" s="91">
        <f>'SO 02-5 - Garáže-Ústredné...'!F37</f>
        <v>0</v>
      </c>
      <c r="BC117" s="91">
        <f>'SO 02-5 - Garáže-Ústredné...'!F38</f>
        <v>0</v>
      </c>
      <c r="BD117" s="93">
        <f>'SO 02-5 - Garáže-Ústredné...'!F39</f>
        <v>0</v>
      </c>
      <c r="BT117" s="22" t="s">
        <v>84</v>
      </c>
      <c r="BV117" s="22" t="s">
        <v>73</v>
      </c>
      <c r="BW117" s="22" t="s">
        <v>148</v>
      </c>
      <c r="BX117" s="22" t="s">
        <v>133</v>
      </c>
      <c r="CL117" s="22" t="s">
        <v>1</v>
      </c>
    </row>
    <row r="118" spans="1:91" s="4" customFormat="1" ht="16.5" customHeight="1" x14ac:dyDescent="0.2">
      <c r="A118" s="88" t="s">
        <v>80</v>
      </c>
      <c r="B118" s="51"/>
      <c r="C118" s="10"/>
      <c r="D118" s="10"/>
      <c r="E118" s="205" t="s">
        <v>149</v>
      </c>
      <c r="F118" s="205"/>
      <c r="G118" s="205"/>
      <c r="H118" s="205"/>
      <c r="I118" s="205"/>
      <c r="J118" s="10"/>
      <c r="K118" s="205" t="s">
        <v>150</v>
      </c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5"/>
      <c r="AD118" s="205"/>
      <c r="AE118" s="205"/>
      <c r="AF118" s="205"/>
      <c r="AG118" s="221">
        <f>'SO 02-6 - Garáže - Zdravo...'!J32</f>
        <v>0</v>
      </c>
      <c r="AH118" s="222"/>
      <c r="AI118" s="222"/>
      <c r="AJ118" s="222"/>
      <c r="AK118" s="222"/>
      <c r="AL118" s="222"/>
      <c r="AM118" s="222"/>
      <c r="AN118" s="221">
        <f t="shared" si="0"/>
        <v>0</v>
      </c>
      <c r="AO118" s="222"/>
      <c r="AP118" s="222"/>
      <c r="AQ118" s="89" t="s">
        <v>83</v>
      </c>
      <c r="AR118" s="51"/>
      <c r="AS118" s="90">
        <v>0</v>
      </c>
      <c r="AT118" s="91">
        <f t="shared" si="1"/>
        <v>0</v>
      </c>
      <c r="AU118" s="92">
        <f>'SO 02-6 - Garáže - Zdravo...'!P127</f>
        <v>0</v>
      </c>
      <c r="AV118" s="91">
        <f>'SO 02-6 - Garáže - Zdravo...'!J35</f>
        <v>0</v>
      </c>
      <c r="AW118" s="91">
        <f>'SO 02-6 - Garáže - Zdravo...'!J36</f>
        <v>0</v>
      </c>
      <c r="AX118" s="91">
        <f>'SO 02-6 - Garáže - Zdravo...'!J37</f>
        <v>0</v>
      </c>
      <c r="AY118" s="91">
        <f>'SO 02-6 - Garáže - Zdravo...'!J38</f>
        <v>0</v>
      </c>
      <c r="AZ118" s="91">
        <f>'SO 02-6 - Garáže - Zdravo...'!F35</f>
        <v>0</v>
      </c>
      <c r="BA118" s="91">
        <f>'SO 02-6 - Garáže - Zdravo...'!F36</f>
        <v>0</v>
      </c>
      <c r="BB118" s="91">
        <f>'SO 02-6 - Garáže - Zdravo...'!F37</f>
        <v>0</v>
      </c>
      <c r="BC118" s="91">
        <f>'SO 02-6 - Garáže - Zdravo...'!F38</f>
        <v>0</v>
      </c>
      <c r="BD118" s="93">
        <f>'SO 02-6 - Garáže - Zdravo...'!F39</f>
        <v>0</v>
      </c>
      <c r="BT118" s="22" t="s">
        <v>84</v>
      </c>
      <c r="BV118" s="22" t="s">
        <v>73</v>
      </c>
      <c r="BW118" s="22" t="s">
        <v>151</v>
      </c>
      <c r="BX118" s="22" t="s">
        <v>133</v>
      </c>
      <c r="CL118" s="22" t="s">
        <v>1</v>
      </c>
    </row>
    <row r="119" spans="1:91" s="4" customFormat="1" ht="16.5" customHeight="1" x14ac:dyDescent="0.2">
      <c r="A119" s="88" t="s">
        <v>80</v>
      </c>
      <c r="B119" s="51"/>
      <c r="C119" s="10"/>
      <c r="D119" s="10"/>
      <c r="E119" s="205" t="s">
        <v>152</v>
      </c>
      <c r="F119" s="205"/>
      <c r="G119" s="205"/>
      <c r="H119" s="205"/>
      <c r="I119" s="205"/>
      <c r="J119" s="10"/>
      <c r="K119" s="205" t="s">
        <v>153</v>
      </c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21">
        <f>'SO 02-7 - Garáže - Vzduch...'!J32</f>
        <v>0</v>
      </c>
      <c r="AH119" s="222"/>
      <c r="AI119" s="222"/>
      <c r="AJ119" s="222"/>
      <c r="AK119" s="222"/>
      <c r="AL119" s="222"/>
      <c r="AM119" s="222"/>
      <c r="AN119" s="221">
        <f t="shared" si="0"/>
        <v>0</v>
      </c>
      <c r="AO119" s="222"/>
      <c r="AP119" s="222"/>
      <c r="AQ119" s="89" t="s">
        <v>83</v>
      </c>
      <c r="AR119" s="51"/>
      <c r="AS119" s="90">
        <v>0</v>
      </c>
      <c r="AT119" s="91">
        <f t="shared" si="1"/>
        <v>0</v>
      </c>
      <c r="AU119" s="92">
        <f>'SO 02-7 - Garáže - Vzduch...'!P121</f>
        <v>0</v>
      </c>
      <c r="AV119" s="91">
        <f>'SO 02-7 - Garáže - Vzduch...'!J35</f>
        <v>0</v>
      </c>
      <c r="AW119" s="91">
        <f>'SO 02-7 - Garáže - Vzduch...'!J36</f>
        <v>0</v>
      </c>
      <c r="AX119" s="91">
        <f>'SO 02-7 - Garáže - Vzduch...'!J37</f>
        <v>0</v>
      </c>
      <c r="AY119" s="91">
        <f>'SO 02-7 - Garáže - Vzduch...'!J38</f>
        <v>0</v>
      </c>
      <c r="AZ119" s="91">
        <f>'SO 02-7 - Garáže - Vzduch...'!F35</f>
        <v>0</v>
      </c>
      <c r="BA119" s="91">
        <f>'SO 02-7 - Garáže - Vzduch...'!F36</f>
        <v>0</v>
      </c>
      <c r="BB119" s="91">
        <f>'SO 02-7 - Garáže - Vzduch...'!F37</f>
        <v>0</v>
      </c>
      <c r="BC119" s="91">
        <f>'SO 02-7 - Garáže - Vzduch...'!F38</f>
        <v>0</v>
      </c>
      <c r="BD119" s="93">
        <f>'SO 02-7 - Garáže - Vzduch...'!F39</f>
        <v>0</v>
      </c>
      <c r="BT119" s="22" t="s">
        <v>84</v>
      </c>
      <c r="BV119" s="22" t="s">
        <v>73</v>
      </c>
      <c r="BW119" s="22" t="s">
        <v>154</v>
      </c>
      <c r="BX119" s="22" t="s">
        <v>133</v>
      </c>
      <c r="CL119" s="22" t="s">
        <v>1</v>
      </c>
    </row>
    <row r="120" spans="1:91" s="4" customFormat="1" ht="16.5" customHeight="1" x14ac:dyDescent="0.2">
      <c r="A120" s="88" t="s">
        <v>80</v>
      </c>
      <c r="B120" s="51"/>
      <c r="C120" s="10"/>
      <c r="D120" s="10"/>
      <c r="E120" s="205" t="s">
        <v>155</v>
      </c>
      <c r="F120" s="205"/>
      <c r="G120" s="205"/>
      <c r="H120" s="205"/>
      <c r="I120" s="205"/>
      <c r="J120" s="10"/>
      <c r="K120" s="205" t="s">
        <v>156</v>
      </c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21">
        <f>'SO 02-8 - Garáže - Rozvod...'!J32</f>
        <v>0</v>
      </c>
      <c r="AH120" s="222"/>
      <c r="AI120" s="222"/>
      <c r="AJ120" s="222"/>
      <c r="AK120" s="222"/>
      <c r="AL120" s="222"/>
      <c r="AM120" s="222"/>
      <c r="AN120" s="221">
        <f t="shared" si="0"/>
        <v>0</v>
      </c>
      <c r="AO120" s="222"/>
      <c r="AP120" s="222"/>
      <c r="AQ120" s="89" t="s">
        <v>83</v>
      </c>
      <c r="AR120" s="51"/>
      <c r="AS120" s="90">
        <v>0</v>
      </c>
      <c r="AT120" s="91">
        <f t="shared" si="1"/>
        <v>0</v>
      </c>
      <c r="AU120" s="92">
        <f>'SO 02-8 - Garáže - Rozvod...'!P122</f>
        <v>0</v>
      </c>
      <c r="AV120" s="91">
        <f>'SO 02-8 - Garáže - Rozvod...'!J35</f>
        <v>0</v>
      </c>
      <c r="AW120" s="91">
        <f>'SO 02-8 - Garáže - Rozvod...'!J36</f>
        <v>0</v>
      </c>
      <c r="AX120" s="91">
        <f>'SO 02-8 - Garáže - Rozvod...'!J37</f>
        <v>0</v>
      </c>
      <c r="AY120" s="91">
        <f>'SO 02-8 - Garáže - Rozvod...'!J38</f>
        <v>0</v>
      </c>
      <c r="AZ120" s="91">
        <f>'SO 02-8 - Garáže - Rozvod...'!F35</f>
        <v>0</v>
      </c>
      <c r="BA120" s="91">
        <f>'SO 02-8 - Garáže - Rozvod...'!F36</f>
        <v>0</v>
      </c>
      <c r="BB120" s="91">
        <f>'SO 02-8 - Garáže - Rozvod...'!F37</f>
        <v>0</v>
      </c>
      <c r="BC120" s="91">
        <f>'SO 02-8 - Garáže - Rozvod...'!F38</f>
        <v>0</v>
      </c>
      <c r="BD120" s="93">
        <f>'SO 02-8 - Garáže - Rozvod...'!F39</f>
        <v>0</v>
      </c>
      <c r="BT120" s="22" t="s">
        <v>84</v>
      </c>
      <c r="BV120" s="22" t="s">
        <v>73</v>
      </c>
      <c r="BW120" s="22" t="s">
        <v>157</v>
      </c>
      <c r="BX120" s="22" t="s">
        <v>133</v>
      </c>
      <c r="CL120" s="22" t="s">
        <v>1</v>
      </c>
    </row>
    <row r="121" spans="1:91" s="4" customFormat="1" ht="16.5" customHeight="1" x14ac:dyDescent="0.2">
      <c r="A121" s="88" t="s">
        <v>80</v>
      </c>
      <c r="B121" s="51"/>
      <c r="C121" s="10"/>
      <c r="D121" s="10"/>
      <c r="E121" s="205" t="s">
        <v>158</v>
      </c>
      <c r="F121" s="205"/>
      <c r="G121" s="205"/>
      <c r="H121" s="205"/>
      <c r="I121" s="205"/>
      <c r="J121" s="10"/>
      <c r="K121" s="205" t="s">
        <v>159</v>
      </c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21">
        <f>'SO 02-9 - Garáže - Odsáva...'!J32</f>
        <v>0</v>
      </c>
      <c r="AH121" s="222"/>
      <c r="AI121" s="222"/>
      <c r="AJ121" s="222"/>
      <c r="AK121" s="222"/>
      <c r="AL121" s="222"/>
      <c r="AM121" s="222"/>
      <c r="AN121" s="221">
        <f t="shared" si="0"/>
        <v>0</v>
      </c>
      <c r="AO121" s="222"/>
      <c r="AP121" s="222"/>
      <c r="AQ121" s="89" t="s">
        <v>83</v>
      </c>
      <c r="AR121" s="51"/>
      <c r="AS121" s="90">
        <v>0</v>
      </c>
      <c r="AT121" s="91">
        <f t="shared" si="1"/>
        <v>0</v>
      </c>
      <c r="AU121" s="92">
        <f>'SO 02-9 - Garáže - Odsáva...'!P121</f>
        <v>0</v>
      </c>
      <c r="AV121" s="91">
        <f>'SO 02-9 - Garáže - Odsáva...'!J35</f>
        <v>0</v>
      </c>
      <c r="AW121" s="91">
        <f>'SO 02-9 - Garáže - Odsáva...'!J36</f>
        <v>0</v>
      </c>
      <c r="AX121" s="91">
        <f>'SO 02-9 - Garáže - Odsáva...'!J37</f>
        <v>0</v>
      </c>
      <c r="AY121" s="91">
        <f>'SO 02-9 - Garáže - Odsáva...'!J38</f>
        <v>0</v>
      </c>
      <c r="AZ121" s="91">
        <f>'SO 02-9 - Garáže - Odsáva...'!F35</f>
        <v>0</v>
      </c>
      <c r="BA121" s="91">
        <f>'SO 02-9 - Garáže - Odsáva...'!F36</f>
        <v>0</v>
      </c>
      <c r="BB121" s="91">
        <f>'SO 02-9 - Garáže - Odsáva...'!F37</f>
        <v>0</v>
      </c>
      <c r="BC121" s="91">
        <f>'SO 02-9 - Garáže - Odsáva...'!F38</f>
        <v>0</v>
      </c>
      <c r="BD121" s="93">
        <f>'SO 02-9 - Garáže - Odsáva...'!F39</f>
        <v>0</v>
      </c>
      <c r="BT121" s="22" t="s">
        <v>84</v>
      </c>
      <c r="BV121" s="22" t="s">
        <v>73</v>
      </c>
      <c r="BW121" s="22" t="s">
        <v>160</v>
      </c>
      <c r="BX121" s="22" t="s">
        <v>133</v>
      </c>
      <c r="CL121" s="22" t="s">
        <v>1</v>
      </c>
    </row>
    <row r="122" spans="1:91" s="4" customFormat="1" ht="23.25" customHeight="1" x14ac:dyDescent="0.2">
      <c r="A122" s="88" t="s">
        <v>80</v>
      </c>
      <c r="B122" s="51"/>
      <c r="C122" s="10"/>
      <c r="D122" s="10"/>
      <c r="E122" s="205" t="s">
        <v>161</v>
      </c>
      <c r="F122" s="205"/>
      <c r="G122" s="205"/>
      <c r="H122" s="205"/>
      <c r="I122" s="205"/>
      <c r="J122" s="10"/>
      <c r="K122" s="205" t="s">
        <v>162</v>
      </c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21">
        <f>'SO-02-10.1,2,3 - Areálová...'!J32</f>
        <v>0</v>
      </c>
      <c r="AH122" s="222"/>
      <c r="AI122" s="222"/>
      <c r="AJ122" s="222"/>
      <c r="AK122" s="222"/>
      <c r="AL122" s="222"/>
      <c r="AM122" s="222"/>
      <c r="AN122" s="221">
        <f t="shared" si="0"/>
        <v>0</v>
      </c>
      <c r="AO122" s="222"/>
      <c r="AP122" s="222"/>
      <c r="AQ122" s="89" t="s">
        <v>83</v>
      </c>
      <c r="AR122" s="51"/>
      <c r="AS122" s="90">
        <v>0</v>
      </c>
      <c r="AT122" s="91">
        <f t="shared" si="1"/>
        <v>0</v>
      </c>
      <c r="AU122" s="92">
        <f>'SO-02-10.1,2,3 - Areálová...'!P127</f>
        <v>0</v>
      </c>
      <c r="AV122" s="91">
        <f>'SO-02-10.1,2,3 - Areálová...'!J35</f>
        <v>0</v>
      </c>
      <c r="AW122" s="91">
        <f>'SO-02-10.1,2,3 - Areálová...'!J36</f>
        <v>0</v>
      </c>
      <c r="AX122" s="91">
        <f>'SO-02-10.1,2,3 - Areálová...'!J37</f>
        <v>0</v>
      </c>
      <c r="AY122" s="91">
        <f>'SO-02-10.1,2,3 - Areálová...'!J38</f>
        <v>0</v>
      </c>
      <c r="AZ122" s="91">
        <f>'SO-02-10.1,2,3 - Areálová...'!F35</f>
        <v>0</v>
      </c>
      <c r="BA122" s="91">
        <f>'SO-02-10.1,2,3 - Areálová...'!F36</f>
        <v>0</v>
      </c>
      <c r="BB122" s="91">
        <f>'SO-02-10.1,2,3 - Areálová...'!F37</f>
        <v>0</v>
      </c>
      <c r="BC122" s="91">
        <f>'SO-02-10.1,2,3 - Areálová...'!F38</f>
        <v>0</v>
      </c>
      <c r="BD122" s="93">
        <f>'SO-02-10.1,2,3 - Areálová...'!F39</f>
        <v>0</v>
      </c>
      <c r="BT122" s="22" t="s">
        <v>84</v>
      </c>
      <c r="BV122" s="22" t="s">
        <v>73</v>
      </c>
      <c r="BW122" s="22" t="s">
        <v>163</v>
      </c>
      <c r="BX122" s="22" t="s">
        <v>133</v>
      </c>
      <c r="CL122" s="22" t="s">
        <v>1</v>
      </c>
    </row>
    <row r="123" spans="1:91" s="7" customFormat="1" ht="16.5" customHeight="1" x14ac:dyDescent="0.2">
      <c r="B123" s="79"/>
      <c r="C123" s="80"/>
      <c r="D123" s="206" t="s">
        <v>164</v>
      </c>
      <c r="E123" s="206"/>
      <c r="F123" s="206"/>
      <c r="G123" s="206"/>
      <c r="H123" s="206"/>
      <c r="I123" s="81"/>
      <c r="J123" s="206" t="s">
        <v>165</v>
      </c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18">
        <f>ROUND(SUM(AG124:AG125),2)</f>
        <v>0</v>
      </c>
      <c r="AH123" s="219"/>
      <c r="AI123" s="219"/>
      <c r="AJ123" s="219"/>
      <c r="AK123" s="219"/>
      <c r="AL123" s="219"/>
      <c r="AM123" s="219"/>
      <c r="AN123" s="220">
        <f t="shared" si="0"/>
        <v>0</v>
      </c>
      <c r="AO123" s="219"/>
      <c r="AP123" s="219"/>
      <c r="AQ123" s="82" t="s">
        <v>77</v>
      </c>
      <c r="AR123" s="79"/>
      <c r="AS123" s="83">
        <f>ROUND(SUM(AS124:AS125),2)</f>
        <v>0</v>
      </c>
      <c r="AT123" s="84">
        <f t="shared" si="1"/>
        <v>0</v>
      </c>
      <c r="AU123" s="85">
        <f>ROUND(SUM(AU124:AU125),5)</f>
        <v>0</v>
      </c>
      <c r="AV123" s="84">
        <f>ROUND(AZ123*L29,2)</f>
        <v>0</v>
      </c>
      <c r="AW123" s="84">
        <f>ROUND(BA123*L30,2)</f>
        <v>0</v>
      </c>
      <c r="AX123" s="84">
        <f>ROUND(BB123*L29,2)</f>
        <v>0</v>
      </c>
      <c r="AY123" s="84">
        <f>ROUND(BC123*L30,2)</f>
        <v>0</v>
      </c>
      <c r="AZ123" s="84">
        <f>ROUND(SUM(AZ124:AZ125),2)</f>
        <v>0</v>
      </c>
      <c r="BA123" s="84">
        <f>ROUND(SUM(BA124:BA125),2)</f>
        <v>0</v>
      </c>
      <c r="BB123" s="84">
        <f>ROUND(SUM(BB124:BB125),2)</f>
        <v>0</v>
      </c>
      <c r="BC123" s="84">
        <f>ROUND(SUM(BC124:BC125),2)</f>
        <v>0</v>
      </c>
      <c r="BD123" s="86">
        <f>ROUND(SUM(BD124:BD125),2)</f>
        <v>0</v>
      </c>
      <c r="BS123" s="87" t="s">
        <v>70</v>
      </c>
      <c r="BT123" s="87" t="s">
        <v>78</v>
      </c>
      <c r="BU123" s="87" t="s">
        <v>72</v>
      </c>
      <c r="BV123" s="87" t="s">
        <v>73</v>
      </c>
      <c r="BW123" s="87" t="s">
        <v>166</v>
      </c>
      <c r="BX123" s="87" t="s">
        <v>4</v>
      </c>
      <c r="CL123" s="87" t="s">
        <v>1</v>
      </c>
      <c r="CM123" s="87" t="s">
        <v>71</v>
      </c>
    </row>
    <row r="124" spans="1:91" s="4" customFormat="1" ht="16.5" customHeight="1" x14ac:dyDescent="0.2">
      <c r="A124" s="88" t="s">
        <v>80</v>
      </c>
      <c r="B124" s="51"/>
      <c r="C124" s="10"/>
      <c r="D124" s="10"/>
      <c r="E124" s="205" t="s">
        <v>167</v>
      </c>
      <c r="F124" s="205"/>
      <c r="G124" s="205"/>
      <c r="H124" s="205"/>
      <c r="I124" s="205"/>
      <c r="J124" s="10"/>
      <c r="K124" s="205" t="s">
        <v>168</v>
      </c>
      <c r="L124" s="205"/>
      <c r="M124" s="205"/>
      <c r="N124" s="205"/>
      <c r="O124" s="205"/>
      <c r="P124" s="205"/>
      <c r="Q124" s="205"/>
      <c r="R124" s="205"/>
      <c r="S124" s="205"/>
      <c r="T124" s="205"/>
      <c r="U124" s="205"/>
      <c r="V124" s="205"/>
      <c r="W124" s="205"/>
      <c r="X124" s="205"/>
      <c r="Y124" s="205"/>
      <c r="Z124" s="205"/>
      <c r="AA124" s="205"/>
      <c r="AB124" s="205"/>
      <c r="AC124" s="205"/>
      <c r="AD124" s="205"/>
      <c r="AE124" s="205"/>
      <c r="AF124" s="205"/>
      <c r="AG124" s="221">
        <f>'SO 03-1 - Úprava dažďovej...'!J32</f>
        <v>0</v>
      </c>
      <c r="AH124" s="222"/>
      <c r="AI124" s="222"/>
      <c r="AJ124" s="222"/>
      <c r="AK124" s="222"/>
      <c r="AL124" s="222"/>
      <c r="AM124" s="222"/>
      <c r="AN124" s="221">
        <f t="shared" si="0"/>
        <v>0</v>
      </c>
      <c r="AO124" s="222"/>
      <c r="AP124" s="222"/>
      <c r="AQ124" s="89" t="s">
        <v>83</v>
      </c>
      <c r="AR124" s="51"/>
      <c r="AS124" s="90">
        <v>0</v>
      </c>
      <c r="AT124" s="91">
        <f t="shared" si="1"/>
        <v>0</v>
      </c>
      <c r="AU124" s="92">
        <f>'SO 03-1 - Úprava dažďovej...'!P128</f>
        <v>0</v>
      </c>
      <c r="AV124" s="91">
        <f>'SO 03-1 - Úprava dažďovej...'!J35</f>
        <v>0</v>
      </c>
      <c r="AW124" s="91">
        <f>'SO 03-1 - Úprava dažďovej...'!J36</f>
        <v>0</v>
      </c>
      <c r="AX124" s="91">
        <f>'SO 03-1 - Úprava dažďovej...'!J37</f>
        <v>0</v>
      </c>
      <c r="AY124" s="91">
        <f>'SO 03-1 - Úprava dažďovej...'!J38</f>
        <v>0</v>
      </c>
      <c r="AZ124" s="91">
        <f>'SO 03-1 - Úprava dažďovej...'!F35</f>
        <v>0</v>
      </c>
      <c r="BA124" s="91">
        <f>'SO 03-1 - Úprava dažďovej...'!F36</f>
        <v>0</v>
      </c>
      <c r="BB124" s="91">
        <f>'SO 03-1 - Úprava dažďovej...'!F37</f>
        <v>0</v>
      </c>
      <c r="BC124" s="91">
        <f>'SO 03-1 - Úprava dažďovej...'!F38</f>
        <v>0</v>
      </c>
      <c r="BD124" s="93">
        <f>'SO 03-1 - Úprava dažďovej...'!F39</f>
        <v>0</v>
      </c>
      <c r="BT124" s="22" t="s">
        <v>84</v>
      </c>
      <c r="BV124" s="22" t="s">
        <v>73</v>
      </c>
      <c r="BW124" s="22" t="s">
        <v>169</v>
      </c>
      <c r="BX124" s="22" t="s">
        <v>166</v>
      </c>
      <c r="CL124" s="22" t="s">
        <v>1</v>
      </c>
    </row>
    <row r="125" spans="1:91" s="4" customFormat="1" ht="16.5" customHeight="1" x14ac:dyDescent="0.2">
      <c r="A125" s="88" t="s">
        <v>80</v>
      </c>
      <c r="B125" s="51"/>
      <c r="C125" s="10"/>
      <c r="D125" s="10"/>
      <c r="E125" s="205" t="s">
        <v>170</v>
      </c>
      <c r="F125" s="205"/>
      <c r="G125" s="205"/>
      <c r="H125" s="205"/>
      <c r="I125" s="205"/>
      <c r="J125" s="10"/>
      <c r="K125" s="205" t="s">
        <v>171</v>
      </c>
      <c r="L125" s="205"/>
      <c r="M125" s="205"/>
      <c r="N125" s="205"/>
      <c r="O125" s="205"/>
      <c r="P125" s="205"/>
      <c r="Q125" s="205"/>
      <c r="R125" s="205"/>
      <c r="S125" s="205"/>
      <c r="T125" s="205"/>
      <c r="U125" s="205"/>
      <c r="V125" s="205"/>
      <c r="W125" s="205"/>
      <c r="X125" s="205"/>
      <c r="Y125" s="205"/>
      <c r="Z125" s="205"/>
      <c r="AA125" s="205"/>
      <c r="AB125" s="205"/>
      <c r="AC125" s="205"/>
      <c r="AD125" s="205"/>
      <c r="AE125" s="205"/>
      <c r="AF125" s="205"/>
      <c r="AG125" s="221">
        <f>'SO 03-2 - SO 03  Spevnené...'!J32</f>
        <v>0</v>
      </c>
      <c r="AH125" s="222"/>
      <c r="AI125" s="222"/>
      <c r="AJ125" s="222"/>
      <c r="AK125" s="222"/>
      <c r="AL125" s="222"/>
      <c r="AM125" s="222"/>
      <c r="AN125" s="221">
        <f t="shared" si="0"/>
        <v>0</v>
      </c>
      <c r="AO125" s="222"/>
      <c r="AP125" s="222"/>
      <c r="AQ125" s="89" t="s">
        <v>83</v>
      </c>
      <c r="AR125" s="51"/>
      <c r="AS125" s="90">
        <v>0</v>
      </c>
      <c r="AT125" s="91">
        <f t="shared" si="1"/>
        <v>0</v>
      </c>
      <c r="AU125" s="92">
        <f>'SO 03-2 - SO 03  Spevnené...'!P127</f>
        <v>0</v>
      </c>
      <c r="AV125" s="91">
        <f>'SO 03-2 - SO 03  Spevnené...'!J35</f>
        <v>0</v>
      </c>
      <c r="AW125" s="91">
        <f>'SO 03-2 - SO 03  Spevnené...'!J36</f>
        <v>0</v>
      </c>
      <c r="AX125" s="91">
        <f>'SO 03-2 - SO 03  Spevnené...'!J37</f>
        <v>0</v>
      </c>
      <c r="AY125" s="91">
        <f>'SO 03-2 - SO 03  Spevnené...'!J38</f>
        <v>0</v>
      </c>
      <c r="AZ125" s="91">
        <f>'SO 03-2 - SO 03  Spevnené...'!F35</f>
        <v>0</v>
      </c>
      <c r="BA125" s="91">
        <f>'SO 03-2 - SO 03  Spevnené...'!F36</f>
        <v>0</v>
      </c>
      <c r="BB125" s="91">
        <f>'SO 03-2 - SO 03  Spevnené...'!F37</f>
        <v>0</v>
      </c>
      <c r="BC125" s="91">
        <f>'SO 03-2 - SO 03  Spevnené...'!F38</f>
        <v>0</v>
      </c>
      <c r="BD125" s="93">
        <f>'SO 03-2 - SO 03  Spevnené...'!F39</f>
        <v>0</v>
      </c>
      <c r="BT125" s="22" t="s">
        <v>84</v>
      </c>
      <c r="BV125" s="22" t="s">
        <v>73</v>
      </c>
      <c r="BW125" s="22" t="s">
        <v>172</v>
      </c>
      <c r="BX125" s="22" t="s">
        <v>166</v>
      </c>
      <c r="CL125" s="22" t="s">
        <v>20</v>
      </c>
    </row>
    <row r="126" spans="1:91" s="7" customFormat="1" ht="16.5" customHeight="1" x14ac:dyDescent="0.2">
      <c r="A126" s="88" t="s">
        <v>80</v>
      </c>
      <c r="B126" s="79"/>
      <c r="C126" s="80"/>
      <c r="D126" s="206" t="s">
        <v>173</v>
      </c>
      <c r="E126" s="206"/>
      <c r="F126" s="206"/>
      <c r="G126" s="206"/>
      <c r="H126" s="206"/>
      <c r="I126" s="81"/>
      <c r="J126" s="206" t="s">
        <v>174</v>
      </c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20">
        <f>'SO-04 - Elektrická prípoj...'!J30</f>
        <v>0</v>
      </c>
      <c r="AH126" s="219"/>
      <c r="AI126" s="219"/>
      <c r="AJ126" s="219"/>
      <c r="AK126" s="219"/>
      <c r="AL126" s="219"/>
      <c r="AM126" s="219"/>
      <c r="AN126" s="220">
        <f t="shared" si="0"/>
        <v>0</v>
      </c>
      <c r="AO126" s="219"/>
      <c r="AP126" s="219"/>
      <c r="AQ126" s="82" t="s">
        <v>77</v>
      </c>
      <c r="AR126" s="79"/>
      <c r="AS126" s="94">
        <v>0</v>
      </c>
      <c r="AT126" s="95">
        <f t="shared" si="1"/>
        <v>0</v>
      </c>
      <c r="AU126" s="96">
        <f>'SO-04 - Elektrická prípoj...'!P122</f>
        <v>0</v>
      </c>
      <c r="AV126" s="95">
        <f>'SO-04 - Elektrická prípoj...'!J33</f>
        <v>0</v>
      </c>
      <c r="AW126" s="95">
        <f>'SO-04 - Elektrická prípoj...'!J34</f>
        <v>0</v>
      </c>
      <c r="AX126" s="95">
        <f>'SO-04 - Elektrická prípoj...'!J35</f>
        <v>0</v>
      </c>
      <c r="AY126" s="95">
        <f>'SO-04 - Elektrická prípoj...'!J36</f>
        <v>0</v>
      </c>
      <c r="AZ126" s="95">
        <f>'SO-04 - Elektrická prípoj...'!F33</f>
        <v>0</v>
      </c>
      <c r="BA126" s="95">
        <f>'SO-04 - Elektrická prípoj...'!F34</f>
        <v>0</v>
      </c>
      <c r="BB126" s="95">
        <f>'SO-04 - Elektrická prípoj...'!F35</f>
        <v>0</v>
      </c>
      <c r="BC126" s="95">
        <f>'SO-04 - Elektrická prípoj...'!F36</f>
        <v>0</v>
      </c>
      <c r="BD126" s="97">
        <f>'SO-04 - Elektrická prípoj...'!F37</f>
        <v>0</v>
      </c>
      <c r="BT126" s="87" t="s">
        <v>78</v>
      </c>
      <c r="BV126" s="87" t="s">
        <v>73</v>
      </c>
      <c r="BW126" s="87" t="s">
        <v>175</v>
      </c>
      <c r="BX126" s="87" t="s">
        <v>4</v>
      </c>
      <c r="CL126" s="87" t="s">
        <v>1</v>
      </c>
      <c r="CM126" s="87" t="s">
        <v>71</v>
      </c>
    </row>
    <row r="127" spans="1:91" s="2" customFormat="1" ht="30" customHeight="1" x14ac:dyDescent="0.2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30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91" s="2" customFormat="1" ht="6.95" customHeight="1" x14ac:dyDescent="0.2">
      <c r="A128" s="29"/>
      <c r="B128" s="47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30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</sheetData>
  <mergeCells count="166"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N101:AP101"/>
    <mergeCell ref="AG101:AM101"/>
    <mergeCell ref="AN102:AP102"/>
    <mergeCell ref="AG102:AM102"/>
    <mergeCell ref="AG103:AM103"/>
    <mergeCell ref="AN103:AP103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G104:AM104"/>
    <mergeCell ref="AN104:AP104"/>
    <mergeCell ref="AN105:AP105"/>
    <mergeCell ref="AG105:AM105"/>
    <mergeCell ref="AN106:AP106"/>
    <mergeCell ref="AG106:AM106"/>
    <mergeCell ref="AG107:AM107"/>
    <mergeCell ref="AN107:AP107"/>
    <mergeCell ref="AN108:AP108"/>
    <mergeCell ref="AG108:AM108"/>
    <mergeCell ref="AN109:AP109"/>
    <mergeCell ref="AG109:AM109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AG114:AM114"/>
    <mergeCell ref="AN114:AP114"/>
    <mergeCell ref="AG115:AM115"/>
    <mergeCell ref="AN115:AP115"/>
    <mergeCell ref="AN116:AP116"/>
    <mergeCell ref="AG116:AM116"/>
    <mergeCell ref="AG117:AM117"/>
    <mergeCell ref="AN117:AP117"/>
    <mergeCell ref="AG118:AM118"/>
    <mergeCell ref="AN118:AP118"/>
    <mergeCell ref="AN119:AP119"/>
    <mergeCell ref="AG119:AM119"/>
    <mergeCell ref="AN120:AP120"/>
    <mergeCell ref="AG120:AM120"/>
    <mergeCell ref="AN121:AP121"/>
    <mergeCell ref="AG121:AM121"/>
    <mergeCell ref="AN122:AP122"/>
    <mergeCell ref="AG122:AM122"/>
    <mergeCell ref="AN123:AP123"/>
    <mergeCell ref="AG123:AM123"/>
    <mergeCell ref="AN124:AP124"/>
    <mergeCell ref="AG124:AM124"/>
    <mergeCell ref="AG125:AM125"/>
    <mergeCell ref="AN125:AP125"/>
    <mergeCell ref="AN126:AP126"/>
    <mergeCell ref="AG126:AM126"/>
    <mergeCell ref="L85:AJ85"/>
    <mergeCell ref="I92:AF92"/>
    <mergeCell ref="C92:G92"/>
    <mergeCell ref="D95:H95"/>
    <mergeCell ref="J95:AF95"/>
    <mergeCell ref="K96:AF96"/>
    <mergeCell ref="E96:I96"/>
    <mergeCell ref="K97:AF97"/>
    <mergeCell ref="E97:I97"/>
    <mergeCell ref="K98:AF98"/>
    <mergeCell ref="E98:I98"/>
    <mergeCell ref="K99:AF99"/>
    <mergeCell ref="E99:I99"/>
    <mergeCell ref="K100:AF100"/>
    <mergeCell ref="E100:I100"/>
    <mergeCell ref="K101:AF101"/>
    <mergeCell ref="E101:I101"/>
    <mergeCell ref="J102:AF102"/>
    <mergeCell ref="D102:H102"/>
    <mergeCell ref="E103:I103"/>
    <mergeCell ref="K103:AF103"/>
    <mergeCell ref="AM87:AN87"/>
    <mergeCell ref="AM89:AP89"/>
    <mergeCell ref="AS89:AT91"/>
    <mergeCell ref="AM90:AP90"/>
    <mergeCell ref="AN92:AP92"/>
    <mergeCell ref="AG92:AM92"/>
    <mergeCell ref="AG95:AM95"/>
    <mergeCell ref="AN95:AP95"/>
    <mergeCell ref="AG96:AM96"/>
    <mergeCell ref="AN96:AP96"/>
    <mergeCell ref="AG97:AM97"/>
    <mergeCell ref="AN97:AP97"/>
    <mergeCell ref="AG98:AM98"/>
    <mergeCell ref="AN98:AP98"/>
    <mergeCell ref="AG99:AM99"/>
    <mergeCell ref="AN99:AP99"/>
    <mergeCell ref="AG100:AM100"/>
    <mergeCell ref="AN100:AP100"/>
    <mergeCell ref="AG94:AM94"/>
    <mergeCell ref="AN94:AP94"/>
    <mergeCell ref="K104:AF104"/>
    <mergeCell ref="E104:I104"/>
    <mergeCell ref="E105:I105"/>
    <mergeCell ref="K105:AF105"/>
    <mergeCell ref="K106:AF106"/>
    <mergeCell ref="E106:I106"/>
    <mergeCell ref="K107:AF107"/>
    <mergeCell ref="E107:I107"/>
    <mergeCell ref="E108:I108"/>
    <mergeCell ref="K108:AF108"/>
    <mergeCell ref="E109:I109"/>
    <mergeCell ref="K109:AF109"/>
    <mergeCell ref="K110:AF110"/>
    <mergeCell ref="E110:I110"/>
    <mergeCell ref="E111:I111"/>
    <mergeCell ref="K111:AF111"/>
    <mergeCell ref="J112:AF112"/>
    <mergeCell ref="D112:H112"/>
    <mergeCell ref="E113:I113"/>
    <mergeCell ref="K113:AF113"/>
    <mergeCell ref="E114:I114"/>
    <mergeCell ref="K114:AF114"/>
    <mergeCell ref="E115:I115"/>
    <mergeCell ref="K115:AF115"/>
    <mergeCell ref="E116:I116"/>
    <mergeCell ref="K116:AF116"/>
    <mergeCell ref="E117:I117"/>
    <mergeCell ref="K117:AF117"/>
    <mergeCell ref="K118:AF118"/>
    <mergeCell ref="E118:I118"/>
    <mergeCell ref="E124:I124"/>
    <mergeCell ref="K124:AF124"/>
    <mergeCell ref="E125:I125"/>
    <mergeCell ref="K125:AF125"/>
    <mergeCell ref="D126:H126"/>
    <mergeCell ref="J126:AF126"/>
    <mergeCell ref="E119:I119"/>
    <mergeCell ref="K119:AF119"/>
    <mergeCell ref="E120:I120"/>
    <mergeCell ref="K120:AF120"/>
    <mergeCell ref="E121:I121"/>
    <mergeCell ref="K121:AF121"/>
    <mergeCell ref="E122:I122"/>
    <mergeCell ref="K122:AF122"/>
    <mergeCell ref="D123:H123"/>
    <mergeCell ref="J123:AF123"/>
  </mergeCells>
  <hyperlinks>
    <hyperlink ref="A96" location="'SO 01.01 - Zateplenie obv...'!C2" display="/" xr:uid="{00000000-0004-0000-0000-000000000000}"/>
    <hyperlink ref="A97" location="'SO 01.02 - Zateplenie str...'!C2" display="/" xr:uid="{00000000-0004-0000-0000-000001000000}"/>
    <hyperlink ref="A98" location="'SO 01.03 - Výmena otvorov...'!C2" display="/" xr:uid="{00000000-0004-0000-0000-000002000000}"/>
    <hyperlink ref="A99" location="'SO 01-3 - Silnoprúdová el...'!C2" display="/" xr:uid="{00000000-0004-0000-0000-000003000000}"/>
    <hyperlink ref="A100" location="'SO 01-7 - Vzduchotechnika...'!C2" display="/" xr:uid="{00000000-0004-0000-0000-000004000000}"/>
    <hyperlink ref="A101" location="'SO 02-3 - Garáže - Silnop...'!C2" display="/" xr:uid="{00000000-0004-0000-0000-000005000000}"/>
    <hyperlink ref="A103" location="'SO 01-1,2 - ASR -  NEZELE...'!C2" display="/" xr:uid="{00000000-0004-0000-0000-000006000000}"/>
    <hyperlink ref="A104" location="'SO 01-3.1 - Núdzové osvet...'!C2" display="/" xr:uid="{00000000-0004-0000-0000-000007000000}"/>
    <hyperlink ref="A105" location="'SO 01-3.2 - Silnoprúdová ...'!C2" display="/" xr:uid="{00000000-0004-0000-0000-000008000000}"/>
    <hyperlink ref="A106" location="'SO 01-4.1 - Slaborúdová e...'!C2" display="/" xr:uid="{00000000-0004-0000-0000-000009000000}"/>
    <hyperlink ref="A107" location="'SO 01-5 - Ústredné vykuro...'!C2" display="/" xr:uid="{00000000-0004-0000-0000-00000A000000}"/>
    <hyperlink ref="A108" location="'SO 01-6 - Zdravotechnika'!C2" display="/" xr:uid="{00000000-0004-0000-0000-00000B000000}"/>
    <hyperlink ref="A109" location="'SO 01-8 - Nožnicová plošina'!C2" display="/" xr:uid="{00000000-0004-0000-0000-00000C000000}"/>
    <hyperlink ref="A110" location="'SO 01-9 - Rozvod stlačené...'!C2" display="/" xr:uid="{00000000-0004-0000-0000-00000D000000}"/>
    <hyperlink ref="A111" location="'SO 01-10 - Odsávanie výfu...'!C2" display="/" xr:uid="{00000000-0004-0000-0000-00000E000000}"/>
    <hyperlink ref="A113" location="'SO 02-1,2 - Garáže - arch...'!C2" display="/" xr:uid="{00000000-0004-0000-0000-00000F000000}"/>
    <hyperlink ref="A114" location="'SO 02-3.1 - Garáže - Siln...'!C2" display="/" xr:uid="{00000000-0004-0000-0000-000010000000}"/>
    <hyperlink ref="A115" location="'SO 02-3.2 - Garáže - Núdz...'!C2" display="/" xr:uid="{00000000-0004-0000-0000-000011000000}"/>
    <hyperlink ref="A116" location="'SO 02-4 - Garáže - Slabor...'!C2" display="/" xr:uid="{00000000-0004-0000-0000-000012000000}"/>
    <hyperlink ref="A117" location="'SO 02-5 - Garáže-Ústredné...'!C2" display="/" xr:uid="{00000000-0004-0000-0000-000013000000}"/>
    <hyperlink ref="A118" location="'SO 02-6 - Garáže - Zdravo...'!C2" display="/" xr:uid="{00000000-0004-0000-0000-000014000000}"/>
    <hyperlink ref="A119" location="'SO 02-7 - Garáže - Vzduch...'!C2" display="/" xr:uid="{00000000-0004-0000-0000-000015000000}"/>
    <hyperlink ref="A120" location="'SO 02-8 - Garáže - Rozvod...'!C2" display="/" xr:uid="{00000000-0004-0000-0000-000016000000}"/>
    <hyperlink ref="A121" location="'SO 02-9 - Garáže - Odsáva...'!C2" display="/" xr:uid="{00000000-0004-0000-0000-000017000000}"/>
    <hyperlink ref="A122" location="'SO-02-10.1,2,3 - Areálová...'!C2" display="/" xr:uid="{00000000-0004-0000-0000-000018000000}"/>
    <hyperlink ref="A124" location="'SO 03-1 - Úprava dažďovej...'!C2" display="/" xr:uid="{00000000-0004-0000-0000-000019000000}"/>
    <hyperlink ref="A125" location="'SO 03-2 - SO 03  Spevnené...'!C2" display="/" xr:uid="{00000000-0004-0000-0000-00001A000000}"/>
    <hyperlink ref="A126" location="'SO-04 - Elektrická prípoj...'!C2" display="/" xr:uid="{00000000-0004-0000-00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2:BM262"/>
  <sheetViews>
    <sheetView showGridLines="0" topLeftCell="A143" workbookViewId="0">
      <selection activeCell="H247" sqref="H247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6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112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1211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2077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ROUND(J123,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ROUND((SUM(BE123:BE261)),  2)</f>
        <v>0</v>
      </c>
      <c r="G35" s="105"/>
      <c r="H35" s="105"/>
      <c r="I35" s="106">
        <v>0.23</v>
      </c>
      <c r="J35" s="104">
        <f>ROUND(((SUM(BE123:BE261))*I35),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ROUND((SUM(BF123:BF261)),  2)</f>
        <v>0</v>
      </c>
      <c r="G36" s="105"/>
      <c r="H36" s="105"/>
      <c r="I36" s="106">
        <v>0.23</v>
      </c>
      <c r="J36" s="104">
        <f>ROUND(((SUM(BF123:BF261))*I36),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ROUND((SUM(BG123:BG261)),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ROUND((SUM(BH123:BH261)),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ROUND((SUM(BI123:BI261)),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1211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01-3.2 - Silnoprúdová elektroinštalácia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J123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789</v>
      </c>
      <c r="E99" s="122"/>
      <c r="F99" s="122"/>
      <c r="G99" s="122"/>
      <c r="H99" s="122"/>
      <c r="I99" s="122"/>
      <c r="J99" s="123">
        <f>J124</f>
        <v>0</v>
      </c>
      <c r="L99" s="120"/>
    </row>
    <row r="100" spans="1:47" s="10" customFormat="1" ht="19.899999999999999" hidden="1" customHeight="1" x14ac:dyDescent="0.2">
      <c r="B100" s="124"/>
      <c r="D100" s="125" t="s">
        <v>790</v>
      </c>
      <c r="E100" s="126"/>
      <c r="F100" s="126"/>
      <c r="G100" s="126"/>
      <c r="H100" s="126"/>
      <c r="I100" s="126"/>
      <c r="J100" s="127">
        <f>J125</f>
        <v>0</v>
      </c>
      <c r="L100" s="124"/>
    </row>
    <row r="101" spans="1:47" s="10" customFormat="1" ht="19.899999999999999" hidden="1" customHeight="1" x14ac:dyDescent="0.2">
      <c r="B101" s="124"/>
      <c r="D101" s="125" t="s">
        <v>2078</v>
      </c>
      <c r="E101" s="126"/>
      <c r="F101" s="126"/>
      <c r="G101" s="126"/>
      <c r="H101" s="126"/>
      <c r="I101" s="126"/>
      <c r="J101" s="127">
        <f>J259</f>
        <v>0</v>
      </c>
      <c r="L101" s="124"/>
    </row>
    <row r="102" spans="1:47" s="2" customFormat="1" ht="21.75" hidden="1" customHeight="1" x14ac:dyDescent="0.2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47" s="2" customFormat="1" ht="6.95" hidden="1" customHeight="1" x14ac:dyDescent="0.2">
      <c r="A103" s="29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47" hidden="1" x14ac:dyDescent="0.2"/>
    <row r="105" spans="1:47" hidden="1" x14ac:dyDescent="0.2"/>
    <row r="106" spans="1:47" hidden="1" x14ac:dyDescent="0.2"/>
    <row r="107" spans="1:47" s="2" customFormat="1" ht="6.95" customHeight="1" x14ac:dyDescent="0.2">
      <c r="A107" s="29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24.95" customHeight="1" x14ac:dyDescent="0.2">
      <c r="A108" s="29"/>
      <c r="B108" s="30"/>
      <c r="C108" s="18" t="s">
        <v>197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6.95" customHeight="1" x14ac:dyDescent="0.2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2" customHeight="1" x14ac:dyDescent="0.2">
      <c r="A110" s="29"/>
      <c r="B110" s="30"/>
      <c r="C110" s="24" t="s">
        <v>15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16.5" customHeight="1" x14ac:dyDescent="0.2">
      <c r="A111" s="29"/>
      <c r="B111" s="30"/>
      <c r="C111" s="29"/>
      <c r="D111" s="29"/>
      <c r="E111" s="252" t="str">
        <f>E7</f>
        <v>HS Hálkova - rekonštrukcia objektu, Hálkova 3, BA</v>
      </c>
      <c r="F111" s="253"/>
      <c r="G111" s="253"/>
      <c r="H111" s="253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1" customFormat="1" ht="12" customHeight="1" x14ac:dyDescent="0.2">
      <c r="B112" s="17"/>
      <c r="C112" s="24" t="s">
        <v>177</v>
      </c>
      <c r="L112" s="17"/>
    </row>
    <row r="113" spans="1:65" s="2" customFormat="1" ht="16.5" customHeight="1" x14ac:dyDescent="0.2">
      <c r="A113" s="29"/>
      <c r="B113" s="30"/>
      <c r="C113" s="29"/>
      <c r="D113" s="29"/>
      <c r="E113" s="252" t="s">
        <v>1211</v>
      </c>
      <c r="F113" s="251"/>
      <c r="G113" s="251"/>
      <c r="H113" s="251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 x14ac:dyDescent="0.2">
      <c r="A114" s="29"/>
      <c r="B114" s="30"/>
      <c r="C114" s="24" t="s">
        <v>179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 x14ac:dyDescent="0.2">
      <c r="A115" s="29"/>
      <c r="B115" s="30"/>
      <c r="C115" s="29"/>
      <c r="D115" s="29"/>
      <c r="E115" s="225" t="str">
        <f>E11</f>
        <v>SO 01-3.2 - Silnoprúdová elektroinštalácia</v>
      </c>
      <c r="F115" s="251"/>
      <c r="G115" s="251"/>
      <c r="H115" s="251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 x14ac:dyDescent="0.2">
      <c r="A117" s="29"/>
      <c r="B117" s="30"/>
      <c r="C117" s="24" t="s">
        <v>19</v>
      </c>
      <c r="D117" s="29"/>
      <c r="E117" s="29"/>
      <c r="F117" s="22" t="str">
        <f>F14</f>
        <v xml:space="preserve"> </v>
      </c>
      <c r="G117" s="29"/>
      <c r="H117" s="29"/>
      <c r="I117" s="24" t="s">
        <v>21</v>
      </c>
      <c r="J117" s="55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 x14ac:dyDescent="0.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4" t="s">
        <v>22</v>
      </c>
      <c r="D119" s="29"/>
      <c r="E119" s="29"/>
      <c r="F119" s="22" t="str">
        <f>E17</f>
        <v xml:space="preserve"> </v>
      </c>
      <c r="G119" s="29"/>
      <c r="H119" s="29"/>
      <c r="I119" s="24" t="s">
        <v>27</v>
      </c>
      <c r="J119" s="27" t="str">
        <f>E23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 x14ac:dyDescent="0.2">
      <c r="A120" s="29"/>
      <c r="B120" s="30"/>
      <c r="C120" s="24" t="s">
        <v>25</v>
      </c>
      <c r="D120" s="29"/>
      <c r="E120" s="29"/>
      <c r="F120" s="22" t="str">
        <f>IF(E20="","",E20)</f>
        <v>Vyplň údaj</v>
      </c>
      <c r="G120" s="29"/>
      <c r="H120" s="29"/>
      <c r="I120" s="24" t="s">
        <v>28</v>
      </c>
      <c r="J120" s="27" t="str">
        <f>E26</f>
        <v xml:space="preserve"> 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 x14ac:dyDescent="0.2">
      <c r="A122" s="128"/>
      <c r="B122" s="129"/>
      <c r="C122" s="130" t="s">
        <v>198</v>
      </c>
      <c r="D122" s="131" t="s">
        <v>56</v>
      </c>
      <c r="E122" s="131" t="s">
        <v>52</v>
      </c>
      <c r="F122" s="131" t="s">
        <v>53</v>
      </c>
      <c r="G122" s="131" t="s">
        <v>199</v>
      </c>
      <c r="H122" s="131" t="s">
        <v>200</v>
      </c>
      <c r="I122" s="131" t="s">
        <v>201</v>
      </c>
      <c r="J122" s="132" t="s">
        <v>183</v>
      </c>
      <c r="K122" s="133" t="s">
        <v>202</v>
      </c>
      <c r="L122" s="134"/>
      <c r="M122" s="62" t="s">
        <v>1</v>
      </c>
      <c r="N122" s="63" t="s">
        <v>35</v>
      </c>
      <c r="O122" s="63" t="s">
        <v>203</v>
      </c>
      <c r="P122" s="63" t="s">
        <v>204</v>
      </c>
      <c r="Q122" s="63" t="s">
        <v>205</v>
      </c>
      <c r="R122" s="63" t="s">
        <v>206</v>
      </c>
      <c r="S122" s="63" t="s">
        <v>207</v>
      </c>
      <c r="T122" s="64" t="s">
        <v>208</v>
      </c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</row>
    <row r="123" spans="1:65" s="2" customFormat="1" ht="22.9" customHeight="1" x14ac:dyDescent="0.25">
      <c r="A123" s="29"/>
      <c r="B123" s="30"/>
      <c r="C123" s="69" t="s">
        <v>184</v>
      </c>
      <c r="D123" s="29"/>
      <c r="E123" s="29"/>
      <c r="F123" s="29"/>
      <c r="G123" s="29"/>
      <c r="H123" s="29"/>
      <c r="I123" s="29"/>
      <c r="J123" s="135">
        <f>BK123</f>
        <v>0</v>
      </c>
      <c r="K123" s="29"/>
      <c r="L123" s="30"/>
      <c r="M123" s="65"/>
      <c r="N123" s="56"/>
      <c r="O123" s="66"/>
      <c r="P123" s="136">
        <f>P124</f>
        <v>0</v>
      </c>
      <c r="Q123" s="66"/>
      <c r="R123" s="136">
        <f>R124</f>
        <v>0</v>
      </c>
      <c r="S123" s="66"/>
      <c r="T123" s="137">
        <f>T124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70</v>
      </c>
      <c r="AU123" s="14" t="s">
        <v>185</v>
      </c>
      <c r="BK123" s="138">
        <f>BK124</f>
        <v>0</v>
      </c>
    </row>
    <row r="124" spans="1:65" s="12" customFormat="1" ht="25.9" customHeight="1" x14ac:dyDescent="0.2">
      <c r="B124" s="139"/>
      <c r="D124" s="140" t="s">
        <v>70</v>
      </c>
      <c r="E124" s="141" t="s">
        <v>401</v>
      </c>
      <c r="F124" s="141" t="s">
        <v>791</v>
      </c>
      <c r="I124" s="142"/>
      <c r="J124" s="143">
        <f>BK124</f>
        <v>0</v>
      </c>
      <c r="L124" s="139"/>
      <c r="M124" s="144"/>
      <c r="N124" s="145"/>
      <c r="O124" s="145"/>
      <c r="P124" s="146">
        <f>P125+P259</f>
        <v>0</v>
      </c>
      <c r="Q124" s="145"/>
      <c r="R124" s="146">
        <f>R125+R259</f>
        <v>0</v>
      </c>
      <c r="S124" s="145"/>
      <c r="T124" s="147">
        <f>T125+T259</f>
        <v>0</v>
      </c>
      <c r="AR124" s="140" t="s">
        <v>220</v>
      </c>
      <c r="AT124" s="148" t="s">
        <v>70</v>
      </c>
      <c r="AU124" s="148" t="s">
        <v>71</v>
      </c>
      <c r="AY124" s="140" t="s">
        <v>211</v>
      </c>
      <c r="BK124" s="149">
        <f>BK125+BK259</f>
        <v>0</v>
      </c>
    </row>
    <row r="125" spans="1:65" s="12" customFormat="1" ht="22.9" customHeight="1" x14ac:dyDescent="0.2">
      <c r="B125" s="139"/>
      <c r="D125" s="140" t="s">
        <v>70</v>
      </c>
      <c r="E125" s="150" t="s">
        <v>792</v>
      </c>
      <c r="F125" s="150" t="s">
        <v>793</v>
      </c>
      <c r="I125" s="142"/>
      <c r="J125" s="151">
        <f>BK125</f>
        <v>0</v>
      </c>
      <c r="L125" s="139"/>
      <c r="M125" s="144"/>
      <c r="N125" s="145"/>
      <c r="O125" s="145"/>
      <c r="P125" s="146">
        <f>SUM(P126:P258)</f>
        <v>0</v>
      </c>
      <c r="Q125" s="145"/>
      <c r="R125" s="146">
        <f>SUM(R126:R258)</f>
        <v>0</v>
      </c>
      <c r="S125" s="145"/>
      <c r="T125" s="147">
        <f>SUM(T126:T258)</f>
        <v>0</v>
      </c>
      <c r="AR125" s="140" t="s">
        <v>78</v>
      </c>
      <c r="AT125" s="148" t="s">
        <v>70</v>
      </c>
      <c r="AU125" s="148" t="s">
        <v>78</v>
      </c>
      <c r="AY125" s="140" t="s">
        <v>211</v>
      </c>
      <c r="BK125" s="149">
        <f>SUM(BK126:BK258)</f>
        <v>0</v>
      </c>
    </row>
    <row r="126" spans="1:65" s="2" customFormat="1" ht="24.2" customHeight="1" x14ac:dyDescent="0.2">
      <c r="A126" s="29"/>
      <c r="B126" s="152"/>
      <c r="C126" s="153" t="s">
        <v>78</v>
      </c>
      <c r="D126" s="153" t="s">
        <v>213</v>
      </c>
      <c r="E126" s="154" t="s">
        <v>2032</v>
      </c>
      <c r="F126" s="155" t="s">
        <v>2033</v>
      </c>
      <c r="G126" s="156" t="s">
        <v>385</v>
      </c>
      <c r="H126" s="157">
        <v>400</v>
      </c>
      <c r="I126" s="158"/>
      <c r="J126" s="159">
        <f t="shared" ref="J126:J157" si="0">ROUND(I126*H126,2)</f>
        <v>0</v>
      </c>
      <c r="K126" s="160"/>
      <c r="L126" s="30"/>
      <c r="M126" s="161" t="s">
        <v>1</v>
      </c>
      <c r="N126" s="162" t="s">
        <v>37</v>
      </c>
      <c r="O126" s="58"/>
      <c r="P126" s="163">
        <f t="shared" ref="P126:P157" si="1">O126*H126</f>
        <v>0</v>
      </c>
      <c r="Q126" s="163">
        <v>0</v>
      </c>
      <c r="R126" s="163">
        <f t="shared" ref="R126:R157" si="2">Q126*H126</f>
        <v>0</v>
      </c>
      <c r="S126" s="163">
        <v>0</v>
      </c>
      <c r="T126" s="164">
        <f t="shared" ref="T126:T157" si="3"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217</v>
      </c>
      <c r="AT126" s="165" t="s">
        <v>213</v>
      </c>
      <c r="AU126" s="165" t="s">
        <v>84</v>
      </c>
      <c r="AY126" s="14" t="s">
        <v>211</v>
      </c>
      <c r="BE126" s="166">
        <f t="shared" ref="BE126:BE157" si="4">IF(N126="základná",J126,0)</f>
        <v>0</v>
      </c>
      <c r="BF126" s="166">
        <f t="shared" ref="BF126:BF157" si="5">IF(N126="znížená",J126,0)</f>
        <v>0</v>
      </c>
      <c r="BG126" s="166">
        <f t="shared" ref="BG126:BG157" si="6">IF(N126="zákl. prenesená",J126,0)</f>
        <v>0</v>
      </c>
      <c r="BH126" s="166">
        <f t="shared" ref="BH126:BH157" si="7">IF(N126="zníž. prenesená",J126,0)</f>
        <v>0</v>
      </c>
      <c r="BI126" s="166">
        <f t="shared" ref="BI126:BI157" si="8">IF(N126="nulová",J126,0)</f>
        <v>0</v>
      </c>
      <c r="BJ126" s="14" t="s">
        <v>84</v>
      </c>
      <c r="BK126" s="166">
        <f t="shared" ref="BK126:BK157" si="9">ROUND(I126*H126,2)</f>
        <v>0</v>
      </c>
      <c r="BL126" s="14" t="s">
        <v>217</v>
      </c>
      <c r="BM126" s="165" t="s">
        <v>84</v>
      </c>
    </row>
    <row r="127" spans="1:65" s="2" customFormat="1" ht="24.2" customHeight="1" x14ac:dyDescent="0.2">
      <c r="A127" s="29"/>
      <c r="B127" s="152"/>
      <c r="C127" s="153" t="s">
        <v>84</v>
      </c>
      <c r="D127" s="153" t="s">
        <v>213</v>
      </c>
      <c r="E127" s="154" t="s">
        <v>2079</v>
      </c>
      <c r="F127" s="155" t="s">
        <v>2080</v>
      </c>
      <c r="G127" s="156" t="s">
        <v>385</v>
      </c>
      <c r="H127" s="157">
        <v>20</v>
      </c>
      <c r="I127" s="158"/>
      <c r="J127" s="159">
        <f t="shared" si="0"/>
        <v>0</v>
      </c>
      <c r="K127" s="160"/>
      <c r="L127" s="30"/>
      <c r="M127" s="161" t="s">
        <v>1</v>
      </c>
      <c r="N127" s="162" t="s">
        <v>37</v>
      </c>
      <c r="O127" s="58"/>
      <c r="P127" s="163">
        <f t="shared" si="1"/>
        <v>0</v>
      </c>
      <c r="Q127" s="163">
        <v>0</v>
      </c>
      <c r="R127" s="163">
        <f t="shared" si="2"/>
        <v>0</v>
      </c>
      <c r="S127" s="163">
        <v>0</v>
      </c>
      <c r="T127" s="164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217</v>
      </c>
      <c r="AT127" s="165" t="s">
        <v>213</v>
      </c>
      <c r="AU127" s="165" t="s">
        <v>84</v>
      </c>
      <c r="AY127" s="14" t="s">
        <v>211</v>
      </c>
      <c r="BE127" s="166">
        <f t="shared" si="4"/>
        <v>0</v>
      </c>
      <c r="BF127" s="166">
        <f t="shared" si="5"/>
        <v>0</v>
      </c>
      <c r="BG127" s="166">
        <f t="shared" si="6"/>
        <v>0</v>
      </c>
      <c r="BH127" s="166">
        <f t="shared" si="7"/>
        <v>0</v>
      </c>
      <c r="BI127" s="166">
        <f t="shared" si="8"/>
        <v>0</v>
      </c>
      <c r="BJ127" s="14" t="s">
        <v>84</v>
      </c>
      <c r="BK127" s="166">
        <f t="shared" si="9"/>
        <v>0</v>
      </c>
      <c r="BL127" s="14" t="s">
        <v>217</v>
      </c>
      <c r="BM127" s="165" t="s">
        <v>217</v>
      </c>
    </row>
    <row r="128" spans="1:65" s="2" customFormat="1" ht="24.2" customHeight="1" x14ac:dyDescent="0.2">
      <c r="A128" s="29"/>
      <c r="B128" s="152"/>
      <c r="C128" s="153" t="s">
        <v>220</v>
      </c>
      <c r="D128" s="153" t="s">
        <v>213</v>
      </c>
      <c r="E128" s="154" t="s">
        <v>2081</v>
      </c>
      <c r="F128" s="155" t="s">
        <v>2082</v>
      </c>
      <c r="G128" s="156" t="s">
        <v>385</v>
      </c>
      <c r="H128" s="157">
        <v>10</v>
      </c>
      <c r="I128" s="158"/>
      <c r="J128" s="159">
        <f t="shared" si="0"/>
        <v>0</v>
      </c>
      <c r="K128" s="160"/>
      <c r="L128" s="30"/>
      <c r="M128" s="161" t="s">
        <v>1</v>
      </c>
      <c r="N128" s="162" t="s">
        <v>37</v>
      </c>
      <c r="O128" s="58"/>
      <c r="P128" s="163">
        <f t="shared" si="1"/>
        <v>0</v>
      </c>
      <c r="Q128" s="163">
        <v>0</v>
      </c>
      <c r="R128" s="163">
        <f t="shared" si="2"/>
        <v>0</v>
      </c>
      <c r="S128" s="163">
        <v>0</v>
      </c>
      <c r="T128" s="164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217</v>
      </c>
      <c r="AT128" s="165" t="s">
        <v>213</v>
      </c>
      <c r="AU128" s="165" t="s">
        <v>84</v>
      </c>
      <c r="AY128" s="14" t="s">
        <v>211</v>
      </c>
      <c r="BE128" s="166">
        <f t="shared" si="4"/>
        <v>0</v>
      </c>
      <c r="BF128" s="166">
        <f t="shared" si="5"/>
        <v>0</v>
      </c>
      <c r="BG128" s="166">
        <f t="shared" si="6"/>
        <v>0</v>
      </c>
      <c r="BH128" s="166">
        <f t="shared" si="7"/>
        <v>0</v>
      </c>
      <c r="BI128" s="166">
        <f t="shared" si="8"/>
        <v>0</v>
      </c>
      <c r="BJ128" s="14" t="s">
        <v>84</v>
      </c>
      <c r="BK128" s="166">
        <f t="shared" si="9"/>
        <v>0</v>
      </c>
      <c r="BL128" s="14" t="s">
        <v>217</v>
      </c>
      <c r="BM128" s="165" t="s">
        <v>224</v>
      </c>
    </row>
    <row r="129" spans="1:65" s="2" customFormat="1" ht="24.2" customHeight="1" x14ac:dyDescent="0.2">
      <c r="A129" s="29"/>
      <c r="B129" s="152"/>
      <c r="C129" s="153" t="s">
        <v>217</v>
      </c>
      <c r="D129" s="153" t="s">
        <v>213</v>
      </c>
      <c r="E129" s="154" t="s">
        <v>2083</v>
      </c>
      <c r="F129" s="155" t="s">
        <v>2084</v>
      </c>
      <c r="G129" s="156" t="s">
        <v>385</v>
      </c>
      <c r="H129" s="157">
        <v>10</v>
      </c>
      <c r="I129" s="158"/>
      <c r="J129" s="159">
        <f t="shared" si="0"/>
        <v>0</v>
      </c>
      <c r="K129" s="160"/>
      <c r="L129" s="30"/>
      <c r="M129" s="161" t="s">
        <v>1</v>
      </c>
      <c r="N129" s="162" t="s">
        <v>37</v>
      </c>
      <c r="O129" s="58"/>
      <c r="P129" s="163">
        <f t="shared" si="1"/>
        <v>0</v>
      </c>
      <c r="Q129" s="163">
        <v>0</v>
      </c>
      <c r="R129" s="163">
        <f t="shared" si="2"/>
        <v>0</v>
      </c>
      <c r="S129" s="163">
        <v>0</v>
      </c>
      <c r="T129" s="16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217</v>
      </c>
      <c r="AT129" s="165" t="s">
        <v>213</v>
      </c>
      <c r="AU129" s="165" t="s">
        <v>84</v>
      </c>
      <c r="AY129" s="14" t="s">
        <v>211</v>
      </c>
      <c r="BE129" s="166">
        <f t="shared" si="4"/>
        <v>0</v>
      </c>
      <c r="BF129" s="166">
        <f t="shared" si="5"/>
        <v>0</v>
      </c>
      <c r="BG129" s="166">
        <f t="shared" si="6"/>
        <v>0</v>
      </c>
      <c r="BH129" s="166">
        <f t="shared" si="7"/>
        <v>0</v>
      </c>
      <c r="BI129" s="166">
        <f t="shared" si="8"/>
        <v>0</v>
      </c>
      <c r="BJ129" s="14" t="s">
        <v>84</v>
      </c>
      <c r="BK129" s="166">
        <f t="shared" si="9"/>
        <v>0</v>
      </c>
      <c r="BL129" s="14" t="s">
        <v>217</v>
      </c>
      <c r="BM129" s="165" t="s">
        <v>227</v>
      </c>
    </row>
    <row r="130" spans="1:65" s="2" customFormat="1" ht="24.2" customHeight="1" x14ac:dyDescent="0.2">
      <c r="A130" s="29"/>
      <c r="B130" s="152"/>
      <c r="C130" s="153" t="s">
        <v>228</v>
      </c>
      <c r="D130" s="153" t="s">
        <v>213</v>
      </c>
      <c r="E130" s="154" t="s">
        <v>2085</v>
      </c>
      <c r="F130" s="155" t="s">
        <v>2086</v>
      </c>
      <c r="G130" s="156" t="s">
        <v>385</v>
      </c>
      <c r="H130" s="157">
        <v>12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37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217</v>
      </c>
      <c r="AT130" s="165" t="s">
        <v>213</v>
      </c>
      <c r="AU130" s="165" t="s">
        <v>84</v>
      </c>
      <c r="AY130" s="14" t="s">
        <v>211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84</v>
      </c>
      <c r="BK130" s="166">
        <f t="shared" si="9"/>
        <v>0</v>
      </c>
      <c r="BL130" s="14" t="s">
        <v>217</v>
      </c>
      <c r="BM130" s="165" t="s">
        <v>231</v>
      </c>
    </row>
    <row r="131" spans="1:65" s="2" customFormat="1" ht="16.5" customHeight="1" x14ac:dyDescent="0.2">
      <c r="A131" s="29"/>
      <c r="B131" s="152"/>
      <c r="C131" s="167" t="s">
        <v>224</v>
      </c>
      <c r="D131" s="167" t="s">
        <v>401</v>
      </c>
      <c r="E131" s="168" t="s">
        <v>2087</v>
      </c>
      <c r="F131" s="169" t="s">
        <v>2088</v>
      </c>
      <c r="G131" s="170" t="s">
        <v>257</v>
      </c>
      <c r="H131" s="171">
        <v>282</v>
      </c>
      <c r="I131" s="172"/>
      <c r="J131" s="173">
        <f t="shared" si="0"/>
        <v>0</v>
      </c>
      <c r="K131" s="174"/>
      <c r="L131" s="175"/>
      <c r="M131" s="176" t="s">
        <v>1</v>
      </c>
      <c r="N131" s="177" t="s">
        <v>37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227</v>
      </c>
      <c r="AT131" s="165" t="s">
        <v>401</v>
      </c>
      <c r="AU131" s="165" t="s">
        <v>84</v>
      </c>
      <c r="AY131" s="14" t="s">
        <v>211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84</v>
      </c>
      <c r="BK131" s="166">
        <f t="shared" si="9"/>
        <v>0</v>
      </c>
      <c r="BL131" s="14" t="s">
        <v>217</v>
      </c>
      <c r="BM131" s="165" t="s">
        <v>234</v>
      </c>
    </row>
    <row r="132" spans="1:65" s="2" customFormat="1" ht="21.75" customHeight="1" x14ac:dyDescent="0.2">
      <c r="A132" s="29"/>
      <c r="B132" s="152"/>
      <c r="C132" s="153" t="s">
        <v>235</v>
      </c>
      <c r="D132" s="153" t="s">
        <v>213</v>
      </c>
      <c r="E132" s="154" t="s">
        <v>2089</v>
      </c>
      <c r="F132" s="155" t="s">
        <v>2090</v>
      </c>
      <c r="G132" s="156" t="s">
        <v>257</v>
      </c>
      <c r="H132" s="157">
        <v>282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37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217</v>
      </c>
      <c r="AT132" s="165" t="s">
        <v>213</v>
      </c>
      <c r="AU132" s="165" t="s">
        <v>84</v>
      </c>
      <c r="AY132" s="14" t="s">
        <v>211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84</v>
      </c>
      <c r="BK132" s="166">
        <f t="shared" si="9"/>
        <v>0</v>
      </c>
      <c r="BL132" s="14" t="s">
        <v>217</v>
      </c>
      <c r="BM132" s="165" t="s">
        <v>239</v>
      </c>
    </row>
    <row r="133" spans="1:65" s="2" customFormat="1" ht="16.5" customHeight="1" x14ac:dyDescent="0.2">
      <c r="A133" s="29"/>
      <c r="B133" s="152"/>
      <c r="C133" s="167" t="s">
        <v>227</v>
      </c>
      <c r="D133" s="167" t="s">
        <v>401</v>
      </c>
      <c r="E133" s="168" t="s">
        <v>2091</v>
      </c>
      <c r="F133" s="169" t="s">
        <v>2092</v>
      </c>
      <c r="G133" s="170" t="s">
        <v>257</v>
      </c>
      <c r="H133" s="171">
        <v>80</v>
      </c>
      <c r="I133" s="172"/>
      <c r="J133" s="173">
        <f t="shared" si="0"/>
        <v>0</v>
      </c>
      <c r="K133" s="174"/>
      <c r="L133" s="175"/>
      <c r="M133" s="176" t="s">
        <v>1</v>
      </c>
      <c r="N133" s="177" t="s">
        <v>37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227</v>
      </c>
      <c r="AT133" s="165" t="s">
        <v>401</v>
      </c>
      <c r="AU133" s="165" t="s">
        <v>84</v>
      </c>
      <c r="AY133" s="14" t="s">
        <v>211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84</v>
      </c>
      <c r="BK133" s="166">
        <f t="shared" si="9"/>
        <v>0</v>
      </c>
      <c r="BL133" s="14" t="s">
        <v>217</v>
      </c>
      <c r="BM133" s="165" t="s">
        <v>243</v>
      </c>
    </row>
    <row r="134" spans="1:65" s="2" customFormat="1" ht="16.5" customHeight="1" x14ac:dyDescent="0.2">
      <c r="A134" s="29"/>
      <c r="B134" s="152"/>
      <c r="C134" s="153" t="s">
        <v>244</v>
      </c>
      <c r="D134" s="153" t="s">
        <v>213</v>
      </c>
      <c r="E134" s="154" t="s">
        <v>2093</v>
      </c>
      <c r="F134" s="155" t="s">
        <v>2094</v>
      </c>
      <c r="G134" s="156" t="s">
        <v>257</v>
      </c>
      <c r="H134" s="157">
        <v>80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37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217</v>
      </c>
      <c r="AT134" s="165" t="s">
        <v>213</v>
      </c>
      <c r="AU134" s="165" t="s">
        <v>84</v>
      </c>
      <c r="AY134" s="14" t="s">
        <v>211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84</v>
      </c>
      <c r="BK134" s="166">
        <f t="shared" si="9"/>
        <v>0</v>
      </c>
      <c r="BL134" s="14" t="s">
        <v>217</v>
      </c>
      <c r="BM134" s="165" t="s">
        <v>247</v>
      </c>
    </row>
    <row r="135" spans="1:65" s="2" customFormat="1" ht="16.5" customHeight="1" x14ac:dyDescent="0.2">
      <c r="A135" s="29"/>
      <c r="B135" s="152"/>
      <c r="C135" s="167" t="s">
        <v>231</v>
      </c>
      <c r="D135" s="167" t="s">
        <v>401</v>
      </c>
      <c r="E135" s="168" t="s">
        <v>2095</v>
      </c>
      <c r="F135" s="169" t="s">
        <v>2096</v>
      </c>
      <c r="G135" s="170" t="s">
        <v>257</v>
      </c>
      <c r="H135" s="171">
        <v>20</v>
      </c>
      <c r="I135" s="172"/>
      <c r="J135" s="173">
        <f t="shared" si="0"/>
        <v>0</v>
      </c>
      <c r="K135" s="174"/>
      <c r="L135" s="175"/>
      <c r="M135" s="176" t="s">
        <v>1</v>
      </c>
      <c r="N135" s="177" t="s">
        <v>37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227</v>
      </c>
      <c r="AT135" s="165" t="s">
        <v>401</v>
      </c>
      <c r="AU135" s="165" t="s">
        <v>84</v>
      </c>
      <c r="AY135" s="14" t="s">
        <v>211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84</v>
      </c>
      <c r="BK135" s="166">
        <f t="shared" si="9"/>
        <v>0</v>
      </c>
      <c r="BL135" s="14" t="s">
        <v>217</v>
      </c>
      <c r="BM135" s="165" t="s">
        <v>250</v>
      </c>
    </row>
    <row r="136" spans="1:65" s="2" customFormat="1" ht="16.5" customHeight="1" x14ac:dyDescent="0.2">
      <c r="A136" s="29"/>
      <c r="B136" s="152"/>
      <c r="C136" s="153" t="s">
        <v>251</v>
      </c>
      <c r="D136" s="153" t="s">
        <v>213</v>
      </c>
      <c r="E136" s="154" t="s">
        <v>2097</v>
      </c>
      <c r="F136" s="155" t="s">
        <v>2098</v>
      </c>
      <c r="G136" s="156" t="s">
        <v>257</v>
      </c>
      <c r="H136" s="157">
        <v>20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37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217</v>
      </c>
      <c r="AT136" s="165" t="s">
        <v>213</v>
      </c>
      <c r="AU136" s="165" t="s">
        <v>84</v>
      </c>
      <c r="AY136" s="14" t="s">
        <v>211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84</v>
      </c>
      <c r="BK136" s="166">
        <f t="shared" si="9"/>
        <v>0</v>
      </c>
      <c r="BL136" s="14" t="s">
        <v>217</v>
      </c>
      <c r="BM136" s="165" t="s">
        <v>254</v>
      </c>
    </row>
    <row r="137" spans="1:65" s="2" customFormat="1" ht="24.2" customHeight="1" x14ac:dyDescent="0.2">
      <c r="A137" s="29"/>
      <c r="B137" s="152"/>
      <c r="C137" s="153" t="s">
        <v>234</v>
      </c>
      <c r="D137" s="153" t="s">
        <v>213</v>
      </c>
      <c r="E137" s="154" t="s">
        <v>2099</v>
      </c>
      <c r="F137" s="155" t="s">
        <v>2100</v>
      </c>
      <c r="G137" s="156" t="s">
        <v>385</v>
      </c>
      <c r="H137" s="157">
        <v>50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37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217</v>
      </c>
      <c r="AT137" s="165" t="s">
        <v>213</v>
      </c>
      <c r="AU137" s="165" t="s">
        <v>84</v>
      </c>
      <c r="AY137" s="14" t="s">
        <v>211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84</v>
      </c>
      <c r="BK137" s="166">
        <f t="shared" si="9"/>
        <v>0</v>
      </c>
      <c r="BL137" s="14" t="s">
        <v>217</v>
      </c>
      <c r="BM137" s="165" t="s">
        <v>266</v>
      </c>
    </row>
    <row r="138" spans="1:65" s="2" customFormat="1" ht="16.5" customHeight="1" x14ac:dyDescent="0.2">
      <c r="A138" s="29"/>
      <c r="B138" s="152"/>
      <c r="C138" s="167" t="s">
        <v>259</v>
      </c>
      <c r="D138" s="167" t="s">
        <v>401</v>
      </c>
      <c r="E138" s="168" t="s">
        <v>2101</v>
      </c>
      <c r="F138" s="169" t="s">
        <v>2102</v>
      </c>
      <c r="G138" s="170" t="s">
        <v>257</v>
      </c>
      <c r="H138" s="171">
        <v>690</v>
      </c>
      <c r="I138" s="172"/>
      <c r="J138" s="173">
        <f t="shared" si="0"/>
        <v>0</v>
      </c>
      <c r="K138" s="174"/>
      <c r="L138" s="175"/>
      <c r="M138" s="176" t="s">
        <v>1</v>
      </c>
      <c r="N138" s="177" t="s">
        <v>37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227</v>
      </c>
      <c r="AT138" s="165" t="s">
        <v>401</v>
      </c>
      <c r="AU138" s="165" t="s">
        <v>84</v>
      </c>
      <c r="AY138" s="14" t="s">
        <v>211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84</v>
      </c>
      <c r="BK138" s="166">
        <f t="shared" si="9"/>
        <v>0</v>
      </c>
      <c r="BL138" s="14" t="s">
        <v>217</v>
      </c>
      <c r="BM138" s="165" t="s">
        <v>270</v>
      </c>
    </row>
    <row r="139" spans="1:65" s="2" customFormat="1" ht="21.75" customHeight="1" x14ac:dyDescent="0.2">
      <c r="A139" s="29"/>
      <c r="B139" s="152"/>
      <c r="C139" s="153" t="s">
        <v>239</v>
      </c>
      <c r="D139" s="153" t="s">
        <v>213</v>
      </c>
      <c r="E139" s="154" t="s">
        <v>2103</v>
      </c>
      <c r="F139" s="155" t="s">
        <v>2104</v>
      </c>
      <c r="G139" s="156" t="s">
        <v>257</v>
      </c>
      <c r="H139" s="157">
        <v>690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37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217</v>
      </c>
      <c r="AT139" s="165" t="s">
        <v>213</v>
      </c>
      <c r="AU139" s="165" t="s">
        <v>84</v>
      </c>
      <c r="AY139" s="14" t="s">
        <v>211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84</v>
      </c>
      <c r="BK139" s="166">
        <f t="shared" si="9"/>
        <v>0</v>
      </c>
      <c r="BL139" s="14" t="s">
        <v>217</v>
      </c>
      <c r="BM139" s="165" t="s">
        <v>273</v>
      </c>
    </row>
    <row r="140" spans="1:65" s="2" customFormat="1" ht="16.5" customHeight="1" x14ac:dyDescent="0.2">
      <c r="A140" s="29"/>
      <c r="B140" s="152"/>
      <c r="C140" s="167" t="s">
        <v>267</v>
      </c>
      <c r="D140" s="167" t="s">
        <v>401</v>
      </c>
      <c r="E140" s="168" t="s">
        <v>2105</v>
      </c>
      <c r="F140" s="169" t="s">
        <v>2106</v>
      </c>
      <c r="G140" s="170" t="s">
        <v>385</v>
      </c>
      <c r="H140" s="171">
        <v>134</v>
      </c>
      <c r="I140" s="172"/>
      <c r="J140" s="173">
        <f t="shared" si="0"/>
        <v>0</v>
      </c>
      <c r="K140" s="174"/>
      <c r="L140" s="175"/>
      <c r="M140" s="176" t="s">
        <v>1</v>
      </c>
      <c r="N140" s="177" t="s">
        <v>37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227</v>
      </c>
      <c r="AT140" s="165" t="s">
        <v>401</v>
      </c>
      <c r="AU140" s="165" t="s">
        <v>84</v>
      </c>
      <c r="AY140" s="14" t="s">
        <v>211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84</v>
      </c>
      <c r="BK140" s="166">
        <f t="shared" si="9"/>
        <v>0</v>
      </c>
      <c r="BL140" s="14" t="s">
        <v>217</v>
      </c>
      <c r="BM140" s="165" t="s">
        <v>277</v>
      </c>
    </row>
    <row r="141" spans="1:65" s="2" customFormat="1" ht="21.75" customHeight="1" x14ac:dyDescent="0.2">
      <c r="A141" s="29"/>
      <c r="B141" s="152"/>
      <c r="C141" s="153" t="s">
        <v>243</v>
      </c>
      <c r="D141" s="153" t="s">
        <v>213</v>
      </c>
      <c r="E141" s="154" t="s">
        <v>2107</v>
      </c>
      <c r="F141" s="155" t="s">
        <v>2108</v>
      </c>
      <c r="G141" s="156" t="s">
        <v>385</v>
      </c>
      <c r="H141" s="157">
        <v>134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37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217</v>
      </c>
      <c r="AT141" s="165" t="s">
        <v>213</v>
      </c>
      <c r="AU141" s="165" t="s">
        <v>84</v>
      </c>
      <c r="AY141" s="14" t="s">
        <v>211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84</v>
      </c>
      <c r="BK141" s="166">
        <f t="shared" si="9"/>
        <v>0</v>
      </c>
      <c r="BL141" s="14" t="s">
        <v>217</v>
      </c>
      <c r="BM141" s="165" t="s">
        <v>280</v>
      </c>
    </row>
    <row r="142" spans="1:65" s="2" customFormat="1" ht="16.5" customHeight="1" x14ac:dyDescent="0.2">
      <c r="A142" s="29"/>
      <c r="B142" s="152"/>
      <c r="C142" s="167" t="s">
        <v>274</v>
      </c>
      <c r="D142" s="167" t="s">
        <v>401</v>
      </c>
      <c r="E142" s="168" t="s">
        <v>2109</v>
      </c>
      <c r="F142" s="169" t="s">
        <v>2110</v>
      </c>
      <c r="G142" s="170" t="s">
        <v>385</v>
      </c>
      <c r="H142" s="171">
        <v>290</v>
      </c>
      <c r="I142" s="172"/>
      <c r="J142" s="173">
        <f t="shared" si="0"/>
        <v>0</v>
      </c>
      <c r="K142" s="174"/>
      <c r="L142" s="175"/>
      <c r="M142" s="176" t="s">
        <v>1</v>
      </c>
      <c r="N142" s="177" t="s">
        <v>37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227</v>
      </c>
      <c r="AT142" s="165" t="s">
        <v>401</v>
      </c>
      <c r="AU142" s="165" t="s">
        <v>84</v>
      </c>
      <c r="AY142" s="14" t="s">
        <v>211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84</v>
      </c>
      <c r="BK142" s="166">
        <f t="shared" si="9"/>
        <v>0</v>
      </c>
      <c r="BL142" s="14" t="s">
        <v>217</v>
      </c>
      <c r="BM142" s="165" t="s">
        <v>284</v>
      </c>
    </row>
    <row r="143" spans="1:65" s="2" customFormat="1" ht="33" customHeight="1" x14ac:dyDescent="0.2">
      <c r="A143" s="29"/>
      <c r="B143" s="152"/>
      <c r="C143" s="153" t="s">
        <v>247</v>
      </c>
      <c r="D143" s="153" t="s">
        <v>213</v>
      </c>
      <c r="E143" s="154" t="s">
        <v>2111</v>
      </c>
      <c r="F143" s="155" t="s">
        <v>2112</v>
      </c>
      <c r="G143" s="156" t="s">
        <v>385</v>
      </c>
      <c r="H143" s="157">
        <v>290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37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217</v>
      </c>
      <c r="AT143" s="165" t="s">
        <v>213</v>
      </c>
      <c r="AU143" s="165" t="s">
        <v>84</v>
      </c>
      <c r="AY143" s="14" t="s">
        <v>211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84</v>
      </c>
      <c r="BK143" s="166">
        <f t="shared" si="9"/>
        <v>0</v>
      </c>
      <c r="BL143" s="14" t="s">
        <v>217</v>
      </c>
      <c r="BM143" s="165" t="s">
        <v>291</v>
      </c>
    </row>
    <row r="144" spans="1:65" s="2" customFormat="1" ht="21.75" customHeight="1" x14ac:dyDescent="0.2">
      <c r="A144" s="29"/>
      <c r="B144" s="152"/>
      <c r="C144" s="167" t="s">
        <v>281</v>
      </c>
      <c r="D144" s="167" t="s">
        <v>401</v>
      </c>
      <c r="E144" s="168" t="s">
        <v>2113</v>
      </c>
      <c r="F144" s="169" t="s">
        <v>2114</v>
      </c>
      <c r="G144" s="170" t="s">
        <v>385</v>
      </c>
      <c r="H144" s="171">
        <v>150</v>
      </c>
      <c r="I144" s="172"/>
      <c r="J144" s="173">
        <f t="shared" si="0"/>
        <v>0</v>
      </c>
      <c r="K144" s="174"/>
      <c r="L144" s="175"/>
      <c r="M144" s="176" t="s">
        <v>1</v>
      </c>
      <c r="N144" s="177" t="s">
        <v>37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227</v>
      </c>
      <c r="AT144" s="165" t="s">
        <v>401</v>
      </c>
      <c r="AU144" s="165" t="s">
        <v>84</v>
      </c>
      <c r="AY144" s="14" t="s">
        <v>211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84</v>
      </c>
      <c r="BK144" s="166">
        <f t="shared" si="9"/>
        <v>0</v>
      </c>
      <c r="BL144" s="14" t="s">
        <v>217</v>
      </c>
      <c r="BM144" s="165" t="s">
        <v>287</v>
      </c>
    </row>
    <row r="145" spans="1:65" s="2" customFormat="1" ht="16.5" customHeight="1" x14ac:dyDescent="0.2">
      <c r="A145" s="29"/>
      <c r="B145" s="152"/>
      <c r="C145" s="153" t="s">
        <v>250</v>
      </c>
      <c r="D145" s="153" t="s">
        <v>213</v>
      </c>
      <c r="E145" s="154" t="s">
        <v>2115</v>
      </c>
      <c r="F145" s="155" t="s">
        <v>2116</v>
      </c>
      <c r="G145" s="156" t="s">
        <v>385</v>
      </c>
      <c r="H145" s="157">
        <v>150</v>
      </c>
      <c r="I145" s="158"/>
      <c r="J145" s="159">
        <f t="shared" si="0"/>
        <v>0</v>
      </c>
      <c r="K145" s="160"/>
      <c r="L145" s="30"/>
      <c r="M145" s="161" t="s">
        <v>1</v>
      </c>
      <c r="N145" s="162" t="s">
        <v>37</v>
      </c>
      <c r="O145" s="58"/>
      <c r="P145" s="163">
        <f t="shared" si="1"/>
        <v>0</v>
      </c>
      <c r="Q145" s="163">
        <v>0</v>
      </c>
      <c r="R145" s="163">
        <f t="shared" si="2"/>
        <v>0</v>
      </c>
      <c r="S145" s="163">
        <v>0</v>
      </c>
      <c r="T145" s="16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217</v>
      </c>
      <c r="AT145" s="165" t="s">
        <v>213</v>
      </c>
      <c r="AU145" s="165" t="s">
        <v>84</v>
      </c>
      <c r="AY145" s="14" t="s">
        <v>211</v>
      </c>
      <c r="BE145" s="166">
        <f t="shared" si="4"/>
        <v>0</v>
      </c>
      <c r="BF145" s="166">
        <f t="shared" si="5"/>
        <v>0</v>
      </c>
      <c r="BG145" s="166">
        <f t="shared" si="6"/>
        <v>0</v>
      </c>
      <c r="BH145" s="166">
        <f t="shared" si="7"/>
        <v>0</v>
      </c>
      <c r="BI145" s="166">
        <f t="shared" si="8"/>
        <v>0</v>
      </c>
      <c r="BJ145" s="14" t="s">
        <v>84</v>
      </c>
      <c r="BK145" s="166">
        <f t="shared" si="9"/>
        <v>0</v>
      </c>
      <c r="BL145" s="14" t="s">
        <v>217</v>
      </c>
      <c r="BM145" s="165" t="s">
        <v>294</v>
      </c>
    </row>
    <row r="146" spans="1:65" s="2" customFormat="1" ht="16.5" customHeight="1" x14ac:dyDescent="0.2">
      <c r="A146" s="29"/>
      <c r="B146" s="152"/>
      <c r="C146" s="167" t="s">
        <v>288</v>
      </c>
      <c r="D146" s="167" t="s">
        <v>401</v>
      </c>
      <c r="E146" s="168" t="s">
        <v>2117</v>
      </c>
      <c r="F146" s="169" t="s">
        <v>2118</v>
      </c>
      <c r="G146" s="170" t="s">
        <v>385</v>
      </c>
      <c r="H146" s="171">
        <v>60</v>
      </c>
      <c r="I146" s="172"/>
      <c r="J146" s="173">
        <f t="shared" si="0"/>
        <v>0</v>
      </c>
      <c r="K146" s="174"/>
      <c r="L146" s="175"/>
      <c r="M146" s="176" t="s">
        <v>1</v>
      </c>
      <c r="N146" s="177" t="s">
        <v>37</v>
      </c>
      <c r="O146" s="58"/>
      <c r="P146" s="163">
        <f t="shared" si="1"/>
        <v>0</v>
      </c>
      <c r="Q146" s="163">
        <v>0</v>
      </c>
      <c r="R146" s="163">
        <f t="shared" si="2"/>
        <v>0</v>
      </c>
      <c r="S146" s="163">
        <v>0</v>
      </c>
      <c r="T146" s="16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227</v>
      </c>
      <c r="AT146" s="165" t="s">
        <v>401</v>
      </c>
      <c r="AU146" s="165" t="s">
        <v>84</v>
      </c>
      <c r="AY146" s="14" t="s">
        <v>211</v>
      </c>
      <c r="BE146" s="166">
        <f t="shared" si="4"/>
        <v>0</v>
      </c>
      <c r="BF146" s="166">
        <f t="shared" si="5"/>
        <v>0</v>
      </c>
      <c r="BG146" s="166">
        <f t="shared" si="6"/>
        <v>0</v>
      </c>
      <c r="BH146" s="166">
        <f t="shared" si="7"/>
        <v>0</v>
      </c>
      <c r="BI146" s="166">
        <f t="shared" si="8"/>
        <v>0</v>
      </c>
      <c r="BJ146" s="14" t="s">
        <v>84</v>
      </c>
      <c r="BK146" s="166">
        <f t="shared" si="9"/>
        <v>0</v>
      </c>
      <c r="BL146" s="14" t="s">
        <v>217</v>
      </c>
      <c r="BM146" s="165" t="s">
        <v>297</v>
      </c>
    </row>
    <row r="147" spans="1:65" s="2" customFormat="1" ht="16.5" customHeight="1" x14ac:dyDescent="0.2">
      <c r="A147" s="29"/>
      <c r="B147" s="152"/>
      <c r="C147" s="153" t="s">
        <v>254</v>
      </c>
      <c r="D147" s="153" t="s">
        <v>213</v>
      </c>
      <c r="E147" s="154" t="s">
        <v>2119</v>
      </c>
      <c r="F147" s="155" t="s">
        <v>2120</v>
      </c>
      <c r="G147" s="156" t="s">
        <v>385</v>
      </c>
      <c r="H147" s="157">
        <v>60</v>
      </c>
      <c r="I147" s="158"/>
      <c r="J147" s="159">
        <f t="shared" si="0"/>
        <v>0</v>
      </c>
      <c r="K147" s="160"/>
      <c r="L147" s="30"/>
      <c r="M147" s="161" t="s">
        <v>1</v>
      </c>
      <c r="N147" s="162" t="s">
        <v>37</v>
      </c>
      <c r="O147" s="58"/>
      <c r="P147" s="163">
        <f t="shared" si="1"/>
        <v>0</v>
      </c>
      <c r="Q147" s="163">
        <v>0</v>
      </c>
      <c r="R147" s="163">
        <f t="shared" si="2"/>
        <v>0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217</v>
      </c>
      <c r="AT147" s="165" t="s">
        <v>213</v>
      </c>
      <c r="AU147" s="165" t="s">
        <v>84</v>
      </c>
      <c r="AY147" s="14" t="s">
        <v>211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84</v>
      </c>
      <c r="BK147" s="166">
        <f t="shared" si="9"/>
        <v>0</v>
      </c>
      <c r="BL147" s="14" t="s">
        <v>217</v>
      </c>
      <c r="BM147" s="165" t="s">
        <v>300</v>
      </c>
    </row>
    <row r="148" spans="1:65" s="2" customFormat="1" ht="16.5" customHeight="1" x14ac:dyDescent="0.2">
      <c r="A148" s="29"/>
      <c r="B148" s="152"/>
      <c r="C148" s="167" t="s">
        <v>7</v>
      </c>
      <c r="D148" s="167" t="s">
        <v>401</v>
      </c>
      <c r="E148" s="168" t="s">
        <v>2121</v>
      </c>
      <c r="F148" s="169" t="s">
        <v>2122</v>
      </c>
      <c r="G148" s="170" t="s">
        <v>385</v>
      </c>
      <c r="H148" s="171">
        <v>36</v>
      </c>
      <c r="I148" s="172"/>
      <c r="J148" s="173">
        <f t="shared" si="0"/>
        <v>0</v>
      </c>
      <c r="K148" s="174"/>
      <c r="L148" s="175"/>
      <c r="M148" s="176" t="s">
        <v>1</v>
      </c>
      <c r="N148" s="177" t="s">
        <v>37</v>
      </c>
      <c r="O148" s="58"/>
      <c r="P148" s="163">
        <f t="shared" si="1"/>
        <v>0</v>
      </c>
      <c r="Q148" s="163">
        <v>0</v>
      </c>
      <c r="R148" s="163">
        <f t="shared" si="2"/>
        <v>0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227</v>
      </c>
      <c r="AT148" s="165" t="s">
        <v>401</v>
      </c>
      <c r="AU148" s="165" t="s">
        <v>84</v>
      </c>
      <c r="AY148" s="14" t="s">
        <v>211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84</v>
      </c>
      <c r="BK148" s="166">
        <f t="shared" si="9"/>
        <v>0</v>
      </c>
      <c r="BL148" s="14" t="s">
        <v>217</v>
      </c>
      <c r="BM148" s="165" t="s">
        <v>304</v>
      </c>
    </row>
    <row r="149" spans="1:65" s="2" customFormat="1" ht="24.2" customHeight="1" x14ac:dyDescent="0.2">
      <c r="A149" s="29"/>
      <c r="B149" s="152"/>
      <c r="C149" s="153" t="s">
        <v>266</v>
      </c>
      <c r="D149" s="153" t="s">
        <v>213</v>
      </c>
      <c r="E149" s="154" t="s">
        <v>2123</v>
      </c>
      <c r="F149" s="155" t="s">
        <v>2124</v>
      </c>
      <c r="G149" s="156" t="s">
        <v>385</v>
      </c>
      <c r="H149" s="157">
        <v>36</v>
      </c>
      <c r="I149" s="158"/>
      <c r="J149" s="159">
        <f t="shared" si="0"/>
        <v>0</v>
      </c>
      <c r="K149" s="160"/>
      <c r="L149" s="30"/>
      <c r="M149" s="161" t="s">
        <v>1</v>
      </c>
      <c r="N149" s="162" t="s">
        <v>37</v>
      </c>
      <c r="O149" s="58"/>
      <c r="P149" s="163">
        <f t="shared" si="1"/>
        <v>0</v>
      </c>
      <c r="Q149" s="163">
        <v>0</v>
      </c>
      <c r="R149" s="163">
        <f t="shared" si="2"/>
        <v>0</v>
      </c>
      <c r="S149" s="163">
        <v>0</v>
      </c>
      <c r="T149" s="16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217</v>
      </c>
      <c r="AT149" s="165" t="s">
        <v>213</v>
      </c>
      <c r="AU149" s="165" t="s">
        <v>84</v>
      </c>
      <c r="AY149" s="14" t="s">
        <v>211</v>
      </c>
      <c r="BE149" s="166">
        <f t="shared" si="4"/>
        <v>0</v>
      </c>
      <c r="BF149" s="166">
        <f t="shared" si="5"/>
        <v>0</v>
      </c>
      <c r="BG149" s="166">
        <f t="shared" si="6"/>
        <v>0</v>
      </c>
      <c r="BH149" s="166">
        <f t="shared" si="7"/>
        <v>0</v>
      </c>
      <c r="BI149" s="166">
        <f t="shared" si="8"/>
        <v>0</v>
      </c>
      <c r="BJ149" s="14" t="s">
        <v>84</v>
      </c>
      <c r="BK149" s="166">
        <f t="shared" si="9"/>
        <v>0</v>
      </c>
      <c r="BL149" s="14" t="s">
        <v>217</v>
      </c>
      <c r="BM149" s="165" t="s">
        <v>307</v>
      </c>
    </row>
    <row r="150" spans="1:65" s="2" customFormat="1" ht="24.2" customHeight="1" x14ac:dyDescent="0.2">
      <c r="A150" s="29"/>
      <c r="B150" s="152"/>
      <c r="C150" s="167" t="s">
        <v>301</v>
      </c>
      <c r="D150" s="167" t="s">
        <v>401</v>
      </c>
      <c r="E150" s="168" t="s">
        <v>2125</v>
      </c>
      <c r="F150" s="169" t="s">
        <v>2126</v>
      </c>
      <c r="G150" s="170" t="s">
        <v>385</v>
      </c>
      <c r="H150" s="171">
        <v>110</v>
      </c>
      <c r="I150" s="172"/>
      <c r="J150" s="173">
        <f t="shared" si="0"/>
        <v>0</v>
      </c>
      <c r="K150" s="174"/>
      <c r="L150" s="175"/>
      <c r="M150" s="176" t="s">
        <v>1</v>
      </c>
      <c r="N150" s="177" t="s">
        <v>37</v>
      </c>
      <c r="O150" s="58"/>
      <c r="P150" s="163">
        <f t="shared" si="1"/>
        <v>0</v>
      </c>
      <c r="Q150" s="163">
        <v>0</v>
      </c>
      <c r="R150" s="163">
        <f t="shared" si="2"/>
        <v>0</v>
      </c>
      <c r="S150" s="163">
        <v>0</v>
      </c>
      <c r="T150" s="16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227</v>
      </c>
      <c r="AT150" s="165" t="s">
        <v>401</v>
      </c>
      <c r="AU150" s="165" t="s">
        <v>84</v>
      </c>
      <c r="AY150" s="14" t="s">
        <v>211</v>
      </c>
      <c r="BE150" s="166">
        <f t="shared" si="4"/>
        <v>0</v>
      </c>
      <c r="BF150" s="166">
        <f t="shared" si="5"/>
        <v>0</v>
      </c>
      <c r="BG150" s="166">
        <f t="shared" si="6"/>
        <v>0</v>
      </c>
      <c r="BH150" s="166">
        <f t="shared" si="7"/>
        <v>0</v>
      </c>
      <c r="BI150" s="166">
        <f t="shared" si="8"/>
        <v>0</v>
      </c>
      <c r="BJ150" s="14" t="s">
        <v>84</v>
      </c>
      <c r="BK150" s="166">
        <f t="shared" si="9"/>
        <v>0</v>
      </c>
      <c r="BL150" s="14" t="s">
        <v>217</v>
      </c>
      <c r="BM150" s="165" t="s">
        <v>311</v>
      </c>
    </row>
    <row r="151" spans="1:65" s="2" customFormat="1" ht="24.2" customHeight="1" x14ac:dyDescent="0.2">
      <c r="A151" s="29"/>
      <c r="B151" s="152"/>
      <c r="C151" s="153" t="s">
        <v>270</v>
      </c>
      <c r="D151" s="153" t="s">
        <v>213</v>
      </c>
      <c r="E151" s="154" t="s">
        <v>2127</v>
      </c>
      <c r="F151" s="155" t="s">
        <v>2128</v>
      </c>
      <c r="G151" s="156" t="s">
        <v>257</v>
      </c>
      <c r="H151" s="157">
        <v>110</v>
      </c>
      <c r="I151" s="158"/>
      <c r="J151" s="159">
        <f t="shared" si="0"/>
        <v>0</v>
      </c>
      <c r="K151" s="160"/>
      <c r="L151" s="30"/>
      <c r="M151" s="161" t="s">
        <v>1</v>
      </c>
      <c r="N151" s="162" t="s">
        <v>37</v>
      </c>
      <c r="O151" s="58"/>
      <c r="P151" s="163">
        <f t="shared" si="1"/>
        <v>0</v>
      </c>
      <c r="Q151" s="163">
        <v>0</v>
      </c>
      <c r="R151" s="163">
        <f t="shared" si="2"/>
        <v>0</v>
      </c>
      <c r="S151" s="163">
        <v>0</v>
      </c>
      <c r="T151" s="16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217</v>
      </c>
      <c r="AT151" s="165" t="s">
        <v>213</v>
      </c>
      <c r="AU151" s="165" t="s">
        <v>84</v>
      </c>
      <c r="AY151" s="14" t="s">
        <v>211</v>
      </c>
      <c r="BE151" s="166">
        <f t="shared" si="4"/>
        <v>0</v>
      </c>
      <c r="BF151" s="166">
        <f t="shared" si="5"/>
        <v>0</v>
      </c>
      <c r="BG151" s="166">
        <f t="shared" si="6"/>
        <v>0</v>
      </c>
      <c r="BH151" s="166">
        <f t="shared" si="7"/>
        <v>0</v>
      </c>
      <c r="BI151" s="166">
        <f t="shared" si="8"/>
        <v>0</v>
      </c>
      <c r="BJ151" s="14" t="s">
        <v>84</v>
      </c>
      <c r="BK151" s="166">
        <f t="shared" si="9"/>
        <v>0</v>
      </c>
      <c r="BL151" s="14" t="s">
        <v>217</v>
      </c>
      <c r="BM151" s="165" t="s">
        <v>314</v>
      </c>
    </row>
    <row r="152" spans="1:65" s="2" customFormat="1" ht="24.2" customHeight="1" x14ac:dyDescent="0.2">
      <c r="A152" s="29"/>
      <c r="B152" s="152"/>
      <c r="C152" s="167" t="s">
        <v>308</v>
      </c>
      <c r="D152" s="167" t="s">
        <v>401</v>
      </c>
      <c r="E152" s="168" t="s">
        <v>2129</v>
      </c>
      <c r="F152" s="169" t="s">
        <v>2130</v>
      </c>
      <c r="G152" s="170" t="s">
        <v>385</v>
      </c>
      <c r="H152" s="171">
        <v>280</v>
      </c>
      <c r="I152" s="172"/>
      <c r="J152" s="173">
        <f t="shared" si="0"/>
        <v>0</v>
      </c>
      <c r="K152" s="174"/>
      <c r="L152" s="175"/>
      <c r="M152" s="176" t="s">
        <v>1</v>
      </c>
      <c r="N152" s="177" t="s">
        <v>37</v>
      </c>
      <c r="O152" s="58"/>
      <c r="P152" s="163">
        <f t="shared" si="1"/>
        <v>0</v>
      </c>
      <c r="Q152" s="163">
        <v>0</v>
      </c>
      <c r="R152" s="163">
        <f t="shared" si="2"/>
        <v>0</v>
      </c>
      <c r="S152" s="163">
        <v>0</v>
      </c>
      <c r="T152" s="164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227</v>
      </c>
      <c r="AT152" s="165" t="s">
        <v>401</v>
      </c>
      <c r="AU152" s="165" t="s">
        <v>84</v>
      </c>
      <c r="AY152" s="14" t="s">
        <v>211</v>
      </c>
      <c r="BE152" s="166">
        <f t="shared" si="4"/>
        <v>0</v>
      </c>
      <c r="BF152" s="166">
        <f t="shared" si="5"/>
        <v>0</v>
      </c>
      <c r="BG152" s="166">
        <f t="shared" si="6"/>
        <v>0</v>
      </c>
      <c r="BH152" s="166">
        <f t="shared" si="7"/>
        <v>0</v>
      </c>
      <c r="BI152" s="166">
        <f t="shared" si="8"/>
        <v>0</v>
      </c>
      <c r="BJ152" s="14" t="s">
        <v>84</v>
      </c>
      <c r="BK152" s="166">
        <f t="shared" si="9"/>
        <v>0</v>
      </c>
      <c r="BL152" s="14" t="s">
        <v>217</v>
      </c>
      <c r="BM152" s="165" t="s">
        <v>322</v>
      </c>
    </row>
    <row r="153" spans="1:65" s="2" customFormat="1" ht="24.2" customHeight="1" x14ac:dyDescent="0.2">
      <c r="A153" s="29"/>
      <c r="B153" s="152"/>
      <c r="C153" s="153" t="s">
        <v>273</v>
      </c>
      <c r="D153" s="153" t="s">
        <v>213</v>
      </c>
      <c r="E153" s="154" t="s">
        <v>2131</v>
      </c>
      <c r="F153" s="155" t="s">
        <v>2132</v>
      </c>
      <c r="G153" s="156" t="s">
        <v>257</v>
      </c>
      <c r="H153" s="157">
        <v>280</v>
      </c>
      <c r="I153" s="158"/>
      <c r="J153" s="159">
        <f t="shared" si="0"/>
        <v>0</v>
      </c>
      <c r="K153" s="160"/>
      <c r="L153" s="30"/>
      <c r="M153" s="161" t="s">
        <v>1</v>
      </c>
      <c r="N153" s="162" t="s">
        <v>37</v>
      </c>
      <c r="O153" s="58"/>
      <c r="P153" s="163">
        <f t="shared" si="1"/>
        <v>0</v>
      </c>
      <c r="Q153" s="163">
        <v>0</v>
      </c>
      <c r="R153" s="163">
        <f t="shared" si="2"/>
        <v>0</v>
      </c>
      <c r="S153" s="163">
        <v>0</v>
      </c>
      <c r="T153" s="164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217</v>
      </c>
      <c r="AT153" s="165" t="s">
        <v>213</v>
      </c>
      <c r="AU153" s="165" t="s">
        <v>84</v>
      </c>
      <c r="AY153" s="14" t="s">
        <v>211</v>
      </c>
      <c r="BE153" s="166">
        <f t="shared" si="4"/>
        <v>0</v>
      </c>
      <c r="BF153" s="166">
        <f t="shared" si="5"/>
        <v>0</v>
      </c>
      <c r="BG153" s="166">
        <f t="shared" si="6"/>
        <v>0</v>
      </c>
      <c r="BH153" s="166">
        <f t="shared" si="7"/>
        <v>0</v>
      </c>
      <c r="BI153" s="166">
        <f t="shared" si="8"/>
        <v>0</v>
      </c>
      <c r="BJ153" s="14" t="s">
        <v>84</v>
      </c>
      <c r="BK153" s="166">
        <f t="shared" si="9"/>
        <v>0</v>
      </c>
      <c r="BL153" s="14" t="s">
        <v>217</v>
      </c>
      <c r="BM153" s="165" t="s">
        <v>326</v>
      </c>
    </row>
    <row r="154" spans="1:65" s="2" customFormat="1" ht="24.2" customHeight="1" x14ac:dyDescent="0.2">
      <c r="A154" s="29"/>
      <c r="B154" s="152"/>
      <c r="C154" s="167" t="s">
        <v>316</v>
      </c>
      <c r="D154" s="167" t="s">
        <v>401</v>
      </c>
      <c r="E154" s="168" t="s">
        <v>2133</v>
      </c>
      <c r="F154" s="169" t="s">
        <v>2134</v>
      </c>
      <c r="G154" s="170" t="s">
        <v>385</v>
      </c>
      <c r="H154" s="171">
        <v>50</v>
      </c>
      <c r="I154" s="172"/>
      <c r="J154" s="173">
        <f t="shared" si="0"/>
        <v>0</v>
      </c>
      <c r="K154" s="174"/>
      <c r="L154" s="175"/>
      <c r="M154" s="176" t="s">
        <v>1</v>
      </c>
      <c r="N154" s="177" t="s">
        <v>37</v>
      </c>
      <c r="O154" s="58"/>
      <c r="P154" s="163">
        <f t="shared" si="1"/>
        <v>0</v>
      </c>
      <c r="Q154" s="163">
        <v>0</v>
      </c>
      <c r="R154" s="163">
        <f t="shared" si="2"/>
        <v>0</v>
      </c>
      <c r="S154" s="163">
        <v>0</v>
      </c>
      <c r="T154" s="164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227</v>
      </c>
      <c r="AT154" s="165" t="s">
        <v>401</v>
      </c>
      <c r="AU154" s="165" t="s">
        <v>84</v>
      </c>
      <c r="AY154" s="14" t="s">
        <v>211</v>
      </c>
      <c r="BE154" s="166">
        <f t="shared" si="4"/>
        <v>0</v>
      </c>
      <c r="BF154" s="166">
        <f t="shared" si="5"/>
        <v>0</v>
      </c>
      <c r="BG154" s="166">
        <f t="shared" si="6"/>
        <v>0</v>
      </c>
      <c r="BH154" s="166">
        <f t="shared" si="7"/>
        <v>0</v>
      </c>
      <c r="BI154" s="166">
        <f t="shared" si="8"/>
        <v>0</v>
      </c>
      <c r="BJ154" s="14" t="s">
        <v>84</v>
      </c>
      <c r="BK154" s="166">
        <f t="shared" si="9"/>
        <v>0</v>
      </c>
      <c r="BL154" s="14" t="s">
        <v>217</v>
      </c>
      <c r="BM154" s="165" t="s">
        <v>329</v>
      </c>
    </row>
    <row r="155" spans="1:65" s="2" customFormat="1" ht="24.2" customHeight="1" x14ac:dyDescent="0.2">
      <c r="A155" s="29"/>
      <c r="B155" s="152"/>
      <c r="C155" s="153" t="s">
        <v>277</v>
      </c>
      <c r="D155" s="153" t="s">
        <v>213</v>
      </c>
      <c r="E155" s="154" t="s">
        <v>2135</v>
      </c>
      <c r="F155" s="155" t="s">
        <v>2136</v>
      </c>
      <c r="G155" s="156" t="s">
        <v>257</v>
      </c>
      <c r="H155" s="157">
        <v>50</v>
      </c>
      <c r="I155" s="158"/>
      <c r="J155" s="159">
        <f t="shared" si="0"/>
        <v>0</v>
      </c>
      <c r="K155" s="160"/>
      <c r="L155" s="30"/>
      <c r="M155" s="161" t="s">
        <v>1</v>
      </c>
      <c r="N155" s="162" t="s">
        <v>37</v>
      </c>
      <c r="O155" s="58"/>
      <c r="P155" s="163">
        <f t="shared" si="1"/>
        <v>0</v>
      </c>
      <c r="Q155" s="163">
        <v>0</v>
      </c>
      <c r="R155" s="163">
        <f t="shared" si="2"/>
        <v>0</v>
      </c>
      <c r="S155" s="163">
        <v>0</v>
      </c>
      <c r="T155" s="164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217</v>
      </c>
      <c r="AT155" s="165" t="s">
        <v>213</v>
      </c>
      <c r="AU155" s="165" t="s">
        <v>84</v>
      </c>
      <c r="AY155" s="14" t="s">
        <v>211</v>
      </c>
      <c r="BE155" s="166">
        <f t="shared" si="4"/>
        <v>0</v>
      </c>
      <c r="BF155" s="166">
        <f t="shared" si="5"/>
        <v>0</v>
      </c>
      <c r="BG155" s="166">
        <f t="shared" si="6"/>
        <v>0</v>
      </c>
      <c r="BH155" s="166">
        <f t="shared" si="7"/>
        <v>0</v>
      </c>
      <c r="BI155" s="166">
        <f t="shared" si="8"/>
        <v>0</v>
      </c>
      <c r="BJ155" s="14" t="s">
        <v>84</v>
      </c>
      <c r="BK155" s="166">
        <f t="shared" si="9"/>
        <v>0</v>
      </c>
      <c r="BL155" s="14" t="s">
        <v>217</v>
      </c>
      <c r="BM155" s="165" t="s">
        <v>333</v>
      </c>
    </row>
    <row r="156" spans="1:65" s="2" customFormat="1" ht="24.2" customHeight="1" x14ac:dyDescent="0.2">
      <c r="A156" s="29"/>
      <c r="B156" s="152"/>
      <c r="C156" s="167" t="s">
        <v>323</v>
      </c>
      <c r="D156" s="167" t="s">
        <v>401</v>
      </c>
      <c r="E156" s="168" t="s">
        <v>2137</v>
      </c>
      <c r="F156" s="169" t="s">
        <v>2138</v>
      </c>
      <c r="G156" s="170" t="s">
        <v>385</v>
      </c>
      <c r="H156" s="171">
        <v>14</v>
      </c>
      <c r="I156" s="172"/>
      <c r="J156" s="173">
        <f t="shared" si="0"/>
        <v>0</v>
      </c>
      <c r="K156" s="174"/>
      <c r="L156" s="175"/>
      <c r="M156" s="176" t="s">
        <v>1</v>
      </c>
      <c r="N156" s="177" t="s">
        <v>37</v>
      </c>
      <c r="O156" s="58"/>
      <c r="P156" s="163">
        <f t="shared" si="1"/>
        <v>0</v>
      </c>
      <c r="Q156" s="163">
        <v>0</v>
      </c>
      <c r="R156" s="163">
        <f t="shared" si="2"/>
        <v>0</v>
      </c>
      <c r="S156" s="163">
        <v>0</v>
      </c>
      <c r="T156" s="164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227</v>
      </c>
      <c r="AT156" s="165" t="s">
        <v>401</v>
      </c>
      <c r="AU156" s="165" t="s">
        <v>84</v>
      </c>
      <c r="AY156" s="14" t="s">
        <v>211</v>
      </c>
      <c r="BE156" s="166">
        <f t="shared" si="4"/>
        <v>0</v>
      </c>
      <c r="BF156" s="166">
        <f t="shared" si="5"/>
        <v>0</v>
      </c>
      <c r="BG156" s="166">
        <f t="shared" si="6"/>
        <v>0</v>
      </c>
      <c r="BH156" s="166">
        <f t="shared" si="7"/>
        <v>0</v>
      </c>
      <c r="BI156" s="166">
        <f t="shared" si="8"/>
        <v>0</v>
      </c>
      <c r="BJ156" s="14" t="s">
        <v>84</v>
      </c>
      <c r="BK156" s="166">
        <f t="shared" si="9"/>
        <v>0</v>
      </c>
      <c r="BL156" s="14" t="s">
        <v>217</v>
      </c>
      <c r="BM156" s="165" t="s">
        <v>336</v>
      </c>
    </row>
    <row r="157" spans="1:65" s="2" customFormat="1" ht="16.5" customHeight="1" x14ac:dyDescent="0.2">
      <c r="A157" s="29"/>
      <c r="B157" s="152"/>
      <c r="C157" s="153" t="s">
        <v>280</v>
      </c>
      <c r="D157" s="153" t="s">
        <v>213</v>
      </c>
      <c r="E157" s="154" t="s">
        <v>2139</v>
      </c>
      <c r="F157" s="155" t="s">
        <v>2140</v>
      </c>
      <c r="G157" s="156" t="s">
        <v>385</v>
      </c>
      <c r="H157" s="157">
        <v>14</v>
      </c>
      <c r="I157" s="158"/>
      <c r="J157" s="159">
        <f t="shared" si="0"/>
        <v>0</v>
      </c>
      <c r="K157" s="160"/>
      <c r="L157" s="30"/>
      <c r="M157" s="161" t="s">
        <v>1</v>
      </c>
      <c r="N157" s="162" t="s">
        <v>37</v>
      </c>
      <c r="O157" s="58"/>
      <c r="P157" s="163">
        <f t="shared" si="1"/>
        <v>0</v>
      </c>
      <c r="Q157" s="163">
        <v>0</v>
      </c>
      <c r="R157" s="163">
        <f t="shared" si="2"/>
        <v>0</v>
      </c>
      <c r="S157" s="163">
        <v>0</v>
      </c>
      <c r="T157" s="164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217</v>
      </c>
      <c r="AT157" s="165" t="s">
        <v>213</v>
      </c>
      <c r="AU157" s="165" t="s">
        <v>84</v>
      </c>
      <c r="AY157" s="14" t="s">
        <v>211</v>
      </c>
      <c r="BE157" s="166">
        <f t="shared" si="4"/>
        <v>0</v>
      </c>
      <c r="BF157" s="166">
        <f t="shared" si="5"/>
        <v>0</v>
      </c>
      <c r="BG157" s="166">
        <f t="shared" si="6"/>
        <v>0</v>
      </c>
      <c r="BH157" s="166">
        <f t="shared" si="7"/>
        <v>0</v>
      </c>
      <c r="BI157" s="166">
        <f t="shared" si="8"/>
        <v>0</v>
      </c>
      <c r="BJ157" s="14" t="s">
        <v>84</v>
      </c>
      <c r="BK157" s="166">
        <f t="shared" si="9"/>
        <v>0</v>
      </c>
      <c r="BL157" s="14" t="s">
        <v>217</v>
      </c>
      <c r="BM157" s="165" t="s">
        <v>340</v>
      </c>
    </row>
    <row r="158" spans="1:65" s="2" customFormat="1" ht="24.2" customHeight="1" x14ac:dyDescent="0.2">
      <c r="A158" s="29"/>
      <c r="B158" s="152"/>
      <c r="C158" s="167" t="s">
        <v>330</v>
      </c>
      <c r="D158" s="167" t="s">
        <v>401</v>
      </c>
      <c r="E158" s="168" t="s">
        <v>2141</v>
      </c>
      <c r="F158" s="169" t="s">
        <v>2142</v>
      </c>
      <c r="G158" s="170" t="s">
        <v>385</v>
      </c>
      <c r="H158" s="171">
        <v>10</v>
      </c>
      <c r="I158" s="172"/>
      <c r="J158" s="173">
        <f t="shared" ref="J158:J189" si="10">ROUND(I158*H158,2)</f>
        <v>0</v>
      </c>
      <c r="K158" s="174"/>
      <c r="L158" s="175"/>
      <c r="M158" s="176" t="s">
        <v>1</v>
      </c>
      <c r="N158" s="177" t="s">
        <v>37</v>
      </c>
      <c r="O158" s="58"/>
      <c r="P158" s="163">
        <f t="shared" ref="P158:P189" si="11">O158*H158</f>
        <v>0</v>
      </c>
      <c r="Q158" s="163">
        <v>0</v>
      </c>
      <c r="R158" s="163">
        <f t="shared" ref="R158:R189" si="12">Q158*H158</f>
        <v>0</v>
      </c>
      <c r="S158" s="163">
        <v>0</v>
      </c>
      <c r="T158" s="164">
        <f t="shared" ref="T158:T189" si="13"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227</v>
      </c>
      <c r="AT158" s="165" t="s">
        <v>401</v>
      </c>
      <c r="AU158" s="165" t="s">
        <v>84</v>
      </c>
      <c r="AY158" s="14" t="s">
        <v>211</v>
      </c>
      <c r="BE158" s="166">
        <f t="shared" ref="BE158:BE189" si="14">IF(N158="základná",J158,0)</f>
        <v>0</v>
      </c>
      <c r="BF158" s="166">
        <f t="shared" ref="BF158:BF189" si="15">IF(N158="znížená",J158,0)</f>
        <v>0</v>
      </c>
      <c r="BG158" s="166">
        <f t="shared" ref="BG158:BG189" si="16">IF(N158="zákl. prenesená",J158,0)</f>
        <v>0</v>
      </c>
      <c r="BH158" s="166">
        <f t="shared" ref="BH158:BH189" si="17">IF(N158="zníž. prenesená",J158,0)</f>
        <v>0</v>
      </c>
      <c r="BI158" s="166">
        <f t="shared" ref="BI158:BI189" si="18">IF(N158="nulová",J158,0)</f>
        <v>0</v>
      </c>
      <c r="BJ158" s="14" t="s">
        <v>84</v>
      </c>
      <c r="BK158" s="166">
        <f t="shared" ref="BK158:BK189" si="19">ROUND(I158*H158,2)</f>
        <v>0</v>
      </c>
      <c r="BL158" s="14" t="s">
        <v>217</v>
      </c>
      <c r="BM158" s="165" t="s">
        <v>343</v>
      </c>
    </row>
    <row r="159" spans="1:65" s="2" customFormat="1" ht="16.5" customHeight="1" x14ac:dyDescent="0.2">
      <c r="A159" s="29"/>
      <c r="B159" s="152"/>
      <c r="C159" s="153" t="s">
        <v>284</v>
      </c>
      <c r="D159" s="153" t="s">
        <v>213</v>
      </c>
      <c r="E159" s="154" t="s">
        <v>2143</v>
      </c>
      <c r="F159" s="155" t="s">
        <v>2144</v>
      </c>
      <c r="G159" s="156" t="s">
        <v>385</v>
      </c>
      <c r="H159" s="157">
        <v>10</v>
      </c>
      <c r="I159" s="158"/>
      <c r="J159" s="159">
        <f t="shared" si="10"/>
        <v>0</v>
      </c>
      <c r="K159" s="160"/>
      <c r="L159" s="30"/>
      <c r="M159" s="161" t="s">
        <v>1</v>
      </c>
      <c r="N159" s="162" t="s">
        <v>37</v>
      </c>
      <c r="O159" s="58"/>
      <c r="P159" s="163">
        <f t="shared" si="11"/>
        <v>0</v>
      </c>
      <c r="Q159" s="163">
        <v>0</v>
      </c>
      <c r="R159" s="163">
        <f t="shared" si="12"/>
        <v>0</v>
      </c>
      <c r="S159" s="163">
        <v>0</v>
      </c>
      <c r="T159" s="164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217</v>
      </c>
      <c r="AT159" s="165" t="s">
        <v>213</v>
      </c>
      <c r="AU159" s="165" t="s">
        <v>84</v>
      </c>
      <c r="AY159" s="14" t="s">
        <v>211</v>
      </c>
      <c r="BE159" s="166">
        <f t="shared" si="14"/>
        <v>0</v>
      </c>
      <c r="BF159" s="166">
        <f t="shared" si="15"/>
        <v>0</v>
      </c>
      <c r="BG159" s="166">
        <f t="shared" si="16"/>
        <v>0</v>
      </c>
      <c r="BH159" s="166">
        <f t="shared" si="17"/>
        <v>0</v>
      </c>
      <c r="BI159" s="166">
        <f t="shared" si="18"/>
        <v>0</v>
      </c>
      <c r="BJ159" s="14" t="s">
        <v>84</v>
      </c>
      <c r="BK159" s="166">
        <f t="shared" si="19"/>
        <v>0</v>
      </c>
      <c r="BL159" s="14" t="s">
        <v>217</v>
      </c>
      <c r="BM159" s="165" t="s">
        <v>347</v>
      </c>
    </row>
    <row r="160" spans="1:65" s="2" customFormat="1" ht="16.5" customHeight="1" x14ac:dyDescent="0.2">
      <c r="A160" s="29"/>
      <c r="B160" s="152"/>
      <c r="C160" s="167" t="s">
        <v>337</v>
      </c>
      <c r="D160" s="167" t="s">
        <v>401</v>
      </c>
      <c r="E160" s="168" t="s">
        <v>2145</v>
      </c>
      <c r="F160" s="169" t="s">
        <v>2146</v>
      </c>
      <c r="G160" s="170" t="s">
        <v>385</v>
      </c>
      <c r="H160" s="171">
        <v>300</v>
      </c>
      <c r="I160" s="172"/>
      <c r="J160" s="173">
        <f t="shared" si="10"/>
        <v>0</v>
      </c>
      <c r="K160" s="174"/>
      <c r="L160" s="175"/>
      <c r="M160" s="176" t="s">
        <v>1</v>
      </c>
      <c r="N160" s="177" t="s">
        <v>37</v>
      </c>
      <c r="O160" s="58"/>
      <c r="P160" s="163">
        <f t="shared" si="11"/>
        <v>0</v>
      </c>
      <c r="Q160" s="163">
        <v>0</v>
      </c>
      <c r="R160" s="163">
        <f t="shared" si="12"/>
        <v>0</v>
      </c>
      <c r="S160" s="163">
        <v>0</v>
      </c>
      <c r="T160" s="164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227</v>
      </c>
      <c r="AT160" s="165" t="s">
        <v>401</v>
      </c>
      <c r="AU160" s="165" t="s">
        <v>84</v>
      </c>
      <c r="AY160" s="14" t="s">
        <v>211</v>
      </c>
      <c r="BE160" s="166">
        <f t="shared" si="14"/>
        <v>0</v>
      </c>
      <c r="BF160" s="166">
        <f t="shared" si="15"/>
        <v>0</v>
      </c>
      <c r="BG160" s="166">
        <f t="shared" si="16"/>
        <v>0</v>
      </c>
      <c r="BH160" s="166">
        <f t="shared" si="17"/>
        <v>0</v>
      </c>
      <c r="BI160" s="166">
        <f t="shared" si="18"/>
        <v>0</v>
      </c>
      <c r="BJ160" s="14" t="s">
        <v>84</v>
      </c>
      <c r="BK160" s="166">
        <f t="shared" si="19"/>
        <v>0</v>
      </c>
      <c r="BL160" s="14" t="s">
        <v>217</v>
      </c>
      <c r="BM160" s="165" t="s">
        <v>350</v>
      </c>
    </row>
    <row r="161" spans="1:65" s="2" customFormat="1" ht="24.2" customHeight="1" x14ac:dyDescent="0.2">
      <c r="A161" s="29"/>
      <c r="B161" s="152"/>
      <c r="C161" s="153" t="s">
        <v>291</v>
      </c>
      <c r="D161" s="153" t="s">
        <v>213</v>
      </c>
      <c r="E161" s="154" t="s">
        <v>2147</v>
      </c>
      <c r="F161" s="155" t="s">
        <v>2148</v>
      </c>
      <c r="G161" s="156" t="s">
        <v>385</v>
      </c>
      <c r="H161" s="157">
        <v>300</v>
      </c>
      <c r="I161" s="158"/>
      <c r="J161" s="159">
        <f t="shared" si="10"/>
        <v>0</v>
      </c>
      <c r="K161" s="160"/>
      <c r="L161" s="30"/>
      <c r="M161" s="161" t="s">
        <v>1</v>
      </c>
      <c r="N161" s="162" t="s">
        <v>37</v>
      </c>
      <c r="O161" s="58"/>
      <c r="P161" s="163">
        <f t="shared" si="11"/>
        <v>0</v>
      </c>
      <c r="Q161" s="163">
        <v>0</v>
      </c>
      <c r="R161" s="163">
        <f t="shared" si="12"/>
        <v>0</v>
      </c>
      <c r="S161" s="163">
        <v>0</v>
      </c>
      <c r="T161" s="164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217</v>
      </c>
      <c r="AT161" s="165" t="s">
        <v>213</v>
      </c>
      <c r="AU161" s="165" t="s">
        <v>84</v>
      </c>
      <c r="AY161" s="14" t="s">
        <v>211</v>
      </c>
      <c r="BE161" s="166">
        <f t="shared" si="14"/>
        <v>0</v>
      </c>
      <c r="BF161" s="166">
        <f t="shared" si="15"/>
        <v>0</v>
      </c>
      <c r="BG161" s="166">
        <f t="shared" si="16"/>
        <v>0</v>
      </c>
      <c r="BH161" s="166">
        <f t="shared" si="17"/>
        <v>0</v>
      </c>
      <c r="BI161" s="166">
        <f t="shared" si="18"/>
        <v>0</v>
      </c>
      <c r="BJ161" s="14" t="s">
        <v>84</v>
      </c>
      <c r="BK161" s="166">
        <f t="shared" si="19"/>
        <v>0</v>
      </c>
      <c r="BL161" s="14" t="s">
        <v>217</v>
      </c>
      <c r="BM161" s="165" t="s">
        <v>354</v>
      </c>
    </row>
    <row r="162" spans="1:65" s="2" customFormat="1" ht="16.5" customHeight="1" x14ac:dyDescent="0.2">
      <c r="A162" s="29"/>
      <c r="B162" s="152"/>
      <c r="C162" s="167" t="s">
        <v>344</v>
      </c>
      <c r="D162" s="167" t="s">
        <v>401</v>
      </c>
      <c r="E162" s="168" t="s">
        <v>2149</v>
      </c>
      <c r="F162" s="169" t="s">
        <v>2150</v>
      </c>
      <c r="G162" s="170" t="s">
        <v>385</v>
      </c>
      <c r="H162" s="171">
        <v>31</v>
      </c>
      <c r="I162" s="172"/>
      <c r="J162" s="173">
        <f t="shared" si="10"/>
        <v>0</v>
      </c>
      <c r="K162" s="174"/>
      <c r="L162" s="175"/>
      <c r="M162" s="176" t="s">
        <v>1</v>
      </c>
      <c r="N162" s="177" t="s">
        <v>37</v>
      </c>
      <c r="O162" s="58"/>
      <c r="P162" s="163">
        <f t="shared" si="11"/>
        <v>0</v>
      </c>
      <c r="Q162" s="163">
        <v>0</v>
      </c>
      <c r="R162" s="163">
        <f t="shared" si="12"/>
        <v>0</v>
      </c>
      <c r="S162" s="163">
        <v>0</v>
      </c>
      <c r="T162" s="164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227</v>
      </c>
      <c r="AT162" s="165" t="s">
        <v>401</v>
      </c>
      <c r="AU162" s="165" t="s">
        <v>84</v>
      </c>
      <c r="AY162" s="14" t="s">
        <v>211</v>
      </c>
      <c r="BE162" s="166">
        <f t="shared" si="14"/>
        <v>0</v>
      </c>
      <c r="BF162" s="166">
        <f t="shared" si="15"/>
        <v>0</v>
      </c>
      <c r="BG162" s="166">
        <f t="shared" si="16"/>
        <v>0</v>
      </c>
      <c r="BH162" s="166">
        <f t="shared" si="17"/>
        <v>0</v>
      </c>
      <c r="BI162" s="166">
        <f t="shared" si="18"/>
        <v>0</v>
      </c>
      <c r="BJ162" s="14" t="s">
        <v>84</v>
      </c>
      <c r="BK162" s="166">
        <f t="shared" si="19"/>
        <v>0</v>
      </c>
      <c r="BL162" s="14" t="s">
        <v>217</v>
      </c>
      <c r="BM162" s="165" t="s">
        <v>357</v>
      </c>
    </row>
    <row r="163" spans="1:65" s="2" customFormat="1" ht="16.5" customHeight="1" x14ac:dyDescent="0.2">
      <c r="A163" s="29"/>
      <c r="B163" s="152"/>
      <c r="C163" s="167" t="s">
        <v>287</v>
      </c>
      <c r="D163" s="167" t="s">
        <v>401</v>
      </c>
      <c r="E163" s="168" t="s">
        <v>2151</v>
      </c>
      <c r="F163" s="169" t="s">
        <v>2152</v>
      </c>
      <c r="G163" s="170" t="s">
        <v>385</v>
      </c>
      <c r="H163" s="171">
        <v>31</v>
      </c>
      <c r="I163" s="172"/>
      <c r="J163" s="173">
        <f t="shared" si="10"/>
        <v>0</v>
      </c>
      <c r="K163" s="174"/>
      <c r="L163" s="175"/>
      <c r="M163" s="176" t="s">
        <v>1</v>
      </c>
      <c r="N163" s="177" t="s">
        <v>37</v>
      </c>
      <c r="O163" s="58"/>
      <c r="P163" s="163">
        <f t="shared" si="11"/>
        <v>0</v>
      </c>
      <c r="Q163" s="163">
        <v>0</v>
      </c>
      <c r="R163" s="163">
        <f t="shared" si="12"/>
        <v>0</v>
      </c>
      <c r="S163" s="163">
        <v>0</v>
      </c>
      <c r="T163" s="164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227</v>
      </c>
      <c r="AT163" s="165" t="s">
        <v>401</v>
      </c>
      <c r="AU163" s="165" t="s">
        <v>84</v>
      </c>
      <c r="AY163" s="14" t="s">
        <v>211</v>
      </c>
      <c r="BE163" s="166">
        <f t="shared" si="14"/>
        <v>0</v>
      </c>
      <c r="BF163" s="166">
        <f t="shared" si="15"/>
        <v>0</v>
      </c>
      <c r="BG163" s="166">
        <f t="shared" si="16"/>
        <v>0</v>
      </c>
      <c r="BH163" s="166">
        <f t="shared" si="17"/>
        <v>0</v>
      </c>
      <c r="BI163" s="166">
        <f t="shared" si="18"/>
        <v>0</v>
      </c>
      <c r="BJ163" s="14" t="s">
        <v>84</v>
      </c>
      <c r="BK163" s="166">
        <f t="shared" si="19"/>
        <v>0</v>
      </c>
      <c r="BL163" s="14" t="s">
        <v>217</v>
      </c>
      <c r="BM163" s="165" t="s">
        <v>361</v>
      </c>
    </row>
    <row r="164" spans="1:65" s="2" customFormat="1" ht="16.5" customHeight="1" x14ac:dyDescent="0.2">
      <c r="A164" s="29"/>
      <c r="B164" s="152"/>
      <c r="C164" s="167" t="s">
        <v>351</v>
      </c>
      <c r="D164" s="167" t="s">
        <v>401</v>
      </c>
      <c r="E164" s="168" t="s">
        <v>2153</v>
      </c>
      <c r="F164" s="169" t="s">
        <v>2154</v>
      </c>
      <c r="G164" s="170" t="s">
        <v>385</v>
      </c>
      <c r="H164" s="171">
        <v>31</v>
      </c>
      <c r="I164" s="172"/>
      <c r="J164" s="173">
        <f t="shared" si="10"/>
        <v>0</v>
      </c>
      <c r="K164" s="174"/>
      <c r="L164" s="175"/>
      <c r="M164" s="176" t="s">
        <v>1</v>
      </c>
      <c r="N164" s="177" t="s">
        <v>37</v>
      </c>
      <c r="O164" s="58"/>
      <c r="P164" s="163">
        <f t="shared" si="11"/>
        <v>0</v>
      </c>
      <c r="Q164" s="163">
        <v>0</v>
      </c>
      <c r="R164" s="163">
        <f t="shared" si="12"/>
        <v>0</v>
      </c>
      <c r="S164" s="163">
        <v>0</v>
      </c>
      <c r="T164" s="164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227</v>
      </c>
      <c r="AT164" s="165" t="s">
        <v>401</v>
      </c>
      <c r="AU164" s="165" t="s">
        <v>84</v>
      </c>
      <c r="AY164" s="14" t="s">
        <v>211</v>
      </c>
      <c r="BE164" s="166">
        <f t="shared" si="14"/>
        <v>0</v>
      </c>
      <c r="BF164" s="166">
        <f t="shared" si="15"/>
        <v>0</v>
      </c>
      <c r="BG164" s="166">
        <f t="shared" si="16"/>
        <v>0</v>
      </c>
      <c r="BH164" s="166">
        <f t="shared" si="17"/>
        <v>0</v>
      </c>
      <c r="BI164" s="166">
        <f t="shared" si="18"/>
        <v>0</v>
      </c>
      <c r="BJ164" s="14" t="s">
        <v>84</v>
      </c>
      <c r="BK164" s="166">
        <f t="shared" si="19"/>
        <v>0</v>
      </c>
      <c r="BL164" s="14" t="s">
        <v>217</v>
      </c>
      <c r="BM164" s="165" t="s">
        <v>364</v>
      </c>
    </row>
    <row r="165" spans="1:65" s="2" customFormat="1" ht="24.2" customHeight="1" x14ac:dyDescent="0.2">
      <c r="A165" s="29"/>
      <c r="B165" s="152"/>
      <c r="C165" s="167" t="s">
        <v>294</v>
      </c>
      <c r="D165" s="167" t="s">
        <v>401</v>
      </c>
      <c r="E165" s="168" t="s">
        <v>2155</v>
      </c>
      <c r="F165" s="169" t="s">
        <v>2156</v>
      </c>
      <c r="G165" s="170" t="s">
        <v>385</v>
      </c>
      <c r="H165" s="171">
        <v>31</v>
      </c>
      <c r="I165" s="172"/>
      <c r="J165" s="173">
        <f t="shared" si="10"/>
        <v>0</v>
      </c>
      <c r="K165" s="174"/>
      <c r="L165" s="175"/>
      <c r="M165" s="176" t="s">
        <v>1</v>
      </c>
      <c r="N165" s="177" t="s">
        <v>37</v>
      </c>
      <c r="O165" s="58"/>
      <c r="P165" s="163">
        <f t="shared" si="11"/>
        <v>0</v>
      </c>
      <c r="Q165" s="163">
        <v>0</v>
      </c>
      <c r="R165" s="163">
        <f t="shared" si="12"/>
        <v>0</v>
      </c>
      <c r="S165" s="163">
        <v>0</v>
      </c>
      <c r="T165" s="164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227</v>
      </c>
      <c r="AT165" s="165" t="s">
        <v>401</v>
      </c>
      <c r="AU165" s="165" t="s">
        <v>84</v>
      </c>
      <c r="AY165" s="14" t="s">
        <v>211</v>
      </c>
      <c r="BE165" s="166">
        <f t="shared" si="14"/>
        <v>0</v>
      </c>
      <c r="BF165" s="166">
        <f t="shared" si="15"/>
        <v>0</v>
      </c>
      <c r="BG165" s="166">
        <f t="shared" si="16"/>
        <v>0</v>
      </c>
      <c r="BH165" s="166">
        <f t="shared" si="17"/>
        <v>0</v>
      </c>
      <c r="BI165" s="166">
        <f t="shared" si="18"/>
        <v>0</v>
      </c>
      <c r="BJ165" s="14" t="s">
        <v>84</v>
      </c>
      <c r="BK165" s="166">
        <f t="shared" si="19"/>
        <v>0</v>
      </c>
      <c r="BL165" s="14" t="s">
        <v>217</v>
      </c>
      <c r="BM165" s="165" t="s">
        <v>368</v>
      </c>
    </row>
    <row r="166" spans="1:65" s="2" customFormat="1" ht="24.2" customHeight="1" x14ac:dyDescent="0.2">
      <c r="A166" s="29"/>
      <c r="B166" s="152"/>
      <c r="C166" s="153" t="s">
        <v>358</v>
      </c>
      <c r="D166" s="153" t="s">
        <v>213</v>
      </c>
      <c r="E166" s="154" t="s">
        <v>2157</v>
      </c>
      <c r="F166" s="155" t="s">
        <v>2156</v>
      </c>
      <c r="G166" s="156" t="s">
        <v>385</v>
      </c>
      <c r="H166" s="157">
        <v>31</v>
      </c>
      <c r="I166" s="158"/>
      <c r="J166" s="159">
        <f t="shared" si="10"/>
        <v>0</v>
      </c>
      <c r="K166" s="160"/>
      <c r="L166" s="30"/>
      <c r="M166" s="161" t="s">
        <v>1</v>
      </c>
      <c r="N166" s="162" t="s">
        <v>37</v>
      </c>
      <c r="O166" s="58"/>
      <c r="P166" s="163">
        <f t="shared" si="11"/>
        <v>0</v>
      </c>
      <c r="Q166" s="163">
        <v>0</v>
      </c>
      <c r="R166" s="163">
        <f t="shared" si="12"/>
        <v>0</v>
      </c>
      <c r="S166" s="163">
        <v>0</v>
      </c>
      <c r="T166" s="164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217</v>
      </c>
      <c r="AT166" s="165" t="s">
        <v>213</v>
      </c>
      <c r="AU166" s="165" t="s">
        <v>84</v>
      </c>
      <c r="AY166" s="14" t="s">
        <v>211</v>
      </c>
      <c r="BE166" s="166">
        <f t="shared" si="14"/>
        <v>0</v>
      </c>
      <c r="BF166" s="166">
        <f t="shared" si="15"/>
        <v>0</v>
      </c>
      <c r="BG166" s="166">
        <f t="shared" si="16"/>
        <v>0</v>
      </c>
      <c r="BH166" s="166">
        <f t="shared" si="17"/>
        <v>0</v>
      </c>
      <c r="BI166" s="166">
        <f t="shared" si="18"/>
        <v>0</v>
      </c>
      <c r="BJ166" s="14" t="s">
        <v>84</v>
      </c>
      <c r="BK166" s="166">
        <f t="shared" si="19"/>
        <v>0</v>
      </c>
      <c r="BL166" s="14" t="s">
        <v>217</v>
      </c>
      <c r="BM166" s="165" t="s">
        <v>371</v>
      </c>
    </row>
    <row r="167" spans="1:65" s="2" customFormat="1" ht="21.75" customHeight="1" x14ac:dyDescent="0.2">
      <c r="A167" s="29"/>
      <c r="B167" s="152"/>
      <c r="C167" s="167" t="s">
        <v>297</v>
      </c>
      <c r="D167" s="167" t="s">
        <v>401</v>
      </c>
      <c r="E167" s="168" t="s">
        <v>2158</v>
      </c>
      <c r="F167" s="169" t="s">
        <v>2159</v>
      </c>
      <c r="G167" s="170" t="s">
        <v>385</v>
      </c>
      <c r="H167" s="171">
        <v>30</v>
      </c>
      <c r="I167" s="172"/>
      <c r="J167" s="173">
        <f t="shared" si="10"/>
        <v>0</v>
      </c>
      <c r="K167" s="174"/>
      <c r="L167" s="175"/>
      <c r="M167" s="176" t="s">
        <v>1</v>
      </c>
      <c r="N167" s="177" t="s">
        <v>37</v>
      </c>
      <c r="O167" s="58"/>
      <c r="P167" s="163">
        <f t="shared" si="11"/>
        <v>0</v>
      </c>
      <c r="Q167" s="163">
        <v>0</v>
      </c>
      <c r="R167" s="163">
        <f t="shared" si="12"/>
        <v>0</v>
      </c>
      <c r="S167" s="163">
        <v>0</v>
      </c>
      <c r="T167" s="164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227</v>
      </c>
      <c r="AT167" s="165" t="s">
        <v>401</v>
      </c>
      <c r="AU167" s="165" t="s">
        <v>84</v>
      </c>
      <c r="AY167" s="14" t="s">
        <v>211</v>
      </c>
      <c r="BE167" s="166">
        <f t="shared" si="14"/>
        <v>0</v>
      </c>
      <c r="BF167" s="166">
        <f t="shared" si="15"/>
        <v>0</v>
      </c>
      <c r="BG167" s="166">
        <f t="shared" si="16"/>
        <v>0</v>
      </c>
      <c r="BH167" s="166">
        <f t="shared" si="17"/>
        <v>0</v>
      </c>
      <c r="BI167" s="166">
        <f t="shared" si="18"/>
        <v>0</v>
      </c>
      <c r="BJ167" s="14" t="s">
        <v>84</v>
      </c>
      <c r="BK167" s="166">
        <f t="shared" si="19"/>
        <v>0</v>
      </c>
      <c r="BL167" s="14" t="s">
        <v>217</v>
      </c>
      <c r="BM167" s="165" t="s">
        <v>375</v>
      </c>
    </row>
    <row r="168" spans="1:65" s="2" customFormat="1" ht="16.5" customHeight="1" x14ac:dyDescent="0.2">
      <c r="A168" s="29"/>
      <c r="B168" s="152"/>
      <c r="C168" s="167" t="s">
        <v>365</v>
      </c>
      <c r="D168" s="167" t="s">
        <v>401</v>
      </c>
      <c r="E168" s="168" t="s">
        <v>2160</v>
      </c>
      <c r="F168" s="169" t="s">
        <v>2161</v>
      </c>
      <c r="G168" s="170" t="s">
        <v>385</v>
      </c>
      <c r="H168" s="171">
        <v>30</v>
      </c>
      <c r="I168" s="172"/>
      <c r="J168" s="173">
        <f t="shared" si="10"/>
        <v>0</v>
      </c>
      <c r="K168" s="174"/>
      <c r="L168" s="175"/>
      <c r="M168" s="176" t="s">
        <v>1</v>
      </c>
      <c r="N168" s="177" t="s">
        <v>37</v>
      </c>
      <c r="O168" s="58"/>
      <c r="P168" s="163">
        <f t="shared" si="11"/>
        <v>0</v>
      </c>
      <c r="Q168" s="163">
        <v>0</v>
      </c>
      <c r="R168" s="163">
        <f t="shared" si="12"/>
        <v>0</v>
      </c>
      <c r="S168" s="163">
        <v>0</v>
      </c>
      <c r="T168" s="164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227</v>
      </c>
      <c r="AT168" s="165" t="s">
        <v>401</v>
      </c>
      <c r="AU168" s="165" t="s">
        <v>84</v>
      </c>
      <c r="AY168" s="14" t="s">
        <v>211</v>
      </c>
      <c r="BE168" s="166">
        <f t="shared" si="14"/>
        <v>0</v>
      </c>
      <c r="BF168" s="166">
        <f t="shared" si="15"/>
        <v>0</v>
      </c>
      <c r="BG168" s="166">
        <f t="shared" si="16"/>
        <v>0</v>
      </c>
      <c r="BH168" s="166">
        <f t="shared" si="17"/>
        <v>0</v>
      </c>
      <c r="BI168" s="166">
        <f t="shared" si="18"/>
        <v>0</v>
      </c>
      <c r="BJ168" s="14" t="s">
        <v>84</v>
      </c>
      <c r="BK168" s="166">
        <f t="shared" si="19"/>
        <v>0</v>
      </c>
      <c r="BL168" s="14" t="s">
        <v>217</v>
      </c>
      <c r="BM168" s="165" t="s">
        <v>378</v>
      </c>
    </row>
    <row r="169" spans="1:65" s="2" customFormat="1" ht="24.2" customHeight="1" x14ac:dyDescent="0.2">
      <c r="A169" s="29"/>
      <c r="B169" s="152"/>
      <c r="C169" s="153" t="s">
        <v>300</v>
      </c>
      <c r="D169" s="153" t="s">
        <v>213</v>
      </c>
      <c r="E169" s="154" t="s">
        <v>2162</v>
      </c>
      <c r="F169" s="155" t="s">
        <v>2163</v>
      </c>
      <c r="G169" s="156" t="s">
        <v>385</v>
      </c>
      <c r="H169" s="157">
        <v>30</v>
      </c>
      <c r="I169" s="158"/>
      <c r="J169" s="159">
        <f t="shared" si="10"/>
        <v>0</v>
      </c>
      <c r="K169" s="160"/>
      <c r="L169" s="30"/>
      <c r="M169" s="161" t="s">
        <v>1</v>
      </c>
      <c r="N169" s="162" t="s">
        <v>37</v>
      </c>
      <c r="O169" s="58"/>
      <c r="P169" s="163">
        <f t="shared" si="11"/>
        <v>0</v>
      </c>
      <c r="Q169" s="163">
        <v>0</v>
      </c>
      <c r="R169" s="163">
        <f t="shared" si="12"/>
        <v>0</v>
      </c>
      <c r="S169" s="163">
        <v>0</v>
      </c>
      <c r="T169" s="164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217</v>
      </c>
      <c r="AT169" s="165" t="s">
        <v>213</v>
      </c>
      <c r="AU169" s="165" t="s">
        <v>84</v>
      </c>
      <c r="AY169" s="14" t="s">
        <v>211</v>
      </c>
      <c r="BE169" s="166">
        <f t="shared" si="14"/>
        <v>0</v>
      </c>
      <c r="BF169" s="166">
        <f t="shared" si="15"/>
        <v>0</v>
      </c>
      <c r="BG169" s="166">
        <f t="shared" si="16"/>
        <v>0</v>
      </c>
      <c r="BH169" s="166">
        <f t="shared" si="17"/>
        <v>0</v>
      </c>
      <c r="BI169" s="166">
        <f t="shared" si="18"/>
        <v>0</v>
      </c>
      <c r="BJ169" s="14" t="s">
        <v>84</v>
      </c>
      <c r="BK169" s="166">
        <f t="shared" si="19"/>
        <v>0</v>
      </c>
      <c r="BL169" s="14" t="s">
        <v>217</v>
      </c>
      <c r="BM169" s="165" t="s">
        <v>382</v>
      </c>
    </row>
    <row r="170" spans="1:65" s="2" customFormat="1" ht="24.2" customHeight="1" x14ac:dyDescent="0.2">
      <c r="A170" s="29"/>
      <c r="B170" s="152"/>
      <c r="C170" s="167" t="s">
        <v>372</v>
      </c>
      <c r="D170" s="167" t="s">
        <v>401</v>
      </c>
      <c r="E170" s="168" t="s">
        <v>2164</v>
      </c>
      <c r="F170" s="169" t="s">
        <v>2165</v>
      </c>
      <c r="G170" s="170" t="s">
        <v>385</v>
      </c>
      <c r="H170" s="171">
        <v>62</v>
      </c>
      <c r="I170" s="172"/>
      <c r="J170" s="173">
        <f t="shared" si="10"/>
        <v>0</v>
      </c>
      <c r="K170" s="174"/>
      <c r="L170" s="175"/>
      <c r="M170" s="176" t="s">
        <v>1</v>
      </c>
      <c r="N170" s="177" t="s">
        <v>37</v>
      </c>
      <c r="O170" s="58"/>
      <c r="P170" s="163">
        <f t="shared" si="11"/>
        <v>0</v>
      </c>
      <c r="Q170" s="163">
        <v>0</v>
      </c>
      <c r="R170" s="163">
        <f t="shared" si="12"/>
        <v>0</v>
      </c>
      <c r="S170" s="163">
        <v>0</v>
      </c>
      <c r="T170" s="164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227</v>
      </c>
      <c r="AT170" s="165" t="s">
        <v>401</v>
      </c>
      <c r="AU170" s="165" t="s">
        <v>84</v>
      </c>
      <c r="AY170" s="14" t="s">
        <v>211</v>
      </c>
      <c r="BE170" s="166">
        <f t="shared" si="14"/>
        <v>0</v>
      </c>
      <c r="BF170" s="166">
        <f t="shared" si="15"/>
        <v>0</v>
      </c>
      <c r="BG170" s="166">
        <f t="shared" si="16"/>
        <v>0</v>
      </c>
      <c r="BH170" s="166">
        <f t="shared" si="17"/>
        <v>0</v>
      </c>
      <c r="BI170" s="166">
        <f t="shared" si="18"/>
        <v>0</v>
      </c>
      <c r="BJ170" s="14" t="s">
        <v>84</v>
      </c>
      <c r="BK170" s="166">
        <f t="shared" si="19"/>
        <v>0</v>
      </c>
      <c r="BL170" s="14" t="s">
        <v>217</v>
      </c>
      <c r="BM170" s="165" t="s">
        <v>386</v>
      </c>
    </row>
    <row r="171" spans="1:65" s="2" customFormat="1" ht="16.5" customHeight="1" x14ac:dyDescent="0.2">
      <c r="A171" s="29"/>
      <c r="B171" s="152"/>
      <c r="C171" s="167" t="s">
        <v>304</v>
      </c>
      <c r="D171" s="167" t="s">
        <v>401</v>
      </c>
      <c r="E171" s="168" t="s">
        <v>2160</v>
      </c>
      <c r="F171" s="169" t="s">
        <v>2161</v>
      </c>
      <c r="G171" s="170" t="s">
        <v>385</v>
      </c>
      <c r="H171" s="171">
        <v>62</v>
      </c>
      <c r="I171" s="172"/>
      <c r="J171" s="173">
        <f t="shared" si="10"/>
        <v>0</v>
      </c>
      <c r="K171" s="174"/>
      <c r="L171" s="175"/>
      <c r="M171" s="176" t="s">
        <v>1</v>
      </c>
      <c r="N171" s="177" t="s">
        <v>37</v>
      </c>
      <c r="O171" s="58"/>
      <c r="P171" s="163">
        <f t="shared" si="11"/>
        <v>0</v>
      </c>
      <c r="Q171" s="163">
        <v>0</v>
      </c>
      <c r="R171" s="163">
        <f t="shared" si="12"/>
        <v>0</v>
      </c>
      <c r="S171" s="163">
        <v>0</v>
      </c>
      <c r="T171" s="164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227</v>
      </c>
      <c r="AT171" s="165" t="s">
        <v>401</v>
      </c>
      <c r="AU171" s="165" t="s">
        <v>84</v>
      </c>
      <c r="AY171" s="14" t="s">
        <v>211</v>
      </c>
      <c r="BE171" s="166">
        <f t="shared" si="14"/>
        <v>0</v>
      </c>
      <c r="BF171" s="166">
        <f t="shared" si="15"/>
        <v>0</v>
      </c>
      <c r="BG171" s="166">
        <f t="shared" si="16"/>
        <v>0</v>
      </c>
      <c r="BH171" s="166">
        <f t="shared" si="17"/>
        <v>0</v>
      </c>
      <c r="BI171" s="166">
        <f t="shared" si="18"/>
        <v>0</v>
      </c>
      <c r="BJ171" s="14" t="s">
        <v>84</v>
      </c>
      <c r="BK171" s="166">
        <f t="shared" si="19"/>
        <v>0</v>
      </c>
      <c r="BL171" s="14" t="s">
        <v>217</v>
      </c>
      <c r="BM171" s="165" t="s">
        <v>392</v>
      </c>
    </row>
    <row r="172" spans="1:65" s="2" customFormat="1" ht="24.2" customHeight="1" x14ac:dyDescent="0.2">
      <c r="A172" s="29"/>
      <c r="B172" s="152"/>
      <c r="C172" s="153" t="s">
        <v>379</v>
      </c>
      <c r="D172" s="153" t="s">
        <v>213</v>
      </c>
      <c r="E172" s="154" t="s">
        <v>2166</v>
      </c>
      <c r="F172" s="155" t="s">
        <v>2167</v>
      </c>
      <c r="G172" s="156" t="s">
        <v>385</v>
      </c>
      <c r="H172" s="157">
        <v>62</v>
      </c>
      <c r="I172" s="158"/>
      <c r="J172" s="159">
        <f t="shared" si="10"/>
        <v>0</v>
      </c>
      <c r="K172" s="160"/>
      <c r="L172" s="30"/>
      <c r="M172" s="161" t="s">
        <v>1</v>
      </c>
      <c r="N172" s="162" t="s">
        <v>37</v>
      </c>
      <c r="O172" s="58"/>
      <c r="P172" s="163">
        <f t="shared" si="11"/>
        <v>0</v>
      </c>
      <c r="Q172" s="163">
        <v>0</v>
      </c>
      <c r="R172" s="163">
        <f t="shared" si="12"/>
        <v>0</v>
      </c>
      <c r="S172" s="163">
        <v>0</v>
      </c>
      <c r="T172" s="164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217</v>
      </c>
      <c r="AT172" s="165" t="s">
        <v>213</v>
      </c>
      <c r="AU172" s="165" t="s">
        <v>84</v>
      </c>
      <c r="AY172" s="14" t="s">
        <v>211</v>
      </c>
      <c r="BE172" s="166">
        <f t="shared" si="14"/>
        <v>0</v>
      </c>
      <c r="BF172" s="166">
        <f t="shared" si="15"/>
        <v>0</v>
      </c>
      <c r="BG172" s="166">
        <f t="shared" si="16"/>
        <v>0</v>
      </c>
      <c r="BH172" s="166">
        <f t="shared" si="17"/>
        <v>0</v>
      </c>
      <c r="BI172" s="166">
        <f t="shared" si="18"/>
        <v>0</v>
      </c>
      <c r="BJ172" s="14" t="s">
        <v>84</v>
      </c>
      <c r="BK172" s="166">
        <f t="shared" si="19"/>
        <v>0</v>
      </c>
      <c r="BL172" s="14" t="s">
        <v>217</v>
      </c>
      <c r="BM172" s="165" t="s">
        <v>399</v>
      </c>
    </row>
    <row r="173" spans="1:65" s="2" customFormat="1" ht="24.2" customHeight="1" x14ac:dyDescent="0.2">
      <c r="A173" s="29"/>
      <c r="B173" s="152"/>
      <c r="C173" s="167" t="s">
        <v>307</v>
      </c>
      <c r="D173" s="167" t="s">
        <v>401</v>
      </c>
      <c r="E173" s="168" t="s">
        <v>2168</v>
      </c>
      <c r="F173" s="169" t="s">
        <v>2169</v>
      </c>
      <c r="G173" s="170" t="s">
        <v>385</v>
      </c>
      <c r="H173" s="171">
        <v>1</v>
      </c>
      <c r="I173" s="172"/>
      <c r="J173" s="173">
        <f t="shared" si="10"/>
        <v>0</v>
      </c>
      <c r="K173" s="174"/>
      <c r="L173" s="175"/>
      <c r="M173" s="176" t="s">
        <v>1</v>
      </c>
      <c r="N173" s="177" t="s">
        <v>37</v>
      </c>
      <c r="O173" s="58"/>
      <c r="P173" s="163">
        <f t="shared" si="11"/>
        <v>0</v>
      </c>
      <c r="Q173" s="163">
        <v>0</v>
      </c>
      <c r="R173" s="163">
        <f t="shared" si="12"/>
        <v>0</v>
      </c>
      <c r="S173" s="163">
        <v>0</v>
      </c>
      <c r="T173" s="164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227</v>
      </c>
      <c r="AT173" s="165" t="s">
        <v>401</v>
      </c>
      <c r="AU173" s="165" t="s">
        <v>84</v>
      </c>
      <c r="AY173" s="14" t="s">
        <v>211</v>
      </c>
      <c r="BE173" s="166">
        <f t="shared" si="14"/>
        <v>0</v>
      </c>
      <c r="BF173" s="166">
        <f t="shared" si="15"/>
        <v>0</v>
      </c>
      <c r="BG173" s="166">
        <f t="shared" si="16"/>
        <v>0</v>
      </c>
      <c r="BH173" s="166">
        <f t="shared" si="17"/>
        <v>0</v>
      </c>
      <c r="BI173" s="166">
        <f t="shared" si="18"/>
        <v>0</v>
      </c>
      <c r="BJ173" s="14" t="s">
        <v>84</v>
      </c>
      <c r="BK173" s="166">
        <f t="shared" si="19"/>
        <v>0</v>
      </c>
      <c r="BL173" s="14" t="s">
        <v>217</v>
      </c>
      <c r="BM173" s="165" t="s">
        <v>404</v>
      </c>
    </row>
    <row r="174" spans="1:65" s="2" customFormat="1" ht="16.5" customHeight="1" x14ac:dyDescent="0.2">
      <c r="A174" s="29"/>
      <c r="B174" s="152"/>
      <c r="C174" s="167" t="s">
        <v>389</v>
      </c>
      <c r="D174" s="167" t="s">
        <v>401</v>
      </c>
      <c r="E174" s="168" t="s">
        <v>2160</v>
      </c>
      <c r="F174" s="169" t="s">
        <v>2161</v>
      </c>
      <c r="G174" s="170" t="s">
        <v>385</v>
      </c>
      <c r="H174" s="171">
        <v>1</v>
      </c>
      <c r="I174" s="172"/>
      <c r="J174" s="173">
        <f t="shared" si="10"/>
        <v>0</v>
      </c>
      <c r="K174" s="174"/>
      <c r="L174" s="175"/>
      <c r="M174" s="176" t="s">
        <v>1</v>
      </c>
      <c r="N174" s="177" t="s">
        <v>37</v>
      </c>
      <c r="O174" s="58"/>
      <c r="P174" s="163">
        <f t="shared" si="11"/>
        <v>0</v>
      </c>
      <c r="Q174" s="163">
        <v>0</v>
      </c>
      <c r="R174" s="163">
        <f t="shared" si="12"/>
        <v>0</v>
      </c>
      <c r="S174" s="163">
        <v>0</v>
      </c>
      <c r="T174" s="164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227</v>
      </c>
      <c r="AT174" s="165" t="s">
        <v>401</v>
      </c>
      <c r="AU174" s="165" t="s">
        <v>84</v>
      </c>
      <c r="AY174" s="14" t="s">
        <v>211</v>
      </c>
      <c r="BE174" s="166">
        <f t="shared" si="14"/>
        <v>0</v>
      </c>
      <c r="BF174" s="166">
        <f t="shared" si="15"/>
        <v>0</v>
      </c>
      <c r="BG174" s="166">
        <f t="shared" si="16"/>
        <v>0</v>
      </c>
      <c r="BH174" s="166">
        <f t="shared" si="17"/>
        <v>0</v>
      </c>
      <c r="BI174" s="166">
        <f t="shared" si="18"/>
        <v>0</v>
      </c>
      <c r="BJ174" s="14" t="s">
        <v>84</v>
      </c>
      <c r="BK174" s="166">
        <f t="shared" si="19"/>
        <v>0</v>
      </c>
      <c r="BL174" s="14" t="s">
        <v>217</v>
      </c>
      <c r="BM174" s="165" t="s">
        <v>407</v>
      </c>
    </row>
    <row r="175" spans="1:65" s="2" customFormat="1" ht="24.2" customHeight="1" x14ac:dyDescent="0.2">
      <c r="A175" s="29"/>
      <c r="B175" s="152"/>
      <c r="C175" s="153" t="s">
        <v>311</v>
      </c>
      <c r="D175" s="153" t="s">
        <v>213</v>
      </c>
      <c r="E175" s="154" t="s">
        <v>2170</v>
      </c>
      <c r="F175" s="155" t="s">
        <v>2171</v>
      </c>
      <c r="G175" s="156" t="s">
        <v>385</v>
      </c>
      <c r="H175" s="157">
        <v>1</v>
      </c>
      <c r="I175" s="158"/>
      <c r="J175" s="159">
        <f t="shared" si="10"/>
        <v>0</v>
      </c>
      <c r="K175" s="160"/>
      <c r="L175" s="30"/>
      <c r="M175" s="161" t="s">
        <v>1</v>
      </c>
      <c r="N175" s="162" t="s">
        <v>37</v>
      </c>
      <c r="O175" s="58"/>
      <c r="P175" s="163">
        <f t="shared" si="11"/>
        <v>0</v>
      </c>
      <c r="Q175" s="163">
        <v>0</v>
      </c>
      <c r="R175" s="163">
        <f t="shared" si="12"/>
        <v>0</v>
      </c>
      <c r="S175" s="163">
        <v>0</v>
      </c>
      <c r="T175" s="164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217</v>
      </c>
      <c r="AT175" s="165" t="s">
        <v>213</v>
      </c>
      <c r="AU175" s="165" t="s">
        <v>84</v>
      </c>
      <c r="AY175" s="14" t="s">
        <v>211</v>
      </c>
      <c r="BE175" s="166">
        <f t="shared" si="14"/>
        <v>0</v>
      </c>
      <c r="BF175" s="166">
        <f t="shared" si="15"/>
        <v>0</v>
      </c>
      <c r="BG175" s="166">
        <f t="shared" si="16"/>
        <v>0</v>
      </c>
      <c r="BH175" s="166">
        <f t="shared" si="17"/>
        <v>0</v>
      </c>
      <c r="BI175" s="166">
        <f t="shared" si="18"/>
        <v>0</v>
      </c>
      <c r="BJ175" s="14" t="s">
        <v>84</v>
      </c>
      <c r="BK175" s="166">
        <f t="shared" si="19"/>
        <v>0</v>
      </c>
      <c r="BL175" s="14" t="s">
        <v>217</v>
      </c>
      <c r="BM175" s="165" t="s">
        <v>411</v>
      </c>
    </row>
    <row r="176" spans="1:65" s="2" customFormat="1" ht="24.2" customHeight="1" x14ac:dyDescent="0.2">
      <c r="A176" s="29"/>
      <c r="B176" s="152"/>
      <c r="C176" s="167" t="s">
        <v>400</v>
      </c>
      <c r="D176" s="167" t="s">
        <v>401</v>
      </c>
      <c r="E176" s="168" t="s">
        <v>2172</v>
      </c>
      <c r="F176" s="169" t="s">
        <v>2173</v>
      </c>
      <c r="G176" s="170" t="s">
        <v>385</v>
      </c>
      <c r="H176" s="171">
        <v>16</v>
      </c>
      <c r="I176" s="172"/>
      <c r="J176" s="173">
        <f t="shared" si="10"/>
        <v>0</v>
      </c>
      <c r="K176" s="174"/>
      <c r="L176" s="175"/>
      <c r="M176" s="176" t="s">
        <v>1</v>
      </c>
      <c r="N176" s="177" t="s">
        <v>37</v>
      </c>
      <c r="O176" s="58"/>
      <c r="P176" s="163">
        <f t="shared" si="11"/>
        <v>0</v>
      </c>
      <c r="Q176" s="163">
        <v>0</v>
      </c>
      <c r="R176" s="163">
        <f t="shared" si="12"/>
        <v>0</v>
      </c>
      <c r="S176" s="163">
        <v>0</v>
      </c>
      <c r="T176" s="164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227</v>
      </c>
      <c r="AT176" s="165" t="s">
        <v>401</v>
      </c>
      <c r="AU176" s="165" t="s">
        <v>84</v>
      </c>
      <c r="AY176" s="14" t="s">
        <v>211</v>
      </c>
      <c r="BE176" s="166">
        <f t="shared" si="14"/>
        <v>0</v>
      </c>
      <c r="BF176" s="166">
        <f t="shared" si="15"/>
        <v>0</v>
      </c>
      <c r="BG176" s="166">
        <f t="shared" si="16"/>
        <v>0</v>
      </c>
      <c r="BH176" s="166">
        <f t="shared" si="17"/>
        <v>0</v>
      </c>
      <c r="BI176" s="166">
        <f t="shared" si="18"/>
        <v>0</v>
      </c>
      <c r="BJ176" s="14" t="s">
        <v>84</v>
      </c>
      <c r="BK176" s="166">
        <f t="shared" si="19"/>
        <v>0</v>
      </c>
      <c r="BL176" s="14" t="s">
        <v>217</v>
      </c>
      <c r="BM176" s="165" t="s">
        <v>415</v>
      </c>
    </row>
    <row r="177" spans="1:65" s="2" customFormat="1" ht="24.2" customHeight="1" x14ac:dyDescent="0.2">
      <c r="A177" s="29"/>
      <c r="B177" s="152"/>
      <c r="C177" s="153" t="s">
        <v>314</v>
      </c>
      <c r="D177" s="153" t="s">
        <v>213</v>
      </c>
      <c r="E177" s="154" t="s">
        <v>2174</v>
      </c>
      <c r="F177" s="155" t="s">
        <v>2175</v>
      </c>
      <c r="G177" s="156" t="s">
        <v>385</v>
      </c>
      <c r="H177" s="157">
        <v>16</v>
      </c>
      <c r="I177" s="158"/>
      <c r="J177" s="159">
        <f t="shared" si="10"/>
        <v>0</v>
      </c>
      <c r="K177" s="160"/>
      <c r="L177" s="30"/>
      <c r="M177" s="161" t="s">
        <v>1</v>
      </c>
      <c r="N177" s="162" t="s">
        <v>37</v>
      </c>
      <c r="O177" s="58"/>
      <c r="P177" s="163">
        <f t="shared" si="11"/>
        <v>0</v>
      </c>
      <c r="Q177" s="163">
        <v>0</v>
      </c>
      <c r="R177" s="163">
        <f t="shared" si="12"/>
        <v>0</v>
      </c>
      <c r="S177" s="163">
        <v>0</v>
      </c>
      <c r="T177" s="164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217</v>
      </c>
      <c r="AT177" s="165" t="s">
        <v>213</v>
      </c>
      <c r="AU177" s="165" t="s">
        <v>84</v>
      </c>
      <c r="AY177" s="14" t="s">
        <v>211</v>
      </c>
      <c r="BE177" s="166">
        <f t="shared" si="14"/>
        <v>0</v>
      </c>
      <c r="BF177" s="166">
        <f t="shared" si="15"/>
        <v>0</v>
      </c>
      <c r="BG177" s="166">
        <f t="shared" si="16"/>
        <v>0</v>
      </c>
      <c r="BH177" s="166">
        <f t="shared" si="17"/>
        <v>0</v>
      </c>
      <c r="BI177" s="166">
        <f t="shared" si="18"/>
        <v>0</v>
      </c>
      <c r="BJ177" s="14" t="s">
        <v>84</v>
      </c>
      <c r="BK177" s="166">
        <f t="shared" si="19"/>
        <v>0</v>
      </c>
      <c r="BL177" s="14" t="s">
        <v>217</v>
      </c>
      <c r="BM177" s="165" t="s">
        <v>421</v>
      </c>
    </row>
    <row r="178" spans="1:65" s="2" customFormat="1" ht="24.2" customHeight="1" x14ac:dyDescent="0.2">
      <c r="A178" s="29"/>
      <c r="B178" s="152"/>
      <c r="C178" s="167" t="s">
        <v>408</v>
      </c>
      <c r="D178" s="167" t="s">
        <v>401</v>
      </c>
      <c r="E178" s="168" t="s">
        <v>2176</v>
      </c>
      <c r="F178" s="169" t="s">
        <v>2167</v>
      </c>
      <c r="G178" s="170" t="s">
        <v>385</v>
      </c>
      <c r="H178" s="171">
        <v>0</v>
      </c>
      <c r="I178" s="172"/>
      <c r="J178" s="173">
        <f t="shared" si="10"/>
        <v>0</v>
      </c>
      <c r="K178" s="174"/>
      <c r="L178" s="175"/>
      <c r="M178" s="176" t="s">
        <v>1</v>
      </c>
      <c r="N178" s="177" t="s">
        <v>37</v>
      </c>
      <c r="O178" s="58"/>
      <c r="P178" s="163">
        <f t="shared" si="11"/>
        <v>0</v>
      </c>
      <c r="Q178" s="163">
        <v>0</v>
      </c>
      <c r="R178" s="163">
        <f t="shared" si="12"/>
        <v>0</v>
      </c>
      <c r="S178" s="163">
        <v>0</v>
      </c>
      <c r="T178" s="164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227</v>
      </c>
      <c r="AT178" s="165" t="s">
        <v>401</v>
      </c>
      <c r="AU178" s="165" t="s">
        <v>84</v>
      </c>
      <c r="AY178" s="14" t="s">
        <v>211</v>
      </c>
      <c r="BE178" s="166">
        <f t="shared" si="14"/>
        <v>0</v>
      </c>
      <c r="BF178" s="166">
        <f t="shared" si="15"/>
        <v>0</v>
      </c>
      <c r="BG178" s="166">
        <f t="shared" si="16"/>
        <v>0</v>
      </c>
      <c r="BH178" s="166">
        <f t="shared" si="17"/>
        <v>0</v>
      </c>
      <c r="BI178" s="166">
        <f t="shared" si="18"/>
        <v>0</v>
      </c>
      <c r="BJ178" s="14" t="s">
        <v>84</v>
      </c>
      <c r="BK178" s="166">
        <f t="shared" si="19"/>
        <v>0</v>
      </c>
      <c r="BL178" s="14" t="s">
        <v>217</v>
      </c>
      <c r="BM178" s="165" t="s">
        <v>424</v>
      </c>
    </row>
    <row r="179" spans="1:65" s="2" customFormat="1" ht="24.2" customHeight="1" x14ac:dyDescent="0.2">
      <c r="A179" s="29"/>
      <c r="B179" s="152"/>
      <c r="C179" s="167" t="s">
        <v>322</v>
      </c>
      <c r="D179" s="167" t="s">
        <v>401</v>
      </c>
      <c r="E179" s="168" t="s">
        <v>794</v>
      </c>
      <c r="F179" s="169" t="s">
        <v>795</v>
      </c>
      <c r="G179" s="170" t="s">
        <v>385</v>
      </c>
      <c r="H179" s="171">
        <v>2</v>
      </c>
      <c r="I179" s="172"/>
      <c r="J179" s="173">
        <f t="shared" si="10"/>
        <v>0</v>
      </c>
      <c r="K179" s="174"/>
      <c r="L179" s="175"/>
      <c r="M179" s="176" t="s">
        <v>1</v>
      </c>
      <c r="N179" s="177" t="s">
        <v>37</v>
      </c>
      <c r="O179" s="58"/>
      <c r="P179" s="163">
        <f t="shared" si="11"/>
        <v>0</v>
      </c>
      <c r="Q179" s="163">
        <v>0</v>
      </c>
      <c r="R179" s="163">
        <f t="shared" si="12"/>
        <v>0</v>
      </c>
      <c r="S179" s="163">
        <v>0</v>
      </c>
      <c r="T179" s="164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227</v>
      </c>
      <c r="AT179" s="165" t="s">
        <v>401</v>
      </c>
      <c r="AU179" s="165" t="s">
        <v>84</v>
      </c>
      <c r="AY179" s="14" t="s">
        <v>211</v>
      </c>
      <c r="BE179" s="166">
        <f t="shared" si="14"/>
        <v>0</v>
      </c>
      <c r="BF179" s="166">
        <f t="shared" si="15"/>
        <v>0</v>
      </c>
      <c r="BG179" s="166">
        <f t="shared" si="16"/>
        <v>0</v>
      </c>
      <c r="BH179" s="166">
        <f t="shared" si="17"/>
        <v>0</v>
      </c>
      <c r="BI179" s="166">
        <f t="shared" si="18"/>
        <v>0</v>
      </c>
      <c r="BJ179" s="14" t="s">
        <v>84</v>
      </c>
      <c r="BK179" s="166">
        <f t="shared" si="19"/>
        <v>0</v>
      </c>
      <c r="BL179" s="14" t="s">
        <v>217</v>
      </c>
      <c r="BM179" s="165" t="s">
        <v>428</v>
      </c>
    </row>
    <row r="180" spans="1:65" s="2" customFormat="1" ht="16.5" customHeight="1" x14ac:dyDescent="0.2">
      <c r="A180" s="29"/>
      <c r="B180" s="152"/>
      <c r="C180" s="167" t="s">
        <v>418</v>
      </c>
      <c r="D180" s="167" t="s">
        <v>401</v>
      </c>
      <c r="E180" s="168" t="s">
        <v>796</v>
      </c>
      <c r="F180" s="169" t="s">
        <v>797</v>
      </c>
      <c r="G180" s="170" t="s">
        <v>385</v>
      </c>
      <c r="H180" s="171">
        <v>1</v>
      </c>
      <c r="I180" s="172"/>
      <c r="J180" s="173">
        <f t="shared" si="10"/>
        <v>0</v>
      </c>
      <c r="K180" s="174"/>
      <c r="L180" s="175"/>
      <c r="M180" s="176" t="s">
        <v>1</v>
      </c>
      <c r="N180" s="177" t="s">
        <v>37</v>
      </c>
      <c r="O180" s="58"/>
      <c r="P180" s="163">
        <f t="shared" si="11"/>
        <v>0</v>
      </c>
      <c r="Q180" s="163">
        <v>0</v>
      </c>
      <c r="R180" s="163">
        <f t="shared" si="12"/>
        <v>0</v>
      </c>
      <c r="S180" s="163">
        <v>0</v>
      </c>
      <c r="T180" s="164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227</v>
      </c>
      <c r="AT180" s="165" t="s">
        <v>401</v>
      </c>
      <c r="AU180" s="165" t="s">
        <v>84</v>
      </c>
      <c r="AY180" s="14" t="s">
        <v>211</v>
      </c>
      <c r="BE180" s="166">
        <f t="shared" si="14"/>
        <v>0</v>
      </c>
      <c r="BF180" s="166">
        <f t="shared" si="15"/>
        <v>0</v>
      </c>
      <c r="BG180" s="166">
        <f t="shared" si="16"/>
        <v>0</v>
      </c>
      <c r="BH180" s="166">
        <f t="shared" si="17"/>
        <v>0</v>
      </c>
      <c r="BI180" s="166">
        <f t="shared" si="18"/>
        <v>0</v>
      </c>
      <c r="BJ180" s="14" t="s">
        <v>84</v>
      </c>
      <c r="BK180" s="166">
        <f t="shared" si="19"/>
        <v>0</v>
      </c>
      <c r="BL180" s="14" t="s">
        <v>217</v>
      </c>
      <c r="BM180" s="165" t="s">
        <v>431</v>
      </c>
    </row>
    <row r="181" spans="1:65" s="2" customFormat="1" ht="21.75" customHeight="1" x14ac:dyDescent="0.2">
      <c r="A181" s="29"/>
      <c r="B181" s="152"/>
      <c r="C181" s="153" t="s">
        <v>326</v>
      </c>
      <c r="D181" s="153" t="s">
        <v>213</v>
      </c>
      <c r="E181" s="154" t="s">
        <v>798</v>
      </c>
      <c r="F181" s="155" t="s">
        <v>799</v>
      </c>
      <c r="G181" s="156" t="s">
        <v>385</v>
      </c>
      <c r="H181" s="157">
        <v>1</v>
      </c>
      <c r="I181" s="158"/>
      <c r="J181" s="159">
        <f t="shared" si="10"/>
        <v>0</v>
      </c>
      <c r="K181" s="160"/>
      <c r="L181" s="30"/>
      <c r="M181" s="161" t="s">
        <v>1</v>
      </c>
      <c r="N181" s="162" t="s">
        <v>37</v>
      </c>
      <c r="O181" s="58"/>
      <c r="P181" s="163">
        <f t="shared" si="11"/>
        <v>0</v>
      </c>
      <c r="Q181" s="163">
        <v>0</v>
      </c>
      <c r="R181" s="163">
        <f t="shared" si="12"/>
        <v>0</v>
      </c>
      <c r="S181" s="163">
        <v>0</v>
      </c>
      <c r="T181" s="164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217</v>
      </c>
      <c r="AT181" s="165" t="s">
        <v>213</v>
      </c>
      <c r="AU181" s="165" t="s">
        <v>84</v>
      </c>
      <c r="AY181" s="14" t="s">
        <v>211</v>
      </c>
      <c r="BE181" s="166">
        <f t="shared" si="14"/>
        <v>0</v>
      </c>
      <c r="BF181" s="166">
        <f t="shared" si="15"/>
        <v>0</v>
      </c>
      <c r="BG181" s="166">
        <f t="shared" si="16"/>
        <v>0</v>
      </c>
      <c r="BH181" s="166">
        <f t="shared" si="17"/>
        <v>0</v>
      </c>
      <c r="BI181" s="166">
        <f t="shared" si="18"/>
        <v>0</v>
      </c>
      <c r="BJ181" s="14" t="s">
        <v>84</v>
      </c>
      <c r="BK181" s="166">
        <f t="shared" si="19"/>
        <v>0</v>
      </c>
      <c r="BL181" s="14" t="s">
        <v>217</v>
      </c>
      <c r="BM181" s="165" t="s">
        <v>435</v>
      </c>
    </row>
    <row r="182" spans="1:65" s="2" customFormat="1" ht="16.5" customHeight="1" x14ac:dyDescent="0.2">
      <c r="A182" s="29"/>
      <c r="B182" s="152"/>
      <c r="C182" s="167" t="s">
        <v>425</v>
      </c>
      <c r="D182" s="167" t="s">
        <v>401</v>
      </c>
      <c r="E182" s="168" t="s">
        <v>2177</v>
      </c>
      <c r="F182" s="169" t="s">
        <v>2178</v>
      </c>
      <c r="G182" s="170" t="s">
        <v>385</v>
      </c>
      <c r="H182" s="171">
        <v>2</v>
      </c>
      <c r="I182" s="172"/>
      <c r="J182" s="173">
        <f t="shared" si="10"/>
        <v>0</v>
      </c>
      <c r="K182" s="174"/>
      <c r="L182" s="175"/>
      <c r="M182" s="176" t="s">
        <v>1</v>
      </c>
      <c r="N182" s="177" t="s">
        <v>37</v>
      </c>
      <c r="O182" s="58"/>
      <c r="P182" s="163">
        <f t="shared" si="11"/>
        <v>0</v>
      </c>
      <c r="Q182" s="163">
        <v>0</v>
      </c>
      <c r="R182" s="163">
        <f t="shared" si="12"/>
        <v>0</v>
      </c>
      <c r="S182" s="163">
        <v>0</v>
      </c>
      <c r="T182" s="164">
        <f t="shared" si="1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227</v>
      </c>
      <c r="AT182" s="165" t="s">
        <v>401</v>
      </c>
      <c r="AU182" s="165" t="s">
        <v>84</v>
      </c>
      <c r="AY182" s="14" t="s">
        <v>211</v>
      </c>
      <c r="BE182" s="166">
        <f t="shared" si="14"/>
        <v>0</v>
      </c>
      <c r="BF182" s="166">
        <f t="shared" si="15"/>
        <v>0</v>
      </c>
      <c r="BG182" s="166">
        <f t="shared" si="16"/>
        <v>0</v>
      </c>
      <c r="BH182" s="166">
        <f t="shared" si="17"/>
        <v>0</v>
      </c>
      <c r="BI182" s="166">
        <f t="shared" si="18"/>
        <v>0</v>
      </c>
      <c r="BJ182" s="14" t="s">
        <v>84</v>
      </c>
      <c r="BK182" s="166">
        <f t="shared" si="19"/>
        <v>0</v>
      </c>
      <c r="BL182" s="14" t="s">
        <v>217</v>
      </c>
      <c r="BM182" s="165" t="s">
        <v>438</v>
      </c>
    </row>
    <row r="183" spans="1:65" s="2" customFormat="1" ht="16.5" customHeight="1" x14ac:dyDescent="0.2">
      <c r="A183" s="29"/>
      <c r="B183" s="152"/>
      <c r="C183" s="153" t="s">
        <v>329</v>
      </c>
      <c r="D183" s="153" t="s">
        <v>213</v>
      </c>
      <c r="E183" s="154" t="s">
        <v>2179</v>
      </c>
      <c r="F183" s="155" t="s">
        <v>2180</v>
      </c>
      <c r="G183" s="156" t="s">
        <v>385</v>
      </c>
      <c r="H183" s="157">
        <v>2</v>
      </c>
      <c r="I183" s="158"/>
      <c r="J183" s="159">
        <f t="shared" si="10"/>
        <v>0</v>
      </c>
      <c r="K183" s="160"/>
      <c r="L183" s="30"/>
      <c r="M183" s="161" t="s">
        <v>1</v>
      </c>
      <c r="N183" s="162" t="s">
        <v>37</v>
      </c>
      <c r="O183" s="58"/>
      <c r="P183" s="163">
        <f t="shared" si="11"/>
        <v>0</v>
      </c>
      <c r="Q183" s="163">
        <v>0</v>
      </c>
      <c r="R183" s="163">
        <f t="shared" si="12"/>
        <v>0</v>
      </c>
      <c r="S183" s="163">
        <v>0</v>
      </c>
      <c r="T183" s="164">
        <f t="shared" si="1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217</v>
      </c>
      <c r="AT183" s="165" t="s">
        <v>213</v>
      </c>
      <c r="AU183" s="165" t="s">
        <v>84</v>
      </c>
      <c r="AY183" s="14" t="s">
        <v>211</v>
      </c>
      <c r="BE183" s="166">
        <f t="shared" si="14"/>
        <v>0</v>
      </c>
      <c r="BF183" s="166">
        <f t="shared" si="15"/>
        <v>0</v>
      </c>
      <c r="BG183" s="166">
        <f t="shared" si="16"/>
        <v>0</v>
      </c>
      <c r="BH183" s="166">
        <f t="shared" si="17"/>
        <v>0</v>
      </c>
      <c r="BI183" s="166">
        <f t="shared" si="18"/>
        <v>0</v>
      </c>
      <c r="BJ183" s="14" t="s">
        <v>84</v>
      </c>
      <c r="BK183" s="166">
        <f t="shared" si="19"/>
        <v>0</v>
      </c>
      <c r="BL183" s="14" t="s">
        <v>217</v>
      </c>
      <c r="BM183" s="165" t="s">
        <v>444</v>
      </c>
    </row>
    <row r="184" spans="1:65" s="2" customFormat="1" ht="16.5" customHeight="1" x14ac:dyDescent="0.2">
      <c r="A184" s="29"/>
      <c r="B184" s="152"/>
      <c r="C184" s="167" t="s">
        <v>432</v>
      </c>
      <c r="D184" s="167" t="s">
        <v>401</v>
      </c>
      <c r="E184" s="168" t="s">
        <v>2181</v>
      </c>
      <c r="F184" s="169" t="s">
        <v>2182</v>
      </c>
      <c r="G184" s="170" t="s">
        <v>385</v>
      </c>
      <c r="H184" s="171">
        <v>6</v>
      </c>
      <c r="I184" s="172"/>
      <c r="J184" s="173">
        <f t="shared" si="10"/>
        <v>0</v>
      </c>
      <c r="K184" s="174"/>
      <c r="L184" s="175"/>
      <c r="M184" s="176" t="s">
        <v>1</v>
      </c>
      <c r="N184" s="177" t="s">
        <v>37</v>
      </c>
      <c r="O184" s="58"/>
      <c r="P184" s="163">
        <f t="shared" si="11"/>
        <v>0</v>
      </c>
      <c r="Q184" s="163">
        <v>0</v>
      </c>
      <c r="R184" s="163">
        <f t="shared" si="12"/>
        <v>0</v>
      </c>
      <c r="S184" s="163">
        <v>0</v>
      </c>
      <c r="T184" s="164">
        <f t="shared" si="1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227</v>
      </c>
      <c r="AT184" s="165" t="s">
        <v>401</v>
      </c>
      <c r="AU184" s="165" t="s">
        <v>84</v>
      </c>
      <c r="AY184" s="14" t="s">
        <v>211</v>
      </c>
      <c r="BE184" s="166">
        <f t="shared" si="14"/>
        <v>0</v>
      </c>
      <c r="BF184" s="166">
        <f t="shared" si="15"/>
        <v>0</v>
      </c>
      <c r="BG184" s="166">
        <f t="shared" si="16"/>
        <v>0</v>
      </c>
      <c r="BH184" s="166">
        <f t="shared" si="17"/>
        <v>0</v>
      </c>
      <c r="BI184" s="166">
        <f t="shared" si="18"/>
        <v>0</v>
      </c>
      <c r="BJ184" s="14" t="s">
        <v>84</v>
      </c>
      <c r="BK184" s="166">
        <f t="shared" si="19"/>
        <v>0</v>
      </c>
      <c r="BL184" s="14" t="s">
        <v>217</v>
      </c>
      <c r="BM184" s="165" t="s">
        <v>447</v>
      </c>
    </row>
    <row r="185" spans="1:65" s="2" customFormat="1" ht="24.2" customHeight="1" x14ac:dyDescent="0.2">
      <c r="A185" s="29"/>
      <c r="B185" s="152"/>
      <c r="C185" s="153" t="s">
        <v>333</v>
      </c>
      <c r="D185" s="153" t="s">
        <v>213</v>
      </c>
      <c r="E185" s="154" t="s">
        <v>2183</v>
      </c>
      <c r="F185" s="155" t="s">
        <v>2184</v>
      </c>
      <c r="G185" s="156" t="s">
        <v>385</v>
      </c>
      <c r="H185" s="157">
        <v>6</v>
      </c>
      <c r="I185" s="158"/>
      <c r="J185" s="159">
        <f t="shared" si="10"/>
        <v>0</v>
      </c>
      <c r="K185" s="160"/>
      <c r="L185" s="30"/>
      <c r="M185" s="161" t="s">
        <v>1</v>
      </c>
      <c r="N185" s="162" t="s">
        <v>37</v>
      </c>
      <c r="O185" s="58"/>
      <c r="P185" s="163">
        <f t="shared" si="11"/>
        <v>0</v>
      </c>
      <c r="Q185" s="163">
        <v>0</v>
      </c>
      <c r="R185" s="163">
        <f t="shared" si="12"/>
        <v>0</v>
      </c>
      <c r="S185" s="163">
        <v>0</v>
      </c>
      <c r="T185" s="164">
        <f t="shared" si="1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217</v>
      </c>
      <c r="AT185" s="165" t="s">
        <v>213</v>
      </c>
      <c r="AU185" s="165" t="s">
        <v>84</v>
      </c>
      <c r="AY185" s="14" t="s">
        <v>211</v>
      </c>
      <c r="BE185" s="166">
        <f t="shared" si="14"/>
        <v>0</v>
      </c>
      <c r="BF185" s="166">
        <f t="shared" si="15"/>
        <v>0</v>
      </c>
      <c r="BG185" s="166">
        <f t="shared" si="16"/>
        <v>0</v>
      </c>
      <c r="BH185" s="166">
        <f t="shared" si="17"/>
        <v>0</v>
      </c>
      <c r="BI185" s="166">
        <f t="shared" si="18"/>
        <v>0</v>
      </c>
      <c r="BJ185" s="14" t="s">
        <v>84</v>
      </c>
      <c r="BK185" s="166">
        <f t="shared" si="19"/>
        <v>0</v>
      </c>
      <c r="BL185" s="14" t="s">
        <v>217</v>
      </c>
      <c r="BM185" s="165" t="s">
        <v>451</v>
      </c>
    </row>
    <row r="186" spans="1:65" s="2" customFormat="1" ht="16.5" customHeight="1" x14ac:dyDescent="0.2">
      <c r="A186" s="29"/>
      <c r="B186" s="152"/>
      <c r="C186" s="167" t="s">
        <v>441</v>
      </c>
      <c r="D186" s="167" t="s">
        <v>401</v>
      </c>
      <c r="E186" s="168" t="s">
        <v>2185</v>
      </c>
      <c r="F186" s="169" t="s">
        <v>2186</v>
      </c>
      <c r="G186" s="170" t="s">
        <v>385</v>
      </c>
      <c r="H186" s="171">
        <v>10</v>
      </c>
      <c r="I186" s="172"/>
      <c r="J186" s="173">
        <f t="shared" si="10"/>
        <v>0</v>
      </c>
      <c r="K186" s="174"/>
      <c r="L186" s="175"/>
      <c r="M186" s="176" t="s">
        <v>1</v>
      </c>
      <c r="N186" s="177" t="s">
        <v>37</v>
      </c>
      <c r="O186" s="58"/>
      <c r="P186" s="163">
        <f t="shared" si="11"/>
        <v>0</v>
      </c>
      <c r="Q186" s="163">
        <v>0</v>
      </c>
      <c r="R186" s="163">
        <f t="shared" si="12"/>
        <v>0</v>
      </c>
      <c r="S186" s="163">
        <v>0</v>
      </c>
      <c r="T186" s="164">
        <f t="shared" si="1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227</v>
      </c>
      <c r="AT186" s="165" t="s">
        <v>401</v>
      </c>
      <c r="AU186" s="165" t="s">
        <v>84</v>
      </c>
      <c r="AY186" s="14" t="s">
        <v>211</v>
      </c>
      <c r="BE186" s="166">
        <f t="shared" si="14"/>
        <v>0</v>
      </c>
      <c r="BF186" s="166">
        <f t="shared" si="15"/>
        <v>0</v>
      </c>
      <c r="BG186" s="166">
        <f t="shared" si="16"/>
        <v>0</v>
      </c>
      <c r="BH186" s="166">
        <f t="shared" si="17"/>
        <v>0</v>
      </c>
      <c r="BI186" s="166">
        <f t="shared" si="18"/>
        <v>0</v>
      </c>
      <c r="BJ186" s="14" t="s">
        <v>84</v>
      </c>
      <c r="BK186" s="166">
        <f t="shared" si="19"/>
        <v>0</v>
      </c>
      <c r="BL186" s="14" t="s">
        <v>217</v>
      </c>
      <c r="BM186" s="165" t="s">
        <v>454</v>
      </c>
    </row>
    <row r="187" spans="1:65" s="2" customFormat="1" ht="21.75" customHeight="1" x14ac:dyDescent="0.2">
      <c r="A187" s="29"/>
      <c r="B187" s="152"/>
      <c r="C187" s="167" t="s">
        <v>336</v>
      </c>
      <c r="D187" s="167" t="s">
        <v>401</v>
      </c>
      <c r="E187" s="168" t="s">
        <v>2187</v>
      </c>
      <c r="F187" s="169" t="s">
        <v>2188</v>
      </c>
      <c r="G187" s="170" t="s">
        <v>385</v>
      </c>
      <c r="H187" s="171">
        <v>10</v>
      </c>
      <c r="I187" s="172"/>
      <c r="J187" s="173">
        <f t="shared" si="10"/>
        <v>0</v>
      </c>
      <c r="K187" s="174"/>
      <c r="L187" s="175"/>
      <c r="M187" s="176" t="s">
        <v>1</v>
      </c>
      <c r="N187" s="177" t="s">
        <v>37</v>
      </c>
      <c r="O187" s="58"/>
      <c r="P187" s="163">
        <f t="shared" si="11"/>
        <v>0</v>
      </c>
      <c r="Q187" s="163">
        <v>0</v>
      </c>
      <c r="R187" s="163">
        <f t="shared" si="12"/>
        <v>0</v>
      </c>
      <c r="S187" s="163">
        <v>0</v>
      </c>
      <c r="T187" s="164">
        <f t="shared" si="1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227</v>
      </c>
      <c r="AT187" s="165" t="s">
        <v>401</v>
      </c>
      <c r="AU187" s="165" t="s">
        <v>84</v>
      </c>
      <c r="AY187" s="14" t="s">
        <v>211</v>
      </c>
      <c r="BE187" s="166">
        <f t="shared" si="14"/>
        <v>0</v>
      </c>
      <c r="BF187" s="166">
        <f t="shared" si="15"/>
        <v>0</v>
      </c>
      <c r="BG187" s="166">
        <f t="shared" si="16"/>
        <v>0</v>
      </c>
      <c r="BH187" s="166">
        <f t="shared" si="17"/>
        <v>0</v>
      </c>
      <c r="BI187" s="166">
        <f t="shared" si="18"/>
        <v>0</v>
      </c>
      <c r="BJ187" s="14" t="s">
        <v>84</v>
      </c>
      <c r="BK187" s="166">
        <f t="shared" si="19"/>
        <v>0</v>
      </c>
      <c r="BL187" s="14" t="s">
        <v>217</v>
      </c>
      <c r="BM187" s="165" t="s">
        <v>458</v>
      </c>
    </row>
    <row r="188" spans="1:65" s="2" customFormat="1" ht="24.2" customHeight="1" x14ac:dyDescent="0.2">
      <c r="A188" s="29"/>
      <c r="B188" s="152"/>
      <c r="C188" s="153" t="s">
        <v>448</v>
      </c>
      <c r="D188" s="153" t="s">
        <v>213</v>
      </c>
      <c r="E188" s="154" t="s">
        <v>2189</v>
      </c>
      <c r="F188" s="155" t="s">
        <v>2190</v>
      </c>
      <c r="G188" s="156" t="s">
        <v>385</v>
      </c>
      <c r="H188" s="157">
        <v>10</v>
      </c>
      <c r="I188" s="158"/>
      <c r="J188" s="159">
        <f t="shared" si="10"/>
        <v>0</v>
      </c>
      <c r="K188" s="160"/>
      <c r="L188" s="30"/>
      <c r="M188" s="161" t="s">
        <v>1</v>
      </c>
      <c r="N188" s="162" t="s">
        <v>37</v>
      </c>
      <c r="O188" s="58"/>
      <c r="P188" s="163">
        <f t="shared" si="11"/>
        <v>0</v>
      </c>
      <c r="Q188" s="163">
        <v>0</v>
      </c>
      <c r="R188" s="163">
        <f t="shared" si="12"/>
        <v>0</v>
      </c>
      <c r="S188" s="163">
        <v>0</v>
      </c>
      <c r="T188" s="164">
        <f t="shared" si="1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217</v>
      </c>
      <c r="AT188" s="165" t="s">
        <v>213</v>
      </c>
      <c r="AU188" s="165" t="s">
        <v>84</v>
      </c>
      <c r="AY188" s="14" t="s">
        <v>211</v>
      </c>
      <c r="BE188" s="166">
        <f t="shared" si="14"/>
        <v>0</v>
      </c>
      <c r="BF188" s="166">
        <f t="shared" si="15"/>
        <v>0</v>
      </c>
      <c r="BG188" s="166">
        <f t="shared" si="16"/>
        <v>0</v>
      </c>
      <c r="BH188" s="166">
        <f t="shared" si="17"/>
        <v>0</v>
      </c>
      <c r="BI188" s="166">
        <f t="shared" si="18"/>
        <v>0</v>
      </c>
      <c r="BJ188" s="14" t="s">
        <v>84</v>
      </c>
      <c r="BK188" s="166">
        <f t="shared" si="19"/>
        <v>0</v>
      </c>
      <c r="BL188" s="14" t="s">
        <v>217</v>
      </c>
      <c r="BM188" s="165" t="s">
        <v>461</v>
      </c>
    </row>
    <row r="189" spans="1:65" s="2" customFormat="1" ht="24.2" customHeight="1" x14ac:dyDescent="0.2">
      <c r="A189" s="29"/>
      <c r="B189" s="152"/>
      <c r="C189" s="167" t="s">
        <v>340</v>
      </c>
      <c r="D189" s="167" t="s">
        <v>401</v>
      </c>
      <c r="E189" s="168" t="s">
        <v>2191</v>
      </c>
      <c r="F189" s="169" t="s">
        <v>2192</v>
      </c>
      <c r="G189" s="170" t="s">
        <v>385</v>
      </c>
      <c r="H189" s="171">
        <v>150</v>
      </c>
      <c r="I189" s="172"/>
      <c r="J189" s="173">
        <f t="shared" si="10"/>
        <v>0</v>
      </c>
      <c r="K189" s="174"/>
      <c r="L189" s="175"/>
      <c r="M189" s="176" t="s">
        <v>1</v>
      </c>
      <c r="N189" s="177" t="s">
        <v>37</v>
      </c>
      <c r="O189" s="58"/>
      <c r="P189" s="163">
        <f t="shared" si="11"/>
        <v>0</v>
      </c>
      <c r="Q189" s="163">
        <v>0</v>
      </c>
      <c r="R189" s="163">
        <f t="shared" si="12"/>
        <v>0</v>
      </c>
      <c r="S189" s="163">
        <v>0</v>
      </c>
      <c r="T189" s="164">
        <f t="shared" si="1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227</v>
      </c>
      <c r="AT189" s="165" t="s">
        <v>401</v>
      </c>
      <c r="AU189" s="165" t="s">
        <v>84</v>
      </c>
      <c r="AY189" s="14" t="s">
        <v>211</v>
      </c>
      <c r="BE189" s="166">
        <f t="shared" si="14"/>
        <v>0</v>
      </c>
      <c r="BF189" s="166">
        <f t="shared" si="15"/>
        <v>0</v>
      </c>
      <c r="BG189" s="166">
        <f t="shared" si="16"/>
        <v>0</v>
      </c>
      <c r="BH189" s="166">
        <f t="shared" si="17"/>
        <v>0</v>
      </c>
      <c r="BI189" s="166">
        <f t="shared" si="18"/>
        <v>0</v>
      </c>
      <c r="BJ189" s="14" t="s">
        <v>84</v>
      </c>
      <c r="BK189" s="166">
        <f t="shared" si="19"/>
        <v>0</v>
      </c>
      <c r="BL189" s="14" t="s">
        <v>217</v>
      </c>
      <c r="BM189" s="165" t="s">
        <v>465</v>
      </c>
    </row>
    <row r="190" spans="1:65" s="2" customFormat="1" ht="21.75" customHeight="1" x14ac:dyDescent="0.2">
      <c r="A190" s="29"/>
      <c r="B190" s="152"/>
      <c r="C190" s="167" t="s">
        <v>455</v>
      </c>
      <c r="D190" s="167" t="s">
        <v>401</v>
      </c>
      <c r="E190" s="168" t="s">
        <v>2193</v>
      </c>
      <c r="F190" s="169" t="s">
        <v>2194</v>
      </c>
      <c r="G190" s="170" t="s">
        <v>385</v>
      </c>
      <c r="H190" s="171">
        <v>150</v>
      </c>
      <c r="I190" s="172"/>
      <c r="J190" s="173">
        <f t="shared" ref="J190:J221" si="20">ROUND(I190*H190,2)</f>
        <v>0</v>
      </c>
      <c r="K190" s="174"/>
      <c r="L190" s="175"/>
      <c r="M190" s="176" t="s">
        <v>1</v>
      </c>
      <c r="N190" s="177" t="s">
        <v>37</v>
      </c>
      <c r="O190" s="58"/>
      <c r="P190" s="163">
        <f t="shared" ref="P190:P221" si="21">O190*H190</f>
        <v>0</v>
      </c>
      <c r="Q190" s="163">
        <v>0</v>
      </c>
      <c r="R190" s="163">
        <f t="shared" ref="R190:R221" si="22">Q190*H190</f>
        <v>0</v>
      </c>
      <c r="S190" s="163">
        <v>0</v>
      </c>
      <c r="T190" s="164">
        <f t="shared" ref="T190:T221" si="23"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227</v>
      </c>
      <c r="AT190" s="165" t="s">
        <v>401</v>
      </c>
      <c r="AU190" s="165" t="s">
        <v>84</v>
      </c>
      <c r="AY190" s="14" t="s">
        <v>211</v>
      </c>
      <c r="BE190" s="166">
        <f t="shared" ref="BE190:BE221" si="24">IF(N190="základná",J190,0)</f>
        <v>0</v>
      </c>
      <c r="BF190" s="166">
        <f t="shared" ref="BF190:BF221" si="25">IF(N190="znížená",J190,0)</f>
        <v>0</v>
      </c>
      <c r="BG190" s="166">
        <f t="shared" ref="BG190:BG221" si="26">IF(N190="zákl. prenesená",J190,0)</f>
        <v>0</v>
      </c>
      <c r="BH190" s="166">
        <f t="shared" ref="BH190:BH221" si="27">IF(N190="zníž. prenesená",J190,0)</f>
        <v>0</v>
      </c>
      <c r="BI190" s="166">
        <f t="shared" ref="BI190:BI221" si="28">IF(N190="nulová",J190,0)</f>
        <v>0</v>
      </c>
      <c r="BJ190" s="14" t="s">
        <v>84</v>
      </c>
      <c r="BK190" s="166">
        <f t="shared" ref="BK190:BK221" si="29">ROUND(I190*H190,2)</f>
        <v>0</v>
      </c>
      <c r="BL190" s="14" t="s">
        <v>217</v>
      </c>
      <c r="BM190" s="165" t="s">
        <v>472</v>
      </c>
    </row>
    <row r="191" spans="1:65" s="2" customFormat="1" ht="24.2" customHeight="1" x14ac:dyDescent="0.2">
      <c r="A191" s="29"/>
      <c r="B191" s="152"/>
      <c r="C191" s="153" t="s">
        <v>343</v>
      </c>
      <c r="D191" s="153" t="s">
        <v>213</v>
      </c>
      <c r="E191" s="154" t="s">
        <v>2195</v>
      </c>
      <c r="F191" s="155" t="s">
        <v>2196</v>
      </c>
      <c r="G191" s="156" t="s">
        <v>385</v>
      </c>
      <c r="H191" s="157">
        <v>150</v>
      </c>
      <c r="I191" s="158"/>
      <c r="J191" s="159">
        <f t="shared" si="20"/>
        <v>0</v>
      </c>
      <c r="K191" s="160"/>
      <c r="L191" s="30"/>
      <c r="M191" s="161" t="s">
        <v>1</v>
      </c>
      <c r="N191" s="162" t="s">
        <v>37</v>
      </c>
      <c r="O191" s="58"/>
      <c r="P191" s="163">
        <f t="shared" si="21"/>
        <v>0</v>
      </c>
      <c r="Q191" s="163">
        <v>0</v>
      </c>
      <c r="R191" s="163">
        <f t="shared" si="22"/>
        <v>0</v>
      </c>
      <c r="S191" s="163">
        <v>0</v>
      </c>
      <c r="T191" s="164">
        <f t="shared" si="2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217</v>
      </c>
      <c r="AT191" s="165" t="s">
        <v>213</v>
      </c>
      <c r="AU191" s="165" t="s">
        <v>84</v>
      </c>
      <c r="AY191" s="14" t="s">
        <v>211</v>
      </c>
      <c r="BE191" s="166">
        <f t="shared" si="24"/>
        <v>0</v>
      </c>
      <c r="BF191" s="166">
        <f t="shared" si="25"/>
        <v>0</v>
      </c>
      <c r="BG191" s="166">
        <f t="shared" si="26"/>
        <v>0</v>
      </c>
      <c r="BH191" s="166">
        <f t="shared" si="27"/>
        <v>0</v>
      </c>
      <c r="BI191" s="166">
        <f t="shared" si="28"/>
        <v>0</v>
      </c>
      <c r="BJ191" s="14" t="s">
        <v>84</v>
      </c>
      <c r="BK191" s="166">
        <f t="shared" si="29"/>
        <v>0</v>
      </c>
      <c r="BL191" s="14" t="s">
        <v>217</v>
      </c>
      <c r="BM191" s="165" t="s">
        <v>468</v>
      </c>
    </row>
    <row r="192" spans="1:65" s="2" customFormat="1" ht="24.2" customHeight="1" x14ac:dyDescent="0.2">
      <c r="A192" s="29"/>
      <c r="B192" s="152"/>
      <c r="C192" s="167" t="s">
        <v>462</v>
      </c>
      <c r="D192" s="167" t="s">
        <v>401</v>
      </c>
      <c r="E192" s="168" t="s">
        <v>2197</v>
      </c>
      <c r="F192" s="169" t="s">
        <v>2198</v>
      </c>
      <c r="G192" s="170" t="s">
        <v>385</v>
      </c>
      <c r="H192" s="171">
        <v>15</v>
      </c>
      <c r="I192" s="172"/>
      <c r="J192" s="173">
        <f t="shared" si="20"/>
        <v>0</v>
      </c>
      <c r="K192" s="174"/>
      <c r="L192" s="175"/>
      <c r="M192" s="176" t="s">
        <v>1</v>
      </c>
      <c r="N192" s="177" t="s">
        <v>37</v>
      </c>
      <c r="O192" s="58"/>
      <c r="P192" s="163">
        <f t="shared" si="21"/>
        <v>0</v>
      </c>
      <c r="Q192" s="163">
        <v>0</v>
      </c>
      <c r="R192" s="163">
        <f t="shared" si="22"/>
        <v>0</v>
      </c>
      <c r="S192" s="163">
        <v>0</v>
      </c>
      <c r="T192" s="164">
        <f t="shared" si="2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227</v>
      </c>
      <c r="AT192" s="165" t="s">
        <v>401</v>
      </c>
      <c r="AU192" s="165" t="s">
        <v>84</v>
      </c>
      <c r="AY192" s="14" t="s">
        <v>211</v>
      </c>
      <c r="BE192" s="166">
        <f t="shared" si="24"/>
        <v>0</v>
      </c>
      <c r="BF192" s="166">
        <f t="shared" si="25"/>
        <v>0</v>
      </c>
      <c r="BG192" s="166">
        <f t="shared" si="26"/>
        <v>0</v>
      </c>
      <c r="BH192" s="166">
        <f t="shared" si="27"/>
        <v>0</v>
      </c>
      <c r="BI192" s="166">
        <f t="shared" si="28"/>
        <v>0</v>
      </c>
      <c r="BJ192" s="14" t="s">
        <v>84</v>
      </c>
      <c r="BK192" s="166">
        <f t="shared" si="29"/>
        <v>0</v>
      </c>
      <c r="BL192" s="14" t="s">
        <v>217</v>
      </c>
      <c r="BM192" s="165" t="s">
        <v>475</v>
      </c>
    </row>
    <row r="193" spans="1:65" s="2" customFormat="1" ht="16.5" customHeight="1" x14ac:dyDescent="0.2">
      <c r="A193" s="29"/>
      <c r="B193" s="152"/>
      <c r="C193" s="167" t="s">
        <v>347</v>
      </c>
      <c r="D193" s="167" t="s">
        <v>401</v>
      </c>
      <c r="E193" s="168" t="s">
        <v>2199</v>
      </c>
      <c r="F193" s="169" t="s">
        <v>2200</v>
      </c>
      <c r="G193" s="170" t="s">
        <v>385</v>
      </c>
      <c r="H193" s="171">
        <v>15</v>
      </c>
      <c r="I193" s="172"/>
      <c r="J193" s="173">
        <f t="shared" si="20"/>
        <v>0</v>
      </c>
      <c r="K193" s="174"/>
      <c r="L193" s="175"/>
      <c r="M193" s="176" t="s">
        <v>1</v>
      </c>
      <c r="N193" s="177" t="s">
        <v>37</v>
      </c>
      <c r="O193" s="58"/>
      <c r="P193" s="163">
        <f t="shared" si="21"/>
        <v>0</v>
      </c>
      <c r="Q193" s="163">
        <v>0</v>
      </c>
      <c r="R193" s="163">
        <f t="shared" si="22"/>
        <v>0</v>
      </c>
      <c r="S193" s="163">
        <v>0</v>
      </c>
      <c r="T193" s="164">
        <f t="shared" si="2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227</v>
      </c>
      <c r="AT193" s="165" t="s">
        <v>401</v>
      </c>
      <c r="AU193" s="165" t="s">
        <v>84</v>
      </c>
      <c r="AY193" s="14" t="s">
        <v>211</v>
      </c>
      <c r="BE193" s="166">
        <f t="shared" si="24"/>
        <v>0</v>
      </c>
      <c r="BF193" s="166">
        <f t="shared" si="25"/>
        <v>0</v>
      </c>
      <c r="BG193" s="166">
        <f t="shared" si="26"/>
        <v>0</v>
      </c>
      <c r="BH193" s="166">
        <f t="shared" si="27"/>
        <v>0</v>
      </c>
      <c r="BI193" s="166">
        <f t="shared" si="28"/>
        <v>0</v>
      </c>
      <c r="BJ193" s="14" t="s">
        <v>84</v>
      </c>
      <c r="BK193" s="166">
        <f t="shared" si="29"/>
        <v>0</v>
      </c>
      <c r="BL193" s="14" t="s">
        <v>217</v>
      </c>
      <c r="BM193" s="165" t="s">
        <v>479</v>
      </c>
    </row>
    <row r="194" spans="1:65" s="2" customFormat="1" ht="24.2" customHeight="1" x14ac:dyDescent="0.2">
      <c r="A194" s="29"/>
      <c r="B194" s="152"/>
      <c r="C194" s="153" t="s">
        <v>469</v>
      </c>
      <c r="D194" s="153" t="s">
        <v>213</v>
      </c>
      <c r="E194" s="154" t="s">
        <v>2201</v>
      </c>
      <c r="F194" s="155" t="s">
        <v>2202</v>
      </c>
      <c r="G194" s="156" t="s">
        <v>385</v>
      </c>
      <c r="H194" s="157">
        <v>15</v>
      </c>
      <c r="I194" s="158"/>
      <c r="J194" s="159">
        <f t="shared" si="20"/>
        <v>0</v>
      </c>
      <c r="K194" s="160"/>
      <c r="L194" s="30"/>
      <c r="M194" s="161" t="s">
        <v>1</v>
      </c>
      <c r="N194" s="162" t="s">
        <v>37</v>
      </c>
      <c r="O194" s="58"/>
      <c r="P194" s="163">
        <f t="shared" si="21"/>
        <v>0</v>
      </c>
      <c r="Q194" s="163">
        <v>0</v>
      </c>
      <c r="R194" s="163">
        <f t="shared" si="22"/>
        <v>0</v>
      </c>
      <c r="S194" s="163">
        <v>0</v>
      </c>
      <c r="T194" s="164">
        <f t="shared" si="2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217</v>
      </c>
      <c r="AT194" s="165" t="s">
        <v>213</v>
      </c>
      <c r="AU194" s="165" t="s">
        <v>84</v>
      </c>
      <c r="AY194" s="14" t="s">
        <v>211</v>
      </c>
      <c r="BE194" s="166">
        <f t="shared" si="24"/>
        <v>0</v>
      </c>
      <c r="BF194" s="166">
        <f t="shared" si="25"/>
        <v>0</v>
      </c>
      <c r="BG194" s="166">
        <f t="shared" si="26"/>
        <v>0</v>
      </c>
      <c r="BH194" s="166">
        <f t="shared" si="27"/>
        <v>0</v>
      </c>
      <c r="BI194" s="166">
        <f t="shared" si="28"/>
        <v>0</v>
      </c>
      <c r="BJ194" s="14" t="s">
        <v>84</v>
      </c>
      <c r="BK194" s="166">
        <f t="shared" si="29"/>
        <v>0</v>
      </c>
      <c r="BL194" s="14" t="s">
        <v>217</v>
      </c>
      <c r="BM194" s="165" t="s">
        <v>482</v>
      </c>
    </row>
    <row r="195" spans="1:65" s="2" customFormat="1" ht="24.2" customHeight="1" x14ac:dyDescent="0.2">
      <c r="A195" s="29"/>
      <c r="B195" s="152"/>
      <c r="C195" s="167" t="s">
        <v>350</v>
      </c>
      <c r="D195" s="167" t="s">
        <v>401</v>
      </c>
      <c r="E195" s="168" t="s">
        <v>2203</v>
      </c>
      <c r="F195" s="169" t="s">
        <v>2204</v>
      </c>
      <c r="G195" s="170" t="s">
        <v>385</v>
      </c>
      <c r="H195" s="171">
        <v>30</v>
      </c>
      <c r="I195" s="172"/>
      <c r="J195" s="173">
        <f t="shared" si="20"/>
        <v>0</v>
      </c>
      <c r="K195" s="174"/>
      <c r="L195" s="175"/>
      <c r="M195" s="176" t="s">
        <v>1</v>
      </c>
      <c r="N195" s="177" t="s">
        <v>37</v>
      </c>
      <c r="O195" s="58"/>
      <c r="P195" s="163">
        <f t="shared" si="21"/>
        <v>0</v>
      </c>
      <c r="Q195" s="163">
        <v>0</v>
      </c>
      <c r="R195" s="163">
        <f t="shared" si="22"/>
        <v>0</v>
      </c>
      <c r="S195" s="163">
        <v>0</v>
      </c>
      <c r="T195" s="164">
        <f t="shared" si="2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227</v>
      </c>
      <c r="AT195" s="165" t="s">
        <v>401</v>
      </c>
      <c r="AU195" s="165" t="s">
        <v>84</v>
      </c>
      <c r="AY195" s="14" t="s">
        <v>211</v>
      </c>
      <c r="BE195" s="166">
        <f t="shared" si="24"/>
        <v>0</v>
      </c>
      <c r="BF195" s="166">
        <f t="shared" si="25"/>
        <v>0</v>
      </c>
      <c r="BG195" s="166">
        <f t="shared" si="26"/>
        <v>0</v>
      </c>
      <c r="BH195" s="166">
        <f t="shared" si="27"/>
        <v>0</v>
      </c>
      <c r="BI195" s="166">
        <f t="shared" si="28"/>
        <v>0</v>
      </c>
      <c r="BJ195" s="14" t="s">
        <v>84</v>
      </c>
      <c r="BK195" s="166">
        <f t="shared" si="29"/>
        <v>0</v>
      </c>
      <c r="BL195" s="14" t="s">
        <v>217</v>
      </c>
      <c r="BM195" s="165" t="s">
        <v>486</v>
      </c>
    </row>
    <row r="196" spans="1:65" s="2" customFormat="1" ht="21.75" customHeight="1" x14ac:dyDescent="0.2">
      <c r="A196" s="29"/>
      <c r="B196" s="152"/>
      <c r="C196" s="167" t="s">
        <v>476</v>
      </c>
      <c r="D196" s="167" t="s">
        <v>401</v>
      </c>
      <c r="E196" s="168" t="s">
        <v>2205</v>
      </c>
      <c r="F196" s="169" t="s">
        <v>2206</v>
      </c>
      <c r="G196" s="170" t="s">
        <v>385</v>
      </c>
      <c r="H196" s="171">
        <v>30</v>
      </c>
      <c r="I196" s="172"/>
      <c r="J196" s="173">
        <f t="shared" si="20"/>
        <v>0</v>
      </c>
      <c r="K196" s="174"/>
      <c r="L196" s="175"/>
      <c r="M196" s="176" t="s">
        <v>1</v>
      </c>
      <c r="N196" s="177" t="s">
        <v>37</v>
      </c>
      <c r="O196" s="58"/>
      <c r="P196" s="163">
        <f t="shared" si="21"/>
        <v>0</v>
      </c>
      <c r="Q196" s="163">
        <v>0</v>
      </c>
      <c r="R196" s="163">
        <f t="shared" si="22"/>
        <v>0</v>
      </c>
      <c r="S196" s="163">
        <v>0</v>
      </c>
      <c r="T196" s="164">
        <f t="shared" si="2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227</v>
      </c>
      <c r="AT196" s="165" t="s">
        <v>401</v>
      </c>
      <c r="AU196" s="165" t="s">
        <v>84</v>
      </c>
      <c r="AY196" s="14" t="s">
        <v>211</v>
      </c>
      <c r="BE196" s="166">
        <f t="shared" si="24"/>
        <v>0</v>
      </c>
      <c r="BF196" s="166">
        <f t="shared" si="25"/>
        <v>0</v>
      </c>
      <c r="BG196" s="166">
        <f t="shared" si="26"/>
        <v>0</v>
      </c>
      <c r="BH196" s="166">
        <f t="shared" si="27"/>
        <v>0</v>
      </c>
      <c r="BI196" s="166">
        <f t="shared" si="28"/>
        <v>0</v>
      </c>
      <c r="BJ196" s="14" t="s">
        <v>84</v>
      </c>
      <c r="BK196" s="166">
        <f t="shared" si="29"/>
        <v>0</v>
      </c>
      <c r="BL196" s="14" t="s">
        <v>217</v>
      </c>
      <c r="BM196" s="165" t="s">
        <v>489</v>
      </c>
    </row>
    <row r="197" spans="1:65" s="2" customFormat="1" ht="24.2" customHeight="1" x14ac:dyDescent="0.2">
      <c r="A197" s="29"/>
      <c r="B197" s="152"/>
      <c r="C197" s="153" t="s">
        <v>354</v>
      </c>
      <c r="D197" s="153" t="s">
        <v>213</v>
      </c>
      <c r="E197" s="154" t="s">
        <v>2195</v>
      </c>
      <c r="F197" s="155" t="s">
        <v>2196</v>
      </c>
      <c r="G197" s="156" t="s">
        <v>385</v>
      </c>
      <c r="H197" s="157">
        <v>30</v>
      </c>
      <c r="I197" s="158"/>
      <c r="J197" s="159">
        <f t="shared" si="20"/>
        <v>0</v>
      </c>
      <c r="K197" s="160"/>
      <c r="L197" s="30"/>
      <c r="M197" s="161" t="s">
        <v>1</v>
      </c>
      <c r="N197" s="162" t="s">
        <v>37</v>
      </c>
      <c r="O197" s="58"/>
      <c r="P197" s="163">
        <f t="shared" si="21"/>
        <v>0</v>
      </c>
      <c r="Q197" s="163">
        <v>0</v>
      </c>
      <c r="R197" s="163">
        <f t="shared" si="22"/>
        <v>0</v>
      </c>
      <c r="S197" s="163">
        <v>0</v>
      </c>
      <c r="T197" s="164">
        <f t="shared" si="2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217</v>
      </c>
      <c r="AT197" s="165" t="s">
        <v>213</v>
      </c>
      <c r="AU197" s="165" t="s">
        <v>84</v>
      </c>
      <c r="AY197" s="14" t="s">
        <v>211</v>
      </c>
      <c r="BE197" s="166">
        <f t="shared" si="24"/>
        <v>0</v>
      </c>
      <c r="BF197" s="166">
        <f t="shared" si="25"/>
        <v>0</v>
      </c>
      <c r="BG197" s="166">
        <f t="shared" si="26"/>
        <v>0</v>
      </c>
      <c r="BH197" s="166">
        <f t="shared" si="27"/>
        <v>0</v>
      </c>
      <c r="BI197" s="166">
        <f t="shared" si="28"/>
        <v>0</v>
      </c>
      <c r="BJ197" s="14" t="s">
        <v>84</v>
      </c>
      <c r="BK197" s="166">
        <f t="shared" si="29"/>
        <v>0</v>
      </c>
      <c r="BL197" s="14" t="s">
        <v>217</v>
      </c>
      <c r="BM197" s="165" t="s">
        <v>493</v>
      </c>
    </row>
    <row r="198" spans="1:65" s="2" customFormat="1" ht="24.2" customHeight="1" x14ac:dyDescent="0.2">
      <c r="A198" s="29"/>
      <c r="B198" s="152"/>
      <c r="C198" s="167" t="s">
        <v>483</v>
      </c>
      <c r="D198" s="167" t="s">
        <v>401</v>
      </c>
      <c r="E198" s="168" t="s">
        <v>2207</v>
      </c>
      <c r="F198" s="169" t="s">
        <v>2208</v>
      </c>
      <c r="G198" s="170" t="s">
        <v>385</v>
      </c>
      <c r="H198" s="171">
        <v>4</v>
      </c>
      <c r="I198" s="172"/>
      <c r="J198" s="173">
        <f t="shared" si="20"/>
        <v>0</v>
      </c>
      <c r="K198" s="174"/>
      <c r="L198" s="175"/>
      <c r="M198" s="176" t="s">
        <v>1</v>
      </c>
      <c r="N198" s="177" t="s">
        <v>37</v>
      </c>
      <c r="O198" s="58"/>
      <c r="P198" s="163">
        <f t="shared" si="21"/>
        <v>0</v>
      </c>
      <c r="Q198" s="163">
        <v>0</v>
      </c>
      <c r="R198" s="163">
        <f t="shared" si="22"/>
        <v>0</v>
      </c>
      <c r="S198" s="163">
        <v>0</v>
      </c>
      <c r="T198" s="164">
        <f t="shared" si="2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227</v>
      </c>
      <c r="AT198" s="165" t="s">
        <v>401</v>
      </c>
      <c r="AU198" s="165" t="s">
        <v>84</v>
      </c>
      <c r="AY198" s="14" t="s">
        <v>211</v>
      </c>
      <c r="BE198" s="166">
        <f t="shared" si="24"/>
        <v>0</v>
      </c>
      <c r="BF198" s="166">
        <f t="shared" si="25"/>
        <v>0</v>
      </c>
      <c r="BG198" s="166">
        <f t="shared" si="26"/>
        <v>0</v>
      </c>
      <c r="BH198" s="166">
        <f t="shared" si="27"/>
        <v>0</v>
      </c>
      <c r="BI198" s="166">
        <f t="shared" si="28"/>
        <v>0</v>
      </c>
      <c r="BJ198" s="14" t="s">
        <v>84</v>
      </c>
      <c r="BK198" s="166">
        <f t="shared" si="29"/>
        <v>0</v>
      </c>
      <c r="BL198" s="14" t="s">
        <v>217</v>
      </c>
      <c r="BM198" s="165" t="s">
        <v>496</v>
      </c>
    </row>
    <row r="199" spans="1:65" s="2" customFormat="1" ht="24.2" customHeight="1" x14ac:dyDescent="0.2">
      <c r="A199" s="29"/>
      <c r="B199" s="152"/>
      <c r="C199" s="153" t="s">
        <v>357</v>
      </c>
      <c r="D199" s="153" t="s">
        <v>213</v>
      </c>
      <c r="E199" s="154" t="s">
        <v>2209</v>
      </c>
      <c r="F199" s="155" t="s">
        <v>2210</v>
      </c>
      <c r="G199" s="156" t="s">
        <v>385</v>
      </c>
      <c r="H199" s="157">
        <v>4</v>
      </c>
      <c r="I199" s="158"/>
      <c r="J199" s="159">
        <f t="shared" si="20"/>
        <v>0</v>
      </c>
      <c r="K199" s="160"/>
      <c r="L199" s="30"/>
      <c r="M199" s="161" t="s">
        <v>1</v>
      </c>
      <c r="N199" s="162" t="s">
        <v>37</v>
      </c>
      <c r="O199" s="58"/>
      <c r="P199" s="163">
        <f t="shared" si="21"/>
        <v>0</v>
      </c>
      <c r="Q199" s="163">
        <v>0</v>
      </c>
      <c r="R199" s="163">
        <f t="shared" si="22"/>
        <v>0</v>
      </c>
      <c r="S199" s="163">
        <v>0</v>
      </c>
      <c r="T199" s="164">
        <f t="shared" si="2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217</v>
      </c>
      <c r="AT199" s="165" t="s">
        <v>213</v>
      </c>
      <c r="AU199" s="165" t="s">
        <v>84</v>
      </c>
      <c r="AY199" s="14" t="s">
        <v>211</v>
      </c>
      <c r="BE199" s="166">
        <f t="shared" si="24"/>
        <v>0</v>
      </c>
      <c r="BF199" s="166">
        <f t="shared" si="25"/>
        <v>0</v>
      </c>
      <c r="BG199" s="166">
        <f t="shared" si="26"/>
        <v>0</v>
      </c>
      <c r="BH199" s="166">
        <f t="shared" si="27"/>
        <v>0</v>
      </c>
      <c r="BI199" s="166">
        <f t="shared" si="28"/>
        <v>0</v>
      </c>
      <c r="BJ199" s="14" t="s">
        <v>84</v>
      </c>
      <c r="BK199" s="166">
        <f t="shared" si="29"/>
        <v>0</v>
      </c>
      <c r="BL199" s="14" t="s">
        <v>217</v>
      </c>
      <c r="BM199" s="165" t="s">
        <v>500</v>
      </c>
    </row>
    <row r="200" spans="1:65" s="2" customFormat="1" ht="24.2" customHeight="1" x14ac:dyDescent="0.2">
      <c r="A200" s="29"/>
      <c r="B200" s="152"/>
      <c r="C200" s="167" t="s">
        <v>490</v>
      </c>
      <c r="D200" s="167" t="s">
        <v>401</v>
      </c>
      <c r="E200" s="168" t="s">
        <v>2211</v>
      </c>
      <c r="F200" s="169" t="s">
        <v>2212</v>
      </c>
      <c r="G200" s="170" t="s">
        <v>385</v>
      </c>
      <c r="H200" s="171">
        <v>96</v>
      </c>
      <c r="I200" s="172"/>
      <c r="J200" s="173">
        <f t="shared" si="20"/>
        <v>0</v>
      </c>
      <c r="K200" s="174"/>
      <c r="L200" s="175"/>
      <c r="M200" s="176" t="s">
        <v>1</v>
      </c>
      <c r="N200" s="177" t="s">
        <v>37</v>
      </c>
      <c r="O200" s="58"/>
      <c r="P200" s="163">
        <f t="shared" si="21"/>
        <v>0</v>
      </c>
      <c r="Q200" s="163">
        <v>0</v>
      </c>
      <c r="R200" s="163">
        <f t="shared" si="22"/>
        <v>0</v>
      </c>
      <c r="S200" s="163">
        <v>0</v>
      </c>
      <c r="T200" s="164">
        <f t="shared" si="2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227</v>
      </c>
      <c r="AT200" s="165" t="s">
        <v>401</v>
      </c>
      <c r="AU200" s="165" t="s">
        <v>84</v>
      </c>
      <c r="AY200" s="14" t="s">
        <v>211</v>
      </c>
      <c r="BE200" s="166">
        <f t="shared" si="24"/>
        <v>0</v>
      </c>
      <c r="BF200" s="166">
        <f t="shared" si="25"/>
        <v>0</v>
      </c>
      <c r="BG200" s="166">
        <f t="shared" si="26"/>
        <v>0</v>
      </c>
      <c r="BH200" s="166">
        <f t="shared" si="27"/>
        <v>0</v>
      </c>
      <c r="BI200" s="166">
        <f t="shared" si="28"/>
        <v>0</v>
      </c>
      <c r="BJ200" s="14" t="s">
        <v>84</v>
      </c>
      <c r="BK200" s="166">
        <f t="shared" si="29"/>
        <v>0</v>
      </c>
      <c r="BL200" s="14" t="s">
        <v>217</v>
      </c>
      <c r="BM200" s="165" t="s">
        <v>503</v>
      </c>
    </row>
    <row r="201" spans="1:65" s="2" customFormat="1" ht="33" customHeight="1" x14ac:dyDescent="0.2">
      <c r="A201" s="29"/>
      <c r="B201" s="152"/>
      <c r="C201" s="153" t="s">
        <v>361</v>
      </c>
      <c r="D201" s="153" t="s">
        <v>213</v>
      </c>
      <c r="E201" s="154" t="s">
        <v>2213</v>
      </c>
      <c r="F201" s="155" t="s">
        <v>2214</v>
      </c>
      <c r="G201" s="156" t="s">
        <v>385</v>
      </c>
      <c r="H201" s="157">
        <v>96</v>
      </c>
      <c r="I201" s="158"/>
      <c r="J201" s="159">
        <f t="shared" si="20"/>
        <v>0</v>
      </c>
      <c r="K201" s="160"/>
      <c r="L201" s="30"/>
      <c r="M201" s="161" t="s">
        <v>1</v>
      </c>
      <c r="N201" s="162" t="s">
        <v>37</v>
      </c>
      <c r="O201" s="58"/>
      <c r="P201" s="163">
        <f t="shared" si="21"/>
        <v>0</v>
      </c>
      <c r="Q201" s="163">
        <v>0</v>
      </c>
      <c r="R201" s="163">
        <f t="shared" si="22"/>
        <v>0</v>
      </c>
      <c r="S201" s="163">
        <v>0</v>
      </c>
      <c r="T201" s="164">
        <f t="shared" si="2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217</v>
      </c>
      <c r="AT201" s="165" t="s">
        <v>213</v>
      </c>
      <c r="AU201" s="165" t="s">
        <v>84</v>
      </c>
      <c r="AY201" s="14" t="s">
        <v>211</v>
      </c>
      <c r="BE201" s="166">
        <f t="shared" si="24"/>
        <v>0</v>
      </c>
      <c r="BF201" s="166">
        <f t="shared" si="25"/>
        <v>0</v>
      </c>
      <c r="BG201" s="166">
        <f t="shared" si="26"/>
        <v>0</v>
      </c>
      <c r="BH201" s="166">
        <f t="shared" si="27"/>
        <v>0</v>
      </c>
      <c r="BI201" s="166">
        <f t="shared" si="28"/>
        <v>0</v>
      </c>
      <c r="BJ201" s="14" t="s">
        <v>84</v>
      </c>
      <c r="BK201" s="166">
        <f t="shared" si="29"/>
        <v>0</v>
      </c>
      <c r="BL201" s="14" t="s">
        <v>217</v>
      </c>
      <c r="BM201" s="165" t="s">
        <v>507</v>
      </c>
    </row>
    <row r="202" spans="1:65" s="2" customFormat="1" ht="24.2" customHeight="1" x14ac:dyDescent="0.2">
      <c r="A202" s="29"/>
      <c r="B202" s="152"/>
      <c r="C202" s="167" t="s">
        <v>497</v>
      </c>
      <c r="D202" s="167" t="s">
        <v>401</v>
      </c>
      <c r="E202" s="168" t="s">
        <v>2215</v>
      </c>
      <c r="F202" s="169" t="s">
        <v>2216</v>
      </c>
      <c r="G202" s="170" t="s">
        <v>385</v>
      </c>
      <c r="H202" s="171">
        <v>70</v>
      </c>
      <c r="I202" s="172"/>
      <c r="J202" s="173">
        <f t="shared" si="20"/>
        <v>0</v>
      </c>
      <c r="K202" s="174"/>
      <c r="L202" s="175"/>
      <c r="M202" s="176" t="s">
        <v>1</v>
      </c>
      <c r="N202" s="177" t="s">
        <v>37</v>
      </c>
      <c r="O202" s="58"/>
      <c r="P202" s="163">
        <f t="shared" si="21"/>
        <v>0</v>
      </c>
      <c r="Q202" s="163">
        <v>0</v>
      </c>
      <c r="R202" s="163">
        <f t="shared" si="22"/>
        <v>0</v>
      </c>
      <c r="S202" s="163">
        <v>0</v>
      </c>
      <c r="T202" s="164">
        <f t="shared" si="2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227</v>
      </c>
      <c r="AT202" s="165" t="s">
        <v>401</v>
      </c>
      <c r="AU202" s="165" t="s">
        <v>84</v>
      </c>
      <c r="AY202" s="14" t="s">
        <v>211</v>
      </c>
      <c r="BE202" s="166">
        <f t="shared" si="24"/>
        <v>0</v>
      </c>
      <c r="BF202" s="166">
        <f t="shared" si="25"/>
        <v>0</v>
      </c>
      <c r="BG202" s="166">
        <f t="shared" si="26"/>
        <v>0</v>
      </c>
      <c r="BH202" s="166">
        <f t="shared" si="27"/>
        <v>0</v>
      </c>
      <c r="BI202" s="166">
        <f t="shared" si="28"/>
        <v>0</v>
      </c>
      <c r="BJ202" s="14" t="s">
        <v>84</v>
      </c>
      <c r="BK202" s="166">
        <f t="shared" si="29"/>
        <v>0</v>
      </c>
      <c r="BL202" s="14" t="s">
        <v>217</v>
      </c>
      <c r="BM202" s="165" t="s">
        <v>512</v>
      </c>
    </row>
    <row r="203" spans="1:65" s="2" customFormat="1" ht="37.9" customHeight="1" x14ac:dyDescent="0.2">
      <c r="A203" s="29"/>
      <c r="B203" s="152"/>
      <c r="C203" s="153" t="s">
        <v>364</v>
      </c>
      <c r="D203" s="153" t="s">
        <v>213</v>
      </c>
      <c r="E203" s="154" t="s">
        <v>2217</v>
      </c>
      <c r="F203" s="155" t="s">
        <v>2218</v>
      </c>
      <c r="G203" s="156" t="s">
        <v>385</v>
      </c>
      <c r="H203" s="157">
        <v>70</v>
      </c>
      <c r="I203" s="158"/>
      <c r="J203" s="159">
        <f t="shared" si="20"/>
        <v>0</v>
      </c>
      <c r="K203" s="160"/>
      <c r="L203" s="30"/>
      <c r="M203" s="161" t="s">
        <v>1</v>
      </c>
      <c r="N203" s="162" t="s">
        <v>37</v>
      </c>
      <c r="O203" s="58"/>
      <c r="P203" s="163">
        <f t="shared" si="21"/>
        <v>0</v>
      </c>
      <c r="Q203" s="163">
        <v>0</v>
      </c>
      <c r="R203" s="163">
        <f t="shared" si="22"/>
        <v>0</v>
      </c>
      <c r="S203" s="163">
        <v>0</v>
      </c>
      <c r="T203" s="164">
        <f t="shared" si="2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217</v>
      </c>
      <c r="AT203" s="165" t="s">
        <v>213</v>
      </c>
      <c r="AU203" s="165" t="s">
        <v>84</v>
      </c>
      <c r="AY203" s="14" t="s">
        <v>211</v>
      </c>
      <c r="BE203" s="166">
        <f t="shared" si="24"/>
        <v>0</v>
      </c>
      <c r="BF203" s="166">
        <f t="shared" si="25"/>
        <v>0</v>
      </c>
      <c r="BG203" s="166">
        <f t="shared" si="26"/>
        <v>0</v>
      </c>
      <c r="BH203" s="166">
        <f t="shared" si="27"/>
        <v>0</v>
      </c>
      <c r="BI203" s="166">
        <f t="shared" si="28"/>
        <v>0</v>
      </c>
      <c r="BJ203" s="14" t="s">
        <v>84</v>
      </c>
      <c r="BK203" s="166">
        <f t="shared" si="29"/>
        <v>0</v>
      </c>
      <c r="BL203" s="14" t="s">
        <v>217</v>
      </c>
      <c r="BM203" s="165" t="s">
        <v>516</v>
      </c>
    </row>
    <row r="204" spans="1:65" s="2" customFormat="1" ht="24.2" customHeight="1" x14ac:dyDescent="0.2">
      <c r="A204" s="29"/>
      <c r="B204" s="152"/>
      <c r="C204" s="167" t="s">
        <v>504</v>
      </c>
      <c r="D204" s="167" t="s">
        <v>401</v>
      </c>
      <c r="E204" s="168" t="s">
        <v>2219</v>
      </c>
      <c r="F204" s="169" t="s">
        <v>2220</v>
      </c>
      <c r="G204" s="170" t="s">
        <v>385</v>
      </c>
      <c r="H204" s="171">
        <v>12</v>
      </c>
      <c r="I204" s="172"/>
      <c r="J204" s="173">
        <f t="shared" si="20"/>
        <v>0</v>
      </c>
      <c r="K204" s="174"/>
      <c r="L204" s="175"/>
      <c r="M204" s="176" t="s">
        <v>1</v>
      </c>
      <c r="N204" s="177" t="s">
        <v>37</v>
      </c>
      <c r="O204" s="58"/>
      <c r="P204" s="163">
        <f t="shared" si="21"/>
        <v>0</v>
      </c>
      <c r="Q204" s="163">
        <v>0</v>
      </c>
      <c r="R204" s="163">
        <f t="shared" si="22"/>
        <v>0</v>
      </c>
      <c r="S204" s="163">
        <v>0</v>
      </c>
      <c r="T204" s="164">
        <f t="shared" si="2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5" t="s">
        <v>227</v>
      </c>
      <c r="AT204" s="165" t="s">
        <v>401</v>
      </c>
      <c r="AU204" s="165" t="s">
        <v>84</v>
      </c>
      <c r="AY204" s="14" t="s">
        <v>211</v>
      </c>
      <c r="BE204" s="166">
        <f t="shared" si="24"/>
        <v>0</v>
      </c>
      <c r="BF204" s="166">
        <f t="shared" si="25"/>
        <v>0</v>
      </c>
      <c r="BG204" s="166">
        <f t="shared" si="26"/>
        <v>0</v>
      </c>
      <c r="BH204" s="166">
        <f t="shared" si="27"/>
        <v>0</v>
      </c>
      <c r="BI204" s="166">
        <f t="shared" si="28"/>
        <v>0</v>
      </c>
      <c r="BJ204" s="14" t="s">
        <v>84</v>
      </c>
      <c r="BK204" s="166">
        <f t="shared" si="29"/>
        <v>0</v>
      </c>
      <c r="BL204" s="14" t="s">
        <v>217</v>
      </c>
      <c r="BM204" s="165" t="s">
        <v>519</v>
      </c>
    </row>
    <row r="205" spans="1:65" s="2" customFormat="1" ht="37.9" customHeight="1" x14ac:dyDescent="0.2">
      <c r="A205" s="29"/>
      <c r="B205" s="152"/>
      <c r="C205" s="153" t="s">
        <v>368</v>
      </c>
      <c r="D205" s="153" t="s">
        <v>213</v>
      </c>
      <c r="E205" s="154" t="s">
        <v>2221</v>
      </c>
      <c r="F205" s="155" t="s">
        <v>2222</v>
      </c>
      <c r="G205" s="156" t="s">
        <v>385</v>
      </c>
      <c r="H205" s="157">
        <v>12</v>
      </c>
      <c r="I205" s="158"/>
      <c r="J205" s="159">
        <f t="shared" si="20"/>
        <v>0</v>
      </c>
      <c r="K205" s="160"/>
      <c r="L205" s="30"/>
      <c r="M205" s="161" t="s">
        <v>1</v>
      </c>
      <c r="N205" s="162" t="s">
        <v>37</v>
      </c>
      <c r="O205" s="58"/>
      <c r="P205" s="163">
        <f t="shared" si="21"/>
        <v>0</v>
      </c>
      <c r="Q205" s="163">
        <v>0</v>
      </c>
      <c r="R205" s="163">
        <f t="shared" si="22"/>
        <v>0</v>
      </c>
      <c r="S205" s="163">
        <v>0</v>
      </c>
      <c r="T205" s="164">
        <f t="shared" si="2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5" t="s">
        <v>217</v>
      </c>
      <c r="AT205" s="165" t="s">
        <v>213</v>
      </c>
      <c r="AU205" s="165" t="s">
        <v>84</v>
      </c>
      <c r="AY205" s="14" t="s">
        <v>211</v>
      </c>
      <c r="BE205" s="166">
        <f t="shared" si="24"/>
        <v>0</v>
      </c>
      <c r="BF205" s="166">
        <f t="shared" si="25"/>
        <v>0</v>
      </c>
      <c r="BG205" s="166">
        <f t="shared" si="26"/>
        <v>0</v>
      </c>
      <c r="BH205" s="166">
        <f t="shared" si="27"/>
        <v>0</v>
      </c>
      <c r="BI205" s="166">
        <f t="shared" si="28"/>
        <v>0</v>
      </c>
      <c r="BJ205" s="14" t="s">
        <v>84</v>
      </c>
      <c r="BK205" s="166">
        <f t="shared" si="29"/>
        <v>0</v>
      </c>
      <c r="BL205" s="14" t="s">
        <v>217</v>
      </c>
      <c r="BM205" s="165" t="s">
        <v>772</v>
      </c>
    </row>
    <row r="206" spans="1:65" s="2" customFormat="1" ht="16.5" customHeight="1" x14ac:dyDescent="0.2">
      <c r="A206" s="29"/>
      <c r="B206" s="152"/>
      <c r="C206" s="167" t="s">
        <v>513</v>
      </c>
      <c r="D206" s="167" t="s">
        <v>401</v>
      </c>
      <c r="E206" s="168" t="s">
        <v>2223</v>
      </c>
      <c r="F206" s="196" t="s">
        <v>2224</v>
      </c>
      <c r="G206" s="170" t="s">
        <v>385</v>
      </c>
      <c r="H206" s="171">
        <v>1</v>
      </c>
      <c r="I206" s="172"/>
      <c r="J206" s="173">
        <f t="shared" si="20"/>
        <v>0</v>
      </c>
      <c r="K206" s="174"/>
      <c r="L206" s="175"/>
      <c r="M206" s="176" t="s">
        <v>1</v>
      </c>
      <c r="N206" s="177" t="s">
        <v>37</v>
      </c>
      <c r="O206" s="58"/>
      <c r="P206" s="163">
        <f t="shared" si="21"/>
        <v>0</v>
      </c>
      <c r="Q206" s="163">
        <v>0</v>
      </c>
      <c r="R206" s="163">
        <f t="shared" si="22"/>
        <v>0</v>
      </c>
      <c r="S206" s="163">
        <v>0</v>
      </c>
      <c r="T206" s="164">
        <f t="shared" si="2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227</v>
      </c>
      <c r="AT206" s="165" t="s">
        <v>401</v>
      </c>
      <c r="AU206" s="165" t="s">
        <v>84</v>
      </c>
      <c r="AY206" s="14" t="s">
        <v>211</v>
      </c>
      <c r="BE206" s="166">
        <f t="shared" si="24"/>
        <v>0</v>
      </c>
      <c r="BF206" s="166">
        <f t="shared" si="25"/>
        <v>0</v>
      </c>
      <c r="BG206" s="166">
        <f t="shared" si="26"/>
        <v>0</v>
      </c>
      <c r="BH206" s="166">
        <f t="shared" si="27"/>
        <v>0</v>
      </c>
      <c r="BI206" s="166">
        <f t="shared" si="28"/>
        <v>0</v>
      </c>
      <c r="BJ206" s="14" t="s">
        <v>84</v>
      </c>
      <c r="BK206" s="166">
        <f t="shared" si="29"/>
        <v>0</v>
      </c>
      <c r="BL206" s="14" t="s">
        <v>217</v>
      </c>
      <c r="BM206" s="165" t="s">
        <v>777</v>
      </c>
    </row>
    <row r="207" spans="1:65" s="2" customFormat="1" ht="16.5" customHeight="1" x14ac:dyDescent="0.2">
      <c r="A207" s="29"/>
      <c r="B207" s="152"/>
      <c r="C207" s="167" t="s">
        <v>371</v>
      </c>
      <c r="D207" s="167" t="s">
        <v>401</v>
      </c>
      <c r="E207" s="168" t="s">
        <v>2225</v>
      </c>
      <c r="F207" s="169" t="s">
        <v>2226</v>
      </c>
      <c r="G207" s="170" t="s">
        <v>385</v>
      </c>
      <c r="H207" s="171">
        <v>1</v>
      </c>
      <c r="I207" s="172"/>
      <c r="J207" s="173">
        <f t="shared" si="20"/>
        <v>0</v>
      </c>
      <c r="K207" s="174"/>
      <c r="L207" s="175"/>
      <c r="M207" s="176" t="s">
        <v>1</v>
      </c>
      <c r="N207" s="177" t="s">
        <v>37</v>
      </c>
      <c r="O207" s="58"/>
      <c r="P207" s="163">
        <f t="shared" si="21"/>
        <v>0</v>
      </c>
      <c r="Q207" s="163">
        <v>0</v>
      </c>
      <c r="R207" s="163">
        <f t="shared" si="22"/>
        <v>0</v>
      </c>
      <c r="S207" s="163">
        <v>0</v>
      </c>
      <c r="T207" s="164">
        <f t="shared" si="2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 t="s">
        <v>227</v>
      </c>
      <c r="AT207" s="165" t="s">
        <v>401</v>
      </c>
      <c r="AU207" s="165" t="s">
        <v>84</v>
      </c>
      <c r="AY207" s="14" t="s">
        <v>211</v>
      </c>
      <c r="BE207" s="166">
        <f t="shared" si="24"/>
        <v>0</v>
      </c>
      <c r="BF207" s="166">
        <f t="shared" si="25"/>
        <v>0</v>
      </c>
      <c r="BG207" s="166">
        <f t="shared" si="26"/>
        <v>0</v>
      </c>
      <c r="BH207" s="166">
        <f t="shared" si="27"/>
        <v>0</v>
      </c>
      <c r="BI207" s="166">
        <f t="shared" si="28"/>
        <v>0</v>
      </c>
      <c r="BJ207" s="14" t="s">
        <v>84</v>
      </c>
      <c r="BK207" s="166">
        <f t="shared" si="29"/>
        <v>0</v>
      </c>
      <c r="BL207" s="14" t="s">
        <v>217</v>
      </c>
      <c r="BM207" s="165" t="s">
        <v>780</v>
      </c>
    </row>
    <row r="208" spans="1:65" s="2" customFormat="1" ht="16.5" customHeight="1" x14ac:dyDescent="0.2">
      <c r="A208" s="29"/>
      <c r="B208" s="152"/>
      <c r="C208" s="153" t="s">
        <v>781</v>
      </c>
      <c r="D208" s="153" t="s">
        <v>213</v>
      </c>
      <c r="E208" s="154" t="s">
        <v>2227</v>
      </c>
      <c r="F208" s="155" t="s">
        <v>2228</v>
      </c>
      <c r="G208" s="156" t="s">
        <v>385</v>
      </c>
      <c r="H208" s="157">
        <v>2</v>
      </c>
      <c r="I208" s="158"/>
      <c r="J208" s="159">
        <f t="shared" si="20"/>
        <v>0</v>
      </c>
      <c r="K208" s="160"/>
      <c r="L208" s="30"/>
      <c r="M208" s="161" t="s">
        <v>1</v>
      </c>
      <c r="N208" s="162" t="s">
        <v>37</v>
      </c>
      <c r="O208" s="58"/>
      <c r="P208" s="163">
        <f t="shared" si="21"/>
        <v>0</v>
      </c>
      <c r="Q208" s="163">
        <v>0</v>
      </c>
      <c r="R208" s="163">
        <f t="shared" si="22"/>
        <v>0</v>
      </c>
      <c r="S208" s="163">
        <v>0</v>
      </c>
      <c r="T208" s="164">
        <f t="shared" si="2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217</v>
      </c>
      <c r="AT208" s="165" t="s">
        <v>213</v>
      </c>
      <c r="AU208" s="165" t="s">
        <v>84</v>
      </c>
      <c r="AY208" s="14" t="s">
        <v>211</v>
      </c>
      <c r="BE208" s="166">
        <f t="shared" si="24"/>
        <v>0</v>
      </c>
      <c r="BF208" s="166">
        <f t="shared" si="25"/>
        <v>0</v>
      </c>
      <c r="BG208" s="166">
        <f t="shared" si="26"/>
        <v>0</v>
      </c>
      <c r="BH208" s="166">
        <f t="shared" si="27"/>
        <v>0</v>
      </c>
      <c r="BI208" s="166">
        <f t="shared" si="28"/>
        <v>0</v>
      </c>
      <c r="BJ208" s="14" t="s">
        <v>84</v>
      </c>
      <c r="BK208" s="166">
        <f t="shared" si="29"/>
        <v>0</v>
      </c>
      <c r="BL208" s="14" t="s">
        <v>217</v>
      </c>
      <c r="BM208" s="165" t="s">
        <v>784</v>
      </c>
    </row>
    <row r="209" spans="1:65" s="2" customFormat="1" ht="16.5" customHeight="1" x14ac:dyDescent="0.2">
      <c r="A209" s="29"/>
      <c r="B209" s="152"/>
      <c r="C209" s="167" t="s">
        <v>375</v>
      </c>
      <c r="D209" s="167" t="s">
        <v>401</v>
      </c>
      <c r="E209" s="168" t="s">
        <v>2229</v>
      </c>
      <c r="F209" s="169" t="s">
        <v>2230</v>
      </c>
      <c r="G209" s="170" t="s">
        <v>385</v>
      </c>
      <c r="H209" s="171">
        <v>1</v>
      </c>
      <c r="I209" s="172"/>
      <c r="J209" s="173">
        <f t="shared" si="20"/>
        <v>0</v>
      </c>
      <c r="K209" s="174"/>
      <c r="L209" s="175"/>
      <c r="M209" s="176" t="s">
        <v>1</v>
      </c>
      <c r="N209" s="177" t="s">
        <v>37</v>
      </c>
      <c r="O209" s="58"/>
      <c r="P209" s="163">
        <f t="shared" si="21"/>
        <v>0</v>
      </c>
      <c r="Q209" s="163">
        <v>0</v>
      </c>
      <c r="R209" s="163">
        <f t="shared" si="22"/>
        <v>0</v>
      </c>
      <c r="S209" s="163">
        <v>0</v>
      </c>
      <c r="T209" s="164">
        <f t="shared" si="2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227</v>
      </c>
      <c r="AT209" s="165" t="s">
        <v>401</v>
      </c>
      <c r="AU209" s="165" t="s">
        <v>84</v>
      </c>
      <c r="AY209" s="14" t="s">
        <v>211</v>
      </c>
      <c r="BE209" s="166">
        <f t="shared" si="24"/>
        <v>0</v>
      </c>
      <c r="BF209" s="166">
        <f t="shared" si="25"/>
        <v>0</v>
      </c>
      <c r="BG209" s="166">
        <f t="shared" si="26"/>
        <v>0</v>
      </c>
      <c r="BH209" s="166">
        <f t="shared" si="27"/>
        <v>0</v>
      </c>
      <c r="BI209" s="166">
        <f t="shared" si="28"/>
        <v>0</v>
      </c>
      <c r="BJ209" s="14" t="s">
        <v>84</v>
      </c>
      <c r="BK209" s="166">
        <f t="shared" si="29"/>
        <v>0</v>
      </c>
      <c r="BL209" s="14" t="s">
        <v>217</v>
      </c>
      <c r="BM209" s="165" t="s">
        <v>787</v>
      </c>
    </row>
    <row r="210" spans="1:65" s="2" customFormat="1" ht="16.5" customHeight="1" x14ac:dyDescent="0.2">
      <c r="A210" s="29"/>
      <c r="B210" s="152"/>
      <c r="C210" s="167" t="s">
        <v>1004</v>
      </c>
      <c r="D210" s="167" t="s">
        <v>401</v>
      </c>
      <c r="E210" s="168" t="s">
        <v>2231</v>
      </c>
      <c r="F210" s="169" t="s">
        <v>2232</v>
      </c>
      <c r="G210" s="170" t="s">
        <v>385</v>
      </c>
      <c r="H210" s="171">
        <v>1</v>
      </c>
      <c r="I210" s="172"/>
      <c r="J210" s="173">
        <f t="shared" si="20"/>
        <v>0</v>
      </c>
      <c r="K210" s="174"/>
      <c r="L210" s="175"/>
      <c r="M210" s="176" t="s">
        <v>1</v>
      </c>
      <c r="N210" s="177" t="s">
        <v>37</v>
      </c>
      <c r="O210" s="58"/>
      <c r="P210" s="163">
        <f t="shared" si="21"/>
        <v>0</v>
      </c>
      <c r="Q210" s="163">
        <v>0</v>
      </c>
      <c r="R210" s="163">
        <f t="shared" si="22"/>
        <v>0</v>
      </c>
      <c r="S210" s="163">
        <v>0</v>
      </c>
      <c r="T210" s="164">
        <f t="shared" si="2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5" t="s">
        <v>227</v>
      </c>
      <c r="AT210" s="165" t="s">
        <v>401</v>
      </c>
      <c r="AU210" s="165" t="s">
        <v>84</v>
      </c>
      <c r="AY210" s="14" t="s">
        <v>211</v>
      </c>
      <c r="BE210" s="166">
        <f t="shared" si="24"/>
        <v>0</v>
      </c>
      <c r="BF210" s="166">
        <f t="shared" si="25"/>
        <v>0</v>
      </c>
      <c r="BG210" s="166">
        <f t="shared" si="26"/>
        <v>0</v>
      </c>
      <c r="BH210" s="166">
        <f t="shared" si="27"/>
        <v>0</v>
      </c>
      <c r="BI210" s="166">
        <f t="shared" si="28"/>
        <v>0</v>
      </c>
      <c r="BJ210" s="14" t="s">
        <v>84</v>
      </c>
      <c r="BK210" s="166">
        <f t="shared" si="29"/>
        <v>0</v>
      </c>
      <c r="BL210" s="14" t="s">
        <v>217</v>
      </c>
      <c r="BM210" s="165" t="s">
        <v>1007</v>
      </c>
    </row>
    <row r="211" spans="1:65" s="2" customFormat="1" ht="16.5" customHeight="1" x14ac:dyDescent="0.2">
      <c r="A211" s="29"/>
      <c r="B211" s="152"/>
      <c r="C211" s="167" t="s">
        <v>378</v>
      </c>
      <c r="D211" s="167" t="s">
        <v>401</v>
      </c>
      <c r="E211" s="168" t="s">
        <v>2233</v>
      </c>
      <c r="F211" s="169" t="s">
        <v>2234</v>
      </c>
      <c r="G211" s="170" t="s">
        <v>385</v>
      </c>
      <c r="H211" s="171">
        <v>1</v>
      </c>
      <c r="I211" s="172"/>
      <c r="J211" s="173">
        <f t="shared" si="20"/>
        <v>0</v>
      </c>
      <c r="K211" s="174"/>
      <c r="L211" s="175"/>
      <c r="M211" s="176" t="s">
        <v>1</v>
      </c>
      <c r="N211" s="177" t="s">
        <v>37</v>
      </c>
      <c r="O211" s="58"/>
      <c r="P211" s="163">
        <f t="shared" si="21"/>
        <v>0</v>
      </c>
      <c r="Q211" s="163">
        <v>0</v>
      </c>
      <c r="R211" s="163">
        <f t="shared" si="22"/>
        <v>0</v>
      </c>
      <c r="S211" s="163">
        <v>0</v>
      </c>
      <c r="T211" s="164">
        <f t="shared" si="2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 t="s">
        <v>227</v>
      </c>
      <c r="AT211" s="165" t="s">
        <v>401</v>
      </c>
      <c r="AU211" s="165" t="s">
        <v>84</v>
      </c>
      <c r="AY211" s="14" t="s">
        <v>211</v>
      </c>
      <c r="BE211" s="166">
        <f t="shared" si="24"/>
        <v>0</v>
      </c>
      <c r="BF211" s="166">
        <f t="shared" si="25"/>
        <v>0</v>
      </c>
      <c r="BG211" s="166">
        <f t="shared" si="26"/>
        <v>0</v>
      </c>
      <c r="BH211" s="166">
        <f t="shared" si="27"/>
        <v>0</v>
      </c>
      <c r="BI211" s="166">
        <f t="shared" si="28"/>
        <v>0</v>
      </c>
      <c r="BJ211" s="14" t="s">
        <v>84</v>
      </c>
      <c r="BK211" s="166">
        <f t="shared" si="29"/>
        <v>0</v>
      </c>
      <c r="BL211" s="14" t="s">
        <v>217</v>
      </c>
      <c r="BM211" s="165" t="s">
        <v>1008</v>
      </c>
    </row>
    <row r="212" spans="1:65" s="2" customFormat="1" ht="16.5" customHeight="1" x14ac:dyDescent="0.2">
      <c r="A212" s="29"/>
      <c r="B212" s="152"/>
      <c r="C212" s="167" t="s">
        <v>1009</v>
      </c>
      <c r="D212" s="167" t="s">
        <v>401</v>
      </c>
      <c r="E212" s="168" t="s">
        <v>2235</v>
      </c>
      <c r="F212" s="169" t="s">
        <v>2236</v>
      </c>
      <c r="G212" s="170" t="s">
        <v>385</v>
      </c>
      <c r="H212" s="171">
        <v>1</v>
      </c>
      <c r="I212" s="172"/>
      <c r="J212" s="173">
        <f t="shared" si="20"/>
        <v>0</v>
      </c>
      <c r="K212" s="174"/>
      <c r="L212" s="175"/>
      <c r="M212" s="176" t="s">
        <v>1</v>
      </c>
      <c r="N212" s="177" t="s">
        <v>37</v>
      </c>
      <c r="O212" s="58"/>
      <c r="P212" s="163">
        <f t="shared" si="21"/>
        <v>0</v>
      </c>
      <c r="Q212" s="163">
        <v>0</v>
      </c>
      <c r="R212" s="163">
        <f t="shared" si="22"/>
        <v>0</v>
      </c>
      <c r="S212" s="163">
        <v>0</v>
      </c>
      <c r="T212" s="164">
        <f t="shared" si="2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5" t="s">
        <v>227</v>
      </c>
      <c r="AT212" s="165" t="s">
        <v>401</v>
      </c>
      <c r="AU212" s="165" t="s">
        <v>84</v>
      </c>
      <c r="AY212" s="14" t="s">
        <v>211</v>
      </c>
      <c r="BE212" s="166">
        <f t="shared" si="24"/>
        <v>0</v>
      </c>
      <c r="BF212" s="166">
        <f t="shared" si="25"/>
        <v>0</v>
      </c>
      <c r="BG212" s="166">
        <f t="shared" si="26"/>
        <v>0</v>
      </c>
      <c r="BH212" s="166">
        <f t="shared" si="27"/>
        <v>0</v>
      </c>
      <c r="BI212" s="166">
        <f t="shared" si="28"/>
        <v>0</v>
      </c>
      <c r="BJ212" s="14" t="s">
        <v>84</v>
      </c>
      <c r="BK212" s="166">
        <f t="shared" si="29"/>
        <v>0</v>
      </c>
      <c r="BL212" s="14" t="s">
        <v>217</v>
      </c>
      <c r="BM212" s="165" t="s">
        <v>1010</v>
      </c>
    </row>
    <row r="213" spans="1:65" s="2" customFormat="1" ht="16.5" customHeight="1" x14ac:dyDescent="0.2">
      <c r="A213" s="29"/>
      <c r="B213" s="152"/>
      <c r="C213" s="167" t="s">
        <v>382</v>
      </c>
      <c r="D213" s="167" t="s">
        <v>401</v>
      </c>
      <c r="E213" s="168" t="s">
        <v>2237</v>
      </c>
      <c r="F213" s="169" t="s">
        <v>2238</v>
      </c>
      <c r="G213" s="170" t="s">
        <v>385</v>
      </c>
      <c r="H213" s="171">
        <v>1</v>
      </c>
      <c r="I213" s="172"/>
      <c r="J213" s="173">
        <f t="shared" si="20"/>
        <v>0</v>
      </c>
      <c r="K213" s="174"/>
      <c r="L213" s="175"/>
      <c r="M213" s="176" t="s">
        <v>1</v>
      </c>
      <c r="N213" s="177" t="s">
        <v>37</v>
      </c>
      <c r="O213" s="58"/>
      <c r="P213" s="163">
        <f t="shared" si="21"/>
        <v>0</v>
      </c>
      <c r="Q213" s="163">
        <v>0</v>
      </c>
      <c r="R213" s="163">
        <f t="shared" si="22"/>
        <v>0</v>
      </c>
      <c r="S213" s="163">
        <v>0</v>
      </c>
      <c r="T213" s="164">
        <f t="shared" si="2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5" t="s">
        <v>227</v>
      </c>
      <c r="AT213" s="165" t="s">
        <v>401</v>
      </c>
      <c r="AU213" s="165" t="s">
        <v>84</v>
      </c>
      <c r="AY213" s="14" t="s">
        <v>211</v>
      </c>
      <c r="BE213" s="166">
        <f t="shared" si="24"/>
        <v>0</v>
      </c>
      <c r="BF213" s="166">
        <f t="shared" si="25"/>
        <v>0</v>
      </c>
      <c r="BG213" s="166">
        <f t="shared" si="26"/>
        <v>0</v>
      </c>
      <c r="BH213" s="166">
        <f t="shared" si="27"/>
        <v>0</v>
      </c>
      <c r="BI213" s="166">
        <f t="shared" si="28"/>
        <v>0</v>
      </c>
      <c r="BJ213" s="14" t="s">
        <v>84</v>
      </c>
      <c r="BK213" s="166">
        <f t="shared" si="29"/>
        <v>0</v>
      </c>
      <c r="BL213" s="14" t="s">
        <v>217</v>
      </c>
      <c r="BM213" s="165" t="s">
        <v>1011</v>
      </c>
    </row>
    <row r="214" spans="1:65" s="2" customFormat="1" ht="16.5" customHeight="1" x14ac:dyDescent="0.2">
      <c r="A214" s="29"/>
      <c r="B214" s="152"/>
      <c r="C214" s="167" t="s">
        <v>1012</v>
      </c>
      <c r="D214" s="167" t="s">
        <v>401</v>
      </c>
      <c r="E214" s="168" t="s">
        <v>2239</v>
      </c>
      <c r="F214" s="169" t="s">
        <v>2240</v>
      </c>
      <c r="G214" s="170" t="s">
        <v>385</v>
      </c>
      <c r="H214" s="171">
        <v>1</v>
      </c>
      <c r="I214" s="172"/>
      <c r="J214" s="173">
        <f t="shared" si="20"/>
        <v>0</v>
      </c>
      <c r="K214" s="174"/>
      <c r="L214" s="175"/>
      <c r="M214" s="176" t="s">
        <v>1</v>
      </c>
      <c r="N214" s="177" t="s">
        <v>37</v>
      </c>
      <c r="O214" s="58"/>
      <c r="P214" s="163">
        <f t="shared" si="21"/>
        <v>0</v>
      </c>
      <c r="Q214" s="163">
        <v>0</v>
      </c>
      <c r="R214" s="163">
        <f t="shared" si="22"/>
        <v>0</v>
      </c>
      <c r="S214" s="163">
        <v>0</v>
      </c>
      <c r="T214" s="164">
        <f t="shared" si="2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5" t="s">
        <v>227</v>
      </c>
      <c r="AT214" s="165" t="s">
        <v>401</v>
      </c>
      <c r="AU214" s="165" t="s">
        <v>84</v>
      </c>
      <c r="AY214" s="14" t="s">
        <v>211</v>
      </c>
      <c r="BE214" s="166">
        <f t="shared" si="24"/>
        <v>0</v>
      </c>
      <c r="BF214" s="166">
        <f t="shared" si="25"/>
        <v>0</v>
      </c>
      <c r="BG214" s="166">
        <f t="shared" si="26"/>
        <v>0</v>
      </c>
      <c r="BH214" s="166">
        <f t="shared" si="27"/>
        <v>0</v>
      </c>
      <c r="BI214" s="166">
        <f t="shared" si="28"/>
        <v>0</v>
      </c>
      <c r="BJ214" s="14" t="s">
        <v>84</v>
      </c>
      <c r="BK214" s="166">
        <f t="shared" si="29"/>
        <v>0</v>
      </c>
      <c r="BL214" s="14" t="s">
        <v>217</v>
      </c>
      <c r="BM214" s="165" t="s">
        <v>1015</v>
      </c>
    </row>
    <row r="215" spans="1:65" s="2" customFormat="1" ht="16.5" customHeight="1" x14ac:dyDescent="0.2">
      <c r="A215" s="29"/>
      <c r="B215" s="152"/>
      <c r="C215" s="167" t="s">
        <v>386</v>
      </c>
      <c r="D215" s="167" t="s">
        <v>401</v>
      </c>
      <c r="E215" s="168" t="s">
        <v>2241</v>
      </c>
      <c r="F215" s="169" t="s">
        <v>2242</v>
      </c>
      <c r="G215" s="170" t="s">
        <v>385</v>
      </c>
      <c r="H215" s="171">
        <v>1</v>
      </c>
      <c r="I215" s="172"/>
      <c r="J215" s="173">
        <f t="shared" si="20"/>
        <v>0</v>
      </c>
      <c r="K215" s="174"/>
      <c r="L215" s="175"/>
      <c r="M215" s="176" t="s">
        <v>1</v>
      </c>
      <c r="N215" s="177" t="s">
        <v>37</v>
      </c>
      <c r="O215" s="58"/>
      <c r="P215" s="163">
        <f t="shared" si="21"/>
        <v>0</v>
      </c>
      <c r="Q215" s="163">
        <v>0</v>
      </c>
      <c r="R215" s="163">
        <f t="shared" si="22"/>
        <v>0</v>
      </c>
      <c r="S215" s="163">
        <v>0</v>
      </c>
      <c r="T215" s="164">
        <f t="shared" si="2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 t="s">
        <v>227</v>
      </c>
      <c r="AT215" s="165" t="s">
        <v>401</v>
      </c>
      <c r="AU215" s="165" t="s">
        <v>84</v>
      </c>
      <c r="AY215" s="14" t="s">
        <v>211</v>
      </c>
      <c r="BE215" s="166">
        <f t="shared" si="24"/>
        <v>0</v>
      </c>
      <c r="BF215" s="166">
        <f t="shared" si="25"/>
        <v>0</v>
      </c>
      <c r="BG215" s="166">
        <f t="shared" si="26"/>
        <v>0</v>
      </c>
      <c r="BH215" s="166">
        <f t="shared" si="27"/>
        <v>0</v>
      </c>
      <c r="BI215" s="166">
        <f t="shared" si="28"/>
        <v>0</v>
      </c>
      <c r="BJ215" s="14" t="s">
        <v>84</v>
      </c>
      <c r="BK215" s="166">
        <f t="shared" si="29"/>
        <v>0</v>
      </c>
      <c r="BL215" s="14" t="s">
        <v>217</v>
      </c>
      <c r="BM215" s="165" t="s">
        <v>1016</v>
      </c>
    </row>
    <row r="216" spans="1:65" s="2" customFormat="1" ht="16.5" customHeight="1" x14ac:dyDescent="0.2">
      <c r="A216" s="29"/>
      <c r="B216" s="152"/>
      <c r="C216" s="167" t="s">
        <v>1017</v>
      </c>
      <c r="D216" s="167" t="s">
        <v>401</v>
      </c>
      <c r="E216" s="168" t="s">
        <v>2243</v>
      </c>
      <c r="F216" s="169" t="s">
        <v>2244</v>
      </c>
      <c r="G216" s="170" t="s">
        <v>385</v>
      </c>
      <c r="H216" s="171">
        <v>1</v>
      </c>
      <c r="I216" s="172"/>
      <c r="J216" s="173">
        <f t="shared" si="20"/>
        <v>0</v>
      </c>
      <c r="K216" s="174"/>
      <c r="L216" s="175"/>
      <c r="M216" s="176" t="s">
        <v>1</v>
      </c>
      <c r="N216" s="177" t="s">
        <v>37</v>
      </c>
      <c r="O216" s="58"/>
      <c r="P216" s="163">
        <f t="shared" si="21"/>
        <v>0</v>
      </c>
      <c r="Q216" s="163">
        <v>0</v>
      </c>
      <c r="R216" s="163">
        <f t="shared" si="22"/>
        <v>0</v>
      </c>
      <c r="S216" s="163">
        <v>0</v>
      </c>
      <c r="T216" s="164">
        <f t="shared" si="2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5" t="s">
        <v>227</v>
      </c>
      <c r="AT216" s="165" t="s">
        <v>401</v>
      </c>
      <c r="AU216" s="165" t="s">
        <v>84</v>
      </c>
      <c r="AY216" s="14" t="s">
        <v>211</v>
      </c>
      <c r="BE216" s="166">
        <f t="shared" si="24"/>
        <v>0</v>
      </c>
      <c r="BF216" s="166">
        <f t="shared" si="25"/>
        <v>0</v>
      </c>
      <c r="BG216" s="166">
        <f t="shared" si="26"/>
        <v>0</v>
      </c>
      <c r="BH216" s="166">
        <f t="shared" si="27"/>
        <v>0</v>
      </c>
      <c r="BI216" s="166">
        <f t="shared" si="28"/>
        <v>0</v>
      </c>
      <c r="BJ216" s="14" t="s">
        <v>84</v>
      </c>
      <c r="BK216" s="166">
        <f t="shared" si="29"/>
        <v>0</v>
      </c>
      <c r="BL216" s="14" t="s">
        <v>217</v>
      </c>
      <c r="BM216" s="165" t="s">
        <v>1018</v>
      </c>
    </row>
    <row r="217" spans="1:65" s="2" customFormat="1" ht="16.5" customHeight="1" x14ac:dyDescent="0.2">
      <c r="A217" s="29"/>
      <c r="B217" s="152"/>
      <c r="C217" s="153" t="s">
        <v>392</v>
      </c>
      <c r="D217" s="153" t="s">
        <v>213</v>
      </c>
      <c r="E217" s="154" t="s">
        <v>2245</v>
      </c>
      <c r="F217" s="155" t="s">
        <v>2246</v>
      </c>
      <c r="G217" s="156" t="s">
        <v>385</v>
      </c>
      <c r="H217" s="157">
        <v>8</v>
      </c>
      <c r="I217" s="158"/>
      <c r="J217" s="159">
        <f t="shared" si="20"/>
        <v>0</v>
      </c>
      <c r="K217" s="160"/>
      <c r="L217" s="30"/>
      <c r="M217" s="161" t="s">
        <v>1</v>
      </c>
      <c r="N217" s="162" t="s">
        <v>37</v>
      </c>
      <c r="O217" s="58"/>
      <c r="P217" s="163">
        <f t="shared" si="21"/>
        <v>0</v>
      </c>
      <c r="Q217" s="163">
        <v>0</v>
      </c>
      <c r="R217" s="163">
        <f t="shared" si="22"/>
        <v>0</v>
      </c>
      <c r="S217" s="163">
        <v>0</v>
      </c>
      <c r="T217" s="164">
        <f t="shared" si="2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5" t="s">
        <v>217</v>
      </c>
      <c r="AT217" s="165" t="s">
        <v>213</v>
      </c>
      <c r="AU217" s="165" t="s">
        <v>84</v>
      </c>
      <c r="AY217" s="14" t="s">
        <v>211</v>
      </c>
      <c r="BE217" s="166">
        <f t="shared" si="24"/>
        <v>0</v>
      </c>
      <c r="BF217" s="166">
        <f t="shared" si="25"/>
        <v>0</v>
      </c>
      <c r="BG217" s="166">
        <f t="shared" si="26"/>
        <v>0</v>
      </c>
      <c r="BH217" s="166">
        <f t="shared" si="27"/>
        <v>0</v>
      </c>
      <c r="BI217" s="166">
        <f t="shared" si="28"/>
        <v>0</v>
      </c>
      <c r="BJ217" s="14" t="s">
        <v>84</v>
      </c>
      <c r="BK217" s="166">
        <f t="shared" si="29"/>
        <v>0</v>
      </c>
      <c r="BL217" s="14" t="s">
        <v>217</v>
      </c>
      <c r="BM217" s="165" t="s">
        <v>1023</v>
      </c>
    </row>
    <row r="218" spans="1:65" s="2" customFormat="1" ht="21.75" customHeight="1" x14ac:dyDescent="0.2">
      <c r="A218" s="29"/>
      <c r="B218" s="152"/>
      <c r="C218" s="153" t="s">
        <v>1024</v>
      </c>
      <c r="D218" s="153" t="s">
        <v>213</v>
      </c>
      <c r="E218" s="154" t="s">
        <v>2247</v>
      </c>
      <c r="F218" s="155" t="s">
        <v>2248</v>
      </c>
      <c r="G218" s="156" t="s">
        <v>257</v>
      </c>
      <c r="H218" s="157">
        <v>32</v>
      </c>
      <c r="I218" s="158"/>
      <c r="J218" s="159">
        <f t="shared" si="20"/>
        <v>0</v>
      </c>
      <c r="K218" s="160"/>
      <c r="L218" s="30"/>
      <c r="M218" s="161" t="s">
        <v>1</v>
      </c>
      <c r="N218" s="162" t="s">
        <v>37</v>
      </c>
      <c r="O218" s="58"/>
      <c r="P218" s="163">
        <f t="shared" si="21"/>
        <v>0</v>
      </c>
      <c r="Q218" s="163">
        <v>0</v>
      </c>
      <c r="R218" s="163">
        <f t="shared" si="22"/>
        <v>0</v>
      </c>
      <c r="S218" s="163">
        <v>0</v>
      </c>
      <c r="T218" s="164">
        <f t="shared" si="2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5" t="s">
        <v>217</v>
      </c>
      <c r="AT218" s="165" t="s">
        <v>213</v>
      </c>
      <c r="AU218" s="165" t="s">
        <v>84</v>
      </c>
      <c r="AY218" s="14" t="s">
        <v>211</v>
      </c>
      <c r="BE218" s="166">
        <f t="shared" si="24"/>
        <v>0</v>
      </c>
      <c r="BF218" s="166">
        <f t="shared" si="25"/>
        <v>0</v>
      </c>
      <c r="BG218" s="166">
        <f t="shared" si="26"/>
        <v>0</v>
      </c>
      <c r="BH218" s="166">
        <f t="shared" si="27"/>
        <v>0</v>
      </c>
      <c r="BI218" s="166">
        <f t="shared" si="28"/>
        <v>0</v>
      </c>
      <c r="BJ218" s="14" t="s">
        <v>84</v>
      </c>
      <c r="BK218" s="166">
        <f t="shared" si="29"/>
        <v>0</v>
      </c>
      <c r="BL218" s="14" t="s">
        <v>217</v>
      </c>
      <c r="BM218" s="165" t="s">
        <v>1025</v>
      </c>
    </row>
    <row r="219" spans="1:65" s="2" customFormat="1" ht="21.75" customHeight="1" x14ac:dyDescent="0.2">
      <c r="A219" s="29"/>
      <c r="B219" s="152"/>
      <c r="C219" s="153" t="s">
        <v>399</v>
      </c>
      <c r="D219" s="153" t="s">
        <v>213</v>
      </c>
      <c r="E219" s="154" t="s">
        <v>2249</v>
      </c>
      <c r="F219" s="155" t="s">
        <v>2250</v>
      </c>
      <c r="G219" s="156" t="s">
        <v>257</v>
      </c>
      <c r="H219" s="157">
        <v>16</v>
      </c>
      <c r="I219" s="158"/>
      <c r="J219" s="159">
        <f t="shared" si="20"/>
        <v>0</v>
      </c>
      <c r="K219" s="160"/>
      <c r="L219" s="30"/>
      <c r="M219" s="161" t="s">
        <v>1</v>
      </c>
      <c r="N219" s="162" t="s">
        <v>37</v>
      </c>
      <c r="O219" s="58"/>
      <c r="P219" s="163">
        <f t="shared" si="21"/>
        <v>0</v>
      </c>
      <c r="Q219" s="163">
        <v>0</v>
      </c>
      <c r="R219" s="163">
        <f t="shared" si="22"/>
        <v>0</v>
      </c>
      <c r="S219" s="163">
        <v>0</v>
      </c>
      <c r="T219" s="164">
        <f t="shared" si="2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5" t="s">
        <v>217</v>
      </c>
      <c r="AT219" s="165" t="s">
        <v>213</v>
      </c>
      <c r="AU219" s="165" t="s">
        <v>84</v>
      </c>
      <c r="AY219" s="14" t="s">
        <v>211</v>
      </c>
      <c r="BE219" s="166">
        <f t="shared" si="24"/>
        <v>0</v>
      </c>
      <c r="BF219" s="166">
        <f t="shared" si="25"/>
        <v>0</v>
      </c>
      <c r="BG219" s="166">
        <f t="shared" si="26"/>
        <v>0</v>
      </c>
      <c r="BH219" s="166">
        <f t="shared" si="27"/>
        <v>0</v>
      </c>
      <c r="BI219" s="166">
        <f t="shared" si="28"/>
        <v>0</v>
      </c>
      <c r="BJ219" s="14" t="s">
        <v>84</v>
      </c>
      <c r="BK219" s="166">
        <f t="shared" si="29"/>
        <v>0</v>
      </c>
      <c r="BL219" s="14" t="s">
        <v>217</v>
      </c>
      <c r="BM219" s="165" t="s">
        <v>1028</v>
      </c>
    </row>
    <row r="220" spans="1:65" s="2" customFormat="1" ht="24.2" customHeight="1" x14ac:dyDescent="0.2">
      <c r="A220" s="29"/>
      <c r="B220" s="152"/>
      <c r="C220" s="153" t="s">
        <v>1029</v>
      </c>
      <c r="D220" s="153" t="s">
        <v>213</v>
      </c>
      <c r="E220" s="154" t="s">
        <v>2251</v>
      </c>
      <c r="F220" s="155" t="s">
        <v>2252</v>
      </c>
      <c r="G220" s="156" t="s">
        <v>385</v>
      </c>
      <c r="H220" s="157">
        <v>105</v>
      </c>
      <c r="I220" s="158"/>
      <c r="J220" s="159">
        <f t="shared" si="20"/>
        <v>0</v>
      </c>
      <c r="K220" s="160"/>
      <c r="L220" s="30"/>
      <c r="M220" s="161" t="s">
        <v>1</v>
      </c>
      <c r="N220" s="162" t="s">
        <v>37</v>
      </c>
      <c r="O220" s="58"/>
      <c r="P220" s="163">
        <f t="shared" si="21"/>
        <v>0</v>
      </c>
      <c r="Q220" s="163">
        <v>0</v>
      </c>
      <c r="R220" s="163">
        <f t="shared" si="22"/>
        <v>0</v>
      </c>
      <c r="S220" s="163">
        <v>0</v>
      </c>
      <c r="T220" s="164">
        <f t="shared" si="2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5" t="s">
        <v>217</v>
      </c>
      <c r="AT220" s="165" t="s">
        <v>213</v>
      </c>
      <c r="AU220" s="165" t="s">
        <v>84</v>
      </c>
      <c r="AY220" s="14" t="s">
        <v>211</v>
      </c>
      <c r="BE220" s="166">
        <f t="shared" si="24"/>
        <v>0</v>
      </c>
      <c r="BF220" s="166">
        <f t="shared" si="25"/>
        <v>0</v>
      </c>
      <c r="BG220" s="166">
        <f t="shared" si="26"/>
        <v>0</v>
      </c>
      <c r="BH220" s="166">
        <f t="shared" si="27"/>
        <v>0</v>
      </c>
      <c r="BI220" s="166">
        <f t="shared" si="28"/>
        <v>0</v>
      </c>
      <c r="BJ220" s="14" t="s">
        <v>84</v>
      </c>
      <c r="BK220" s="166">
        <f t="shared" si="29"/>
        <v>0</v>
      </c>
      <c r="BL220" s="14" t="s">
        <v>217</v>
      </c>
      <c r="BM220" s="165" t="s">
        <v>1032</v>
      </c>
    </row>
    <row r="221" spans="1:65" s="2" customFormat="1" ht="21.75" customHeight="1" x14ac:dyDescent="0.2">
      <c r="A221" s="29"/>
      <c r="B221" s="152"/>
      <c r="C221" s="153" t="s">
        <v>404</v>
      </c>
      <c r="D221" s="153" t="s">
        <v>213</v>
      </c>
      <c r="E221" s="154" t="s">
        <v>2253</v>
      </c>
      <c r="F221" s="155" t="s">
        <v>2254</v>
      </c>
      <c r="G221" s="156" t="s">
        <v>385</v>
      </c>
      <c r="H221" s="157">
        <v>7</v>
      </c>
      <c r="I221" s="158"/>
      <c r="J221" s="159">
        <f t="shared" si="20"/>
        <v>0</v>
      </c>
      <c r="K221" s="160"/>
      <c r="L221" s="30"/>
      <c r="M221" s="161" t="s">
        <v>1</v>
      </c>
      <c r="N221" s="162" t="s">
        <v>37</v>
      </c>
      <c r="O221" s="58"/>
      <c r="P221" s="163">
        <f t="shared" si="21"/>
        <v>0</v>
      </c>
      <c r="Q221" s="163">
        <v>0</v>
      </c>
      <c r="R221" s="163">
        <f t="shared" si="22"/>
        <v>0</v>
      </c>
      <c r="S221" s="163">
        <v>0</v>
      </c>
      <c r="T221" s="164">
        <f t="shared" si="2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5" t="s">
        <v>217</v>
      </c>
      <c r="AT221" s="165" t="s">
        <v>213</v>
      </c>
      <c r="AU221" s="165" t="s">
        <v>84</v>
      </c>
      <c r="AY221" s="14" t="s">
        <v>211</v>
      </c>
      <c r="BE221" s="166">
        <f t="shared" si="24"/>
        <v>0</v>
      </c>
      <c r="BF221" s="166">
        <f t="shared" si="25"/>
        <v>0</v>
      </c>
      <c r="BG221" s="166">
        <f t="shared" si="26"/>
        <v>0</v>
      </c>
      <c r="BH221" s="166">
        <f t="shared" si="27"/>
        <v>0</v>
      </c>
      <c r="BI221" s="166">
        <f t="shared" si="28"/>
        <v>0</v>
      </c>
      <c r="BJ221" s="14" t="s">
        <v>84</v>
      </c>
      <c r="BK221" s="166">
        <f t="shared" si="29"/>
        <v>0</v>
      </c>
      <c r="BL221" s="14" t="s">
        <v>217</v>
      </c>
      <c r="BM221" s="165" t="s">
        <v>1033</v>
      </c>
    </row>
    <row r="222" spans="1:65" s="2" customFormat="1" ht="16.5" customHeight="1" x14ac:dyDescent="0.2">
      <c r="A222" s="29"/>
      <c r="B222" s="152"/>
      <c r="C222" s="153" t="s">
        <v>1034</v>
      </c>
      <c r="D222" s="153" t="s">
        <v>213</v>
      </c>
      <c r="E222" s="154" t="s">
        <v>2255</v>
      </c>
      <c r="F222" s="155" t="s">
        <v>2256</v>
      </c>
      <c r="G222" s="156" t="s">
        <v>385</v>
      </c>
      <c r="H222" s="157">
        <v>10</v>
      </c>
      <c r="I222" s="158"/>
      <c r="J222" s="159">
        <f t="shared" ref="J222:J253" si="30">ROUND(I222*H222,2)</f>
        <v>0</v>
      </c>
      <c r="K222" s="160"/>
      <c r="L222" s="30"/>
      <c r="M222" s="161" t="s">
        <v>1</v>
      </c>
      <c r="N222" s="162" t="s">
        <v>37</v>
      </c>
      <c r="O222" s="58"/>
      <c r="P222" s="163">
        <f t="shared" ref="P222:P253" si="31">O222*H222</f>
        <v>0</v>
      </c>
      <c r="Q222" s="163">
        <v>0</v>
      </c>
      <c r="R222" s="163">
        <f t="shared" ref="R222:R253" si="32">Q222*H222</f>
        <v>0</v>
      </c>
      <c r="S222" s="163">
        <v>0</v>
      </c>
      <c r="T222" s="164">
        <f t="shared" ref="T222:T253" si="33">S222*H222</f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5" t="s">
        <v>217</v>
      </c>
      <c r="AT222" s="165" t="s">
        <v>213</v>
      </c>
      <c r="AU222" s="165" t="s">
        <v>84</v>
      </c>
      <c r="AY222" s="14" t="s">
        <v>211</v>
      </c>
      <c r="BE222" s="166">
        <f t="shared" ref="BE222:BE258" si="34">IF(N222="základná",J222,0)</f>
        <v>0</v>
      </c>
      <c r="BF222" s="166">
        <f t="shared" ref="BF222:BF258" si="35">IF(N222="znížená",J222,0)</f>
        <v>0</v>
      </c>
      <c r="BG222" s="166">
        <f t="shared" ref="BG222:BG258" si="36">IF(N222="zákl. prenesená",J222,0)</f>
        <v>0</v>
      </c>
      <c r="BH222" s="166">
        <f t="shared" ref="BH222:BH258" si="37">IF(N222="zníž. prenesená",J222,0)</f>
        <v>0</v>
      </c>
      <c r="BI222" s="166">
        <f t="shared" ref="BI222:BI258" si="38">IF(N222="nulová",J222,0)</f>
        <v>0</v>
      </c>
      <c r="BJ222" s="14" t="s">
        <v>84</v>
      </c>
      <c r="BK222" s="166">
        <f t="shared" ref="BK222:BK258" si="39">ROUND(I222*H222,2)</f>
        <v>0</v>
      </c>
      <c r="BL222" s="14" t="s">
        <v>217</v>
      </c>
      <c r="BM222" s="165" t="s">
        <v>1035</v>
      </c>
    </row>
    <row r="223" spans="1:65" s="2" customFormat="1" ht="16.5" customHeight="1" x14ac:dyDescent="0.2">
      <c r="A223" s="29"/>
      <c r="B223" s="152"/>
      <c r="C223" s="167" t="s">
        <v>407</v>
      </c>
      <c r="D223" s="167" t="s">
        <v>401</v>
      </c>
      <c r="E223" s="168" t="s">
        <v>2257</v>
      </c>
      <c r="F223" s="169" t="s">
        <v>2258</v>
      </c>
      <c r="G223" s="170" t="s">
        <v>257</v>
      </c>
      <c r="H223" s="171">
        <v>120</v>
      </c>
      <c r="I223" s="172"/>
      <c r="J223" s="173">
        <f t="shared" si="30"/>
        <v>0</v>
      </c>
      <c r="K223" s="174"/>
      <c r="L223" s="175"/>
      <c r="M223" s="176" t="s">
        <v>1</v>
      </c>
      <c r="N223" s="177" t="s">
        <v>37</v>
      </c>
      <c r="O223" s="58"/>
      <c r="P223" s="163">
        <f t="shared" si="31"/>
        <v>0</v>
      </c>
      <c r="Q223" s="163">
        <v>0</v>
      </c>
      <c r="R223" s="163">
        <f t="shared" si="32"/>
        <v>0</v>
      </c>
      <c r="S223" s="163">
        <v>0</v>
      </c>
      <c r="T223" s="164">
        <f t="shared" si="3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5" t="s">
        <v>227</v>
      </c>
      <c r="AT223" s="165" t="s">
        <v>401</v>
      </c>
      <c r="AU223" s="165" t="s">
        <v>84</v>
      </c>
      <c r="AY223" s="14" t="s">
        <v>211</v>
      </c>
      <c r="BE223" s="166">
        <f t="shared" si="34"/>
        <v>0</v>
      </c>
      <c r="BF223" s="166">
        <f t="shared" si="35"/>
        <v>0</v>
      </c>
      <c r="BG223" s="166">
        <f t="shared" si="36"/>
        <v>0</v>
      </c>
      <c r="BH223" s="166">
        <f t="shared" si="37"/>
        <v>0</v>
      </c>
      <c r="BI223" s="166">
        <f t="shared" si="38"/>
        <v>0</v>
      </c>
      <c r="BJ223" s="14" t="s">
        <v>84</v>
      </c>
      <c r="BK223" s="166">
        <f t="shared" si="39"/>
        <v>0</v>
      </c>
      <c r="BL223" s="14" t="s">
        <v>217</v>
      </c>
      <c r="BM223" s="165" t="s">
        <v>1040</v>
      </c>
    </row>
    <row r="224" spans="1:65" s="2" customFormat="1" ht="21.75" customHeight="1" x14ac:dyDescent="0.2">
      <c r="A224" s="29"/>
      <c r="B224" s="152"/>
      <c r="C224" s="153" t="s">
        <v>387</v>
      </c>
      <c r="D224" s="153" t="s">
        <v>213</v>
      </c>
      <c r="E224" s="154" t="s">
        <v>2259</v>
      </c>
      <c r="F224" s="155" t="s">
        <v>2260</v>
      </c>
      <c r="G224" s="156" t="s">
        <v>257</v>
      </c>
      <c r="H224" s="157">
        <v>120</v>
      </c>
      <c r="I224" s="158"/>
      <c r="J224" s="159">
        <f t="shared" si="30"/>
        <v>0</v>
      </c>
      <c r="K224" s="160"/>
      <c r="L224" s="30"/>
      <c r="M224" s="161" t="s">
        <v>1</v>
      </c>
      <c r="N224" s="162" t="s">
        <v>37</v>
      </c>
      <c r="O224" s="58"/>
      <c r="P224" s="163">
        <f t="shared" si="31"/>
        <v>0</v>
      </c>
      <c r="Q224" s="163">
        <v>0</v>
      </c>
      <c r="R224" s="163">
        <f t="shared" si="32"/>
        <v>0</v>
      </c>
      <c r="S224" s="163">
        <v>0</v>
      </c>
      <c r="T224" s="164">
        <f t="shared" si="3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5" t="s">
        <v>217</v>
      </c>
      <c r="AT224" s="165" t="s">
        <v>213</v>
      </c>
      <c r="AU224" s="165" t="s">
        <v>84</v>
      </c>
      <c r="AY224" s="14" t="s">
        <v>211</v>
      </c>
      <c r="BE224" s="166">
        <f t="shared" si="34"/>
        <v>0</v>
      </c>
      <c r="BF224" s="166">
        <f t="shared" si="35"/>
        <v>0</v>
      </c>
      <c r="BG224" s="166">
        <f t="shared" si="36"/>
        <v>0</v>
      </c>
      <c r="BH224" s="166">
        <f t="shared" si="37"/>
        <v>0</v>
      </c>
      <c r="BI224" s="166">
        <f t="shared" si="38"/>
        <v>0</v>
      </c>
      <c r="BJ224" s="14" t="s">
        <v>84</v>
      </c>
      <c r="BK224" s="166">
        <f t="shared" si="39"/>
        <v>0</v>
      </c>
      <c r="BL224" s="14" t="s">
        <v>217</v>
      </c>
      <c r="BM224" s="165" t="s">
        <v>1043</v>
      </c>
    </row>
    <row r="225" spans="1:65" s="2" customFormat="1" ht="16.5" customHeight="1" x14ac:dyDescent="0.2">
      <c r="A225" s="29"/>
      <c r="B225" s="152"/>
      <c r="C225" s="167" t="s">
        <v>411</v>
      </c>
      <c r="D225" s="167" t="s">
        <v>401</v>
      </c>
      <c r="E225" s="168" t="s">
        <v>2261</v>
      </c>
      <c r="F225" s="169" t="s">
        <v>2262</v>
      </c>
      <c r="G225" s="170" t="s">
        <v>257</v>
      </c>
      <c r="H225" s="171">
        <v>165</v>
      </c>
      <c r="I225" s="172"/>
      <c r="J225" s="173">
        <f t="shared" si="30"/>
        <v>0</v>
      </c>
      <c r="K225" s="174"/>
      <c r="L225" s="175"/>
      <c r="M225" s="176" t="s">
        <v>1</v>
      </c>
      <c r="N225" s="177" t="s">
        <v>37</v>
      </c>
      <c r="O225" s="58"/>
      <c r="P225" s="163">
        <f t="shared" si="31"/>
        <v>0</v>
      </c>
      <c r="Q225" s="163">
        <v>0</v>
      </c>
      <c r="R225" s="163">
        <f t="shared" si="32"/>
        <v>0</v>
      </c>
      <c r="S225" s="163">
        <v>0</v>
      </c>
      <c r="T225" s="164">
        <f t="shared" si="3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5" t="s">
        <v>227</v>
      </c>
      <c r="AT225" s="165" t="s">
        <v>401</v>
      </c>
      <c r="AU225" s="165" t="s">
        <v>84</v>
      </c>
      <c r="AY225" s="14" t="s">
        <v>211</v>
      </c>
      <c r="BE225" s="166">
        <f t="shared" si="34"/>
        <v>0</v>
      </c>
      <c r="BF225" s="166">
        <f t="shared" si="35"/>
        <v>0</v>
      </c>
      <c r="BG225" s="166">
        <f t="shared" si="36"/>
        <v>0</v>
      </c>
      <c r="BH225" s="166">
        <f t="shared" si="37"/>
        <v>0</v>
      </c>
      <c r="BI225" s="166">
        <f t="shared" si="38"/>
        <v>0</v>
      </c>
      <c r="BJ225" s="14" t="s">
        <v>84</v>
      </c>
      <c r="BK225" s="166">
        <f t="shared" si="39"/>
        <v>0</v>
      </c>
      <c r="BL225" s="14" t="s">
        <v>217</v>
      </c>
      <c r="BM225" s="165" t="s">
        <v>1046</v>
      </c>
    </row>
    <row r="226" spans="1:65" s="2" customFormat="1" ht="21.75" customHeight="1" x14ac:dyDescent="0.2">
      <c r="A226" s="29"/>
      <c r="B226" s="152"/>
      <c r="C226" s="153" t="s">
        <v>13</v>
      </c>
      <c r="D226" s="153" t="s">
        <v>213</v>
      </c>
      <c r="E226" s="154" t="s">
        <v>2263</v>
      </c>
      <c r="F226" s="155" t="s">
        <v>2264</v>
      </c>
      <c r="G226" s="156" t="s">
        <v>257</v>
      </c>
      <c r="H226" s="157">
        <v>165</v>
      </c>
      <c r="I226" s="158"/>
      <c r="J226" s="159">
        <f t="shared" si="30"/>
        <v>0</v>
      </c>
      <c r="K226" s="160"/>
      <c r="L226" s="30"/>
      <c r="M226" s="161" t="s">
        <v>1</v>
      </c>
      <c r="N226" s="162" t="s">
        <v>37</v>
      </c>
      <c r="O226" s="58"/>
      <c r="P226" s="163">
        <f t="shared" si="31"/>
        <v>0</v>
      </c>
      <c r="Q226" s="163">
        <v>0</v>
      </c>
      <c r="R226" s="163">
        <f t="shared" si="32"/>
        <v>0</v>
      </c>
      <c r="S226" s="163">
        <v>0</v>
      </c>
      <c r="T226" s="164">
        <f t="shared" si="3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5" t="s">
        <v>217</v>
      </c>
      <c r="AT226" s="165" t="s">
        <v>213</v>
      </c>
      <c r="AU226" s="165" t="s">
        <v>84</v>
      </c>
      <c r="AY226" s="14" t="s">
        <v>211</v>
      </c>
      <c r="BE226" s="166">
        <f t="shared" si="34"/>
        <v>0</v>
      </c>
      <c r="BF226" s="166">
        <f t="shared" si="35"/>
        <v>0</v>
      </c>
      <c r="BG226" s="166">
        <f t="shared" si="36"/>
        <v>0</v>
      </c>
      <c r="BH226" s="166">
        <f t="shared" si="37"/>
        <v>0</v>
      </c>
      <c r="BI226" s="166">
        <f t="shared" si="38"/>
        <v>0</v>
      </c>
      <c r="BJ226" s="14" t="s">
        <v>84</v>
      </c>
      <c r="BK226" s="166">
        <f t="shared" si="39"/>
        <v>0</v>
      </c>
      <c r="BL226" s="14" t="s">
        <v>217</v>
      </c>
      <c r="BM226" s="165" t="s">
        <v>1049</v>
      </c>
    </row>
    <row r="227" spans="1:65" s="2" customFormat="1" ht="16.5" customHeight="1" x14ac:dyDescent="0.2">
      <c r="A227" s="29"/>
      <c r="B227" s="152"/>
      <c r="C227" s="167" t="s">
        <v>415</v>
      </c>
      <c r="D227" s="167" t="s">
        <v>401</v>
      </c>
      <c r="E227" s="168" t="s">
        <v>2265</v>
      </c>
      <c r="F227" s="169" t="s">
        <v>2266</v>
      </c>
      <c r="G227" s="170" t="s">
        <v>257</v>
      </c>
      <c r="H227" s="171">
        <v>1470</v>
      </c>
      <c r="I227" s="172"/>
      <c r="J227" s="173">
        <f t="shared" si="30"/>
        <v>0</v>
      </c>
      <c r="K227" s="174"/>
      <c r="L227" s="175"/>
      <c r="M227" s="176" t="s">
        <v>1</v>
      </c>
      <c r="N227" s="177" t="s">
        <v>37</v>
      </c>
      <c r="O227" s="58"/>
      <c r="P227" s="163">
        <f t="shared" si="31"/>
        <v>0</v>
      </c>
      <c r="Q227" s="163">
        <v>0</v>
      </c>
      <c r="R227" s="163">
        <f t="shared" si="32"/>
        <v>0</v>
      </c>
      <c r="S227" s="163">
        <v>0</v>
      </c>
      <c r="T227" s="164">
        <f t="shared" si="3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5" t="s">
        <v>227</v>
      </c>
      <c r="AT227" s="165" t="s">
        <v>401</v>
      </c>
      <c r="AU227" s="165" t="s">
        <v>84</v>
      </c>
      <c r="AY227" s="14" t="s">
        <v>211</v>
      </c>
      <c r="BE227" s="166">
        <f t="shared" si="34"/>
        <v>0</v>
      </c>
      <c r="BF227" s="166">
        <f t="shared" si="35"/>
        <v>0</v>
      </c>
      <c r="BG227" s="166">
        <f t="shared" si="36"/>
        <v>0</v>
      </c>
      <c r="BH227" s="166">
        <f t="shared" si="37"/>
        <v>0</v>
      </c>
      <c r="BI227" s="166">
        <f t="shared" si="38"/>
        <v>0</v>
      </c>
      <c r="BJ227" s="14" t="s">
        <v>84</v>
      </c>
      <c r="BK227" s="166">
        <f t="shared" si="39"/>
        <v>0</v>
      </c>
      <c r="BL227" s="14" t="s">
        <v>217</v>
      </c>
      <c r="BM227" s="165" t="s">
        <v>1052</v>
      </c>
    </row>
    <row r="228" spans="1:65" s="2" customFormat="1" ht="24.2" customHeight="1" x14ac:dyDescent="0.2">
      <c r="A228" s="29"/>
      <c r="B228" s="152"/>
      <c r="C228" s="153" t="s">
        <v>1053</v>
      </c>
      <c r="D228" s="153" t="s">
        <v>213</v>
      </c>
      <c r="E228" s="154" t="s">
        <v>2267</v>
      </c>
      <c r="F228" s="155" t="s">
        <v>2268</v>
      </c>
      <c r="G228" s="156" t="s">
        <v>257</v>
      </c>
      <c r="H228" s="157">
        <v>1470</v>
      </c>
      <c r="I228" s="158"/>
      <c r="J228" s="159">
        <f t="shared" si="30"/>
        <v>0</v>
      </c>
      <c r="K228" s="160"/>
      <c r="L228" s="30"/>
      <c r="M228" s="161" t="s">
        <v>1</v>
      </c>
      <c r="N228" s="162" t="s">
        <v>37</v>
      </c>
      <c r="O228" s="58"/>
      <c r="P228" s="163">
        <f t="shared" si="31"/>
        <v>0</v>
      </c>
      <c r="Q228" s="163">
        <v>0</v>
      </c>
      <c r="R228" s="163">
        <f t="shared" si="32"/>
        <v>0</v>
      </c>
      <c r="S228" s="163">
        <v>0</v>
      </c>
      <c r="T228" s="164">
        <f t="shared" si="3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5" t="s">
        <v>217</v>
      </c>
      <c r="AT228" s="165" t="s">
        <v>213</v>
      </c>
      <c r="AU228" s="165" t="s">
        <v>84</v>
      </c>
      <c r="AY228" s="14" t="s">
        <v>211</v>
      </c>
      <c r="BE228" s="166">
        <f t="shared" si="34"/>
        <v>0</v>
      </c>
      <c r="BF228" s="166">
        <f t="shared" si="35"/>
        <v>0</v>
      </c>
      <c r="BG228" s="166">
        <f t="shared" si="36"/>
        <v>0</v>
      </c>
      <c r="BH228" s="166">
        <f t="shared" si="37"/>
        <v>0</v>
      </c>
      <c r="BI228" s="166">
        <f t="shared" si="38"/>
        <v>0</v>
      </c>
      <c r="BJ228" s="14" t="s">
        <v>84</v>
      </c>
      <c r="BK228" s="166">
        <f t="shared" si="39"/>
        <v>0</v>
      </c>
      <c r="BL228" s="14" t="s">
        <v>217</v>
      </c>
      <c r="BM228" s="165" t="s">
        <v>1056</v>
      </c>
    </row>
    <row r="229" spans="1:65" s="2" customFormat="1" ht="24.2" customHeight="1" x14ac:dyDescent="0.2">
      <c r="A229" s="29"/>
      <c r="B229" s="152"/>
      <c r="C229" s="167" t="s">
        <v>421</v>
      </c>
      <c r="D229" s="167" t="s">
        <v>401</v>
      </c>
      <c r="E229" s="168" t="s">
        <v>2269</v>
      </c>
      <c r="F229" s="169" t="s">
        <v>2270</v>
      </c>
      <c r="G229" s="170" t="s">
        <v>257</v>
      </c>
      <c r="H229" s="171">
        <v>255</v>
      </c>
      <c r="I229" s="172"/>
      <c r="J229" s="173">
        <f t="shared" si="30"/>
        <v>0</v>
      </c>
      <c r="K229" s="174"/>
      <c r="L229" s="175"/>
      <c r="M229" s="176" t="s">
        <v>1</v>
      </c>
      <c r="N229" s="177" t="s">
        <v>37</v>
      </c>
      <c r="O229" s="58"/>
      <c r="P229" s="163">
        <f t="shared" si="31"/>
        <v>0</v>
      </c>
      <c r="Q229" s="163">
        <v>0</v>
      </c>
      <c r="R229" s="163">
        <f t="shared" si="32"/>
        <v>0</v>
      </c>
      <c r="S229" s="163">
        <v>0</v>
      </c>
      <c r="T229" s="164">
        <f t="shared" si="3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5" t="s">
        <v>227</v>
      </c>
      <c r="AT229" s="165" t="s">
        <v>401</v>
      </c>
      <c r="AU229" s="165" t="s">
        <v>84</v>
      </c>
      <c r="AY229" s="14" t="s">
        <v>211</v>
      </c>
      <c r="BE229" s="166">
        <f t="shared" si="34"/>
        <v>0</v>
      </c>
      <c r="BF229" s="166">
        <f t="shared" si="35"/>
        <v>0</v>
      </c>
      <c r="BG229" s="166">
        <f t="shared" si="36"/>
        <v>0</v>
      </c>
      <c r="BH229" s="166">
        <f t="shared" si="37"/>
        <v>0</v>
      </c>
      <c r="BI229" s="166">
        <f t="shared" si="38"/>
        <v>0</v>
      </c>
      <c r="BJ229" s="14" t="s">
        <v>84</v>
      </c>
      <c r="BK229" s="166">
        <f t="shared" si="39"/>
        <v>0</v>
      </c>
      <c r="BL229" s="14" t="s">
        <v>217</v>
      </c>
      <c r="BM229" s="165" t="s">
        <v>1057</v>
      </c>
    </row>
    <row r="230" spans="1:65" s="2" customFormat="1" ht="24.2" customHeight="1" x14ac:dyDescent="0.2">
      <c r="A230" s="29"/>
      <c r="B230" s="152"/>
      <c r="C230" s="153" t="s">
        <v>1058</v>
      </c>
      <c r="D230" s="153" t="s">
        <v>213</v>
      </c>
      <c r="E230" s="154" t="s">
        <v>2271</v>
      </c>
      <c r="F230" s="155" t="s">
        <v>2272</v>
      </c>
      <c r="G230" s="156" t="s">
        <v>257</v>
      </c>
      <c r="H230" s="157">
        <v>255</v>
      </c>
      <c r="I230" s="158"/>
      <c r="J230" s="159">
        <f t="shared" si="30"/>
        <v>0</v>
      </c>
      <c r="K230" s="160"/>
      <c r="L230" s="30"/>
      <c r="M230" s="161" t="s">
        <v>1</v>
      </c>
      <c r="N230" s="162" t="s">
        <v>37</v>
      </c>
      <c r="O230" s="58"/>
      <c r="P230" s="163">
        <f t="shared" si="31"/>
        <v>0</v>
      </c>
      <c r="Q230" s="163">
        <v>0</v>
      </c>
      <c r="R230" s="163">
        <f t="shared" si="32"/>
        <v>0</v>
      </c>
      <c r="S230" s="163">
        <v>0</v>
      </c>
      <c r="T230" s="164">
        <f t="shared" si="3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5" t="s">
        <v>217</v>
      </c>
      <c r="AT230" s="165" t="s">
        <v>213</v>
      </c>
      <c r="AU230" s="165" t="s">
        <v>84</v>
      </c>
      <c r="AY230" s="14" t="s">
        <v>211</v>
      </c>
      <c r="BE230" s="166">
        <f t="shared" si="34"/>
        <v>0</v>
      </c>
      <c r="BF230" s="166">
        <f t="shared" si="35"/>
        <v>0</v>
      </c>
      <c r="BG230" s="166">
        <f t="shared" si="36"/>
        <v>0</v>
      </c>
      <c r="BH230" s="166">
        <f t="shared" si="37"/>
        <v>0</v>
      </c>
      <c r="BI230" s="166">
        <f t="shared" si="38"/>
        <v>0</v>
      </c>
      <c r="BJ230" s="14" t="s">
        <v>84</v>
      </c>
      <c r="BK230" s="166">
        <f t="shared" si="39"/>
        <v>0</v>
      </c>
      <c r="BL230" s="14" t="s">
        <v>217</v>
      </c>
      <c r="BM230" s="165" t="s">
        <v>1059</v>
      </c>
    </row>
    <row r="231" spans="1:65" s="2" customFormat="1" ht="16.5" customHeight="1" x14ac:dyDescent="0.2">
      <c r="A231" s="29"/>
      <c r="B231" s="152"/>
      <c r="C231" s="167" t="s">
        <v>424</v>
      </c>
      <c r="D231" s="167" t="s">
        <v>401</v>
      </c>
      <c r="E231" s="168" t="s">
        <v>2273</v>
      </c>
      <c r="F231" s="169" t="s">
        <v>2274</v>
      </c>
      <c r="G231" s="170" t="s">
        <v>257</v>
      </c>
      <c r="H231" s="171">
        <v>4575</v>
      </c>
      <c r="I231" s="172"/>
      <c r="J231" s="173">
        <f t="shared" si="30"/>
        <v>0</v>
      </c>
      <c r="K231" s="174"/>
      <c r="L231" s="175"/>
      <c r="M231" s="176" t="s">
        <v>1</v>
      </c>
      <c r="N231" s="177" t="s">
        <v>37</v>
      </c>
      <c r="O231" s="58"/>
      <c r="P231" s="163">
        <f t="shared" si="31"/>
        <v>0</v>
      </c>
      <c r="Q231" s="163">
        <v>0</v>
      </c>
      <c r="R231" s="163">
        <f t="shared" si="32"/>
        <v>0</v>
      </c>
      <c r="S231" s="163">
        <v>0</v>
      </c>
      <c r="T231" s="164">
        <f t="shared" si="3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5" t="s">
        <v>227</v>
      </c>
      <c r="AT231" s="165" t="s">
        <v>401</v>
      </c>
      <c r="AU231" s="165" t="s">
        <v>84</v>
      </c>
      <c r="AY231" s="14" t="s">
        <v>211</v>
      </c>
      <c r="BE231" s="166">
        <f t="shared" si="34"/>
        <v>0</v>
      </c>
      <c r="BF231" s="166">
        <f t="shared" si="35"/>
        <v>0</v>
      </c>
      <c r="BG231" s="166">
        <f t="shared" si="36"/>
        <v>0</v>
      </c>
      <c r="BH231" s="166">
        <f t="shared" si="37"/>
        <v>0</v>
      </c>
      <c r="BI231" s="166">
        <f t="shared" si="38"/>
        <v>0</v>
      </c>
      <c r="BJ231" s="14" t="s">
        <v>84</v>
      </c>
      <c r="BK231" s="166">
        <f t="shared" si="39"/>
        <v>0</v>
      </c>
      <c r="BL231" s="14" t="s">
        <v>217</v>
      </c>
      <c r="BM231" s="165" t="s">
        <v>1064</v>
      </c>
    </row>
    <row r="232" spans="1:65" s="2" customFormat="1" ht="24.2" customHeight="1" x14ac:dyDescent="0.2">
      <c r="A232" s="29"/>
      <c r="B232" s="152"/>
      <c r="C232" s="153" t="s">
        <v>1065</v>
      </c>
      <c r="D232" s="153" t="s">
        <v>213</v>
      </c>
      <c r="E232" s="154" t="s">
        <v>2275</v>
      </c>
      <c r="F232" s="155" t="s">
        <v>2276</v>
      </c>
      <c r="G232" s="156" t="s">
        <v>257</v>
      </c>
      <c r="H232" s="157">
        <v>4575</v>
      </c>
      <c r="I232" s="158"/>
      <c r="J232" s="159">
        <f t="shared" si="30"/>
        <v>0</v>
      </c>
      <c r="K232" s="160"/>
      <c r="L232" s="30"/>
      <c r="M232" s="161" t="s">
        <v>1</v>
      </c>
      <c r="N232" s="162" t="s">
        <v>37</v>
      </c>
      <c r="O232" s="58"/>
      <c r="P232" s="163">
        <f t="shared" si="31"/>
        <v>0</v>
      </c>
      <c r="Q232" s="163">
        <v>0</v>
      </c>
      <c r="R232" s="163">
        <f t="shared" si="32"/>
        <v>0</v>
      </c>
      <c r="S232" s="163">
        <v>0</v>
      </c>
      <c r="T232" s="164">
        <f t="shared" si="3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5" t="s">
        <v>217</v>
      </c>
      <c r="AT232" s="165" t="s">
        <v>213</v>
      </c>
      <c r="AU232" s="165" t="s">
        <v>84</v>
      </c>
      <c r="AY232" s="14" t="s">
        <v>211</v>
      </c>
      <c r="BE232" s="166">
        <f t="shared" si="34"/>
        <v>0</v>
      </c>
      <c r="BF232" s="166">
        <f t="shared" si="35"/>
        <v>0</v>
      </c>
      <c r="BG232" s="166">
        <f t="shared" si="36"/>
        <v>0</v>
      </c>
      <c r="BH232" s="166">
        <f t="shared" si="37"/>
        <v>0</v>
      </c>
      <c r="BI232" s="166">
        <f t="shared" si="38"/>
        <v>0</v>
      </c>
      <c r="BJ232" s="14" t="s">
        <v>84</v>
      </c>
      <c r="BK232" s="166">
        <f t="shared" si="39"/>
        <v>0</v>
      </c>
      <c r="BL232" s="14" t="s">
        <v>217</v>
      </c>
      <c r="BM232" s="165" t="s">
        <v>1068</v>
      </c>
    </row>
    <row r="233" spans="1:65" s="2" customFormat="1" ht="24.2" customHeight="1" x14ac:dyDescent="0.2">
      <c r="A233" s="29"/>
      <c r="B233" s="152"/>
      <c r="C233" s="167" t="s">
        <v>428</v>
      </c>
      <c r="D233" s="167" t="s">
        <v>401</v>
      </c>
      <c r="E233" s="168" t="s">
        <v>2277</v>
      </c>
      <c r="F233" s="169" t="s">
        <v>2278</v>
      </c>
      <c r="G233" s="170" t="s">
        <v>257</v>
      </c>
      <c r="H233" s="171">
        <v>14</v>
      </c>
      <c r="I233" s="172"/>
      <c r="J233" s="173">
        <f t="shared" si="30"/>
        <v>0</v>
      </c>
      <c r="K233" s="174"/>
      <c r="L233" s="175"/>
      <c r="M233" s="176" t="s">
        <v>1</v>
      </c>
      <c r="N233" s="177" t="s">
        <v>37</v>
      </c>
      <c r="O233" s="58"/>
      <c r="P233" s="163">
        <f t="shared" si="31"/>
        <v>0</v>
      </c>
      <c r="Q233" s="163">
        <v>0</v>
      </c>
      <c r="R233" s="163">
        <f t="shared" si="32"/>
        <v>0</v>
      </c>
      <c r="S233" s="163">
        <v>0</v>
      </c>
      <c r="T233" s="164">
        <f t="shared" si="3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5" t="s">
        <v>227</v>
      </c>
      <c r="AT233" s="165" t="s">
        <v>401</v>
      </c>
      <c r="AU233" s="165" t="s">
        <v>84</v>
      </c>
      <c r="AY233" s="14" t="s">
        <v>211</v>
      </c>
      <c r="BE233" s="166">
        <f t="shared" si="34"/>
        <v>0</v>
      </c>
      <c r="BF233" s="166">
        <f t="shared" si="35"/>
        <v>0</v>
      </c>
      <c r="BG233" s="166">
        <f t="shared" si="36"/>
        <v>0</v>
      </c>
      <c r="BH233" s="166">
        <f t="shared" si="37"/>
        <v>0</v>
      </c>
      <c r="BI233" s="166">
        <f t="shared" si="38"/>
        <v>0</v>
      </c>
      <c r="BJ233" s="14" t="s">
        <v>84</v>
      </c>
      <c r="BK233" s="166">
        <f t="shared" si="39"/>
        <v>0</v>
      </c>
      <c r="BL233" s="14" t="s">
        <v>217</v>
      </c>
      <c r="BM233" s="165" t="s">
        <v>1071</v>
      </c>
    </row>
    <row r="234" spans="1:65" s="2" customFormat="1" ht="24.2" customHeight="1" x14ac:dyDescent="0.2">
      <c r="A234" s="29"/>
      <c r="B234" s="152"/>
      <c r="C234" s="153" t="s">
        <v>1072</v>
      </c>
      <c r="D234" s="153" t="s">
        <v>213</v>
      </c>
      <c r="E234" s="154" t="s">
        <v>2279</v>
      </c>
      <c r="F234" s="155" t="s">
        <v>2280</v>
      </c>
      <c r="G234" s="156" t="s">
        <v>257</v>
      </c>
      <c r="H234" s="157">
        <v>14</v>
      </c>
      <c r="I234" s="158"/>
      <c r="J234" s="159">
        <f t="shared" si="30"/>
        <v>0</v>
      </c>
      <c r="K234" s="160"/>
      <c r="L234" s="30"/>
      <c r="M234" s="161" t="s">
        <v>1</v>
      </c>
      <c r="N234" s="162" t="s">
        <v>37</v>
      </c>
      <c r="O234" s="58"/>
      <c r="P234" s="163">
        <f t="shared" si="31"/>
        <v>0</v>
      </c>
      <c r="Q234" s="163">
        <v>0</v>
      </c>
      <c r="R234" s="163">
        <f t="shared" si="32"/>
        <v>0</v>
      </c>
      <c r="S234" s="163">
        <v>0</v>
      </c>
      <c r="T234" s="164">
        <f t="shared" si="3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5" t="s">
        <v>217</v>
      </c>
      <c r="AT234" s="165" t="s">
        <v>213</v>
      </c>
      <c r="AU234" s="165" t="s">
        <v>84</v>
      </c>
      <c r="AY234" s="14" t="s">
        <v>211</v>
      </c>
      <c r="BE234" s="166">
        <f t="shared" si="34"/>
        <v>0</v>
      </c>
      <c r="BF234" s="166">
        <f t="shared" si="35"/>
        <v>0</v>
      </c>
      <c r="BG234" s="166">
        <f t="shared" si="36"/>
        <v>0</v>
      </c>
      <c r="BH234" s="166">
        <f t="shared" si="37"/>
        <v>0</v>
      </c>
      <c r="BI234" s="166">
        <f t="shared" si="38"/>
        <v>0</v>
      </c>
      <c r="BJ234" s="14" t="s">
        <v>84</v>
      </c>
      <c r="BK234" s="166">
        <f t="shared" si="39"/>
        <v>0</v>
      </c>
      <c r="BL234" s="14" t="s">
        <v>217</v>
      </c>
      <c r="BM234" s="165" t="s">
        <v>1075</v>
      </c>
    </row>
    <row r="235" spans="1:65" s="2" customFormat="1" ht="16.5" customHeight="1" x14ac:dyDescent="0.2">
      <c r="A235" s="29"/>
      <c r="B235" s="152"/>
      <c r="C235" s="167" t="s">
        <v>431</v>
      </c>
      <c r="D235" s="167" t="s">
        <v>401</v>
      </c>
      <c r="E235" s="168" t="s">
        <v>2281</v>
      </c>
      <c r="F235" s="169" t="s">
        <v>2282</v>
      </c>
      <c r="G235" s="170" t="s">
        <v>257</v>
      </c>
      <c r="H235" s="171">
        <v>940</v>
      </c>
      <c r="I235" s="172"/>
      <c r="J235" s="173">
        <f t="shared" si="30"/>
        <v>0</v>
      </c>
      <c r="K235" s="174"/>
      <c r="L235" s="175"/>
      <c r="M235" s="176" t="s">
        <v>1</v>
      </c>
      <c r="N235" s="177" t="s">
        <v>37</v>
      </c>
      <c r="O235" s="58"/>
      <c r="P235" s="163">
        <f t="shared" si="31"/>
        <v>0</v>
      </c>
      <c r="Q235" s="163">
        <v>0</v>
      </c>
      <c r="R235" s="163">
        <f t="shared" si="32"/>
        <v>0</v>
      </c>
      <c r="S235" s="163">
        <v>0</v>
      </c>
      <c r="T235" s="164">
        <f t="shared" si="3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5" t="s">
        <v>227</v>
      </c>
      <c r="AT235" s="165" t="s">
        <v>401</v>
      </c>
      <c r="AU235" s="165" t="s">
        <v>84</v>
      </c>
      <c r="AY235" s="14" t="s">
        <v>211</v>
      </c>
      <c r="BE235" s="166">
        <f t="shared" si="34"/>
        <v>0</v>
      </c>
      <c r="BF235" s="166">
        <f t="shared" si="35"/>
        <v>0</v>
      </c>
      <c r="BG235" s="166">
        <f t="shared" si="36"/>
        <v>0</v>
      </c>
      <c r="BH235" s="166">
        <f t="shared" si="37"/>
        <v>0</v>
      </c>
      <c r="BI235" s="166">
        <f t="shared" si="38"/>
        <v>0</v>
      </c>
      <c r="BJ235" s="14" t="s">
        <v>84</v>
      </c>
      <c r="BK235" s="166">
        <f t="shared" si="39"/>
        <v>0</v>
      </c>
      <c r="BL235" s="14" t="s">
        <v>217</v>
      </c>
      <c r="BM235" s="165" t="s">
        <v>1076</v>
      </c>
    </row>
    <row r="236" spans="1:65" s="2" customFormat="1" ht="24.2" customHeight="1" x14ac:dyDescent="0.2">
      <c r="A236" s="29"/>
      <c r="B236" s="152"/>
      <c r="C236" s="153" t="s">
        <v>1077</v>
      </c>
      <c r="D236" s="153" t="s">
        <v>213</v>
      </c>
      <c r="E236" s="154" t="s">
        <v>2283</v>
      </c>
      <c r="F236" s="155" t="s">
        <v>2284</v>
      </c>
      <c r="G236" s="156" t="s">
        <v>257</v>
      </c>
      <c r="H236" s="157">
        <v>940</v>
      </c>
      <c r="I236" s="158"/>
      <c r="J236" s="159">
        <f t="shared" si="30"/>
        <v>0</v>
      </c>
      <c r="K236" s="160"/>
      <c r="L236" s="30"/>
      <c r="M236" s="161" t="s">
        <v>1</v>
      </c>
      <c r="N236" s="162" t="s">
        <v>37</v>
      </c>
      <c r="O236" s="58"/>
      <c r="P236" s="163">
        <f t="shared" si="31"/>
        <v>0</v>
      </c>
      <c r="Q236" s="163">
        <v>0</v>
      </c>
      <c r="R236" s="163">
        <f t="shared" si="32"/>
        <v>0</v>
      </c>
      <c r="S236" s="163">
        <v>0</v>
      </c>
      <c r="T236" s="164">
        <f t="shared" si="3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5" t="s">
        <v>217</v>
      </c>
      <c r="AT236" s="165" t="s">
        <v>213</v>
      </c>
      <c r="AU236" s="165" t="s">
        <v>84</v>
      </c>
      <c r="AY236" s="14" t="s">
        <v>211</v>
      </c>
      <c r="BE236" s="166">
        <f t="shared" si="34"/>
        <v>0</v>
      </c>
      <c r="BF236" s="166">
        <f t="shared" si="35"/>
        <v>0</v>
      </c>
      <c r="BG236" s="166">
        <f t="shared" si="36"/>
        <v>0</v>
      </c>
      <c r="BH236" s="166">
        <f t="shared" si="37"/>
        <v>0</v>
      </c>
      <c r="BI236" s="166">
        <f t="shared" si="38"/>
        <v>0</v>
      </c>
      <c r="BJ236" s="14" t="s">
        <v>84</v>
      </c>
      <c r="BK236" s="166">
        <f t="shared" si="39"/>
        <v>0</v>
      </c>
      <c r="BL236" s="14" t="s">
        <v>217</v>
      </c>
      <c r="BM236" s="165" t="s">
        <v>1078</v>
      </c>
    </row>
    <row r="237" spans="1:65" s="2" customFormat="1" ht="16.5" customHeight="1" x14ac:dyDescent="0.2">
      <c r="A237" s="29"/>
      <c r="B237" s="152"/>
      <c r="C237" s="167" t="s">
        <v>435</v>
      </c>
      <c r="D237" s="167" t="s">
        <v>401</v>
      </c>
      <c r="E237" s="168" t="s">
        <v>2285</v>
      </c>
      <c r="F237" s="169" t="s">
        <v>2286</v>
      </c>
      <c r="G237" s="170" t="s">
        <v>257</v>
      </c>
      <c r="H237" s="171">
        <v>2525</v>
      </c>
      <c r="I237" s="172"/>
      <c r="J237" s="173">
        <f t="shared" si="30"/>
        <v>0</v>
      </c>
      <c r="K237" s="174"/>
      <c r="L237" s="175"/>
      <c r="M237" s="176" t="s">
        <v>1</v>
      </c>
      <c r="N237" s="177" t="s">
        <v>37</v>
      </c>
      <c r="O237" s="58"/>
      <c r="P237" s="163">
        <f t="shared" si="31"/>
        <v>0</v>
      </c>
      <c r="Q237" s="163">
        <v>0</v>
      </c>
      <c r="R237" s="163">
        <f t="shared" si="32"/>
        <v>0</v>
      </c>
      <c r="S237" s="163">
        <v>0</v>
      </c>
      <c r="T237" s="164">
        <f t="shared" si="3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5" t="s">
        <v>227</v>
      </c>
      <c r="AT237" s="165" t="s">
        <v>401</v>
      </c>
      <c r="AU237" s="165" t="s">
        <v>84</v>
      </c>
      <c r="AY237" s="14" t="s">
        <v>211</v>
      </c>
      <c r="BE237" s="166">
        <f t="shared" si="34"/>
        <v>0</v>
      </c>
      <c r="BF237" s="166">
        <f t="shared" si="35"/>
        <v>0</v>
      </c>
      <c r="BG237" s="166">
        <f t="shared" si="36"/>
        <v>0</v>
      </c>
      <c r="BH237" s="166">
        <f t="shared" si="37"/>
        <v>0</v>
      </c>
      <c r="BI237" s="166">
        <f t="shared" si="38"/>
        <v>0</v>
      </c>
      <c r="BJ237" s="14" t="s">
        <v>84</v>
      </c>
      <c r="BK237" s="166">
        <f t="shared" si="39"/>
        <v>0</v>
      </c>
      <c r="BL237" s="14" t="s">
        <v>217</v>
      </c>
      <c r="BM237" s="165" t="s">
        <v>1083</v>
      </c>
    </row>
    <row r="238" spans="1:65" s="2" customFormat="1" ht="24.2" customHeight="1" x14ac:dyDescent="0.2">
      <c r="A238" s="29"/>
      <c r="B238" s="152"/>
      <c r="C238" s="153" t="s">
        <v>1084</v>
      </c>
      <c r="D238" s="153" t="s">
        <v>213</v>
      </c>
      <c r="E238" s="154" t="s">
        <v>2287</v>
      </c>
      <c r="F238" s="155" t="s">
        <v>2288</v>
      </c>
      <c r="G238" s="156" t="s">
        <v>257</v>
      </c>
      <c r="H238" s="157">
        <v>2525</v>
      </c>
      <c r="I238" s="158"/>
      <c r="J238" s="159">
        <f t="shared" si="30"/>
        <v>0</v>
      </c>
      <c r="K238" s="160"/>
      <c r="L238" s="30"/>
      <c r="M238" s="161" t="s">
        <v>1</v>
      </c>
      <c r="N238" s="162" t="s">
        <v>37</v>
      </c>
      <c r="O238" s="58"/>
      <c r="P238" s="163">
        <f t="shared" si="31"/>
        <v>0</v>
      </c>
      <c r="Q238" s="163">
        <v>0</v>
      </c>
      <c r="R238" s="163">
        <f t="shared" si="32"/>
        <v>0</v>
      </c>
      <c r="S238" s="163">
        <v>0</v>
      </c>
      <c r="T238" s="164">
        <f t="shared" si="3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5" t="s">
        <v>217</v>
      </c>
      <c r="AT238" s="165" t="s">
        <v>213</v>
      </c>
      <c r="AU238" s="165" t="s">
        <v>84</v>
      </c>
      <c r="AY238" s="14" t="s">
        <v>211</v>
      </c>
      <c r="BE238" s="166">
        <f t="shared" si="34"/>
        <v>0</v>
      </c>
      <c r="BF238" s="166">
        <f t="shared" si="35"/>
        <v>0</v>
      </c>
      <c r="BG238" s="166">
        <f t="shared" si="36"/>
        <v>0</v>
      </c>
      <c r="BH238" s="166">
        <f t="shared" si="37"/>
        <v>0</v>
      </c>
      <c r="BI238" s="166">
        <f t="shared" si="38"/>
        <v>0</v>
      </c>
      <c r="BJ238" s="14" t="s">
        <v>84</v>
      </c>
      <c r="BK238" s="166">
        <f t="shared" si="39"/>
        <v>0</v>
      </c>
      <c r="BL238" s="14" t="s">
        <v>217</v>
      </c>
      <c r="BM238" s="165" t="s">
        <v>1087</v>
      </c>
    </row>
    <row r="239" spans="1:65" s="2" customFormat="1" ht="16.5" customHeight="1" x14ac:dyDescent="0.2">
      <c r="A239" s="29"/>
      <c r="B239" s="152"/>
      <c r="C239" s="167" t="s">
        <v>438</v>
      </c>
      <c r="D239" s="167" t="s">
        <v>401</v>
      </c>
      <c r="E239" s="168" t="s">
        <v>2289</v>
      </c>
      <c r="F239" s="169" t="s">
        <v>2290</v>
      </c>
      <c r="G239" s="170" t="s">
        <v>257</v>
      </c>
      <c r="H239" s="171">
        <v>252</v>
      </c>
      <c r="I239" s="172"/>
      <c r="J239" s="173">
        <f t="shared" si="30"/>
        <v>0</v>
      </c>
      <c r="K239" s="174"/>
      <c r="L239" s="175"/>
      <c r="M239" s="176" t="s">
        <v>1</v>
      </c>
      <c r="N239" s="177" t="s">
        <v>37</v>
      </c>
      <c r="O239" s="58"/>
      <c r="P239" s="163">
        <f t="shared" si="31"/>
        <v>0</v>
      </c>
      <c r="Q239" s="163">
        <v>0</v>
      </c>
      <c r="R239" s="163">
        <f t="shared" si="32"/>
        <v>0</v>
      </c>
      <c r="S239" s="163">
        <v>0</v>
      </c>
      <c r="T239" s="164">
        <f t="shared" si="3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5" t="s">
        <v>227</v>
      </c>
      <c r="AT239" s="165" t="s">
        <v>401</v>
      </c>
      <c r="AU239" s="165" t="s">
        <v>84</v>
      </c>
      <c r="AY239" s="14" t="s">
        <v>211</v>
      </c>
      <c r="BE239" s="166">
        <f t="shared" si="34"/>
        <v>0</v>
      </c>
      <c r="BF239" s="166">
        <f t="shared" si="35"/>
        <v>0</v>
      </c>
      <c r="BG239" s="166">
        <f t="shared" si="36"/>
        <v>0</v>
      </c>
      <c r="BH239" s="166">
        <f t="shared" si="37"/>
        <v>0</v>
      </c>
      <c r="BI239" s="166">
        <f t="shared" si="38"/>
        <v>0</v>
      </c>
      <c r="BJ239" s="14" t="s">
        <v>84</v>
      </c>
      <c r="BK239" s="166">
        <f t="shared" si="39"/>
        <v>0</v>
      </c>
      <c r="BL239" s="14" t="s">
        <v>217</v>
      </c>
      <c r="BM239" s="165" t="s">
        <v>1090</v>
      </c>
    </row>
    <row r="240" spans="1:65" s="2" customFormat="1" ht="24.2" customHeight="1" x14ac:dyDescent="0.2">
      <c r="A240" s="29"/>
      <c r="B240" s="152"/>
      <c r="C240" s="153" t="s">
        <v>1091</v>
      </c>
      <c r="D240" s="153" t="s">
        <v>213</v>
      </c>
      <c r="E240" s="154" t="s">
        <v>2291</v>
      </c>
      <c r="F240" s="155" t="s">
        <v>2280</v>
      </c>
      <c r="G240" s="156" t="s">
        <v>257</v>
      </c>
      <c r="H240" s="157">
        <v>252</v>
      </c>
      <c r="I240" s="158"/>
      <c r="J240" s="159">
        <f t="shared" si="30"/>
        <v>0</v>
      </c>
      <c r="K240" s="160"/>
      <c r="L240" s="30"/>
      <c r="M240" s="161" t="s">
        <v>1</v>
      </c>
      <c r="N240" s="162" t="s">
        <v>37</v>
      </c>
      <c r="O240" s="58"/>
      <c r="P240" s="163">
        <f t="shared" si="31"/>
        <v>0</v>
      </c>
      <c r="Q240" s="163">
        <v>0</v>
      </c>
      <c r="R240" s="163">
        <f t="shared" si="32"/>
        <v>0</v>
      </c>
      <c r="S240" s="163">
        <v>0</v>
      </c>
      <c r="T240" s="164">
        <f t="shared" si="3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5" t="s">
        <v>217</v>
      </c>
      <c r="AT240" s="165" t="s">
        <v>213</v>
      </c>
      <c r="AU240" s="165" t="s">
        <v>84</v>
      </c>
      <c r="AY240" s="14" t="s">
        <v>211</v>
      </c>
      <c r="BE240" s="166">
        <f t="shared" si="34"/>
        <v>0</v>
      </c>
      <c r="BF240" s="166">
        <f t="shared" si="35"/>
        <v>0</v>
      </c>
      <c r="BG240" s="166">
        <f t="shared" si="36"/>
        <v>0</v>
      </c>
      <c r="BH240" s="166">
        <f t="shared" si="37"/>
        <v>0</v>
      </c>
      <c r="BI240" s="166">
        <f t="shared" si="38"/>
        <v>0</v>
      </c>
      <c r="BJ240" s="14" t="s">
        <v>84</v>
      </c>
      <c r="BK240" s="166">
        <f t="shared" si="39"/>
        <v>0</v>
      </c>
      <c r="BL240" s="14" t="s">
        <v>217</v>
      </c>
      <c r="BM240" s="165" t="s">
        <v>1094</v>
      </c>
    </row>
    <row r="241" spans="1:65" s="2" customFormat="1" ht="16.5" customHeight="1" x14ac:dyDescent="0.2">
      <c r="A241" s="29"/>
      <c r="B241" s="152"/>
      <c r="C241" s="167" t="s">
        <v>444</v>
      </c>
      <c r="D241" s="167" t="s">
        <v>401</v>
      </c>
      <c r="E241" s="168" t="s">
        <v>2292</v>
      </c>
      <c r="F241" s="169" t="s">
        <v>2293</v>
      </c>
      <c r="G241" s="170" t="s">
        <v>257</v>
      </c>
      <c r="H241" s="171">
        <v>200</v>
      </c>
      <c r="I241" s="172"/>
      <c r="J241" s="173">
        <f t="shared" si="30"/>
        <v>0</v>
      </c>
      <c r="K241" s="174"/>
      <c r="L241" s="175"/>
      <c r="M241" s="176" t="s">
        <v>1</v>
      </c>
      <c r="N241" s="177" t="s">
        <v>37</v>
      </c>
      <c r="O241" s="58"/>
      <c r="P241" s="163">
        <f t="shared" si="31"/>
        <v>0</v>
      </c>
      <c r="Q241" s="163">
        <v>0</v>
      </c>
      <c r="R241" s="163">
        <f t="shared" si="32"/>
        <v>0</v>
      </c>
      <c r="S241" s="163">
        <v>0</v>
      </c>
      <c r="T241" s="164">
        <f t="shared" si="3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5" t="s">
        <v>227</v>
      </c>
      <c r="AT241" s="165" t="s">
        <v>401</v>
      </c>
      <c r="AU241" s="165" t="s">
        <v>84</v>
      </c>
      <c r="AY241" s="14" t="s">
        <v>211</v>
      </c>
      <c r="BE241" s="166">
        <f t="shared" si="34"/>
        <v>0</v>
      </c>
      <c r="BF241" s="166">
        <f t="shared" si="35"/>
        <v>0</v>
      </c>
      <c r="BG241" s="166">
        <f t="shared" si="36"/>
        <v>0</v>
      </c>
      <c r="BH241" s="166">
        <f t="shared" si="37"/>
        <v>0</v>
      </c>
      <c r="BI241" s="166">
        <f t="shared" si="38"/>
        <v>0</v>
      </c>
      <c r="BJ241" s="14" t="s">
        <v>84</v>
      </c>
      <c r="BK241" s="166">
        <f t="shared" si="39"/>
        <v>0</v>
      </c>
      <c r="BL241" s="14" t="s">
        <v>217</v>
      </c>
      <c r="BM241" s="165" t="s">
        <v>1097</v>
      </c>
    </row>
    <row r="242" spans="1:65" s="2" customFormat="1" ht="24.2" customHeight="1" x14ac:dyDescent="0.2">
      <c r="A242" s="29"/>
      <c r="B242" s="152"/>
      <c r="C242" s="153" t="s">
        <v>1098</v>
      </c>
      <c r="D242" s="153" t="s">
        <v>213</v>
      </c>
      <c r="E242" s="154" t="s">
        <v>2294</v>
      </c>
      <c r="F242" s="155" t="s">
        <v>2295</v>
      </c>
      <c r="G242" s="156" t="s">
        <v>257</v>
      </c>
      <c r="H242" s="157">
        <v>200</v>
      </c>
      <c r="I242" s="158"/>
      <c r="J242" s="159">
        <f t="shared" si="30"/>
        <v>0</v>
      </c>
      <c r="K242" s="160"/>
      <c r="L242" s="30"/>
      <c r="M242" s="161" t="s">
        <v>1</v>
      </c>
      <c r="N242" s="162" t="s">
        <v>37</v>
      </c>
      <c r="O242" s="58"/>
      <c r="P242" s="163">
        <f t="shared" si="31"/>
        <v>0</v>
      </c>
      <c r="Q242" s="163">
        <v>0</v>
      </c>
      <c r="R242" s="163">
        <f t="shared" si="32"/>
        <v>0</v>
      </c>
      <c r="S242" s="163">
        <v>0</v>
      </c>
      <c r="T242" s="164">
        <f t="shared" si="3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5" t="s">
        <v>217</v>
      </c>
      <c r="AT242" s="165" t="s">
        <v>213</v>
      </c>
      <c r="AU242" s="165" t="s">
        <v>84</v>
      </c>
      <c r="AY242" s="14" t="s">
        <v>211</v>
      </c>
      <c r="BE242" s="166">
        <f t="shared" si="34"/>
        <v>0</v>
      </c>
      <c r="BF242" s="166">
        <f t="shared" si="35"/>
        <v>0</v>
      </c>
      <c r="BG242" s="166">
        <f t="shared" si="36"/>
        <v>0</v>
      </c>
      <c r="BH242" s="166">
        <f t="shared" si="37"/>
        <v>0</v>
      </c>
      <c r="BI242" s="166">
        <f t="shared" si="38"/>
        <v>0</v>
      </c>
      <c r="BJ242" s="14" t="s">
        <v>84</v>
      </c>
      <c r="BK242" s="166">
        <f t="shared" si="39"/>
        <v>0</v>
      </c>
      <c r="BL242" s="14" t="s">
        <v>217</v>
      </c>
      <c r="BM242" s="165" t="s">
        <v>1101</v>
      </c>
    </row>
    <row r="243" spans="1:65" s="2" customFormat="1" ht="21.75" customHeight="1" x14ac:dyDescent="0.2">
      <c r="A243" s="29"/>
      <c r="B243" s="152"/>
      <c r="C243" s="167" t="s">
        <v>447</v>
      </c>
      <c r="D243" s="167" t="s">
        <v>401</v>
      </c>
      <c r="E243" s="168" t="s">
        <v>2296</v>
      </c>
      <c r="F243" s="169" t="s">
        <v>2297</v>
      </c>
      <c r="G243" s="170" t="s">
        <v>257</v>
      </c>
      <c r="H243" s="171">
        <v>130</v>
      </c>
      <c r="I243" s="172"/>
      <c r="J243" s="173">
        <f t="shared" si="30"/>
        <v>0</v>
      </c>
      <c r="K243" s="174"/>
      <c r="L243" s="175"/>
      <c r="M243" s="176" t="s">
        <v>1</v>
      </c>
      <c r="N243" s="177" t="s">
        <v>37</v>
      </c>
      <c r="O243" s="58"/>
      <c r="P243" s="163">
        <f t="shared" si="31"/>
        <v>0</v>
      </c>
      <c r="Q243" s="163">
        <v>0</v>
      </c>
      <c r="R243" s="163">
        <f t="shared" si="32"/>
        <v>0</v>
      </c>
      <c r="S243" s="163">
        <v>0</v>
      </c>
      <c r="T243" s="164">
        <f t="shared" si="3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5" t="s">
        <v>227</v>
      </c>
      <c r="AT243" s="165" t="s">
        <v>401</v>
      </c>
      <c r="AU243" s="165" t="s">
        <v>84</v>
      </c>
      <c r="AY243" s="14" t="s">
        <v>211</v>
      </c>
      <c r="BE243" s="166">
        <f t="shared" si="34"/>
        <v>0</v>
      </c>
      <c r="BF243" s="166">
        <f t="shared" si="35"/>
        <v>0</v>
      </c>
      <c r="BG243" s="166">
        <f t="shared" si="36"/>
        <v>0</v>
      </c>
      <c r="BH243" s="166">
        <f t="shared" si="37"/>
        <v>0</v>
      </c>
      <c r="BI243" s="166">
        <f t="shared" si="38"/>
        <v>0</v>
      </c>
      <c r="BJ243" s="14" t="s">
        <v>84</v>
      </c>
      <c r="BK243" s="166">
        <f t="shared" si="39"/>
        <v>0</v>
      </c>
      <c r="BL243" s="14" t="s">
        <v>217</v>
      </c>
      <c r="BM243" s="165" t="s">
        <v>1104</v>
      </c>
    </row>
    <row r="244" spans="1:65" s="2" customFormat="1" ht="24.2" customHeight="1" x14ac:dyDescent="0.2">
      <c r="A244" s="29"/>
      <c r="B244" s="152"/>
      <c r="C244" s="153" t="s">
        <v>1105</v>
      </c>
      <c r="D244" s="153" t="s">
        <v>213</v>
      </c>
      <c r="E244" s="154" t="s">
        <v>2298</v>
      </c>
      <c r="F244" s="155" t="s">
        <v>2299</v>
      </c>
      <c r="G244" s="156" t="s">
        <v>257</v>
      </c>
      <c r="H244" s="157">
        <v>130</v>
      </c>
      <c r="I244" s="158"/>
      <c r="J244" s="159">
        <f t="shared" si="30"/>
        <v>0</v>
      </c>
      <c r="K244" s="160"/>
      <c r="L244" s="30"/>
      <c r="M244" s="161" t="s">
        <v>1</v>
      </c>
      <c r="N244" s="162" t="s">
        <v>37</v>
      </c>
      <c r="O244" s="58"/>
      <c r="P244" s="163">
        <f t="shared" si="31"/>
        <v>0</v>
      </c>
      <c r="Q244" s="163">
        <v>0</v>
      </c>
      <c r="R244" s="163">
        <f t="shared" si="32"/>
        <v>0</v>
      </c>
      <c r="S244" s="163">
        <v>0</v>
      </c>
      <c r="T244" s="164">
        <f t="shared" si="3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5" t="s">
        <v>217</v>
      </c>
      <c r="AT244" s="165" t="s">
        <v>213</v>
      </c>
      <c r="AU244" s="165" t="s">
        <v>84</v>
      </c>
      <c r="AY244" s="14" t="s">
        <v>211</v>
      </c>
      <c r="BE244" s="166">
        <f t="shared" si="34"/>
        <v>0</v>
      </c>
      <c r="BF244" s="166">
        <f t="shared" si="35"/>
        <v>0</v>
      </c>
      <c r="BG244" s="166">
        <f t="shared" si="36"/>
        <v>0</v>
      </c>
      <c r="BH244" s="166">
        <f t="shared" si="37"/>
        <v>0</v>
      </c>
      <c r="BI244" s="166">
        <f t="shared" si="38"/>
        <v>0</v>
      </c>
      <c r="BJ244" s="14" t="s">
        <v>84</v>
      </c>
      <c r="BK244" s="166">
        <f t="shared" si="39"/>
        <v>0</v>
      </c>
      <c r="BL244" s="14" t="s">
        <v>217</v>
      </c>
      <c r="BM244" s="165" t="s">
        <v>1106</v>
      </c>
    </row>
    <row r="245" spans="1:65" s="2" customFormat="1" ht="24.2" customHeight="1" x14ac:dyDescent="0.2">
      <c r="A245" s="29"/>
      <c r="B245" s="152"/>
      <c r="C245" s="167" t="s">
        <v>451</v>
      </c>
      <c r="D245" s="167" t="s">
        <v>401</v>
      </c>
      <c r="E245" s="168" t="s">
        <v>2300</v>
      </c>
      <c r="F245" s="169" t="s">
        <v>2301</v>
      </c>
      <c r="G245" s="170" t="s">
        <v>257</v>
      </c>
      <c r="H245" s="171">
        <v>138</v>
      </c>
      <c r="I245" s="172"/>
      <c r="J245" s="173">
        <f t="shared" si="30"/>
        <v>0</v>
      </c>
      <c r="K245" s="174"/>
      <c r="L245" s="175"/>
      <c r="M245" s="176" t="s">
        <v>1</v>
      </c>
      <c r="N245" s="177" t="s">
        <v>37</v>
      </c>
      <c r="O245" s="58"/>
      <c r="P245" s="163">
        <f t="shared" si="31"/>
        <v>0</v>
      </c>
      <c r="Q245" s="163">
        <v>0</v>
      </c>
      <c r="R245" s="163">
        <f t="shared" si="32"/>
        <v>0</v>
      </c>
      <c r="S245" s="163">
        <v>0</v>
      </c>
      <c r="T245" s="164">
        <f t="shared" si="3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5" t="s">
        <v>227</v>
      </c>
      <c r="AT245" s="165" t="s">
        <v>401</v>
      </c>
      <c r="AU245" s="165" t="s">
        <v>84</v>
      </c>
      <c r="AY245" s="14" t="s">
        <v>211</v>
      </c>
      <c r="BE245" s="166">
        <f t="shared" si="34"/>
        <v>0</v>
      </c>
      <c r="BF245" s="166">
        <f t="shared" si="35"/>
        <v>0</v>
      </c>
      <c r="BG245" s="166">
        <f t="shared" si="36"/>
        <v>0</v>
      </c>
      <c r="BH245" s="166">
        <f t="shared" si="37"/>
        <v>0</v>
      </c>
      <c r="BI245" s="166">
        <f t="shared" si="38"/>
        <v>0</v>
      </c>
      <c r="BJ245" s="14" t="s">
        <v>84</v>
      </c>
      <c r="BK245" s="166">
        <f t="shared" si="39"/>
        <v>0</v>
      </c>
      <c r="BL245" s="14" t="s">
        <v>217</v>
      </c>
      <c r="BM245" s="165" t="s">
        <v>1107</v>
      </c>
    </row>
    <row r="246" spans="1:65" s="2" customFormat="1" ht="24.2" customHeight="1" x14ac:dyDescent="0.2">
      <c r="A246" s="29"/>
      <c r="B246" s="152"/>
      <c r="C246" s="153" t="s">
        <v>1110</v>
      </c>
      <c r="D246" s="153" t="s">
        <v>213</v>
      </c>
      <c r="E246" s="154" t="s">
        <v>2302</v>
      </c>
      <c r="F246" s="155" t="s">
        <v>2303</v>
      </c>
      <c r="G246" s="156" t="s">
        <v>257</v>
      </c>
      <c r="H246" s="157">
        <v>138</v>
      </c>
      <c r="I246" s="158"/>
      <c r="J246" s="159">
        <f t="shared" si="30"/>
        <v>0</v>
      </c>
      <c r="K246" s="160"/>
      <c r="L246" s="30"/>
      <c r="M246" s="161" t="s">
        <v>1</v>
      </c>
      <c r="N246" s="162" t="s">
        <v>37</v>
      </c>
      <c r="O246" s="58"/>
      <c r="P246" s="163">
        <f t="shared" si="31"/>
        <v>0</v>
      </c>
      <c r="Q246" s="163">
        <v>0</v>
      </c>
      <c r="R246" s="163">
        <f t="shared" si="32"/>
        <v>0</v>
      </c>
      <c r="S246" s="163">
        <v>0</v>
      </c>
      <c r="T246" s="164">
        <f t="shared" si="3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5" t="s">
        <v>217</v>
      </c>
      <c r="AT246" s="165" t="s">
        <v>213</v>
      </c>
      <c r="AU246" s="165" t="s">
        <v>84</v>
      </c>
      <c r="AY246" s="14" t="s">
        <v>211</v>
      </c>
      <c r="BE246" s="166">
        <f t="shared" si="34"/>
        <v>0</v>
      </c>
      <c r="BF246" s="166">
        <f t="shared" si="35"/>
        <v>0</v>
      </c>
      <c r="BG246" s="166">
        <f t="shared" si="36"/>
        <v>0</v>
      </c>
      <c r="BH246" s="166">
        <f t="shared" si="37"/>
        <v>0</v>
      </c>
      <c r="BI246" s="166">
        <f t="shared" si="38"/>
        <v>0</v>
      </c>
      <c r="BJ246" s="14" t="s">
        <v>84</v>
      </c>
      <c r="BK246" s="166">
        <f t="shared" si="39"/>
        <v>0</v>
      </c>
      <c r="BL246" s="14" t="s">
        <v>217</v>
      </c>
      <c r="BM246" s="165" t="s">
        <v>1112</v>
      </c>
    </row>
    <row r="247" spans="1:65" s="2" customFormat="1" ht="21.75" customHeight="1" x14ac:dyDescent="0.2">
      <c r="A247" s="29"/>
      <c r="B247" s="152"/>
      <c r="C247" s="167" t="s">
        <v>454</v>
      </c>
      <c r="D247" s="167" t="s">
        <v>401</v>
      </c>
      <c r="E247" s="168" t="s">
        <v>2304</v>
      </c>
      <c r="F247" s="169" t="s">
        <v>2305</v>
      </c>
      <c r="G247" s="170" t="s">
        <v>257</v>
      </c>
      <c r="H247" s="197">
        <v>45</v>
      </c>
      <c r="I247" s="172"/>
      <c r="J247" s="173">
        <f t="shared" si="30"/>
        <v>0</v>
      </c>
      <c r="K247" s="174"/>
      <c r="L247" s="175"/>
      <c r="M247" s="176" t="s">
        <v>1</v>
      </c>
      <c r="N247" s="177" t="s">
        <v>37</v>
      </c>
      <c r="O247" s="58"/>
      <c r="P247" s="163">
        <f t="shared" si="31"/>
        <v>0</v>
      </c>
      <c r="Q247" s="163">
        <v>0</v>
      </c>
      <c r="R247" s="163">
        <f t="shared" si="32"/>
        <v>0</v>
      </c>
      <c r="S247" s="163">
        <v>0</v>
      </c>
      <c r="T247" s="164">
        <f t="shared" si="3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5" t="s">
        <v>227</v>
      </c>
      <c r="AT247" s="165" t="s">
        <v>401</v>
      </c>
      <c r="AU247" s="165" t="s">
        <v>84</v>
      </c>
      <c r="AY247" s="14" t="s">
        <v>211</v>
      </c>
      <c r="BE247" s="166">
        <f t="shared" si="34"/>
        <v>0</v>
      </c>
      <c r="BF247" s="166">
        <f t="shared" si="35"/>
        <v>0</v>
      </c>
      <c r="BG247" s="166">
        <f t="shared" si="36"/>
        <v>0</v>
      </c>
      <c r="BH247" s="166">
        <f t="shared" si="37"/>
        <v>0</v>
      </c>
      <c r="BI247" s="166">
        <f t="shared" si="38"/>
        <v>0</v>
      </c>
      <c r="BJ247" s="14" t="s">
        <v>84</v>
      </c>
      <c r="BK247" s="166">
        <f t="shared" si="39"/>
        <v>0</v>
      </c>
      <c r="BL247" s="14" t="s">
        <v>217</v>
      </c>
      <c r="BM247" s="165" t="s">
        <v>1114</v>
      </c>
    </row>
    <row r="248" spans="1:65" s="2" customFormat="1" ht="24.2" customHeight="1" x14ac:dyDescent="0.2">
      <c r="A248" s="29"/>
      <c r="B248" s="152"/>
      <c r="C248" s="193" t="s">
        <v>475</v>
      </c>
      <c r="D248" s="193" t="s">
        <v>213</v>
      </c>
      <c r="E248" s="194" t="s">
        <v>2306</v>
      </c>
      <c r="F248" s="192" t="s">
        <v>3467</v>
      </c>
      <c r="G248" s="190" t="s">
        <v>257</v>
      </c>
      <c r="H248" s="189">
        <v>55</v>
      </c>
      <c r="I248" s="195"/>
      <c r="J248" s="195">
        <f t="shared" si="30"/>
        <v>0</v>
      </c>
      <c r="K248" s="160"/>
      <c r="L248" s="30"/>
      <c r="M248" s="161" t="s">
        <v>1</v>
      </c>
      <c r="N248" s="162" t="s">
        <v>37</v>
      </c>
      <c r="O248" s="58"/>
      <c r="P248" s="163">
        <f t="shared" si="31"/>
        <v>0</v>
      </c>
      <c r="Q248" s="163">
        <v>0</v>
      </c>
      <c r="R248" s="163">
        <f t="shared" si="32"/>
        <v>0</v>
      </c>
      <c r="S248" s="163">
        <v>0</v>
      </c>
      <c r="T248" s="164">
        <f t="shared" si="3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65" t="s">
        <v>217</v>
      </c>
      <c r="AT248" s="165" t="s">
        <v>213</v>
      </c>
      <c r="AU248" s="165" t="s">
        <v>84</v>
      </c>
      <c r="AY248" s="14" t="s">
        <v>211</v>
      </c>
      <c r="BE248" s="166">
        <f t="shared" si="34"/>
        <v>0</v>
      </c>
      <c r="BF248" s="166">
        <f t="shared" si="35"/>
        <v>0</v>
      </c>
      <c r="BG248" s="166">
        <f t="shared" si="36"/>
        <v>0</v>
      </c>
      <c r="BH248" s="166">
        <f t="shared" si="37"/>
        <v>0</v>
      </c>
      <c r="BI248" s="166">
        <f t="shared" si="38"/>
        <v>0</v>
      </c>
      <c r="BJ248" s="14" t="s">
        <v>84</v>
      </c>
      <c r="BK248" s="166">
        <f t="shared" si="39"/>
        <v>0</v>
      </c>
      <c r="BL248" s="14" t="s">
        <v>217</v>
      </c>
      <c r="BM248" s="165" t="s">
        <v>2307</v>
      </c>
    </row>
    <row r="249" spans="1:65" s="2" customFormat="1" ht="24.2" customHeight="1" x14ac:dyDescent="0.2">
      <c r="A249" s="29"/>
      <c r="B249" s="152"/>
      <c r="C249" s="193">
        <v>135</v>
      </c>
      <c r="D249" s="193" t="s">
        <v>213</v>
      </c>
      <c r="E249" s="194" t="s">
        <v>2308</v>
      </c>
      <c r="F249" s="188" t="s">
        <v>2309</v>
      </c>
      <c r="G249" s="190" t="s">
        <v>257</v>
      </c>
      <c r="H249" s="189">
        <v>55</v>
      </c>
      <c r="I249" s="195"/>
      <c r="J249" s="195">
        <f t="shared" si="30"/>
        <v>0</v>
      </c>
      <c r="K249" s="160"/>
      <c r="L249" s="30"/>
      <c r="M249" s="161" t="s">
        <v>1</v>
      </c>
      <c r="N249" s="162" t="s">
        <v>37</v>
      </c>
      <c r="O249" s="58"/>
      <c r="P249" s="163">
        <f t="shared" si="31"/>
        <v>0</v>
      </c>
      <c r="Q249" s="163">
        <v>0</v>
      </c>
      <c r="R249" s="163">
        <f t="shared" si="32"/>
        <v>0</v>
      </c>
      <c r="S249" s="163">
        <v>0</v>
      </c>
      <c r="T249" s="164">
        <f t="shared" si="33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5" t="s">
        <v>217</v>
      </c>
      <c r="AT249" s="165" t="s">
        <v>213</v>
      </c>
      <c r="AU249" s="165" t="s">
        <v>84</v>
      </c>
      <c r="AY249" s="14" t="s">
        <v>211</v>
      </c>
      <c r="BE249" s="166">
        <f t="shared" si="34"/>
        <v>0</v>
      </c>
      <c r="BF249" s="166">
        <f t="shared" si="35"/>
        <v>0</v>
      </c>
      <c r="BG249" s="166">
        <f t="shared" si="36"/>
        <v>0</v>
      </c>
      <c r="BH249" s="166">
        <f t="shared" si="37"/>
        <v>0</v>
      </c>
      <c r="BI249" s="166">
        <f t="shared" si="38"/>
        <v>0</v>
      </c>
      <c r="BJ249" s="14" t="s">
        <v>84</v>
      </c>
      <c r="BK249" s="166">
        <f t="shared" si="39"/>
        <v>0</v>
      </c>
      <c r="BL249" s="14" t="s">
        <v>217</v>
      </c>
      <c r="BM249" s="165" t="s">
        <v>1119</v>
      </c>
    </row>
    <row r="250" spans="1:65" s="2" customFormat="1" ht="24.2" customHeight="1" x14ac:dyDescent="0.2">
      <c r="A250" s="29"/>
      <c r="B250" s="152"/>
      <c r="C250" s="153">
        <v>123</v>
      </c>
      <c r="D250" s="153" t="s">
        <v>213</v>
      </c>
      <c r="E250" s="154" t="s">
        <v>2310</v>
      </c>
      <c r="F250" s="155" t="s">
        <v>2311</v>
      </c>
      <c r="G250" s="156" t="s">
        <v>257</v>
      </c>
      <c r="H250" s="157">
        <v>45</v>
      </c>
      <c r="I250" s="158"/>
      <c r="J250" s="159">
        <f t="shared" si="30"/>
        <v>0</v>
      </c>
      <c r="K250" s="160"/>
      <c r="L250" s="30"/>
      <c r="M250" s="161" t="s">
        <v>1</v>
      </c>
      <c r="N250" s="162" t="s">
        <v>37</v>
      </c>
      <c r="O250" s="58"/>
      <c r="P250" s="163">
        <f t="shared" si="31"/>
        <v>0</v>
      </c>
      <c r="Q250" s="163">
        <v>0</v>
      </c>
      <c r="R250" s="163">
        <f t="shared" si="32"/>
        <v>0</v>
      </c>
      <c r="S250" s="163">
        <v>0</v>
      </c>
      <c r="T250" s="164">
        <f t="shared" si="3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5" t="s">
        <v>217</v>
      </c>
      <c r="AT250" s="165" t="s">
        <v>213</v>
      </c>
      <c r="AU250" s="165" t="s">
        <v>84</v>
      </c>
      <c r="AY250" s="14" t="s">
        <v>211</v>
      </c>
      <c r="BE250" s="166">
        <f t="shared" si="34"/>
        <v>0</v>
      </c>
      <c r="BF250" s="166">
        <f t="shared" si="35"/>
        <v>0</v>
      </c>
      <c r="BG250" s="166">
        <f t="shared" si="36"/>
        <v>0</v>
      </c>
      <c r="BH250" s="166">
        <f t="shared" si="37"/>
        <v>0</v>
      </c>
      <c r="BI250" s="166">
        <f t="shared" si="38"/>
        <v>0</v>
      </c>
      <c r="BJ250" s="14" t="s">
        <v>84</v>
      </c>
      <c r="BK250" s="166">
        <f t="shared" si="39"/>
        <v>0</v>
      </c>
      <c r="BL250" s="14" t="s">
        <v>217</v>
      </c>
      <c r="BM250" s="165" t="s">
        <v>2312</v>
      </c>
    </row>
    <row r="251" spans="1:65" s="2" customFormat="1" ht="24.2" customHeight="1" x14ac:dyDescent="0.2">
      <c r="A251" s="29"/>
      <c r="B251" s="152"/>
      <c r="C251" s="167" t="s">
        <v>458</v>
      </c>
      <c r="D251" s="167" t="s">
        <v>401</v>
      </c>
      <c r="E251" s="168" t="s">
        <v>2313</v>
      </c>
      <c r="F251" s="169" t="s">
        <v>2314</v>
      </c>
      <c r="G251" s="170" t="s">
        <v>257</v>
      </c>
      <c r="H251" s="171">
        <v>16</v>
      </c>
      <c r="I251" s="172"/>
      <c r="J251" s="173">
        <f t="shared" si="30"/>
        <v>0</v>
      </c>
      <c r="K251" s="174"/>
      <c r="L251" s="175"/>
      <c r="M251" s="176" t="s">
        <v>1</v>
      </c>
      <c r="N251" s="177" t="s">
        <v>37</v>
      </c>
      <c r="O251" s="58"/>
      <c r="P251" s="163">
        <f t="shared" si="31"/>
        <v>0</v>
      </c>
      <c r="Q251" s="163">
        <v>0</v>
      </c>
      <c r="R251" s="163">
        <f t="shared" si="32"/>
        <v>0</v>
      </c>
      <c r="S251" s="163">
        <v>0</v>
      </c>
      <c r="T251" s="164">
        <f t="shared" si="3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65" t="s">
        <v>227</v>
      </c>
      <c r="AT251" s="165" t="s">
        <v>401</v>
      </c>
      <c r="AU251" s="165" t="s">
        <v>84</v>
      </c>
      <c r="AY251" s="14" t="s">
        <v>211</v>
      </c>
      <c r="BE251" s="166">
        <f t="shared" si="34"/>
        <v>0</v>
      </c>
      <c r="BF251" s="166">
        <f t="shared" si="35"/>
        <v>0</v>
      </c>
      <c r="BG251" s="166">
        <f t="shared" si="36"/>
        <v>0</v>
      </c>
      <c r="BH251" s="166">
        <f t="shared" si="37"/>
        <v>0</v>
      </c>
      <c r="BI251" s="166">
        <f t="shared" si="38"/>
        <v>0</v>
      </c>
      <c r="BJ251" s="14" t="s">
        <v>84</v>
      </c>
      <c r="BK251" s="166">
        <f t="shared" si="39"/>
        <v>0</v>
      </c>
      <c r="BL251" s="14" t="s">
        <v>217</v>
      </c>
      <c r="BM251" s="165" t="s">
        <v>1120</v>
      </c>
    </row>
    <row r="252" spans="1:65" s="2" customFormat="1" ht="24.2" customHeight="1" x14ac:dyDescent="0.2">
      <c r="A252" s="29"/>
      <c r="B252" s="152"/>
      <c r="C252" s="153" t="s">
        <v>1118</v>
      </c>
      <c r="D252" s="153" t="s">
        <v>213</v>
      </c>
      <c r="E252" s="154" t="s">
        <v>2315</v>
      </c>
      <c r="F252" s="155" t="s">
        <v>2276</v>
      </c>
      <c r="G252" s="156" t="s">
        <v>257</v>
      </c>
      <c r="H252" s="157">
        <v>350</v>
      </c>
      <c r="I252" s="158"/>
      <c r="J252" s="159">
        <f t="shared" si="30"/>
        <v>0</v>
      </c>
      <c r="K252" s="160"/>
      <c r="L252" s="30"/>
      <c r="M252" s="161" t="s">
        <v>1</v>
      </c>
      <c r="N252" s="162" t="s">
        <v>37</v>
      </c>
      <c r="O252" s="58"/>
      <c r="P252" s="163">
        <f t="shared" si="31"/>
        <v>0</v>
      </c>
      <c r="Q252" s="163">
        <v>0</v>
      </c>
      <c r="R252" s="163">
        <f t="shared" si="32"/>
        <v>0</v>
      </c>
      <c r="S252" s="163">
        <v>0</v>
      </c>
      <c r="T252" s="164">
        <f t="shared" si="3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65" t="s">
        <v>217</v>
      </c>
      <c r="AT252" s="165" t="s">
        <v>213</v>
      </c>
      <c r="AU252" s="165" t="s">
        <v>84</v>
      </c>
      <c r="AY252" s="14" t="s">
        <v>211</v>
      </c>
      <c r="BE252" s="166">
        <f t="shared" si="34"/>
        <v>0</v>
      </c>
      <c r="BF252" s="166">
        <f t="shared" si="35"/>
        <v>0</v>
      </c>
      <c r="BG252" s="166">
        <f t="shared" si="36"/>
        <v>0</v>
      </c>
      <c r="BH252" s="166">
        <f t="shared" si="37"/>
        <v>0</v>
      </c>
      <c r="BI252" s="166">
        <f t="shared" si="38"/>
        <v>0</v>
      </c>
      <c r="BJ252" s="14" t="s">
        <v>84</v>
      </c>
      <c r="BK252" s="166">
        <f t="shared" si="39"/>
        <v>0</v>
      </c>
      <c r="BL252" s="14" t="s">
        <v>217</v>
      </c>
      <c r="BM252" s="165" t="s">
        <v>1122</v>
      </c>
    </row>
    <row r="253" spans="1:65" s="2" customFormat="1" ht="24.2" customHeight="1" x14ac:dyDescent="0.2">
      <c r="A253" s="29"/>
      <c r="B253" s="152"/>
      <c r="C253" s="167" t="s">
        <v>461</v>
      </c>
      <c r="D253" s="167" t="s">
        <v>401</v>
      </c>
      <c r="E253" s="168" t="s">
        <v>2316</v>
      </c>
      <c r="F253" s="169" t="s">
        <v>2317</v>
      </c>
      <c r="G253" s="170" t="s">
        <v>257</v>
      </c>
      <c r="H253" s="171">
        <v>350</v>
      </c>
      <c r="I253" s="172"/>
      <c r="J253" s="173">
        <f t="shared" si="30"/>
        <v>0</v>
      </c>
      <c r="K253" s="174"/>
      <c r="L253" s="175"/>
      <c r="M253" s="176" t="s">
        <v>1</v>
      </c>
      <c r="N253" s="177" t="s">
        <v>37</v>
      </c>
      <c r="O253" s="58"/>
      <c r="P253" s="163">
        <f t="shared" si="31"/>
        <v>0</v>
      </c>
      <c r="Q253" s="163">
        <v>0</v>
      </c>
      <c r="R253" s="163">
        <f t="shared" si="32"/>
        <v>0</v>
      </c>
      <c r="S253" s="163">
        <v>0</v>
      </c>
      <c r="T253" s="164">
        <f t="shared" si="3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65" t="s">
        <v>227</v>
      </c>
      <c r="AT253" s="165" t="s">
        <v>401</v>
      </c>
      <c r="AU253" s="165" t="s">
        <v>84</v>
      </c>
      <c r="AY253" s="14" t="s">
        <v>211</v>
      </c>
      <c r="BE253" s="166">
        <f t="shared" si="34"/>
        <v>0</v>
      </c>
      <c r="BF253" s="166">
        <f t="shared" si="35"/>
        <v>0</v>
      </c>
      <c r="BG253" s="166">
        <f t="shared" si="36"/>
        <v>0</v>
      </c>
      <c r="BH253" s="166">
        <f t="shared" si="37"/>
        <v>0</v>
      </c>
      <c r="BI253" s="166">
        <f t="shared" si="38"/>
        <v>0</v>
      </c>
      <c r="BJ253" s="14" t="s">
        <v>84</v>
      </c>
      <c r="BK253" s="166">
        <f t="shared" si="39"/>
        <v>0</v>
      </c>
      <c r="BL253" s="14" t="s">
        <v>217</v>
      </c>
      <c r="BM253" s="165" t="s">
        <v>1123</v>
      </c>
    </row>
    <row r="254" spans="1:65" s="2" customFormat="1" ht="16.5" customHeight="1" x14ac:dyDescent="0.2">
      <c r="A254" s="29"/>
      <c r="B254" s="152"/>
      <c r="C254" s="153" t="s">
        <v>1121</v>
      </c>
      <c r="D254" s="153" t="s">
        <v>213</v>
      </c>
      <c r="E254" s="154" t="s">
        <v>838</v>
      </c>
      <c r="F254" s="155" t="s">
        <v>839</v>
      </c>
      <c r="G254" s="156" t="s">
        <v>414</v>
      </c>
      <c r="H254" s="178"/>
      <c r="I254" s="158"/>
      <c r="J254" s="159">
        <f t="shared" ref="J254:J258" si="40">ROUND(I254*H254,2)</f>
        <v>0</v>
      </c>
      <c r="K254" s="160"/>
      <c r="L254" s="30"/>
      <c r="M254" s="161" t="s">
        <v>1</v>
      </c>
      <c r="N254" s="162" t="s">
        <v>37</v>
      </c>
      <c r="O254" s="58"/>
      <c r="P254" s="163">
        <f t="shared" ref="P254:P258" si="41">O254*H254</f>
        <v>0</v>
      </c>
      <c r="Q254" s="163">
        <v>0</v>
      </c>
      <c r="R254" s="163">
        <f t="shared" ref="R254:R258" si="42">Q254*H254</f>
        <v>0</v>
      </c>
      <c r="S254" s="163">
        <v>0</v>
      </c>
      <c r="T254" s="164">
        <f t="shared" ref="T254:T258" si="43">S254*H254</f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65" t="s">
        <v>217</v>
      </c>
      <c r="AT254" s="165" t="s">
        <v>213</v>
      </c>
      <c r="AU254" s="165" t="s">
        <v>84</v>
      </c>
      <c r="AY254" s="14" t="s">
        <v>211</v>
      </c>
      <c r="BE254" s="166">
        <f t="shared" si="34"/>
        <v>0</v>
      </c>
      <c r="BF254" s="166">
        <f t="shared" si="35"/>
        <v>0</v>
      </c>
      <c r="BG254" s="166">
        <f t="shared" si="36"/>
        <v>0</v>
      </c>
      <c r="BH254" s="166">
        <f t="shared" si="37"/>
        <v>0</v>
      </c>
      <c r="BI254" s="166">
        <f t="shared" si="38"/>
        <v>0</v>
      </c>
      <c r="BJ254" s="14" t="s">
        <v>84</v>
      </c>
      <c r="BK254" s="166">
        <f t="shared" si="39"/>
        <v>0</v>
      </c>
      <c r="BL254" s="14" t="s">
        <v>217</v>
      </c>
      <c r="BM254" s="165" t="s">
        <v>1125</v>
      </c>
    </row>
    <row r="255" spans="1:65" s="2" customFormat="1" ht="16.5" customHeight="1" x14ac:dyDescent="0.2">
      <c r="A255" s="29"/>
      <c r="B255" s="152"/>
      <c r="C255" s="153" t="s">
        <v>465</v>
      </c>
      <c r="D255" s="153" t="s">
        <v>213</v>
      </c>
      <c r="E255" s="154" t="s">
        <v>840</v>
      </c>
      <c r="F255" s="155" t="s">
        <v>841</v>
      </c>
      <c r="G255" s="156" t="s">
        <v>414</v>
      </c>
      <c r="H255" s="178"/>
      <c r="I255" s="158"/>
      <c r="J255" s="159">
        <f t="shared" si="40"/>
        <v>0</v>
      </c>
      <c r="K255" s="160"/>
      <c r="L255" s="30"/>
      <c r="M255" s="161" t="s">
        <v>1</v>
      </c>
      <c r="N255" s="162" t="s">
        <v>37</v>
      </c>
      <c r="O255" s="58"/>
      <c r="P255" s="163">
        <f t="shared" si="41"/>
        <v>0</v>
      </c>
      <c r="Q255" s="163">
        <v>0</v>
      </c>
      <c r="R255" s="163">
        <f t="shared" si="42"/>
        <v>0</v>
      </c>
      <c r="S255" s="163">
        <v>0</v>
      </c>
      <c r="T255" s="164">
        <f t="shared" si="4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65" t="s">
        <v>217</v>
      </c>
      <c r="AT255" s="165" t="s">
        <v>213</v>
      </c>
      <c r="AU255" s="165" t="s">
        <v>84</v>
      </c>
      <c r="AY255" s="14" t="s">
        <v>211</v>
      </c>
      <c r="BE255" s="166">
        <f t="shared" si="34"/>
        <v>0</v>
      </c>
      <c r="BF255" s="166">
        <f t="shared" si="35"/>
        <v>0</v>
      </c>
      <c r="BG255" s="166">
        <f t="shared" si="36"/>
        <v>0</v>
      </c>
      <c r="BH255" s="166">
        <f t="shared" si="37"/>
        <v>0</v>
      </c>
      <c r="BI255" s="166">
        <f t="shared" si="38"/>
        <v>0</v>
      </c>
      <c r="BJ255" s="14" t="s">
        <v>84</v>
      </c>
      <c r="BK255" s="166">
        <f t="shared" si="39"/>
        <v>0</v>
      </c>
      <c r="BL255" s="14" t="s">
        <v>217</v>
      </c>
      <c r="BM255" s="165" t="s">
        <v>1130</v>
      </c>
    </row>
    <row r="256" spans="1:65" s="2" customFormat="1" ht="16.5" customHeight="1" x14ac:dyDescent="0.2">
      <c r="A256" s="29"/>
      <c r="B256" s="152"/>
      <c r="C256" s="153" t="s">
        <v>1124</v>
      </c>
      <c r="D256" s="153" t="s">
        <v>213</v>
      </c>
      <c r="E256" s="154" t="s">
        <v>842</v>
      </c>
      <c r="F256" s="155" t="s">
        <v>843</v>
      </c>
      <c r="G256" s="156" t="s">
        <v>414</v>
      </c>
      <c r="H256" s="178"/>
      <c r="I256" s="158"/>
      <c r="J256" s="159">
        <f t="shared" si="40"/>
        <v>0</v>
      </c>
      <c r="K256" s="160"/>
      <c r="L256" s="30"/>
      <c r="M256" s="161" t="s">
        <v>1</v>
      </c>
      <c r="N256" s="162" t="s">
        <v>37</v>
      </c>
      <c r="O256" s="58"/>
      <c r="P256" s="163">
        <f t="shared" si="41"/>
        <v>0</v>
      </c>
      <c r="Q256" s="163">
        <v>0</v>
      </c>
      <c r="R256" s="163">
        <f t="shared" si="42"/>
        <v>0</v>
      </c>
      <c r="S256" s="163">
        <v>0</v>
      </c>
      <c r="T256" s="164">
        <f t="shared" si="4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5" t="s">
        <v>217</v>
      </c>
      <c r="AT256" s="165" t="s">
        <v>213</v>
      </c>
      <c r="AU256" s="165" t="s">
        <v>84</v>
      </c>
      <c r="AY256" s="14" t="s">
        <v>211</v>
      </c>
      <c r="BE256" s="166">
        <f t="shared" si="34"/>
        <v>0</v>
      </c>
      <c r="BF256" s="166">
        <f t="shared" si="35"/>
        <v>0</v>
      </c>
      <c r="BG256" s="166">
        <f t="shared" si="36"/>
        <v>0</v>
      </c>
      <c r="BH256" s="166">
        <f t="shared" si="37"/>
        <v>0</v>
      </c>
      <c r="BI256" s="166">
        <f t="shared" si="38"/>
        <v>0</v>
      </c>
      <c r="BJ256" s="14" t="s">
        <v>84</v>
      </c>
      <c r="BK256" s="166">
        <f t="shared" si="39"/>
        <v>0</v>
      </c>
      <c r="BL256" s="14" t="s">
        <v>217</v>
      </c>
      <c r="BM256" s="165" t="s">
        <v>1133</v>
      </c>
    </row>
    <row r="257" spans="1:65" s="2" customFormat="1" ht="16.5" customHeight="1" x14ac:dyDescent="0.2">
      <c r="A257" s="29"/>
      <c r="B257" s="152"/>
      <c r="C257" s="153" t="s">
        <v>472</v>
      </c>
      <c r="D257" s="153" t="s">
        <v>213</v>
      </c>
      <c r="E257" s="154" t="s">
        <v>844</v>
      </c>
      <c r="F257" s="155" t="s">
        <v>845</v>
      </c>
      <c r="G257" s="156" t="s">
        <v>414</v>
      </c>
      <c r="H257" s="178"/>
      <c r="I257" s="158"/>
      <c r="J257" s="159">
        <f t="shared" si="40"/>
        <v>0</v>
      </c>
      <c r="K257" s="160"/>
      <c r="L257" s="30"/>
      <c r="M257" s="161" t="s">
        <v>1</v>
      </c>
      <c r="N257" s="162" t="s">
        <v>37</v>
      </c>
      <c r="O257" s="58"/>
      <c r="P257" s="163">
        <f t="shared" si="41"/>
        <v>0</v>
      </c>
      <c r="Q257" s="163">
        <v>0</v>
      </c>
      <c r="R257" s="163">
        <f t="shared" si="42"/>
        <v>0</v>
      </c>
      <c r="S257" s="163">
        <v>0</v>
      </c>
      <c r="T257" s="164">
        <f t="shared" si="4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65" t="s">
        <v>217</v>
      </c>
      <c r="AT257" s="165" t="s">
        <v>213</v>
      </c>
      <c r="AU257" s="165" t="s">
        <v>84</v>
      </c>
      <c r="AY257" s="14" t="s">
        <v>211</v>
      </c>
      <c r="BE257" s="166">
        <f t="shared" si="34"/>
        <v>0</v>
      </c>
      <c r="BF257" s="166">
        <f t="shared" si="35"/>
        <v>0</v>
      </c>
      <c r="BG257" s="166">
        <f t="shared" si="36"/>
        <v>0</v>
      </c>
      <c r="BH257" s="166">
        <f t="shared" si="37"/>
        <v>0</v>
      </c>
      <c r="BI257" s="166">
        <f t="shared" si="38"/>
        <v>0</v>
      </c>
      <c r="BJ257" s="14" t="s">
        <v>84</v>
      </c>
      <c r="BK257" s="166">
        <f t="shared" si="39"/>
        <v>0</v>
      </c>
      <c r="BL257" s="14" t="s">
        <v>217</v>
      </c>
      <c r="BM257" s="165" t="s">
        <v>1136</v>
      </c>
    </row>
    <row r="258" spans="1:65" s="2" customFormat="1" ht="16.5" customHeight="1" x14ac:dyDescent="0.2">
      <c r="A258" s="29"/>
      <c r="B258" s="152"/>
      <c r="C258" s="153" t="s">
        <v>1131</v>
      </c>
      <c r="D258" s="153" t="s">
        <v>213</v>
      </c>
      <c r="E258" s="154" t="s">
        <v>846</v>
      </c>
      <c r="F258" s="155" t="s">
        <v>847</v>
      </c>
      <c r="G258" s="156" t="s">
        <v>414</v>
      </c>
      <c r="H258" s="178"/>
      <c r="I258" s="158"/>
      <c r="J258" s="159">
        <f t="shared" si="40"/>
        <v>0</v>
      </c>
      <c r="K258" s="160"/>
      <c r="L258" s="30"/>
      <c r="M258" s="161" t="s">
        <v>1</v>
      </c>
      <c r="N258" s="162" t="s">
        <v>37</v>
      </c>
      <c r="O258" s="58"/>
      <c r="P258" s="163">
        <f t="shared" si="41"/>
        <v>0</v>
      </c>
      <c r="Q258" s="163">
        <v>0</v>
      </c>
      <c r="R258" s="163">
        <f t="shared" si="42"/>
        <v>0</v>
      </c>
      <c r="S258" s="163">
        <v>0</v>
      </c>
      <c r="T258" s="164">
        <f t="shared" si="4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5" t="s">
        <v>217</v>
      </c>
      <c r="AT258" s="165" t="s">
        <v>213</v>
      </c>
      <c r="AU258" s="165" t="s">
        <v>84</v>
      </c>
      <c r="AY258" s="14" t="s">
        <v>211</v>
      </c>
      <c r="BE258" s="166">
        <f t="shared" si="34"/>
        <v>0</v>
      </c>
      <c r="BF258" s="166">
        <f t="shared" si="35"/>
        <v>0</v>
      </c>
      <c r="BG258" s="166">
        <f t="shared" si="36"/>
        <v>0</v>
      </c>
      <c r="BH258" s="166">
        <f t="shared" si="37"/>
        <v>0</v>
      </c>
      <c r="BI258" s="166">
        <f t="shared" si="38"/>
        <v>0</v>
      </c>
      <c r="BJ258" s="14" t="s">
        <v>84</v>
      </c>
      <c r="BK258" s="166">
        <f t="shared" si="39"/>
        <v>0</v>
      </c>
      <c r="BL258" s="14" t="s">
        <v>217</v>
      </c>
      <c r="BM258" s="165" t="s">
        <v>1140</v>
      </c>
    </row>
    <row r="259" spans="1:65" s="12" customFormat="1" ht="22.9" customHeight="1" x14ac:dyDescent="0.2">
      <c r="B259" s="139"/>
      <c r="D259" s="140" t="s">
        <v>70</v>
      </c>
      <c r="E259" s="150" t="s">
        <v>2318</v>
      </c>
      <c r="F259" s="150" t="s">
        <v>2319</v>
      </c>
      <c r="I259" s="142"/>
      <c r="J259" s="151">
        <f>BK259</f>
        <v>0</v>
      </c>
      <c r="L259" s="139"/>
      <c r="M259" s="144"/>
      <c r="N259" s="145"/>
      <c r="O259" s="145"/>
      <c r="P259" s="146">
        <f>SUM(P260:P261)</f>
        <v>0</v>
      </c>
      <c r="Q259" s="145"/>
      <c r="R259" s="146">
        <f>SUM(R260:R261)</f>
        <v>0</v>
      </c>
      <c r="S259" s="145"/>
      <c r="T259" s="147">
        <f>SUM(T260:T261)</f>
        <v>0</v>
      </c>
      <c r="AR259" s="140" t="s">
        <v>217</v>
      </c>
      <c r="AT259" s="148" t="s">
        <v>70</v>
      </c>
      <c r="AU259" s="148" t="s">
        <v>78</v>
      </c>
      <c r="AY259" s="140" t="s">
        <v>211</v>
      </c>
      <c r="BK259" s="149">
        <f>SUM(BK260:BK261)</f>
        <v>0</v>
      </c>
    </row>
    <row r="260" spans="1:65" s="2" customFormat="1" ht="16.5" customHeight="1" x14ac:dyDescent="0.2">
      <c r="A260" s="29"/>
      <c r="B260" s="152"/>
      <c r="C260" s="153" t="s">
        <v>468</v>
      </c>
      <c r="D260" s="153" t="s">
        <v>213</v>
      </c>
      <c r="E260" s="154" t="s">
        <v>2320</v>
      </c>
      <c r="F260" s="155" t="s">
        <v>2321</v>
      </c>
      <c r="G260" s="156" t="s">
        <v>920</v>
      </c>
      <c r="H260" s="157">
        <v>2000</v>
      </c>
      <c r="I260" s="158"/>
      <c r="J260" s="159">
        <f>ROUND(I260*H260,2)</f>
        <v>0</v>
      </c>
      <c r="K260" s="160"/>
      <c r="L260" s="30"/>
      <c r="M260" s="161" t="s">
        <v>1</v>
      </c>
      <c r="N260" s="162" t="s">
        <v>37</v>
      </c>
      <c r="O260" s="58"/>
      <c r="P260" s="163">
        <f>O260*H260</f>
        <v>0</v>
      </c>
      <c r="Q260" s="163">
        <v>0</v>
      </c>
      <c r="R260" s="163">
        <f>Q260*H260</f>
        <v>0</v>
      </c>
      <c r="S260" s="163">
        <v>0</v>
      </c>
      <c r="T260" s="164">
        <f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65" t="s">
        <v>2322</v>
      </c>
      <c r="AT260" s="165" t="s">
        <v>213</v>
      </c>
      <c r="AU260" s="165" t="s">
        <v>84</v>
      </c>
      <c r="AY260" s="14" t="s">
        <v>211</v>
      </c>
      <c r="BE260" s="166">
        <f>IF(N260="základná",J260,0)</f>
        <v>0</v>
      </c>
      <c r="BF260" s="166">
        <f>IF(N260="znížená",J260,0)</f>
        <v>0</v>
      </c>
      <c r="BG260" s="166">
        <f>IF(N260="zákl. prenesená",J260,0)</f>
        <v>0</v>
      </c>
      <c r="BH260" s="166">
        <f>IF(N260="zníž. prenesená",J260,0)</f>
        <v>0</v>
      </c>
      <c r="BI260" s="166">
        <f>IF(N260="nulová",J260,0)</f>
        <v>0</v>
      </c>
      <c r="BJ260" s="14" t="s">
        <v>84</v>
      </c>
      <c r="BK260" s="166">
        <f>ROUND(I260*H260,2)</f>
        <v>0</v>
      </c>
      <c r="BL260" s="14" t="s">
        <v>2322</v>
      </c>
      <c r="BM260" s="165" t="s">
        <v>1141</v>
      </c>
    </row>
    <row r="261" spans="1:65" s="2" customFormat="1" ht="16.5" customHeight="1" x14ac:dyDescent="0.2">
      <c r="A261" s="29"/>
      <c r="B261" s="152"/>
      <c r="C261" s="153" t="s">
        <v>1137</v>
      </c>
      <c r="D261" s="153" t="s">
        <v>213</v>
      </c>
      <c r="E261" s="154" t="s">
        <v>2323</v>
      </c>
      <c r="F261" s="155" t="s">
        <v>2324</v>
      </c>
      <c r="G261" s="156" t="s">
        <v>920</v>
      </c>
      <c r="H261" s="157">
        <v>300</v>
      </c>
      <c r="I261" s="158"/>
      <c r="J261" s="159">
        <f>ROUND(I261*H261,2)</f>
        <v>0</v>
      </c>
      <c r="K261" s="160"/>
      <c r="L261" s="30"/>
      <c r="M261" s="179" t="s">
        <v>1</v>
      </c>
      <c r="N261" s="180" t="s">
        <v>37</v>
      </c>
      <c r="O261" s="181"/>
      <c r="P261" s="182">
        <f>O261*H261</f>
        <v>0</v>
      </c>
      <c r="Q261" s="182">
        <v>0</v>
      </c>
      <c r="R261" s="182">
        <f>Q261*H261</f>
        <v>0</v>
      </c>
      <c r="S261" s="182">
        <v>0</v>
      </c>
      <c r="T261" s="183">
        <f>S261*H261</f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65" t="s">
        <v>2322</v>
      </c>
      <c r="AT261" s="165" t="s">
        <v>213</v>
      </c>
      <c r="AU261" s="165" t="s">
        <v>84</v>
      </c>
      <c r="AY261" s="14" t="s">
        <v>211</v>
      </c>
      <c r="BE261" s="166">
        <f>IF(N261="základná",J261,0)</f>
        <v>0</v>
      </c>
      <c r="BF261" s="166">
        <f>IF(N261="znížená",J261,0)</f>
        <v>0</v>
      </c>
      <c r="BG261" s="166">
        <f>IF(N261="zákl. prenesená",J261,0)</f>
        <v>0</v>
      </c>
      <c r="BH261" s="166">
        <f>IF(N261="zníž. prenesená",J261,0)</f>
        <v>0</v>
      </c>
      <c r="BI261" s="166">
        <f>IF(N261="nulová",J261,0)</f>
        <v>0</v>
      </c>
      <c r="BJ261" s="14" t="s">
        <v>84</v>
      </c>
      <c r="BK261" s="166">
        <f>ROUND(I261*H261,2)</f>
        <v>0</v>
      </c>
      <c r="BL261" s="14" t="s">
        <v>2322</v>
      </c>
      <c r="BM261" s="165" t="s">
        <v>1143</v>
      </c>
    </row>
    <row r="262" spans="1:65" s="2" customFormat="1" ht="6.95" customHeight="1" x14ac:dyDescent="0.2">
      <c r="A262" s="29"/>
      <c r="B262" s="47"/>
      <c r="C262" s="48"/>
      <c r="D262" s="48"/>
      <c r="E262" s="48"/>
      <c r="F262" s="48"/>
      <c r="G262" s="48"/>
      <c r="H262" s="48"/>
      <c r="I262" s="48"/>
      <c r="J262" s="48"/>
      <c r="K262" s="48"/>
      <c r="L262" s="30"/>
      <c r="M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</row>
  </sheetData>
  <autoFilter ref="C122:K261" xr:uid="{00000000-0009-0000-0000-000009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2:BM166"/>
  <sheetViews>
    <sheetView showGridLines="0" workbookViewId="0">
      <selection activeCell="Y151" sqref="Y151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115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1211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2325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ROUND(J123,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ROUND((SUM(BE123:BE165)),  2)</f>
        <v>0</v>
      </c>
      <c r="G35" s="105"/>
      <c r="H35" s="105"/>
      <c r="I35" s="106">
        <v>0.23</v>
      </c>
      <c r="J35" s="104">
        <f>ROUND(((SUM(BE123:BE165))*I35),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ROUND((SUM(BF123:BF165)),  2)</f>
        <v>0</v>
      </c>
      <c r="G36" s="105"/>
      <c r="H36" s="105"/>
      <c r="I36" s="106">
        <v>0.23</v>
      </c>
      <c r="J36" s="104">
        <f>ROUND(((SUM(BF123:BF165))*I36),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ROUND((SUM(BG123:BG165)),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ROUND((SUM(BH123:BH165)),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ROUND((SUM(BI123:BI165)),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1211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01-4.1 - Slaborúdová elektroinštalácia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J123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789</v>
      </c>
      <c r="E99" s="122"/>
      <c r="F99" s="122"/>
      <c r="G99" s="122"/>
      <c r="H99" s="122"/>
      <c r="I99" s="122"/>
      <c r="J99" s="123">
        <f>J124</f>
        <v>0</v>
      </c>
      <c r="L99" s="120"/>
    </row>
    <row r="100" spans="1:47" s="10" customFormat="1" ht="19.899999999999999" hidden="1" customHeight="1" x14ac:dyDescent="0.2">
      <c r="B100" s="124"/>
      <c r="D100" s="125" t="s">
        <v>2326</v>
      </c>
      <c r="E100" s="126"/>
      <c r="F100" s="126"/>
      <c r="G100" s="126"/>
      <c r="H100" s="126"/>
      <c r="I100" s="126"/>
      <c r="J100" s="127">
        <f>J125</f>
        <v>0</v>
      </c>
      <c r="L100" s="124"/>
    </row>
    <row r="101" spans="1:47" s="10" customFormat="1" ht="19.899999999999999" hidden="1" customHeight="1" x14ac:dyDescent="0.2">
      <c r="B101" s="124"/>
      <c r="D101" s="125" t="s">
        <v>2078</v>
      </c>
      <c r="E101" s="126"/>
      <c r="F101" s="126"/>
      <c r="G101" s="126"/>
      <c r="H101" s="126"/>
      <c r="I101" s="126"/>
      <c r="J101" s="127">
        <f>J161</f>
        <v>0</v>
      </c>
      <c r="L101" s="124"/>
    </row>
    <row r="102" spans="1:47" s="2" customFormat="1" ht="21.75" hidden="1" customHeight="1" x14ac:dyDescent="0.2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47" s="2" customFormat="1" ht="6.95" hidden="1" customHeight="1" x14ac:dyDescent="0.2">
      <c r="A103" s="29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47" hidden="1" x14ac:dyDescent="0.2"/>
    <row r="105" spans="1:47" hidden="1" x14ac:dyDescent="0.2"/>
    <row r="106" spans="1:47" hidden="1" x14ac:dyDescent="0.2"/>
    <row r="107" spans="1:47" s="2" customFormat="1" ht="6.95" customHeight="1" x14ac:dyDescent="0.2">
      <c r="A107" s="29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24.95" customHeight="1" x14ac:dyDescent="0.2">
      <c r="A108" s="29"/>
      <c r="B108" s="30"/>
      <c r="C108" s="18" t="s">
        <v>197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6.95" customHeight="1" x14ac:dyDescent="0.2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2" customHeight="1" x14ac:dyDescent="0.2">
      <c r="A110" s="29"/>
      <c r="B110" s="30"/>
      <c r="C110" s="24" t="s">
        <v>15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16.5" customHeight="1" x14ac:dyDescent="0.2">
      <c r="A111" s="29"/>
      <c r="B111" s="30"/>
      <c r="C111" s="29"/>
      <c r="D111" s="29"/>
      <c r="E111" s="252" t="str">
        <f>E7</f>
        <v>HS Hálkova - rekonštrukcia objektu, Hálkova 3, BA</v>
      </c>
      <c r="F111" s="253"/>
      <c r="G111" s="253"/>
      <c r="H111" s="253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1" customFormat="1" ht="12" customHeight="1" x14ac:dyDescent="0.2">
      <c r="B112" s="17"/>
      <c r="C112" s="24" t="s">
        <v>177</v>
      </c>
      <c r="L112" s="17"/>
    </row>
    <row r="113" spans="1:65" s="2" customFormat="1" ht="16.5" customHeight="1" x14ac:dyDescent="0.2">
      <c r="A113" s="29"/>
      <c r="B113" s="30"/>
      <c r="C113" s="29"/>
      <c r="D113" s="29"/>
      <c r="E113" s="252" t="s">
        <v>1211</v>
      </c>
      <c r="F113" s="251"/>
      <c r="G113" s="251"/>
      <c r="H113" s="251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 x14ac:dyDescent="0.2">
      <c r="A114" s="29"/>
      <c r="B114" s="30"/>
      <c r="C114" s="24" t="s">
        <v>179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 x14ac:dyDescent="0.2">
      <c r="A115" s="29"/>
      <c r="B115" s="30"/>
      <c r="C115" s="29"/>
      <c r="D115" s="29"/>
      <c r="E115" s="225" t="str">
        <f>E11</f>
        <v>SO 01-4.1 - Slaborúdová elektroinštalácia</v>
      </c>
      <c r="F115" s="251"/>
      <c r="G115" s="251"/>
      <c r="H115" s="251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 x14ac:dyDescent="0.2">
      <c r="A117" s="29"/>
      <c r="B117" s="30"/>
      <c r="C117" s="24" t="s">
        <v>19</v>
      </c>
      <c r="D117" s="29"/>
      <c r="E117" s="29"/>
      <c r="F117" s="22" t="str">
        <f>F14</f>
        <v xml:space="preserve"> </v>
      </c>
      <c r="G117" s="29"/>
      <c r="H117" s="29"/>
      <c r="I117" s="24" t="s">
        <v>21</v>
      </c>
      <c r="J117" s="55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 x14ac:dyDescent="0.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4" t="s">
        <v>22</v>
      </c>
      <c r="D119" s="29"/>
      <c r="E119" s="29"/>
      <c r="F119" s="22" t="str">
        <f>E17</f>
        <v xml:space="preserve"> </v>
      </c>
      <c r="G119" s="29"/>
      <c r="H119" s="29"/>
      <c r="I119" s="24" t="s">
        <v>27</v>
      </c>
      <c r="J119" s="27" t="str">
        <f>E23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 x14ac:dyDescent="0.2">
      <c r="A120" s="29"/>
      <c r="B120" s="30"/>
      <c r="C120" s="24" t="s">
        <v>25</v>
      </c>
      <c r="D120" s="29"/>
      <c r="E120" s="29"/>
      <c r="F120" s="22" t="str">
        <f>IF(E20="","",E20)</f>
        <v>Vyplň údaj</v>
      </c>
      <c r="G120" s="29"/>
      <c r="H120" s="29"/>
      <c r="I120" s="24" t="s">
        <v>28</v>
      </c>
      <c r="J120" s="27" t="str">
        <f>E26</f>
        <v xml:space="preserve"> 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 x14ac:dyDescent="0.2">
      <c r="A122" s="128"/>
      <c r="B122" s="129"/>
      <c r="C122" s="130" t="s">
        <v>198</v>
      </c>
      <c r="D122" s="131" t="s">
        <v>56</v>
      </c>
      <c r="E122" s="131" t="s">
        <v>52</v>
      </c>
      <c r="F122" s="131" t="s">
        <v>53</v>
      </c>
      <c r="G122" s="131" t="s">
        <v>199</v>
      </c>
      <c r="H122" s="131" t="s">
        <v>200</v>
      </c>
      <c r="I122" s="131" t="s">
        <v>201</v>
      </c>
      <c r="J122" s="132" t="s">
        <v>183</v>
      </c>
      <c r="K122" s="133" t="s">
        <v>202</v>
      </c>
      <c r="L122" s="134"/>
      <c r="M122" s="62" t="s">
        <v>1</v>
      </c>
      <c r="N122" s="63" t="s">
        <v>35</v>
      </c>
      <c r="O122" s="63" t="s">
        <v>203</v>
      </c>
      <c r="P122" s="63" t="s">
        <v>204</v>
      </c>
      <c r="Q122" s="63" t="s">
        <v>205</v>
      </c>
      <c r="R122" s="63" t="s">
        <v>206</v>
      </c>
      <c r="S122" s="63" t="s">
        <v>207</v>
      </c>
      <c r="T122" s="64" t="s">
        <v>208</v>
      </c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</row>
    <row r="123" spans="1:65" s="2" customFormat="1" ht="22.9" customHeight="1" x14ac:dyDescent="0.25">
      <c r="A123" s="29"/>
      <c r="B123" s="30"/>
      <c r="C123" s="69" t="s">
        <v>184</v>
      </c>
      <c r="D123" s="29"/>
      <c r="E123" s="29"/>
      <c r="F123" s="29"/>
      <c r="G123" s="29"/>
      <c r="H123" s="29"/>
      <c r="I123" s="29"/>
      <c r="J123" s="135">
        <f>BK123</f>
        <v>0</v>
      </c>
      <c r="K123" s="29"/>
      <c r="L123" s="30"/>
      <c r="M123" s="65"/>
      <c r="N123" s="56"/>
      <c r="O123" s="66"/>
      <c r="P123" s="136">
        <f>P124</f>
        <v>0</v>
      </c>
      <c r="Q123" s="66"/>
      <c r="R123" s="136">
        <f>R124</f>
        <v>0</v>
      </c>
      <c r="S123" s="66"/>
      <c r="T123" s="137">
        <f>T124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70</v>
      </c>
      <c r="AU123" s="14" t="s">
        <v>185</v>
      </c>
      <c r="BK123" s="138">
        <f>BK124</f>
        <v>0</v>
      </c>
    </row>
    <row r="124" spans="1:65" s="12" customFormat="1" ht="25.9" customHeight="1" x14ac:dyDescent="0.2">
      <c r="B124" s="139"/>
      <c r="D124" s="140" t="s">
        <v>70</v>
      </c>
      <c r="E124" s="141" t="s">
        <v>401</v>
      </c>
      <c r="F124" s="141" t="s">
        <v>791</v>
      </c>
      <c r="I124" s="142"/>
      <c r="J124" s="143">
        <f>BK124</f>
        <v>0</v>
      </c>
      <c r="L124" s="139"/>
      <c r="M124" s="144"/>
      <c r="N124" s="145"/>
      <c r="O124" s="145"/>
      <c r="P124" s="146">
        <f>P125+P161</f>
        <v>0</v>
      </c>
      <c r="Q124" s="145"/>
      <c r="R124" s="146">
        <f>R125+R161</f>
        <v>0</v>
      </c>
      <c r="S124" s="145"/>
      <c r="T124" s="147">
        <f>T125+T161</f>
        <v>0</v>
      </c>
      <c r="AR124" s="140" t="s">
        <v>220</v>
      </c>
      <c r="AT124" s="148" t="s">
        <v>70</v>
      </c>
      <c r="AU124" s="148" t="s">
        <v>71</v>
      </c>
      <c r="AY124" s="140" t="s">
        <v>211</v>
      </c>
      <c r="BK124" s="149">
        <f>BK125+BK161</f>
        <v>0</v>
      </c>
    </row>
    <row r="125" spans="1:65" s="12" customFormat="1" ht="22.9" customHeight="1" x14ac:dyDescent="0.2">
      <c r="B125" s="139"/>
      <c r="D125" s="140" t="s">
        <v>70</v>
      </c>
      <c r="E125" s="150" t="s">
        <v>2327</v>
      </c>
      <c r="F125" s="150" t="s">
        <v>2328</v>
      </c>
      <c r="I125" s="142"/>
      <c r="J125" s="151">
        <f>BK125</f>
        <v>0</v>
      </c>
      <c r="L125" s="139"/>
      <c r="M125" s="144"/>
      <c r="N125" s="145"/>
      <c r="O125" s="145"/>
      <c r="P125" s="146">
        <f>SUM(P126:P160)</f>
        <v>0</v>
      </c>
      <c r="Q125" s="145"/>
      <c r="R125" s="146">
        <f>SUM(R126:R160)</f>
        <v>0</v>
      </c>
      <c r="S125" s="145"/>
      <c r="T125" s="147">
        <f>SUM(T126:T160)</f>
        <v>0</v>
      </c>
      <c r="AR125" s="140" t="s">
        <v>220</v>
      </c>
      <c r="AT125" s="148" t="s">
        <v>70</v>
      </c>
      <c r="AU125" s="148" t="s">
        <v>78</v>
      </c>
      <c r="AY125" s="140" t="s">
        <v>211</v>
      </c>
      <c r="BK125" s="149">
        <f>SUM(BK126:BK160)</f>
        <v>0</v>
      </c>
    </row>
    <row r="126" spans="1:65" s="2" customFormat="1" ht="16.5" customHeight="1" x14ac:dyDescent="0.2">
      <c r="A126" s="29"/>
      <c r="B126" s="152"/>
      <c r="C126" s="167" t="s">
        <v>78</v>
      </c>
      <c r="D126" s="167" t="s">
        <v>401</v>
      </c>
      <c r="E126" s="168" t="s">
        <v>2329</v>
      </c>
      <c r="F126" s="169" t="s">
        <v>2330</v>
      </c>
      <c r="G126" s="170" t="s">
        <v>257</v>
      </c>
      <c r="H126" s="171">
        <v>685</v>
      </c>
      <c r="I126" s="172"/>
      <c r="J126" s="173">
        <f t="shared" ref="J126:J160" si="0">ROUND(I126*H126,2)</f>
        <v>0</v>
      </c>
      <c r="K126" s="174"/>
      <c r="L126" s="175"/>
      <c r="M126" s="176" t="s">
        <v>1</v>
      </c>
      <c r="N126" s="177" t="s">
        <v>37</v>
      </c>
      <c r="O126" s="58"/>
      <c r="P126" s="163">
        <f t="shared" ref="P126:P160" si="1">O126*H126</f>
        <v>0</v>
      </c>
      <c r="Q126" s="163">
        <v>0</v>
      </c>
      <c r="R126" s="163">
        <f t="shared" ref="R126:R160" si="2">Q126*H126</f>
        <v>0</v>
      </c>
      <c r="S126" s="163">
        <v>0</v>
      </c>
      <c r="T126" s="164">
        <f t="shared" ref="T126:T160" si="3"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1123</v>
      </c>
      <c r="AT126" s="165" t="s">
        <v>401</v>
      </c>
      <c r="AU126" s="165" t="s">
        <v>84</v>
      </c>
      <c r="AY126" s="14" t="s">
        <v>211</v>
      </c>
      <c r="BE126" s="166">
        <f t="shared" ref="BE126:BE160" si="4">IF(N126="základná",J126,0)</f>
        <v>0</v>
      </c>
      <c r="BF126" s="166">
        <f t="shared" ref="BF126:BF160" si="5">IF(N126="znížená",J126,0)</f>
        <v>0</v>
      </c>
      <c r="BG126" s="166">
        <f t="shared" ref="BG126:BG160" si="6">IF(N126="zákl. prenesená",J126,0)</f>
        <v>0</v>
      </c>
      <c r="BH126" s="166">
        <f t="shared" ref="BH126:BH160" si="7">IF(N126="zníž. prenesená",J126,0)</f>
        <v>0</v>
      </c>
      <c r="BI126" s="166">
        <f t="shared" ref="BI126:BI160" si="8">IF(N126="nulová",J126,0)</f>
        <v>0</v>
      </c>
      <c r="BJ126" s="14" t="s">
        <v>84</v>
      </c>
      <c r="BK126" s="166">
        <f t="shared" ref="BK126:BK160" si="9">ROUND(I126*H126,2)</f>
        <v>0</v>
      </c>
      <c r="BL126" s="14" t="s">
        <v>340</v>
      </c>
      <c r="BM126" s="165" t="s">
        <v>84</v>
      </c>
    </row>
    <row r="127" spans="1:65" s="2" customFormat="1" ht="16.5" customHeight="1" x14ac:dyDescent="0.2">
      <c r="A127" s="29"/>
      <c r="B127" s="152"/>
      <c r="C127" s="167" t="s">
        <v>84</v>
      </c>
      <c r="D127" s="167" t="s">
        <v>401</v>
      </c>
      <c r="E127" s="168" t="s">
        <v>2331</v>
      </c>
      <c r="F127" s="169" t="s">
        <v>2332</v>
      </c>
      <c r="G127" s="170" t="s">
        <v>257</v>
      </c>
      <c r="H127" s="197">
        <v>0</v>
      </c>
      <c r="I127" s="172"/>
      <c r="J127" s="173">
        <f t="shared" si="0"/>
        <v>0</v>
      </c>
      <c r="K127" s="174"/>
      <c r="L127" s="175"/>
      <c r="M127" s="176" t="s">
        <v>1</v>
      </c>
      <c r="N127" s="177" t="s">
        <v>37</v>
      </c>
      <c r="O127" s="58"/>
      <c r="P127" s="163">
        <f t="shared" si="1"/>
        <v>0</v>
      </c>
      <c r="Q127" s="163">
        <v>0</v>
      </c>
      <c r="R127" s="163">
        <f t="shared" si="2"/>
        <v>0</v>
      </c>
      <c r="S127" s="163">
        <v>0</v>
      </c>
      <c r="T127" s="164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1123</v>
      </c>
      <c r="AT127" s="165" t="s">
        <v>401</v>
      </c>
      <c r="AU127" s="165" t="s">
        <v>84</v>
      </c>
      <c r="AY127" s="14" t="s">
        <v>211</v>
      </c>
      <c r="BE127" s="166">
        <f t="shared" si="4"/>
        <v>0</v>
      </c>
      <c r="BF127" s="166">
        <f t="shared" si="5"/>
        <v>0</v>
      </c>
      <c r="BG127" s="166">
        <f t="shared" si="6"/>
        <v>0</v>
      </c>
      <c r="BH127" s="166">
        <f t="shared" si="7"/>
        <v>0</v>
      </c>
      <c r="BI127" s="166">
        <f t="shared" si="8"/>
        <v>0</v>
      </c>
      <c r="BJ127" s="14" t="s">
        <v>84</v>
      </c>
      <c r="BK127" s="166">
        <f t="shared" si="9"/>
        <v>0</v>
      </c>
      <c r="BL127" s="14" t="s">
        <v>340</v>
      </c>
      <c r="BM127" s="165" t="s">
        <v>217</v>
      </c>
    </row>
    <row r="128" spans="1:65" s="2" customFormat="1" ht="24.2" customHeight="1" x14ac:dyDescent="0.2">
      <c r="A128" s="29"/>
      <c r="B128" s="152"/>
      <c r="C128" s="153" t="s">
        <v>220</v>
      </c>
      <c r="D128" s="153" t="s">
        <v>213</v>
      </c>
      <c r="E128" s="154" t="s">
        <v>2333</v>
      </c>
      <c r="F128" s="155" t="s">
        <v>2334</v>
      </c>
      <c r="G128" s="156" t="s">
        <v>257</v>
      </c>
      <c r="H128" s="157">
        <v>685</v>
      </c>
      <c r="I128" s="158"/>
      <c r="J128" s="159">
        <f t="shared" si="0"/>
        <v>0</v>
      </c>
      <c r="K128" s="160"/>
      <c r="L128" s="30"/>
      <c r="M128" s="161" t="s">
        <v>1</v>
      </c>
      <c r="N128" s="162" t="s">
        <v>37</v>
      </c>
      <c r="O128" s="58"/>
      <c r="P128" s="163">
        <f t="shared" si="1"/>
        <v>0</v>
      </c>
      <c r="Q128" s="163">
        <v>0</v>
      </c>
      <c r="R128" s="163">
        <f t="shared" si="2"/>
        <v>0</v>
      </c>
      <c r="S128" s="163">
        <v>0</v>
      </c>
      <c r="T128" s="164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340</v>
      </c>
      <c r="AT128" s="165" t="s">
        <v>213</v>
      </c>
      <c r="AU128" s="165" t="s">
        <v>84</v>
      </c>
      <c r="AY128" s="14" t="s">
        <v>211</v>
      </c>
      <c r="BE128" s="166">
        <f t="shared" si="4"/>
        <v>0</v>
      </c>
      <c r="BF128" s="166">
        <f t="shared" si="5"/>
        <v>0</v>
      </c>
      <c r="BG128" s="166">
        <f t="shared" si="6"/>
        <v>0</v>
      </c>
      <c r="BH128" s="166">
        <f t="shared" si="7"/>
        <v>0</v>
      </c>
      <c r="BI128" s="166">
        <f t="shared" si="8"/>
        <v>0</v>
      </c>
      <c r="BJ128" s="14" t="s">
        <v>84</v>
      </c>
      <c r="BK128" s="166">
        <f t="shared" si="9"/>
        <v>0</v>
      </c>
      <c r="BL128" s="14" t="s">
        <v>340</v>
      </c>
      <c r="BM128" s="165" t="s">
        <v>224</v>
      </c>
    </row>
    <row r="129" spans="1:65" s="2" customFormat="1" ht="16.5" customHeight="1" x14ac:dyDescent="0.2">
      <c r="A129" s="29"/>
      <c r="B129" s="152"/>
      <c r="C129" s="167" t="s">
        <v>217</v>
      </c>
      <c r="D129" s="167" t="s">
        <v>401</v>
      </c>
      <c r="E129" s="168" t="s">
        <v>2335</v>
      </c>
      <c r="F129" s="169" t="s">
        <v>2336</v>
      </c>
      <c r="G129" s="170" t="s">
        <v>257</v>
      </c>
      <c r="H129" s="171">
        <v>435</v>
      </c>
      <c r="I129" s="172"/>
      <c r="J129" s="173">
        <f t="shared" si="0"/>
        <v>0</v>
      </c>
      <c r="K129" s="174"/>
      <c r="L129" s="175"/>
      <c r="M129" s="176" t="s">
        <v>1</v>
      </c>
      <c r="N129" s="177" t="s">
        <v>37</v>
      </c>
      <c r="O129" s="58"/>
      <c r="P129" s="163">
        <f t="shared" si="1"/>
        <v>0</v>
      </c>
      <c r="Q129" s="163">
        <v>0</v>
      </c>
      <c r="R129" s="163">
        <f t="shared" si="2"/>
        <v>0</v>
      </c>
      <c r="S129" s="163">
        <v>0</v>
      </c>
      <c r="T129" s="16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1123</v>
      </c>
      <c r="AT129" s="165" t="s">
        <v>401</v>
      </c>
      <c r="AU129" s="165" t="s">
        <v>84</v>
      </c>
      <c r="AY129" s="14" t="s">
        <v>211</v>
      </c>
      <c r="BE129" s="166">
        <f t="shared" si="4"/>
        <v>0</v>
      </c>
      <c r="BF129" s="166">
        <f t="shared" si="5"/>
        <v>0</v>
      </c>
      <c r="BG129" s="166">
        <f t="shared" si="6"/>
        <v>0</v>
      </c>
      <c r="BH129" s="166">
        <f t="shared" si="7"/>
        <v>0</v>
      </c>
      <c r="BI129" s="166">
        <f t="shared" si="8"/>
        <v>0</v>
      </c>
      <c r="BJ129" s="14" t="s">
        <v>84</v>
      </c>
      <c r="BK129" s="166">
        <f t="shared" si="9"/>
        <v>0</v>
      </c>
      <c r="BL129" s="14" t="s">
        <v>340</v>
      </c>
      <c r="BM129" s="165" t="s">
        <v>227</v>
      </c>
    </row>
    <row r="130" spans="1:65" s="2" customFormat="1" ht="16.5" customHeight="1" x14ac:dyDescent="0.2">
      <c r="A130" s="29"/>
      <c r="B130" s="152"/>
      <c r="C130" s="167" t="s">
        <v>228</v>
      </c>
      <c r="D130" s="167" t="s">
        <v>401</v>
      </c>
      <c r="E130" s="168" t="s">
        <v>2337</v>
      </c>
      <c r="F130" s="169" t="s">
        <v>2338</v>
      </c>
      <c r="G130" s="170" t="s">
        <v>257</v>
      </c>
      <c r="H130" s="197">
        <v>0</v>
      </c>
      <c r="I130" s="172"/>
      <c r="J130" s="173">
        <f t="shared" si="0"/>
        <v>0</v>
      </c>
      <c r="K130" s="174"/>
      <c r="L130" s="175"/>
      <c r="M130" s="176" t="s">
        <v>1</v>
      </c>
      <c r="N130" s="177" t="s">
        <v>37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1123</v>
      </c>
      <c r="AT130" s="165" t="s">
        <v>401</v>
      </c>
      <c r="AU130" s="165" t="s">
        <v>84</v>
      </c>
      <c r="AY130" s="14" t="s">
        <v>211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84</v>
      </c>
      <c r="BK130" s="166">
        <f t="shared" si="9"/>
        <v>0</v>
      </c>
      <c r="BL130" s="14" t="s">
        <v>340</v>
      </c>
      <c r="BM130" s="165" t="s">
        <v>231</v>
      </c>
    </row>
    <row r="131" spans="1:65" s="2" customFormat="1" ht="24.2" customHeight="1" x14ac:dyDescent="0.2">
      <c r="A131" s="29"/>
      <c r="B131" s="152"/>
      <c r="C131" s="153" t="s">
        <v>224</v>
      </c>
      <c r="D131" s="153" t="s">
        <v>213</v>
      </c>
      <c r="E131" s="154" t="s">
        <v>2339</v>
      </c>
      <c r="F131" s="155" t="s">
        <v>2340</v>
      </c>
      <c r="G131" s="156" t="s">
        <v>257</v>
      </c>
      <c r="H131" s="157">
        <v>435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37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340</v>
      </c>
      <c r="AT131" s="165" t="s">
        <v>213</v>
      </c>
      <c r="AU131" s="165" t="s">
        <v>84</v>
      </c>
      <c r="AY131" s="14" t="s">
        <v>211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84</v>
      </c>
      <c r="BK131" s="166">
        <f t="shared" si="9"/>
        <v>0</v>
      </c>
      <c r="BL131" s="14" t="s">
        <v>340</v>
      </c>
      <c r="BM131" s="165" t="s">
        <v>234</v>
      </c>
    </row>
    <row r="132" spans="1:65" s="2" customFormat="1" ht="16.5" customHeight="1" x14ac:dyDescent="0.2">
      <c r="A132" s="29"/>
      <c r="B132" s="152"/>
      <c r="C132" s="167" t="s">
        <v>235</v>
      </c>
      <c r="D132" s="167" t="s">
        <v>401</v>
      </c>
      <c r="E132" s="168" t="s">
        <v>2341</v>
      </c>
      <c r="F132" s="169" t="s">
        <v>2342</v>
      </c>
      <c r="G132" s="170" t="s">
        <v>257</v>
      </c>
      <c r="H132" s="171">
        <v>50</v>
      </c>
      <c r="I132" s="172"/>
      <c r="J132" s="173">
        <f t="shared" si="0"/>
        <v>0</v>
      </c>
      <c r="K132" s="174"/>
      <c r="L132" s="175"/>
      <c r="M132" s="176" t="s">
        <v>1</v>
      </c>
      <c r="N132" s="177" t="s">
        <v>37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1123</v>
      </c>
      <c r="AT132" s="165" t="s">
        <v>401</v>
      </c>
      <c r="AU132" s="165" t="s">
        <v>84</v>
      </c>
      <c r="AY132" s="14" t="s">
        <v>211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84</v>
      </c>
      <c r="BK132" s="166">
        <f t="shared" si="9"/>
        <v>0</v>
      </c>
      <c r="BL132" s="14" t="s">
        <v>340</v>
      </c>
      <c r="BM132" s="165" t="s">
        <v>239</v>
      </c>
    </row>
    <row r="133" spans="1:65" s="2" customFormat="1" ht="16.5" customHeight="1" x14ac:dyDescent="0.2">
      <c r="A133" s="29"/>
      <c r="B133" s="152"/>
      <c r="C133" s="167" t="s">
        <v>227</v>
      </c>
      <c r="D133" s="167" t="s">
        <v>401</v>
      </c>
      <c r="E133" s="168" t="s">
        <v>2343</v>
      </c>
      <c r="F133" s="169" t="s">
        <v>2344</v>
      </c>
      <c r="G133" s="170" t="s">
        <v>257</v>
      </c>
      <c r="H133" s="197">
        <v>0</v>
      </c>
      <c r="I133" s="172"/>
      <c r="J133" s="173">
        <f t="shared" si="0"/>
        <v>0</v>
      </c>
      <c r="K133" s="174"/>
      <c r="L133" s="175"/>
      <c r="M133" s="176" t="s">
        <v>1</v>
      </c>
      <c r="N133" s="177" t="s">
        <v>37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1123</v>
      </c>
      <c r="AT133" s="165" t="s">
        <v>401</v>
      </c>
      <c r="AU133" s="165" t="s">
        <v>84</v>
      </c>
      <c r="AY133" s="14" t="s">
        <v>211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84</v>
      </c>
      <c r="BK133" s="166">
        <f t="shared" si="9"/>
        <v>0</v>
      </c>
      <c r="BL133" s="14" t="s">
        <v>340</v>
      </c>
      <c r="BM133" s="165" t="s">
        <v>243</v>
      </c>
    </row>
    <row r="134" spans="1:65" s="2" customFormat="1" ht="24.2" customHeight="1" x14ac:dyDescent="0.2">
      <c r="A134" s="29"/>
      <c r="B134" s="152"/>
      <c r="C134" s="153" t="s">
        <v>244</v>
      </c>
      <c r="D134" s="153" t="s">
        <v>213</v>
      </c>
      <c r="E134" s="154" t="s">
        <v>2345</v>
      </c>
      <c r="F134" s="155" t="s">
        <v>2346</v>
      </c>
      <c r="G134" s="156" t="s">
        <v>257</v>
      </c>
      <c r="H134" s="157">
        <v>50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37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340</v>
      </c>
      <c r="AT134" s="165" t="s">
        <v>213</v>
      </c>
      <c r="AU134" s="165" t="s">
        <v>84</v>
      </c>
      <c r="AY134" s="14" t="s">
        <v>211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84</v>
      </c>
      <c r="BK134" s="166">
        <f t="shared" si="9"/>
        <v>0</v>
      </c>
      <c r="BL134" s="14" t="s">
        <v>340</v>
      </c>
      <c r="BM134" s="165" t="s">
        <v>247</v>
      </c>
    </row>
    <row r="135" spans="1:65" s="2" customFormat="1" ht="16.5" customHeight="1" x14ac:dyDescent="0.2">
      <c r="A135" s="29"/>
      <c r="B135" s="152"/>
      <c r="C135" s="167" t="s">
        <v>231</v>
      </c>
      <c r="D135" s="167" t="s">
        <v>401</v>
      </c>
      <c r="E135" s="168" t="s">
        <v>2347</v>
      </c>
      <c r="F135" s="169" t="s">
        <v>2348</v>
      </c>
      <c r="G135" s="170" t="s">
        <v>257</v>
      </c>
      <c r="H135" s="171">
        <v>30</v>
      </c>
      <c r="I135" s="172"/>
      <c r="J135" s="173">
        <f t="shared" si="0"/>
        <v>0</v>
      </c>
      <c r="K135" s="174"/>
      <c r="L135" s="175"/>
      <c r="M135" s="176" t="s">
        <v>1</v>
      </c>
      <c r="N135" s="177" t="s">
        <v>37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1123</v>
      </c>
      <c r="AT135" s="165" t="s">
        <v>401</v>
      </c>
      <c r="AU135" s="165" t="s">
        <v>84</v>
      </c>
      <c r="AY135" s="14" t="s">
        <v>211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84</v>
      </c>
      <c r="BK135" s="166">
        <f t="shared" si="9"/>
        <v>0</v>
      </c>
      <c r="BL135" s="14" t="s">
        <v>340</v>
      </c>
      <c r="BM135" s="165" t="s">
        <v>250</v>
      </c>
    </row>
    <row r="136" spans="1:65" s="2" customFormat="1" ht="16.5" customHeight="1" x14ac:dyDescent="0.2">
      <c r="A136" s="29"/>
      <c r="B136" s="152"/>
      <c r="C136" s="153" t="s">
        <v>251</v>
      </c>
      <c r="D136" s="153" t="s">
        <v>213</v>
      </c>
      <c r="E136" s="154" t="s">
        <v>2127</v>
      </c>
      <c r="F136" s="155" t="s">
        <v>2349</v>
      </c>
      <c r="G136" s="156" t="s">
        <v>257</v>
      </c>
      <c r="H136" s="157">
        <v>30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37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340</v>
      </c>
      <c r="AT136" s="165" t="s">
        <v>213</v>
      </c>
      <c r="AU136" s="165" t="s">
        <v>84</v>
      </c>
      <c r="AY136" s="14" t="s">
        <v>211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84</v>
      </c>
      <c r="BK136" s="166">
        <f t="shared" si="9"/>
        <v>0</v>
      </c>
      <c r="BL136" s="14" t="s">
        <v>340</v>
      </c>
      <c r="BM136" s="165" t="s">
        <v>254</v>
      </c>
    </row>
    <row r="137" spans="1:65" s="2" customFormat="1" ht="16.5" customHeight="1" x14ac:dyDescent="0.2">
      <c r="A137" s="29"/>
      <c r="B137" s="152"/>
      <c r="C137" s="167" t="s">
        <v>234</v>
      </c>
      <c r="D137" s="167" t="s">
        <v>401</v>
      </c>
      <c r="E137" s="168" t="s">
        <v>2350</v>
      </c>
      <c r="F137" s="169" t="s">
        <v>2351</v>
      </c>
      <c r="G137" s="170" t="s">
        <v>385</v>
      </c>
      <c r="H137" s="171">
        <v>30</v>
      </c>
      <c r="I137" s="172"/>
      <c r="J137" s="173">
        <f t="shared" si="0"/>
        <v>0</v>
      </c>
      <c r="K137" s="174"/>
      <c r="L137" s="175"/>
      <c r="M137" s="176" t="s">
        <v>1</v>
      </c>
      <c r="N137" s="177" t="s">
        <v>37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1123</v>
      </c>
      <c r="AT137" s="165" t="s">
        <v>401</v>
      </c>
      <c r="AU137" s="165" t="s">
        <v>84</v>
      </c>
      <c r="AY137" s="14" t="s">
        <v>211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84</v>
      </c>
      <c r="BK137" s="166">
        <f t="shared" si="9"/>
        <v>0</v>
      </c>
      <c r="BL137" s="14" t="s">
        <v>340</v>
      </c>
      <c r="BM137" s="165" t="s">
        <v>266</v>
      </c>
    </row>
    <row r="138" spans="1:65" s="2" customFormat="1" ht="16.5" customHeight="1" x14ac:dyDescent="0.2">
      <c r="A138" s="29"/>
      <c r="B138" s="152"/>
      <c r="C138" s="153" t="s">
        <v>259</v>
      </c>
      <c r="D138" s="153" t="s">
        <v>213</v>
      </c>
      <c r="E138" s="154" t="s">
        <v>2056</v>
      </c>
      <c r="F138" s="155" t="s">
        <v>2352</v>
      </c>
      <c r="G138" s="156" t="s">
        <v>385</v>
      </c>
      <c r="H138" s="157">
        <v>30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37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340</v>
      </c>
      <c r="AT138" s="165" t="s">
        <v>213</v>
      </c>
      <c r="AU138" s="165" t="s">
        <v>84</v>
      </c>
      <c r="AY138" s="14" t="s">
        <v>211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84</v>
      </c>
      <c r="BK138" s="166">
        <f t="shared" si="9"/>
        <v>0</v>
      </c>
      <c r="BL138" s="14" t="s">
        <v>340</v>
      </c>
      <c r="BM138" s="165" t="s">
        <v>270</v>
      </c>
    </row>
    <row r="139" spans="1:65" s="2" customFormat="1" ht="24.2" customHeight="1" x14ac:dyDescent="0.2">
      <c r="A139" s="29"/>
      <c r="B139" s="152"/>
      <c r="C139" s="167" t="s">
        <v>239</v>
      </c>
      <c r="D139" s="167" t="s">
        <v>401</v>
      </c>
      <c r="E139" s="168" t="s">
        <v>2316</v>
      </c>
      <c r="F139" s="169" t="s">
        <v>2353</v>
      </c>
      <c r="G139" s="170" t="s">
        <v>257</v>
      </c>
      <c r="H139" s="171">
        <v>485</v>
      </c>
      <c r="I139" s="172"/>
      <c r="J139" s="173">
        <f t="shared" si="0"/>
        <v>0</v>
      </c>
      <c r="K139" s="174"/>
      <c r="L139" s="175"/>
      <c r="M139" s="176" t="s">
        <v>1</v>
      </c>
      <c r="N139" s="177" t="s">
        <v>37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1123</v>
      </c>
      <c r="AT139" s="165" t="s">
        <v>401</v>
      </c>
      <c r="AU139" s="165" t="s">
        <v>84</v>
      </c>
      <c r="AY139" s="14" t="s">
        <v>211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84</v>
      </c>
      <c r="BK139" s="166">
        <f t="shared" si="9"/>
        <v>0</v>
      </c>
      <c r="BL139" s="14" t="s">
        <v>340</v>
      </c>
      <c r="BM139" s="165" t="s">
        <v>273</v>
      </c>
    </row>
    <row r="140" spans="1:65" s="2" customFormat="1" ht="24.2" customHeight="1" x14ac:dyDescent="0.2">
      <c r="A140" s="29"/>
      <c r="B140" s="152"/>
      <c r="C140" s="153" t="s">
        <v>267</v>
      </c>
      <c r="D140" s="153" t="s">
        <v>213</v>
      </c>
      <c r="E140" s="154" t="s">
        <v>2354</v>
      </c>
      <c r="F140" s="155" t="s">
        <v>2355</v>
      </c>
      <c r="G140" s="156" t="s">
        <v>257</v>
      </c>
      <c r="H140" s="157">
        <v>485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37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340</v>
      </c>
      <c r="AT140" s="165" t="s">
        <v>213</v>
      </c>
      <c r="AU140" s="165" t="s">
        <v>84</v>
      </c>
      <c r="AY140" s="14" t="s">
        <v>211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84</v>
      </c>
      <c r="BK140" s="166">
        <f t="shared" si="9"/>
        <v>0</v>
      </c>
      <c r="BL140" s="14" t="s">
        <v>340</v>
      </c>
      <c r="BM140" s="165" t="s">
        <v>277</v>
      </c>
    </row>
    <row r="141" spans="1:65" s="2" customFormat="1" ht="24.2" customHeight="1" x14ac:dyDescent="0.2">
      <c r="A141" s="29"/>
      <c r="B141" s="152"/>
      <c r="C141" s="167" t="s">
        <v>243</v>
      </c>
      <c r="D141" s="167" t="s">
        <v>401</v>
      </c>
      <c r="E141" s="168" t="s">
        <v>2356</v>
      </c>
      <c r="F141" s="187" t="s">
        <v>2357</v>
      </c>
      <c r="G141" s="170" t="s">
        <v>257</v>
      </c>
      <c r="H141" s="171">
        <v>1040</v>
      </c>
      <c r="I141" s="172"/>
      <c r="J141" s="173">
        <f t="shared" si="0"/>
        <v>0</v>
      </c>
      <c r="K141" s="174"/>
      <c r="L141" s="175"/>
      <c r="M141" s="176" t="s">
        <v>1</v>
      </c>
      <c r="N141" s="177" t="s">
        <v>37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1123</v>
      </c>
      <c r="AT141" s="165" t="s">
        <v>401</v>
      </c>
      <c r="AU141" s="165" t="s">
        <v>84</v>
      </c>
      <c r="AY141" s="14" t="s">
        <v>211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84</v>
      </c>
      <c r="BK141" s="166">
        <f t="shared" si="9"/>
        <v>0</v>
      </c>
      <c r="BL141" s="14" t="s">
        <v>340</v>
      </c>
      <c r="BM141" s="165" t="s">
        <v>280</v>
      </c>
    </row>
    <row r="142" spans="1:65" s="2" customFormat="1" ht="24.2" customHeight="1" x14ac:dyDescent="0.2">
      <c r="A142" s="29"/>
      <c r="B142" s="152"/>
      <c r="C142" s="153" t="s">
        <v>274</v>
      </c>
      <c r="D142" s="153" t="s">
        <v>213</v>
      </c>
      <c r="E142" s="154" t="s">
        <v>2358</v>
      </c>
      <c r="F142" s="188" t="s">
        <v>2359</v>
      </c>
      <c r="G142" s="156" t="s">
        <v>257</v>
      </c>
      <c r="H142" s="157">
        <v>1040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37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340</v>
      </c>
      <c r="AT142" s="165" t="s">
        <v>213</v>
      </c>
      <c r="AU142" s="165" t="s">
        <v>84</v>
      </c>
      <c r="AY142" s="14" t="s">
        <v>211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84</v>
      </c>
      <c r="BK142" s="166">
        <f t="shared" si="9"/>
        <v>0</v>
      </c>
      <c r="BL142" s="14" t="s">
        <v>340</v>
      </c>
      <c r="BM142" s="165" t="s">
        <v>284</v>
      </c>
    </row>
    <row r="143" spans="1:65" s="2" customFormat="1" ht="24.2" customHeight="1" x14ac:dyDescent="0.2">
      <c r="A143" s="198"/>
      <c r="B143" s="152"/>
      <c r="C143" s="199" t="s">
        <v>3473</v>
      </c>
      <c r="D143" s="199"/>
      <c r="E143" s="200"/>
      <c r="F143" s="187" t="s">
        <v>3474</v>
      </c>
      <c r="G143" s="191" t="s">
        <v>385</v>
      </c>
      <c r="H143" s="197">
        <v>1</v>
      </c>
      <c r="I143" s="158"/>
      <c r="J143" s="159">
        <v>0</v>
      </c>
      <c r="K143" s="160"/>
      <c r="L143" s="30"/>
      <c r="M143" s="161"/>
      <c r="N143" s="162"/>
      <c r="O143" s="58"/>
      <c r="P143" s="163"/>
      <c r="Q143" s="163"/>
      <c r="R143" s="163"/>
      <c r="S143" s="163"/>
      <c r="T143" s="164"/>
      <c r="U143" s="198"/>
      <c r="V143" s="198"/>
      <c r="W143" s="198"/>
      <c r="X143" s="198"/>
      <c r="Y143" s="198"/>
      <c r="Z143" s="198"/>
      <c r="AA143" s="198"/>
      <c r="AB143" s="198"/>
      <c r="AC143" s="198"/>
      <c r="AD143" s="198"/>
      <c r="AE143" s="198"/>
      <c r="AR143" s="165"/>
      <c r="AT143" s="165"/>
      <c r="AU143" s="165"/>
      <c r="AY143" s="14"/>
      <c r="BE143" s="166"/>
      <c r="BF143" s="166"/>
      <c r="BG143" s="166"/>
      <c r="BH143" s="166"/>
      <c r="BI143" s="166"/>
      <c r="BJ143" s="14"/>
      <c r="BK143" s="166"/>
      <c r="BL143" s="14"/>
      <c r="BM143" s="165"/>
    </row>
    <row r="144" spans="1:65" s="2" customFormat="1" ht="16.5" customHeight="1" x14ac:dyDescent="0.2">
      <c r="A144" s="29"/>
      <c r="B144" s="152"/>
      <c r="C144" s="167" t="s">
        <v>247</v>
      </c>
      <c r="D144" s="167" t="s">
        <v>401</v>
      </c>
      <c r="E144" s="168" t="s">
        <v>2360</v>
      </c>
      <c r="F144" s="187" t="s">
        <v>2361</v>
      </c>
      <c r="G144" s="170" t="s">
        <v>257</v>
      </c>
      <c r="H144" s="171">
        <v>19570</v>
      </c>
      <c r="I144" s="172"/>
      <c r="J144" s="173">
        <f t="shared" si="0"/>
        <v>0</v>
      </c>
      <c r="K144" s="174"/>
      <c r="L144" s="175"/>
      <c r="M144" s="176" t="s">
        <v>1</v>
      </c>
      <c r="N144" s="177" t="s">
        <v>37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1123</v>
      </c>
      <c r="AT144" s="165" t="s">
        <v>401</v>
      </c>
      <c r="AU144" s="165" t="s">
        <v>84</v>
      </c>
      <c r="AY144" s="14" t="s">
        <v>211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84</v>
      </c>
      <c r="BK144" s="166">
        <f t="shared" si="9"/>
        <v>0</v>
      </c>
      <c r="BL144" s="14" t="s">
        <v>340</v>
      </c>
      <c r="BM144" s="165" t="s">
        <v>291</v>
      </c>
    </row>
    <row r="145" spans="1:65" s="2" customFormat="1" ht="24.2" customHeight="1" thickBot="1" x14ac:dyDescent="0.25">
      <c r="A145" s="29"/>
      <c r="B145" s="152"/>
      <c r="C145" s="153" t="s">
        <v>281</v>
      </c>
      <c r="D145" s="153" t="s">
        <v>213</v>
      </c>
      <c r="E145" s="154" t="s">
        <v>2362</v>
      </c>
      <c r="F145" s="188" t="s">
        <v>2363</v>
      </c>
      <c r="G145" s="156" t="s">
        <v>257</v>
      </c>
      <c r="H145" s="157">
        <v>19570</v>
      </c>
      <c r="I145" s="158"/>
      <c r="J145" s="159">
        <f t="shared" si="0"/>
        <v>0</v>
      </c>
      <c r="K145" s="160"/>
      <c r="L145" s="30"/>
      <c r="M145" s="161" t="s">
        <v>1</v>
      </c>
      <c r="N145" s="162" t="s">
        <v>37</v>
      </c>
      <c r="O145" s="58"/>
      <c r="P145" s="163">
        <f t="shared" si="1"/>
        <v>0</v>
      </c>
      <c r="Q145" s="163">
        <v>0</v>
      </c>
      <c r="R145" s="163">
        <f t="shared" si="2"/>
        <v>0</v>
      </c>
      <c r="S145" s="163">
        <v>0</v>
      </c>
      <c r="T145" s="16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340</v>
      </c>
      <c r="AT145" s="165" t="s">
        <v>213</v>
      </c>
      <c r="AU145" s="165" t="s">
        <v>84</v>
      </c>
      <c r="AY145" s="14" t="s">
        <v>211</v>
      </c>
      <c r="BE145" s="166">
        <f t="shared" si="4"/>
        <v>0</v>
      </c>
      <c r="BF145" s="166">
        <f t="shared" si="5"/>
        <v>0</v>
      </c>
      <c r="BG145" s="166">
        <f t="shared" si="6"/>
        <v>0</v>
      </c>
      <c r="BH145" s="166">
        <f t="shared" si="7"/>
        <v>0</v>
      </c>
      <c r="BI145" s="166">
        <f t="shared" si="8"/>
        <v>0</v>
      </c>
      <c r="BJ145" s="14" t="s">
        <v>84</v>
      </c>
      <c r="BK145" s="166">
        <f t="shared" si="9"/>
        <v>0</v>
      </c>
      <c r="BL145" s="14" t="s">
        <v>340</v>
      </c>
      <c r="BM145" s="165" t="s">
        <v>287</v>
      </c>
    </row>
    <row r="146" spans="1:65" s="2" customFormat="1" ht="24.2" customHeight="1" thickBot="1" x14ac:dyDescent="0.25">
      <c r="A146" s="198"/>
      <c r="B146" s="152"/>
      <c r="C146" s="201" t="s">
        <v>3475</v>
      </c>
      <c r="D146" s="202"/>
      <c r="E146" s="203"/>
      <c r="F146" s="203" t="s">
        <v>3476</v>
      </c>
      <c r="G146" s="204" t="s">
        <v>385</v>
      </c>
      <c r="H146" s="197">
        <v>1</v>
      </c>
      <c r="I146" s="158"/>
      <c r="J146" s="159">
        <v>0</v>
      </c>
      <c r="K146" s="160"/>
      <c r="L146" s="30"/>
      <c r="M146" s="161"/>
      <c r="N146" s="162"/>
      <c r="O146" s="58"/>
      <c r="P146" s="163"/>
      <c r="Q146" s="163"/>
      <c r="R146" s="163"/>
      <c r="S146" s="163"/>
      <c r="T146" s="164"/>
      <c r="U146" s="198"/>
      <c r="V146" s="198"/>
      <c r="W146" s="198"/>
      <c r="X146" s="198"/>
      <c r="Y146" s="198"/>
      <c r="Z146" s="198"/>
      <c r="AA146" s="198"/>
      <c r="AB146" s="198"/>
      <c r="AC146" s="198"/>
      <c r="AD146" s="198"/>
      <c r="AE146" s="198"/>
      <c r="AR146" s="165"/>
      <c r="AT146" s="165"/>
      <c r="AU146" s="165"/>
      <c r="AY146" s="14"/>
      <c r="BE146" s="166"/>
      <c r="BF146" s="166"/>
      <c r="BG146" s="166"/>
      <c r="BH146" s="166"/>
      <c r="BI146" s="166"/>
      <c r="BJ146" s="14"/>
      <c r="BK146" s="166"/>
      <c r="BL146" s="14"/>
      <c r="BM146" s="165"/>
    </row>
    <row r="147" spans="1:65" s="2" customFormat="1" ht="16.5" customHeight="1" x14ac:dyDescent="0.2">
      <c r="A147" s="29"/>
      <c r="B147" s="152"/>
      <c r="C147" s="153" t="s">
        <v>250</v>
      </c>
      <c r="D147" s="153" t="s">
        <v>213</v>
      </c>
      <c r="E147" s="154" t="s">
        <v>2364</v>
      </c>
      <c r="F147" s="155" t="s">
        <v>2365</v>
      </c>
      <c r="G147" s="156" t="s">
        <v>257</v>
      </c>
      <c r="H147" s="157">
        <v>19570</v>
      </c>
      <c r="I147" s="158"/>
      <c r="J147" s="159">
        <f t="shared" si="0"/>
        <v>0</v>
      </c>
      <c r="K147" s="160"/>
      <c r="L147" s="30"/>
      <c r="M147" s="161" t="s">
        <v>1</v>
      </c>
      <c r="N147" s="162" t="s">
        <v>37</v>
      </c>
      <c r="O147" s="58"/>
      <c r="P147" s="163">
        <f t="shared" si="1"/>
        <v>0</v>
      </c>
      <c r="Q147" s="163">
        <v>0</v>
      </c>
      <c r="R147" s="163">
        <f t="shared" si="2"/>
        <v>0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340</v>
      </c>
      <c r="AT147" s="165" t="s">
        <v>213</v>
      </c>
      <c r="AU147" s="165" t="s">
        <v>84</v>
      </c>
      <c r="AY147" s="14" t="s">
        <v>211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84</v>
      </c>
      <c r="BK147" s="166">
        <f t="shared" si="9"/>
        <v>0</v>
      </c>
      <c r="BL147" s="14" t="s">
        <v>340</v>
      </c>
      <c r="BM147" s="165" t="s">
        <v>294</v>
      </c>
    </row>
    <row r="148" spans="1:65" s="2" customFormat="1" ht="24.2" customHeight="1" x14ac:dyDescent="0.2">
      <c r="A148" s="29"/>
      <c r="B148" s="152"/>
      <c r="C148" s="167" t="s">
        <v>288</v>
      </c>
      <c r="D148" s="167" t="s">
        <v>401</v>
      </c>
      <c r="E148" s="168" t="s">
        <v>2366</v>
      </c>
      <c r="F148" s="169" t="s">
        <v>2367</v>
      </c>
      <c r="G148" s="170" t="s">
        <v>385</v>
      </c>
      <c r="H148" s="197">
        <v>34</v>
      </c>
      <c r="I148" s="172"/>
      <c r="J148" s="173">
        <f t="shared" si="0"/>
        <v>0</v>
      </c>
      <c r="K148" s="174"/>
      <c r="L148" s="175"/>
      <c r="M148" s="176" t="s">
        <v>1</v>
      </c>
      <c r="N148" s="177" t="s">
        <v>37</v>
      </c>
      <c r="O148" s="58"/>
      <c r="P148" s="163">
        <f t="shared" si="1"/>
        <v>0</v>
      </c>
      <c r="Q148" s="163">
        <v>0</v>
      </c>
      <c r="R148" s="163">
        <f t="shared" si="2"/>
        <v>0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1123</v>
      </c>
      <c r="AT148" s="165" t="s">
        <v>401</v>
      </c>
      <c r="AU148" s="165" t="s">
        <v>84</v>
      </c>
      <c r="AY148" s="14" t="s">
        <v>211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84</v>
      </c>
      <c r="BK148" s="166">
        <f t="shared" si="9"/>
        <v>0</v>
      </c>
      <c r="BL148" s="14" t="s">
        <v>340</v>
      </c>
      <c r="BM148" s="165" t="s">
        <v>297</v>
      </c>
    </row>
    <row r="149" spans="1:65" s="2" customFormat="1" ht="16.5" customHeight="1" x14ac:dyDescent="0.2">
      <c r="A149" s="29"/>
      <c r="B149" s="152"/>
      <c r="C149" s="167" t="s">
        <v>254</v>
      </c>
      <c r="D149" s="167" t="s">
        <v>401</v>
      </c>
      <c r="E149" s="168" t="s">
        <v>2368</v>
      </c>
      <c r="F149" s="169" t="s">
        <v>2369</v>
      </c>
      <c r="G149" s="170" t="s">
        <v>385</v>
      </c>
      <c r="H149" s="171">
        <v>1</v>
      </c>
      <c r="I149" s="172"/>
      <c r="J149" s="173">
        <f t="shared" si="0"/>
        <v>0</v>
      </c>
      <c r="K149" s="174"/>
      <c r="L149" s="175"/>
      <c r="M149" s="176" t="s">
        <v>1</v>
      </c>
      <c r="N149" s="177" t="s">
        <v>37</v>
      </c>
      <c r="O149" s="58"/>
      <c r="P149" s="163">
        <f t="shared" si="1"/>
        <v>0</v>
      </c>
      <c r="Q149" s="163">
        <v>0</v>
      </c>
      <c r="R149" s="163">
        <f t="shared" si="2"/>
        <v>0</v>
      </c>
      <c r="S149" s="163">
        <v>0</v>
      </c>
      <c r="T149" s="16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1123</v>
      </c>
      <c r="AT149" s="165" t="s">
        <v>401</v>
      </c>
      <c r="AU149" s="165" t="s">
        <v>84</v>
      </c>
      <c r="AY149" s="14" t="s">
        <v>211</v>
      </c>
      <c r="BE149" s="166">
        <f t="shared" si="4"/>
        <v>0</v>
      </c>
      <c r="BF149" s="166">
        <f t="shared" si="5"/>
        <v>0</v>
      </c>
      <c r="BG149" s="166">
        <f t="shared" si="6"/>
        <v>0</v>
      </c>
      <c r="BH149" s="166">
        <f t="shared" si="7"/>
        <v>0</v>
      </c>
      <c r="BI149" s="166">
        <f t="shared" si="8"/>
        <v>0</v>
      </c>
      <c r="BJ149" s="14" t="s">
        <v>84</v>
      </c>
      <c r="BK149" s="166">
        <f t="shared" si="9"/>
        <v>0</v>
      </c>
      <c r="BL149" s="14" t="s">
        <v>340</v>
      </c>
      <c r="BM149" s="165" t="s">
        <v>300</v>
      </c>
    </row>
    <row r="150" spans="1:65" s="2" customFormat="1" ht="16.5" customHeight="1" x14ac:dyDescent="0.2">
      <c r="A150" s="29"/>
      <c r="B150" s="152"/>
      <c r="C150" s="153" t="s">
        <v>7</v>
      </c>
      <c r="D150" s="153" t="s">
        <v>213</v>
      </c>
      <c r="E150" s="154" t="s">
        <v>2370</v>
      </c>
      <c r="F150" s="155" t="s">
        <v>2371</v>
      </c>
      <c r="G150" s="156" t="s">
        <v>385</v>
      </c>
      <c r="H150" s="189">
        <v>34</v>
      </c>
      <c r="I150" s="158"/>
      <c r="J150" s="159">
        <f t="shared" si="0"/>
        <v>0</v>
      </c>
      <c r="K150" s="160"/>
      <c r="L150" s="30"/>
      <c r="M150" s="161" t="s">
        <v>1</v>
      </c>
      <c r="N150" s="162" t="s">
        <v>37</v>
      </c>
      <c r="O150" s="58"/>
      <c r="P150" s="163">
        <f t="shared" si="1"/>
        <v>0</v>
      </c>
      <c r="Q150" s="163">
        <v>0</v>
      </c>
      <c r="R150" s="163">
        <f t="shared" si="2"/>
        <v>0</v>
      </c>
      <c r="S150" s="163">
        <v>0</v>
      </c>
      <c r="T150" s="16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340</v>
      </c>
      <c r="AT150" s="165" t="s">
        <v>213</v>
      </c>
      <c r="AU150" s="165" t="s">
        <v>84</v>
      </c>
      <c r="AY150" s="14" t="s">
        <v>211</v>
      </c>
      <c r="BE150" s="166">
        <f t="shared" si="4"/>
        <v>0</v>
      </c>
      <c r="BF150" s="166">
        <f t="shared" si="5"/>
        <v>0</v>
      </c>
      <c r="BG150" s="166">
        <f t="shared" si="6"/>
        <v>0</v>
      </c>
      <c r="BH150" s="166">
        <f t="shared" si="7"/>
        <v>0</v>
      </c>
      <c r="BI150" s="166">
        <f t="shared" si="8"/>
        <v>0</v>
      </c>
      <c r="BJ150" s="14" t="s">
        <v>84</v>
      </c>
      <c r="BK150" s="166">
        <f t="shared" si="9"/>
        <v>0</v>
      </c>
      <c r="BL150" s="14" t="s">
        <v>340</v>
      </c>
      <c r="BM150" s="165" t="s">
        <v>304</v>
      </c>
    </row>
    <row r="151" spans="1:65" s="2" customFormat="1" ht="16.5" customHeight="1" x14ac:dyDescent="0.2">
      <c r="A151" s="29"/>
      <c r="B151" s="152"/>
      <c r="C151" s="167" t="s">
        <v>266</v>
      </c>
      <c r="D151" s="167" t="s">
        <v>401</v>
      </c>
      <c r="E151" s="168" t="s">
        <v>2372</v>
      </c>
      <c r="F151" s="187" t="s">
        <v>3472</v>
      </c>
      <c r="G151" s="170" t="s">
        <v>385</v>
      </c>
      <c r="H151" s="197">
        <v>368</v>
      </c>
      <c r="I151" s="172"/>
      <c r="J151" s="173">
        <f t="shared" si="0"/>
        <v>0</v>
      </c>
      <c r="K151" s="174"/>
      <c r="L151" s="175"/>
      <c r="M151" s="176" t="s">
        <v>1</v>
      </c>
      <c r="N151" s="177" t="s">
        <v>37</v>
      </c>
      <c r="O151" s="58"/>
      <c r="P151" s="163">
        <f t="shared" si="1"/>
        <v>0</v>
      </c>
      <c r="Q151" s="163">
        <v>0</v>
      </c>
      <c r="R151" s="163">
        <f t="shared" si="2"/>
        <v>0</v>
      </c>
      <c r="S151" s="163">
        <v>0</v>
      </c>
      <c r="T151" s="16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1123</v>
      </c>
      <c r="AT151" s="165" t="s">
        <v>401</v>
      </c>
      <c r="AU151" s="165" t="s">
        <v>84</v>
      </c>
      <c r="AY151" s="14" t="s">
        <v>211</v>
      </c>
      <c r="BE151" s="166">
        <f t="shared" si="4"/>
        <v>0</v>
      </c>
      <c r="BF151" s="166">
        <f t="shared" si="5"/>
        <v>0</v>
      </c>
      <c r="BG151" s="166">
        <f t="shared" si="6"/>
        <v>0</v>
      </c>
      <c r="BH151" s="166">
        <f t="shared" si="7"/>
        <v>0</v>
      </c>
      <c r="BI151" s="166">
        <f t="shared" si="8"/>
        <v>0</v>
      </c>
      <c r="BJ151" s="14" t="s">
        <v>84</v>
      </c>
      <c r="BK151" s="166">
        <f t="shared" si="9"/>
        <v>0</v>
      </c>
      <c r="BL151" s="14" t="s">
        <v>340</v>
      </c>
      <c r="BM151" s="165" t="s">
        <v>307</v>
      </c>
    </row>
    <row r="152" spans="1:65" s="2" customFormat="1" ht="16.5" customHeight="1" x14ac:dyDescent="0.2">
      <c r="A152" s="198"/>
      <c r="B152" s="152"/>
      <c r="C152" s="199" t="s">
        <v>3470</v>
      </c>
      <c r="D152" s="199" t="s">
        <v>401</v>
      </c>
      <c r="E152" s="200" t="s">
        <v>2379</v>
      </c>
      <c r="F152" s="187" t="s">
        <v>3471</v>
      </c>
      <c r="G152" s="191" t="s">
        <v>385</v>
      </c>
      <c r="H152" s="197">
        <v>38</v>
      </c>
      <c r="I152" s="172"/>
      <c r="J152" s="173">
        <v>0</v>
      </c>
      <c r="K152" s="174"/>
      <c r="L152" s="175"/>
      <c r="M152" s="176"/>
      <c r="N152" s="177"/>
      <c r="O152" s="58"/>
      <c r="P152" s="163"/>
      <c r="Q152" s="163"/>
      <c r="R152" s="163"/>
      <c r="S152" s="163"/>
      <c r="T152" s="164"/>
      <c r="U152" s="198"/>
      <c r="V152" s="198"/>
      <c r="W152" s="198"/>
      <c r="X152" s="198"/>
      <c r="Y152" s="198"/>
      <c r="Z152" s="198"/>
      <c r="AA152" s="198"/>
      <c r="AB152" s="198"/>
      <c r="AC152" s="198"/>
      <c r="AD152" s="198"/>
      <c r="AE152" s="198"/>
      <c r="AR152" s="165"/>
      <c r="AT152" s="165"/>
      <c r="AU152" s="165"/>
      <c r="AY152" s="14"/>
      <c r="BE152" s="166"/>
      <c r="BF152" s="166"/>
      <c r="BG152" s="166"/>
      <c r="BH152" s="166"/>
      <c r="BI152" s="166"/>
      <c r="BJ152" s="14"/>
      <c r="BK152" s="166"/>
      <c r="BL152" s="14"/>
      <c r="BM152" s="165"/>
    </row>
    <row r="153" spans="1:65" s="2" customFormat="1" ht="16.5" customHeight="1" x14ac:dyDescent="0.2">
      <c r="A153" s="29"/>
      <c r="B153" s="152"/>
      <c r="C153" s="153" t="s">
        <v>301</v>
      </c>
      <c r="D153" s="153" t="s">
        <v>213</v>
      </c>
      <c r="E153" s="154" t="s">
        <v>2373</v>
      </c>
      <c r="F153" s="155" t="s">
        <v>2374</v>
      </c>
      <c r="G153" s="156" t="s">
        <v>385</v>
      </c>
      <c r="H153" s="189">
        <v>406</v>
      </c>
      <c r="I153" s="158"/>
      <c r="J153" s="159">
        <f t="shared" si="0"/>
        <v>0</v>
      </c>
      <c r="K153" s="160"/>
      <c r="L153" s="30"/>
      <c r="M153" s="161" t="s">
        <v>1</v>
      </c>
      <c r="N153" s="162" t="s">
        <v>37</v>
      </c>
      <c r="O153" s="58"/>
      <c r="P153" s="163">
        <f t="shared" si="1"/>
        <v>0</v>
      </c>
      <c r="Q153" s="163">
        <v>0</v>
      </c>
      <c r="R153" s="163">
        <f t="shared" si="2"/>
        <v>0</v>
      </c>
      <c r="S153" s="163">
        <v>0</v>
      </c>
      <c r="T153" s="164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340</v>
      </c>
      <c r="AT153" s="165" t="s">
        <v>213</v>
      </c>
      <c r="AU153" s="165" t="s">
        <v>84</v>
      </c>
      <c r="AY153" s="14" t="s">
        <v>211</v>
      </c>
      <c r="BE153" s="166">
        <f t="shared" si="4"/>
        <v>0</v>
      </c>
      <c r="BF153" s="166">
        <f t="shared" si="5"/>
        <v>0</v>
      </c>
      <c r="BG153" s="166">
        <f t="shared" si="6"/>
        <v>0</v>
      </c>
      <c r="BH153" s="166">
        <f t="shared" si="7"/>
        <v>0</v>
      </c>
      <c r="BI153" s="166">
        <f t="shared" si="8"/>
        <v>0</v>
      </c>
      <c r="BJ153" s="14" t="s">
        <v>84</v>
      </c>
      <c r="BK153" s="166">
        <f t="shared" si="9"/>
        <v>0</v>
      </c>
      <c r="BL153" s="14" t="s">
        <v>340</v>
      </c>
      <c r="BM153" s="165" t="s">
        <v>311</v>
      </c>
    </row>
    <row r="154" spans="1:65" s="2" customFormat="1" ht="16.5" customHeight="1" x14ac:dyDescent="0.2">
      <c r="A154" s="29"/>
      <c r="B154" s="152"/>
      <c r="C154" s="153" t="s">
        <v>270</v>
      </c>
      <c r="D154" s="153" t="s">
        <v>213</v>
      </c>
      <c r="E154" s="154" t="s">
        <v>2375</v>
      </c>
      <c r="F154" s="155" t="s">
        <v>2376</v>
      </c>
      <c r="G154" s="156" t="s">
        <v>385</v>
      </c>
      <c r="H154" s="189">
        <v>774</v>
      </c>
      <c r="I154" s="158"/>
      <c r="J154" s="159">
        <f t="shared" si="0"/>
        <v>0</v>
      </c>
      <c r="K154" s="160"/>
      <c r="L154" s="30"/>
      <c r="M154" s="161" t="s">
        <v>1</v>
      </c>
      <c r="N154" s="162" t="s">
        <v>37</v>
      </c>
      <c r="O154" s="58"/>
      <c r="P154" s="163">
        <f t="shared" si="1"/>
        <v>0</v>
      </c>
      <c r="Q154" s="163">
        <v>0</v>
      </c>
      <c r="R154" s="163">
        <f t="shared" si="2"/>
        <v>0</v>
      </c>
      <c r="S154" s="163">
        <v>0</v>
      </c>
      <c r="T154" s="164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340</v>
      </c>
      <c r="AT154" s="165" t="s">
        <v>213</v>
      </c>
      <c r="AU154" s="165" t="s">
        <v>84</v>
      </c>
      <c r="AY154" s="14" t="s">
        <v>211</v>
      </c>
      <c r="BE154" s="166">
        <f t="shared" si="4"/>
        <v>0</v>
      </c>
      <c r="BF154" s="166">
        <f t="shared" si="5"/>
        <v>0</v>
      </c>
      <c r="BG154" s="166">
        <f t="shared" si="6"/>
        <v>0</v>
      </c>
      <c r="BH154" s="166">
        <f t="shared" si="7"/>
        <v>0</v>
      </c>
      <c r="BI154" s="166">
        <f t="shared" si="8"/>
        <v>0</v>
      </c>
      <c r="BJ154" s="14" t="s">
        <v>84</v>
      </c>
      <c r="BK154" s="166">
        <f t="shared" si="9"/>
        <v>0</v>
      </c>
      <c r="BL154" s="14" t="s">
        <v>340</v>
      </c>
      <c r="BM154" s="165" t="s">
        <v>314</v>
      </c>
    </row>
    <row r="155" spans="1:65" s="2" customFormat="1" ht="16.5" customHeight="1" x14ac:dyDescent="0.2">
      <c r="A155" s="29"/>
      <c r="B155" s="152"/>
      <c r="C155" s="153" t="s">
        <v>308</v>
      </c>
      <c r="D155" s="153" t="s">
        <v>213</v>
      </c>
      <c r="E155" s="154" t="s">
        <v>2377</v>
      </c>
      <c r="F155" s="155" t="s">
        <v>2378</v>
      </c>
      <c r="G155" s="156" t="s">
        <v>385</v>
      </c>
      <c r="H155" s="189">
        <v>774</v>
      </c>
      <c r="I155" s="158"/>
      <c r="J155" s="159">
        <f t="shared" si="0"/>
        <v>0</v>
      </c>
      <c r="K155" s="160"/>
      <c r="L155" s="30"/>
      <c r="M155" s="161" t="s">
        <v>1</v>
      </c>
      <c r="N155" s="162" t="s">
        <v>37</v>
      </c>
      <c r="O155" s="58"/>
      <c r="P155" s="163">
        <f t="shared" si="1"/>
        <v>0</v>
      </c>
      <c r="Q155" s="163">
        <v>0</v>
      </c>
      <c r="R155" s="163">
        <f t="shared" si="2"/>
        <v>0</v>
      </c>
      <c r="S155" s="163">
        <v>0</v>
      </c>
      <c r="T155" s="164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340</v>
      </c>
      <c r="AT155" s="165" t="s">
        <v>213</v>
      </c>
      <c r="AU155" s="165" t="s">
        <v>84</v>
      </c>
      <c r="AY155" s="14" t="s">
        <v>211</v>
      </c>
      <c r="BE155" s="166">
        <f t="shared" si="4"/>
        <v>0</v>
      </c>
      <c r="BF155" s="166">
        <f t="shared" si="5"/>
        <v>0</v>
      </c>
      <c r="BG155" s="166">
        <f t="shared" si="6"/>
        <v>0</v>
      </c>
      <c r="BH155" s="166">
        <f t="shared" si="7"/>
        <v>0</v>
      </c>
      <c r="BI155" s="166">
        <f t="shared" si="8"/>
        <v>0</v>
      </c>
      <c r="BJ155" s="14" t="s">
        <v>84</v>
      </c>
      <c r="BK155" s="166">
        <f t="shared" si="9"/>
        <v>0</v>
      </c>
      <c r="BL155" s="14" t="s">
        <v>340</v>
      </c>
      <c r="BM155" s="165" t="s">
        <v>322</v>
      </c>
    </row>
    <row r="156" spans="1:65" s="2" customFormat="1" ht="16.5" customHeight="1" x14ac:dyDescent="0.2">
      <c r="A156" s="29"/>
      <c r="B156" s="152"/>
      <c r="C156" s="167" t="s">
        <v>273</v>
      </c>
      <c r="D156" s="167" t="s">
        <v>401</v>
      </c>
      <c r="E156" s="168" t="s">
        <v>2379</v>
      </c>
      <c r="F156" s="169" t="s">
        <v>2380</v>
      </c>
      <c r="G156" s="170" t="s">
        <v>385</v>
      </c>
      <c r="H156" s="171">
        <v>1</v>
      </c>
      <c r="I156" s="172"/>
      <c r="J156" s="173">
        <f t="shared" si="0"/>
        <v>0</v>
      </c>
      <c r="K156" s="174"/>
      <c r="L156" s="175"/>
      <c r="M156" s="176" t="s">
        <v>1</v>
      </c>
      <c r="N156" s="177" t="s">
        <v>37</v>
      </c>
      <c r="O156" s="58"/>
      <c r="P156" s="163">
        <f t="shared" si="1"/>
        <v>0</v>
      </c>
      <c r="Q156" s="163">
        <v>0</v>
      </c>
      <c r="R156" s="163">
        <f t="shared" si="2"/>
        <v>0</v>
      </c>
      <c r="S156" s="163">
        <v>0</v>
      </c>
      <c r="T156" s="164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1123</v>
      </c>
      <c r="AT156" s="165" t="s">
        <v>401</v>
      </c>
      <c r="AU156" s="165" t="s">
        <v>84</v>
      </c>
      <c r="AY156" s="14" t="s">
        <v>211</v>
      </c>
      <c r="BE156" s="166">
        <f t="shared" si="4"/>
        <v>0</v>
      </c>
      <c r="BF156" s="166">
        <f t="shared" si="5"/>
        <v>0</v>
      </c>
      <c r="BG156" s="166">
        <f t="shared" si="6"/>
        <v>0</v>
      </c>
      <c r="BH156" s="166">
        <f t="shared" si="7"/>
        <v>0</v>
      </c>
      <c r="BI156" s="166">
        <f t="shared" si="8"/>
        <v>0</v>
      </c>
      <c r="BJ156" s="14" t="s">
        <v>84</v>
      </c>
      <c r="BK156" s="166">
        <f t="shared" si="9"/>
        <v>0</v>
      </c>
      <c r="BL156" s="14" t="s">
        <v>340</v>
      </c>
      <c r="BM156" s="165" t="s">
        <v>326</v>
      </c>
    </row>
    <row r="157" spans="1:65" s="2" customFormat="1" ht="24.2" customHeight="1" x14ac:dyDescent="0.2">
      <c r="A157" s="29"/>
      <c r="B157" s="152"/>
      <c r="C157" s="153" t="s">
        <v>316</v>
      </c>
      <c r="D157" s="153" t="s">
        <v>213</v>
      </c>
      <c r="E157" s="154" t="s">
        <v>2381</v>
      </c>
      <c r="F157" s="155" t="s">
        <v>2382</v>
      </c>
      <c r="G157" s="156" t="s">
        <v>385</v>
      </c>
      <c r="H157" s="157">
        <v>1</v>
      </c>
      <c r="I157" s="158"/>
      <c r="J157" s="159">
        <f t="shared" si="0"/>
        <v>0</v>
      </c>
      <c r="K157" s="160"/>
      <c r="L157" s="30"/>
      <c r="M157" s="161" t="s">
        <v>1</v>
      </c>
      <c r="N157" s="162" t="s">
        <v>37</v>
      </c>
      <c r="O157" s="58"/>
      <c r="P157" s="163">
        <f t="shared" si="1"/>
        <v>0</v>
      </c>
      <c r="Q157" s="163">
        <v>0</v>
      </c>
      <c r="R157" s="163">
        <f t="shared" si="2"/>
        <v>0</v>
      </c>
      <c r="S157" s="163">
        <v>0</v>
      </c>
      <c r="T157" s="164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340</v>
      </c>
      <c r="AT157" s="165" t="s">
        <v>213</v>
      </c>
      <c r="AU157" s="165" t="s">
        <v>84</v>
      </c>
      <c r="AY157" s="14" t="s">
        <v>211</v>
      </c>
      <c r="BE157" s="166">
        <f t="shared" si="4"/>
        <v>0</v>
      </c>
      <c r="BF157" s="166">
        <f t="shared" si="5"/>
        <v>0</v>
      </c>
      <c r="BG157" s="166">
        <f t="shared" si="6"/>
        <v>0</v>
      </c>
      <c r="BH157" s="166">
        <f t="shared" si="7"/>
        <v>0</v>
      </c>
      <c r="BI157" s="166">
        <f t="shared" si="8"/>
        <v>0</v>
      </c>
      <c r="BJ157" s="14" t="s">
        <v>84</v>
      </c>
      <c r="BK157" s="166">
        <f t="shared" si="9"/>
        <v>0</v>
      </c>
      <c r="BL157" s="14" t="s">
        <v>340</v>
      </c>
      <c r="BM157" s="165" t="s">
        <v>329</v>
      </c>
    </row>
    <row r="158" spans="1:65" s="2" customFormat="1" ht="16.5" customHeight="1" x14ac:dyDescent="0.2">
      <c r="A158" s="29"/>
      <c r="B158" s="152"/>
      <c r="C158" s="153" t="s">
        <v>277</v>
      </c>
      <c r="D158" s="153" t="s">
        <v>213</v>
      </c>
      <c r="E158" s="154" t="s">
        <v>840</v>
      </c>
      <c r="F158" s="155" t="s">
        <v>841</v>
      </c>
      <c r="G158" s="156" t="s">
        <v>414</v>
      </c>
      <c r="H158" s="178"/>
      <c r="I158" s="158"/>
      <c r="J158" s="159">
        <f t="shared" si="0"/>
        <v>0</v>
      </c>
      <c r="K158" s="160"/>
      <c r="L158" s="30"/>
      <c r="M158" s="161" t="s">
        <v>1</v>
      </c>
      <c r="N158" s="162" t="s">
        <v>37</v>
      </c>
      <c r="O158" s="58"/>
      <c r="P158" s="163">
        <f t="shared" si="1"/>
        <v>0</v>
      </c>
      <c r="Q158" s="163">
        <v>0</v>
      </c>
      <c r="R158" s="163">
        <f t="shared" si="2"/>
        <v>0</v>
      </c>
      <c r="S158" s="163">
        <v>0</v>
      </c>
      <c r="T158" s="164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340</v>
      </c>
      <c r="AT158" s="165" t="s">
        <v>213</v>
      </c>
      <c r="AU158" s="165" t="s">
        <v>84</v>
      </c>
      <c r="AY158" s="14" t="s">
        <v>211</v>
      </c>
      <c r="BE158" s="166">
        <f t="shared" si="4"/>
        <v>0</v>
      </c>
      <c r="BF158" s="166">
        <f t="shared" si="5"/>
        <v>0</v>
      </c>
      <c r="BG158" s="166">
        <f t="shared" si="6"/>
        <v>0</v>
      </c>
      <c r="BH158" s="166">
        <f t="shared" si="7"/>
        <v>0</v>
      </c>
      <c r="BI158" s="166">
        <f t="shared" si="8"/>
        <v>0</v>
      </c>
      <c r="BJ158" s="14" t="s">
        <v>84</v>
      </c>
      <c r="BK158" s="166">
        <f t="shared" si="9"/>
        <v>0</v>
      </c>
      <c r="BL158" s="14" t="s">
        <v>340</v>
      </c>
      <c r="BM158" s="165" t="s">
        <v>333</v>
      </c>
    </row>
    <row r="159" spans="1:65" s="2" customFormat="1" ht="16.5" customHeight="1" x14ac:dyDescent="0.2">
      <c r="A159" s="29"/>
      <c r="B159" s="152"/>
      <c r="C159" s="167" t="s">
        <v>323</v>
      </c>
      <c r="D159" s="167" t="s">
        <v>401</v>
      </c>
      <c r="E159" s="168" t="s">
        <v>844</v>
      </c>
      <c r="F159" s="169" t="s">
        <v>845</v>
      </c>
      <c r="G159" s="170" t="s">
        <v>414</v>
      </c>
      <c r="H159" s="186"/>
      <c r="I159" s="172"/>
      <c r="J159" s="173">
        <f t="shared" si="0"/>
        <v>0</v>
      </c>
      <c r="K159" s="174"/>
      <c r="L159" s="175"/>
      <c r="M159" s="176" t="s">
        <v>1</v>
      </c>
      <c r="N159" s="177" t="s">
        <v>37</v>
      </c>
      <c r="O159" s="58"/>
      <c r="P159" s="163">
        <f t="shared" si="1"/>
        <v>0</v>
      </c>
      <c r="Q159" s="163">
        <v>0</v>
      </c>
      <c r="R159" s="163">
        <f t="shared" si="2"/>
        <v>0</v>
      </c>
      <c r="S159" s="163">
        <v>0</v>
      </c>
      <c r="T159" s="164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1123</v>
      </c>
      <c r="AT159" s="165" t="s">
        <v>401</v>
      </c>
      <c r="AU159" s="165" t="s">
        <v>84</v>
      </c>
      <c r="AY159" s="14" t="s">
        <v>211</v>
      </c>
      <c r="BE159" s="166">
        <f t="shared" si="4"/>
        <v>0</v>
      </c>
      <c r="BF159" s="166">
        <f t="shared" si="5"/>
        <v>0</v>
      </c>
      <c r="BG159" s="166">
        <f t="shared" si="6"/>
        <v>0</v>
      </c>
      <c r="BH159" s="166">
        <f t="shared" si="7"/>
        <v>0</v>
      </c>
      <c r="BI159" s="166">
        <f t="shared" si="8"/>
        <v>0</v>
      </c>
      <c r="BJ159" s="14" t="s">
        <v>84</v>
      </c>
      <c r="BK159" s="166">
        <f t="shared" si="9"/>
        <v>0</v>
      </c>
      <c r="BL159" s="14" t="s">
        <v>340</v>
      </c>
      <c r="BM159" s="165" t="s">
        <v>336</v>
      </c>
    </row>
    <row r="160" spans="1:65" s="2" customFormat="1" ht="16.5" customHeight="1" x14ac:dyDescent="0.2">
      <c r="A160" s="29"/>
      <c r="B160" s="152"/>
      <c r="C160" s="153" t="s">
        <v>280</v>
      </c>
      <c r="D160" s="153" t="s">
        <v>213</v>
      </c>
      <c r="E160" s="154" t="s">
        <v>846</v>
      </c>
      <c r="F160" s="155" t="s">
        <v>847</v>
      </c>
      <c r="G160" s="156" t="s">
        <v>414</v>
      </c>
      <c r="H160" s="178"/>
      <c r="I160" s="158"/>
      <c r="J160" s="159">
        <f t="shared" si="0"/>
        <v>0</v>
      </c>
      <c r="K160" s="160"/>
      <c r="L160" s="30"/>
      <c r="M160" s="161" t="s">
        <v>1</v>
      </c>
      <c r="N160" s="162" t="s">
        <v>37</v>
      </c>
      <c r="O160" s="58"/>
      <c r="P160" s="163">
        <f t="shared" si="1"/>
        <v>0</v>
      </c>
      <c r="Q160" s="163">
        <v>0</v>
      </c>
      <c r="R160" s="163">
        <f t="shared" si="2"/>
        <v>0</v>
      </c>
      <c r="S160" s="163">
        <v>0</v>
      </c>
      <c r="T160" s="164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340</v>
      </c>
      <c r="AT160" s="165" t="s">
        <v>213</v>
      </c>
      <c r="AU160" s="165" t="s">
        <v>84</v>
      </c>
      <c r="AY160" s="14" t="s">
        <v>211</v>
      </c>
      <c r="BE160" s="166">
        <f t="shared" si="4"/>
        <v>0</v>
      </c>
      <c r="BF160" s="166">
        <f t="shared" si="5"/>
        <v>0</v>
      </c>
      <c r="BG160" s="166">
        <f t="shared" si="6"/>
        <v>0</v>
      </c>
      <c r="BH160" s="166">
        <f t="shared" si="7"/>
        <v>0</v>
      </c>
      <c r="BI160" s="166">
        <f t="shared" si="8"/>
        <v>0</v>
      </c>
      <c r="BJ160" s="14" t="s">
        <v>84</v>
      </c>
      <c r="BK160" s="166">
        <f t="shared" si="9"/>
        <v>0</v>
      </c>
      <c r="BL160" s="14" t="s">
        <v>340</v>
      </c>
      <c r="BM160" s="165" t="s">
        <v>340</v>
      </c>
    </row>
    <row r="161" spans="1:65" s="12" customFormat="1" ht="22.9" customHeight="1" x14ac:dyDescent="0.2">
      <c r="B161" s="139"/>
      <c r="D161" s="140" t="s">
        <v>70</v>
      </c>
      <c r="E161" s="150" t="s">
        <v>2318</v>
      </c>
      <c r="F161" s="150" t="s">
        <v>2319</v>
      </c>
      <c r="I161" s="142"/>
      <c r="J161" s="151">
        <f>BK161</f>
        <v>0</v>
      </c>
      <c r="L161" s="139"/>
      <c r="M161" s="144"/>
      <c r="N161" s="145"/>
      <c r="O161" s="145"/>
      <c r="P161" s="146">
        <f>SUM(P162:P165)</f>
        <v>0</v>
      </c>
      <c r="Q161" s="145"/>
      <c r="R161" s="146">
        <f>SUM(R162:R165)</f>
        <v>0</v>
      </c>
      <c r="S161" s="145"/>
      <c r="T161" s="147">
        <f>SUM(T162:T165)</f>
        <v>0</v>
      </c>
      <c r="AR161" s="140" t="s">
        <v>217</v>
      </c>
      <c r="AT161" s="148" t="s">
        <v>70</v>
      </c>
      <c r="AU161" s="148" t="s">
        <v>78</v>
      </c>
      <c r="AY161" s="140" t="s">
        <v>211</v>
      </c>
      <c r="BK161" s="149">
        <f>SUM(BK162:BK165)</f>
        <v>0</v>
      </c>
    </row>
    <row r="162" spans="1:65" s="2" customFormat="1" ht="16.5" customHeight="1" x14ac:dyDescent="0.2">
      <c r="A162" s="29"/>
      <c r="B162" s="152"/>
      <c r="C162" s="153" t="s">
        <v>330</v>
      </c>
      <c r="D162" s="153" t="s">
        <v>213</v>
      </c>
      <c r="E162" s="154" t="s">
        <v>2383</v>
      </c>
      <c r="F162" s="155" t="s">
        <v>2384</v>
      </c>
      <c r="G162" s="156" t="s">
        <v>920</v>
      </c>
      <c r="H162" s="157">
        <v>24</v>
      </c>
      <c r="I162" s="158"/>
      <c r="J162" s="159">
        <f>ROUND(I162*H162,2)</f>
        <v>0</v>
      </c>
      <c r="K162" s="160"/>
      <c r="L162" s="30"/>
      <c r="M162" s="161" t="s">
        <v>1</v>
      </c>
      <c r="N162" s="162" t="s">
        <v>37</v>
      </c>
      <c r="O162" s="58"/>
      <c r="P162" s="163">
        <f>O162*H162</f>
        <v>0</v>
      </c>
      <c r="Q162" s="163">
        <v>0</v>
      </c>
      <c r="R162" s="163">
        <f>Q162*H162</f>
        <v>0</v>
      </c>
      <c r="S162" s="163">
        <v>0</v>
      </c>
      <c r="T162" s="164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2322</v>
      </c>
      <c r="AT162" s="165" t="s">
        <v>213</v>
      </c>
      <c r="AU162" s="165" t="s">
        <v>84</v>
      </c>
      <c r="AY162" s="14" t="s">
        <v>211</v>
      </c>
      <c r="BE162" s="166">
        <f>IF(N162="základná",J162,0)</f>
        <v>0</v>
      </c>
      <c r="BF162" s="166">
        <f>IF(N162="znížená",J162,0)</f>
        <v>0</v>
      </c>
      <c r="BG162" s="166">
        <f>IF(N162="zákl. prenesená",J162,0)</f>
        <v>0</v>
      </c>
      <c r="BH162" s="166">
        <f>IF(N162="zníž. prenesená",J162,0)</f>
        <v>0</v>
      </c>
      <c r="BI162" s="166">
        <f>IF(N162="nulová",J162,0)</f>
        <v>0</v>
      </c>
      <c r="BJ162" s="14" t="s">
        <v>84</v>
      </c>
      <c r="BK162" s="166">
        <f>ROUND(I162*H162,2)</f>
        <v>0</v>
      </c>
      <c r="BL162" s="14" t="s">
        <v>2322</v>
      </c>
      <c r="BM162" s="165" t="s">
        <v>343</v>
      </c>
    </row>
    <row r="163" spans="1:65" s="2" customFormat="1" ht="21.75" customHeight="1" x14ac:dyDescent="0.2">
      <c r="A163" s="29"/>
      <c r="B163" s="152"/>
      <c r="C163" s="153" t="s">
        <v>284</v>
      </c>
      <c r="D163" s="153" t="s">
        <v>213</v>
      </c>
      <c r="E163" s="154" t="s">
        <v>2385</v>
      </c>
      <c r="F163" s="155" t="s">
        <v>2386</v>
      </c>
      <c r="G163" s="156" t="s">
        <v>920</v>
      </c>
      <c r="H163" s="157">
        <v>24</v>
      </c>
      <c r="I163" s="158"/>
      <c r="J163" s="159">
        <f>ROUND(I163*H163,2)</f>
        <v>0</v>
      </c>
      <c r="K163" s="160"/>
      <c r="L163" s="30"/>
      <c r="M163" s="161" t="s">
        <v>1</v>
      </c>
      <c r="N163" s="162" t="s">
        <v>37</v>
      </c>
      <c r="O163" s="58"/>
      <c r="P163" s="163">
        <f>O163*H163</f>
        <v>0</v>
      </c>
      <c r="Q163" s="163">
        <v>0</v>
      </c>
      <c r="R163" s="163">
        <f>Q163*H163</f>
        <v>0</v>
      </c>
      <c r="S163" s="163">
        <v>0</v>
      </c>
      <c r="T163" s="164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2322</v>
      </c>
      <c r="AT163" s="165" t="s">
        <v>213</v>
      </c>
      <c r="AU163" s="165" t="s">
        <v>84</v>
      </c>
      <c r="AY163" s="14" t="s">
        <v>211</v>
      </c>
      <c r="BE163" s="166">
        <f>IF(N163="základná",J163,0)</f>
        <v>0</v>
      </c>
      <c r="BF163" s="166">
        <f>IF(N163="znížená",J163,0)</f>
        <v>0</v>
      </c>
      <c r="BG163" s="166">
        <f>IF(N163="zákl. prenesená",J163,0)</f>
        <v>0</v>
      </c>
      <c r="BH163" s="166">
        <f>IF(N163="zníž. prenesená",J163,0)</f>
        <v>0</v>
      </c>
      <c r="BI163" s="166">
        <f>IF(N163="nulová",J163,0)</f>
        <v>0</v>
      </c>
      <c r="BJ163" s="14" t="s">
        <v>84</v>
      </c>
      <c r="BK163" s="166">
        <f>ROUND(I163*H163,2)</f>
        <v>0</v>
      </c>
      <c r="BL163" s="14" t="s">
        <v>2322</v>
      </c>
      <c r="BM163" s="165" t="s">
        <v>347</v>
      </c>
    </row>
    <row r="164" spans="1:65" s="2" customFormat="1" ht="16.5" customHeight="1" x14ac:dyDescent="0.2">
      <c r="A164" s="29"/>
      <c r="B164" s="152"/>
      <c r="C164" s="153" t="s">
        <v>337</v>
      </c>
      <c r="D164" s="153" t="s">
        <v>213</v>
      </c>
      <c r="E164" s="154" t="s">
        <v>2323</v>
      </c>
      <c r="F164" s="155" t="s">
        <v>2387</v>
      </c>
      <c r="G164" s="156" t="s">
        <v>920</v>
      </c>
      <c r="H164" s="189">
        <v>25</v>
      </c>
      <c r="I164" s="158"/>
      <c r="J164" s="159">
        <f>ROUND(I164*H164,2)</f>
        <v>0</v>
      </c>
      <c r="K164" s="160"/>
      <c r="L164" s="30"/>
      <c r="M164" s="161" t="s">
        <v>1</v>
      </c>
      <c r="N164" s="162" t="s">
        <v>37</v>
      </c>
      <c r="O164" s="58"/>
      <c r="P164" s="163">
        <f>O164*H164</f>
        <v>0</v>
      </c>
      <c r="Q164" s="163">
        <v>0</v>
      </c>
      <c r="R164" s="163">
        <f>Q164*H164</f>
        <v>0</v>
      </c>
      <c r="S164" s="163">
        <v>0</v>
      </c>
      <c r="T164" s="164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2322</v>
      </c>
      <c r="AT164" s="165" t="s">
        <v>213</v>
      </c>
      <c r="AU164" s="165" t="s">
        <v>84</v>
      </c>
      <c r="AY164" s="14" t="s">
        <v>211</v>
      </c>
      <c r="BE164" s="166">
        <f>IF(N164="základná",J164,0)</f>
        <v>0</v>
      </c>
      <c r="BF164" s="166">
        <f>IF(N164="znížená",J164,0)</f>
        <v>0</v>
      </c>
      <c r="BG164" s="166">
        <f>IF(N164="zákl. prenesená",J164,0)</f>
        <v>0</v>
      </c>
      <c r="BH164" s="166">
        <f>IF(N164="zníž. prenesená",J164,0)</f>
        <v>0</v>
      </c>
      <c r="BI164" s="166">
        <f>IF(N164="nulová",J164,0)</f>
        <v>0</v>
      </c>
      <c r="BJ164" s="14" t="s">
        <v>84</v>
      </c>
      <c r="BK164" s="166">
        <f>ROUND(I164*H164,2)</f>
        <v>0</v>
      </c>
      <c r="BL164" s="14" t="s">
        <v>2322</v>
      </c>
      <c r="BM164" s="165" t="s">
        <v>350</v>
      </c>
    </row>
    <row r="165" spans="1:65" s="2" customFormat="1" ht="16.5" customHeight="1" x14ac:dyDescent="0.2">
      <c r="A165" s="29"/>
      <c r="B165" s="152"/>
      <c r="C165" s="153" t="s">
        <v>291</v>
      </c>
      <c r="D165" s="153" t="s">
        <v>213</v>
      </c>
      <c r="E165" s="154" t="s">
        <v>2388</v>
      </c>
      <c r="F165" s="155" t="s">
        <v>2389</v>
      </c>
      <c r="G165" s="156" t="s">
        <v>920</v>
      </c>
      <c r="H165" s="157">
        <v>20</v>
      </c>
      <c r="I165" s="158"/>
      <c r="J165" s="159">
        <f>ROUND(I165*H165,2)</f>
        <v>0</v>
      </c>
      <c r="K165" s="160"/>
      <c r="L165" s="30"/>
      <c r="M165" s="179" t="s">
        <v>1</v>
      </c>
      <c r="N165" s="180" t="s">
        <v>37</v>
      </c>
      <c r="O165" s="181"/>
      <c r="P165" s="182">
        <f>O165*H165</f>
        <v>0</v>
      </c>
      <c r="Q165" s="182">
        <v>0</v>
      </c>
      <c r="R165" s="182">
        <f>Q165*H165</f>
        <v>0</v>
      </c>
      <c r="S165" s="182">
        <v>0</v>
      </c>
      <c r="T165" s="183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2322</v>
      </c>
      <c r="AT165" s="165" t="s">
        <v>213</v>
      </c>
      <c r="AU165" s="165" t="s">
        <v>84</v>
      </c>
      <c r="AY165" s="14" t="s">
        <v>211</v>
      </c>
      <c r="BE165" s="166">
        <f>IF(N165="základná",J165,0)</f>
        <v>0</v>
      </c>
      <c r="BF165" s="166">
        <f>IF(N165="znížená",J165,0)</f>
        <v>0</v>
      </c>
      <c r="BG165" s="166">
        <f>IF(N165="zákl. prenesená",J165,0)</f>
        <v>0</v>
      </c>
      <c r="BH165" s="166">
        <f>IF(N165="zníž. prenesená",J165,0)</f>
        <v>0</v>
      </c>
      <c r="BI165" s="166">
        <f>IF(N165="nulová",J165,0)</f>
        <v>0</v>
      </c>
      <c r="BJ165" s="14" t="s">
        <v>84</v>
      </c>
      <c r="BK165" s="166">
        <f>ROUND(I165*H165,2)</f>
        <v>0</v>
      </c>
      <c r="BL165" s="14" t="s">
        <v>2322</v>
      </c>
      <c r="BM165" s="165" t="s">
        <v>354</v>
      </c>
    </row>
    <row r="166" spans="1:65" s="2" customFormat="1" ht="6.95" customHeight="1" x14ac:dyDescent="0.2">
      <c r="A166" s="29"/>
      <c r="B166" s="47"/>
      <c r="C166" s="48"/>
      <c r="D166" s="48"/>
      <c r="E166" s="48"/>
      <c r="F166" s="48"/>
      <c r="G166" s="48"/>
      <c r="H166" s="48"/>
      <c r="I166" s="48"/>
      <c r="J166" s="48"/>
      <c r="K166" s="48"/>
      <c r="L166" s="30"/>
      <c r="M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</row>
  </sheetData>
  <autoFilter ref="C122:K165" xr:uid="{00000000-0009-0000-0000-00000A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196"/>
  <sheetViews>
    <sheetView showGridLines="0" workbookViewId="0">
      <selection activeCell="J124" sqref="J124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118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1211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2390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ROUND(J130,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ROUND((SUM(BE130:BE195)),  2)</f>
        <v>0</v>
      </c>
      <c r="G35" s="105"/>
      <c r="H35" s="105"/>
      <c r="I35" s="106">
        <v>0.23</v>
      </c>
      <c r="J35" s="104">
        <f>ROUND(((SUM(BE130:BE195))*I35),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ROUND((SUM(BF130:BF195)),  2)</f>
        <v>0</v>
      </c>
      <c r="G36" s="105"/>
      <c r="H36" s="105"/>
      <c r="I36" s="106">
        <v>0.23</v>
      </c>
      <c r="J36" s="104">
        <f>ROUND(((SUM(BF130:BF195))*I36),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ROUND((SUM(BG130:BG195)),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ROUND((SUM(BH130:BH195)),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ROUND((SUM(BI130:BI195)),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1211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01-5 - Ústredné vykurovanie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J130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2391</v>
      </c>
      <c r="E99" s="122"/>
      <c r="F99" s="122"/>
      <c r="G99" s="122"/>
      <c r="H99" s="122"/>
      <c r="I99" s="122"/>
      <c r="J99" s="123">
        <f>J131</f>
        <v>0</v>
      </c>
      <c r="L99" s="120"/>
    </row>
    <row r="100" spans="1:47" s="10" customFormat="1" ht="19.899999999999999" hidden="1" customHeight="1" x14ac:dyDescent="0.2">
      <c r="B100" s="124"/>
      <c r="D100" s="125" t="s">
        <v>2392</v>
      </c>
      <c r="E100" s="126"/>
      <c r="F100" s="126"/>
      <c r="G100" s="126"/>
      <c r="H100" s="126"/>
      <c r="I100" s="126"/>
      <c r="J100" s="127">
        <f>J132</f>
        <v>0</v>
      </c>
      <c r="L100" s="124"/>
    </row>
    <row r="101" spans="1:47" s="10" customFormat="1" ht="19.899999999999999" hidden="1" customHeight="1" x14ac:dyDescent="0.2">
      <c r="B101" s="124"/>
      <c r="D101" s="125" t="s">
        <v>2393</v>
      </c>
      <c r="E101" s="126"/>
      <c r="F101" s="126"/>
      <c r="G101" s="126"/>
      <c r="H101" s="126"/>
      <c r="I101" s="126"/>
      <c r="J101" s="127">
        <f>J138</f>
        <v>0</v>
      </c>
      <c r="L101" s="124"/>
    </row>
    <row r="102" spans="1:47" s="10" customFormat="1" ht="19.899999999999999" hidden="1" customHeight="1" x14ac:dyDescent="0.2">
      <c r="B102" s="124"/>
      <c r="D102" s="125" t="s">
        <v>2394</v>
      </c>
      <c r="E102" s="126"/>
      <c r="F102" s="126"/>
      <c r="G102" s="126"/>
      <c r="H102" s="126"/>
      <c r="I102" s="126"/>
      <c r="J102" s="127">
        <f>J149</f>
        <v>0</v>
      </c>
      <c r="L102" s="124"/>
    </row>
    <row r="103" spans="1:47" s="10" customFormat="1" ht="19.899999999999999" hidden="1" customHeight="1" x14ac:dyDescent="0.2">
      <c r="B103" s="124"/>
      <c r="D103" s="125" t="s">
        <v>2395</v>
      </c>
      <c r="E103" s="126"/>
      <c r="F103" s="126"/>
      <c r="G103" s="126"/>
      <c r="H103" s="126"/>
      <c r="I103" s="126"/>
      <c r="J103" s="127">
        <f>J159</f>
        <v>0</v>
      </c>
      <c r="L103" s="124"/>
    </row>
    <row r="104" spans="1:47" s="10" customFormat="1" ht="19.899999999999999" hidden="1" customHeight="1" x14ac:dyDescent="0.2">
      <c r="B104" s="124"/>
      <c r="D104" s="125" t="s">
        <v>2396</v>
      </c>
      <c r="E104" s="126"/>
      <c r="F104" s="126"/>
      <c r="G104" s="126"/>
      <c r="H104" s="126"/>
      <c r="I104" s="126"/>
      <c r="J104" s="127">
        <f>J171</f>
        <v>0</v>
      </c>
      <c r="L104" s="124"/>
    </row>
    <row r="105" spans="1:47" s="10" customFormat="1" ht="19.899999999999999" hidden="1" customHeight="1" x14ac:dyDescent="0.2">
      <c r="B105" s="124"/>
      <c r="D105" s="125" t="s">
        <v>2397</v>
      </c>
      <c r="E105" s="126"/>
      <c r="F105" s="126"/>
      <c r="G105" s="126"/>
      <c r="H105" s="126"/>
      <c r="I105" s="126"/>
      <c r="J105" s="127">
        <f>J175</f>
        <v>0</v>
      </c>
      <c r="L105" s="124"/>
    </row>
    <row r="106" spans="1:47" s="9" customFormat="1" ht="24.95" hidden="1" customHeight="1" x14ac:dyDescent="0.2">
      <c r="B106" s="120"/>
      <c r="D106" s="121" t="s">
        <v>2398</v>
      </c>
      <c r="E106" s="122"/>
      <c r="F106" s="122"/>
      <c r="G106" s="122"/>
      <c r="H106" s="122"/>
      <c r="I106" s="122"/>
      <c r="J106" s="123">
        <f>J181</f>
        <v>0</v>
      </c>
      <c r="L106" s="120"/>
    </row>
    <row r="107" spans="1:47" s="9" customFormat="1" ht="24.95" hidden="1" customHeight="1" x14ac:dyDescent="0.2">
      <c r="B107" s="120"/>
      <c r="D107" s="121" t="s">
        <v>2399</v>
      </c>
      <c r="E107" s="122"/>
      <c r="F107" s="122"/>
      <c r="G107" s="122"/>
      <c r="H107" s="122"/>
      <c r="I107" s="122"/>
      <c r="J107" s="123">
        <f>J189</f>
        <v>0</v>
      </c>
      <c r="L107" s="120"/>
    </row>
    <row r="108" spans="1:47" s="10" customFormat="1" ht="19.899999999999999" hidden="1" customHeight="1" x14ac:dyDescent="0.2">
      <c r="B108" s="124"/>
      <c r="D108" s="125" t="s">
        <v>2400</v>
      </c>
      <c r="E108" s="126"/>
      <c r="F108" s="126"/>
      <c r="G108" s="126"/>
      <c r="H108" s="126"/>
      <c r="I108" s="126"/>
      <c r="J108" s="127">
        <f>J190</f>
        <v>0</v>
      </c>
      <c r="L108" s="124"/>
    </row>
    <row r="109" spans="1:47" s="2" customFormat="1" ht="21.75" hidden="1" customHeight="1" x14ac:dyDescent="0.2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6.95" hidden="1" customHeight="1" x14ac:dyDescent="0.2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hidden="1" x14ac:dyDescent="0.2"/>
    <row r="112" spans="1:47" hidden="1" x14ac:dyDescent="0.2"/>
    <row r="113" spans="1:31" hidden="1" x14ac:dyDescent="0.2"/>
    <row r="114" spans="1:31" s="2" customFormat="1" ht="6.95" customHeight="1" x14ac:dyDescent="0.2">
      <c r="A114" s="2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24.95" customHeight="1" x14ac:dyDescent="0.2">
      <c r="A115" s="29"/>
      <c r="B115" s="30"/>
      <c r="C115" s="18" t="s">
        <v>197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6.9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12" customHeight="1" x14ac:dyDescent="0.2">
      <c r="A117" s="29"/>
      <c r="B117" s="30"/>
      <c r="C117" s="24" t="s">
        <v>15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6.5" customHeight="1" x14ac:dyDescent="0.2">
      <c r="A118" s="29"/>
      <c r="B118" s="30"/>
      <c r="C118" s="29"/>
      <c r="D118" s="29"/>
      <c r="E118" s="252" t="str">
        <f>E7</f>
        <v>HS Hálkova - rekonštrukcia objektu, Hálkova 3, BA</v>
      </c>
      <c r="F118" s="253"/>
      <c r="G118" s="253"/>
      <c r="H118" s="253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1" customFormat="1" ht="12" customHeight="1" x14ac:dyDescent="0.2">
      <c r="B119" s="17"/>
      <c r="C119" s="24" t="s">
        <v>177</v>
      </c>
      <c r="L119" s="17"/>
    </row>
    <row r="120" spans="1:31" s="2" customFormat="1" ht="16.5" customHeight="1" x14ac:dyDescent="0.2">
      <c r="A120" s="29"/>
      <c r="B120" s="30"/>
      <c r="C120" s="29"/>
      <c r="D120" s="29"/>
      <c r="E120" s="252" t="s">
        <v>1211</v>
      </c>
      <c r="F120" s="251"/>
      <c r="G120" s="251"/>
      <c r="H120" s="251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 x14ac:dyDescent="0.2">
      <c r="A121" s="29"/>
      <c r="B121" s="30"/>
      <c r="C121" s="24" t="s">
        <v>179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 x14ac:dyDescent="0.2">
      <c r="A122" s="29"/>
      <c r="B122" s="30"/>
      <c r="C122" s="29"/>
      <c r="D122" s="29"/>
      <c r="E122" s="225" t="str">
        <f>E11</f>
        <v>SO 01-5 - Ústredné vykurovanie</v>
      </c>
      <c r="F122" s="251"/>
      <c r="G122" s="251"/>
      <c r="H122" s="251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 x14ac:dyDescent="0.2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 x14ac:dyDescent="0.2">
      <c r="A124" s="29"/>
      <c r="B124" s="30"/>
      <c r="C124" s="24" t="s">
        <v>19</v>
      </c>
      <c r="D124" s="29"/>
      <c r="E124" s="29"/>
      <c r="F124" s="22" t="str">
        <f>F14</f>
        <v xml:space="preserve"> </v>
      </c>
      <c r="G124" s="29"/>
      <c r="H124" s="29"/>
      <c r="I124" s="24" t="s">
        <v>21</v>
      </c>
      <c r="J124" s="55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 x14ac:dyDescent="0.2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 x14ac:dyDescent="0.2">
      <c r="A126" s="29"/>
      <c r="B126" s="30"/>
      <c r="C126" s="24" t="s">
        <v>22</v>
      </c>
      <c r="D126" s="29"/>
      <c r="E126" s="29"/>
      <c r="F126" s="22" t="str">
        <f>E17</f>
        <v xml:space="preserve"> </v>
      </c>
      <c r="G126" s="29"/>
      <c r="H126" s="29"/>
      <c r="I126" s="24" t="s">
        <v>27</v>
      </c>
      <c r="J126" s="27" t="str">
        <f>E23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 x14ac:dyDescent="0.2">
      <c r="A127" s="29"/>
      <c r="B127" s="30"/>
      <c r="C127" s="24" t="s">
        <v>25</v>
      </c>
      <c r="D127" s="29"/>
      <c r="E127" s="29"/>
      <c r="F127" s="22" t="str">
        <f>IF(E20="","",E20)</f>
        <v>Vyplň údaj</v>
      </c>
      <c r="G127" s="29"/>
      <c r="H127" s="29"/>
      <c r="I127" s="24" t="s">
        <v>28</v>
      </c>
      <c r="J127" s="27" t="str">
        <f>E26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 x14ac:dyDescent="0.2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 x14ac:dyDescent="0.2">
      <c r="A129" s="128"/>
      <c r="B129" s="129"/>
      <c r="C129" s="130" t="s">
        <v>198</v>
      </c>
      <c r="D129" s="131" t="s">
        <v>56</v>
      </c>
      <c r="E129" s="131" t="s">
        <v>52</v>
      </c>
      <c r="F129" s="131" t="s">
        <v>53</v>
      </c>
      <c r="G129" s="131" t="s">
        <v>199</v>
      </c>
      <c r="H129" s="131" t="s">
        <v>200</v>
      </c>
      <c r="I129" s="131" t="s">
        <v>201</v>
      </c>
      <c r="J129" s="132" t="s">
        <v>183</v>
      </c>
      <c r="K129" s="133" t="s">
        <v>202</v>
      </c>
      <c r="L129" s="134"/>
      <c r="M129" s="62" t="s">
        <v>1</v>
      </c>
      <c r="N129" s="63" t="s">
        <v>35</v>
      </c>
      <c r="O129" s="63" t="s">
        <v>203</v>
      </c>
      <c r="P129" s="63" t="s">
        <v>204</v>
      </c>
      <c r="Q129" s="63" t="s">
        <v>205</v>
      </c>
      <c r="R129" s="63" t="s">
        <v>206</v>
      </c>
      <c r="S129" s="63" t="s">
        <v>207</v>
      </c>
      <c r="T129" s="64" t="s">
        <v>208</v>
      </c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</row>
    <row r="130" spans="1:65" s="2" customFormat="1" ht="22.9" customHeight="1" x14ac:dyDescent="0.25">
      <c r="A130" s="29"/>
      <c r="B130" s="30"/>
      <c r="C130" s="69" t="s">
        <v>184</v>
      </c>
      <c r="D130" s="29"/>
      <c r="E130" s="29"/>
      <c r="F130" s="29"/>
      <c r="G130" s="29"/>
      <c r="H130" s="29"/>
      <c r="I130" s="29"/>
      <c r="J130" s="135">
        <f>BK130</f>
        <v>0</v>
      </c>
      <c r="K130" s="29"/>
      <c r="L130" s="30"/>
      <c r="M130" s="65"/>
      <c r="N130" s="56"/>
      <c r="O130" s="66"/>
      <c r="P130" s="136">
        <f>P131+P181+P189</f>
        <v>0</v>
      </c>
      <c r="Q130" s="66"/>
      <c r="R130" s="136">
        <f>R131+R181+R189</f>
        <v>1.0764200000000002</v>
      </c>
      <c r="S130" s="66"/>
      <c r="T130" s="137">
        <f>T131+T181+T189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70</v>
      </c>
      <c r="AU130" s="14" t="s">
        <v>185</v>
      </c>
      <c r="BK130" s="138">
        <f>BK131+BK181+BK189</f>
        <v>0</v>
      </c>
    </row>
    <row r="131" spans="1:65" s="12" customFormat="1" ht="25.9" customHeight="1" x14ac:dyDescent="0.2">
      <c r="B131" s="139"/>
      <c r="D131" s="140" t="s">
        <v>70</v>
      </c>
      <c r="E131" s="141" t="s">
        <v>393</v>
      </c>
      <c r="F131" s="141" t="s">
        <v>2401</v>
      </c>
      <c r="I131" s="142"/>
      <c r="J131" s="143">
        <f>BK131</f>
        <v>0</v>
      </c>
      <c r="L131" s="139"/>
      <c r="M131" s="144"/>
      <c r="N131" s="145"/>
      <c r="O131" s="145"/>
      <c r="P131" s="146">
        <f>P132+P138+P149+P159+P171+P175</f>
        <v>0</v>
      </c>
      <c r="Q131" s="145"/>
      <c r="R131" s="146">
        <f>R132+R138+R149+R159+R171+R175</f>
        <v>1.0724800000000001</v>
      </c>
      <c r="S131" s="145"/>
      <c r="T131" s="147">
        <f>T132+T138+T149+T159+T171+T175</f>
        <v>0</v>
      </c>
      <c r="AR131" s="140" t="s">
        <v>84</v>
      </c>
      <c r="AT131" s="148" t="s">
        <v>70</v>
      </c>
      <c r="AU131" s="148" t="s">
        <v>71</v>
      </c>
      <c r="AY131" s="140" t="s">
        <v>211</v>
      </c>
      <c r="BK131" s="149">
        <f>BK132+BK138+BK149+BK159+BK171+BK175</f>
        <v>0</v>
      </c>
    </row>
    <row r="132" spans="1:65" s="12" customFormat="1" ht="22.9" customHeight="1" x14ac:dyDescent="0.2">
      <c r="B132" s="139"/>
      <c r="D132" s="140" t="s">
        <v>70</v>
      </c>
      <c r="E132" s="150" t="s">
        <v>560</v>
      </c>
      <c r="F132" s="150" t="s">
        <v>2402</v>
      </c>
      <c r="I132" s="142"/>
      <c r="J132" s="151">
        <f>BK132</f>
        <v>0</v>
      </c>
      <c r="L132" s="139"/>
      <c r="M132" s="144"/>
      <c r="N132" s="145"/>
      <c r="O132" s="145"/>
      <c r="P132" s="146">
        <f>SUM(P133:P137)</f>
        <v>0</v>
      </c>
      <c r="Q132" s="145"/>
      <c r="R132" s="146">
        <f>SUM(R133:R137)</f>
        <v>6.9500000000000004E-3</v>
      </c>
      <c r="S132" s="145"/>
      <c r="T132" s="147">
        <f>SUM(T133:T137)</f>
        <v>0</v>
      </c>
      <c r="AR132" s="140" t="s">
        <v>84</v>
      </c>
      <c r="AT132" s="148" t="s">
        <v>70</v>
      </c>
      <c r="AU132" s="148" t="s">
        <v>78</v>
      </c>
      <c r="AY132" s="140" t="s">
        <v>211</v>
      </c>
      <c r="BK132" s="149">
        <f>SUM(BK133:BK137)</f>
        <v>0</v>
      </c>
    </row>
    <row r="133" spans="1:65" s="2" customFormat="1" ht="24.2" customHeight="1" x14ac:dyDescent="0.2">
      <c r="A133" s="29"/>
      <c r="B133" s="152"/>
      <c r="C133" s="167" t="s">
        <v>78</v>
      </c>
      <c r="D133" s="167" t="s">
        <v>401</v>
      </c>
      <c r="E133" s="168" t="s">
        <v>2403</v>
      </c>
      <c r="F133" s="169" t="s">
        <v>2404</v>
      </c>
      <c r="G133" s="170" t="s">
        <v>257</v>
      </c>
      <c r="H133" s="171">
        <v>104</v>
      </c>
      <c r="I133" s="172"/>
      <c r="J133" s="173">
        <f>ROUND(I133*H133,2)</f>
        <v>0</v>
      </c>
      <c r="K133" s="174"/>
      <c r="L133" s="175"/>
      <c r="M133" s="176" t="s">
        <v>1</v>
      </c>
      <c r="N133" s="177" t="s">
        <v>37</v>
      </c>
      <c r="O133" s="58"/>
      <c r="P133" s="163">
        <f>O133*H133</f>
        <v>0</v>
      </c>
      <c r="Q133" s="163">
        <v>1.0000000000000001E-5</v>
      </c>
      <c r="R133" s="163">
        <f>Q133*H133</f>
        <v>1.0400000000000001E-3</v>
      </c>
      <c r="S133" s="163">
        <v>0</v>
      </c>
      <c r="T133" s="164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280</v>
      </c>
      <c r="AT133" s="165" t="s">
        <v>401</v>
      </c>
      <c r="AU133" s="165" t="s">
        <v>84</v>
      </c>
      <c r="AY133" s="14" t="s">
        <v>211</v>
      </c>
      <c r="BE133" s="166">
        <f>IF(N133="základná",J133,0)</f>
        <v>0</v>
      </c>
      <c r="BF133" s="166">
        <f>IF(N133="znížená",J133,0)</f>
        <v>0</v>
      </c>
      <c r="BG133" s="166">
        <f>IF(N133="zákl. prenesená",J133,0)</f>
        <v>0</v>
      </c>
      <c r="BH133" s="166">
        <f>IF(N133="zníž. prenesená",J133,0)</f>
        <v>0</v>
      </c>
      <c r="BI133" s="166">
        <f>IF(N133="nulová",J133,0)</f>
        <v>0</v>
      </c>
      <c r="BJ133" s="14" t="s">
        <v>84</v>
      </c>
      <c r="BK133" s="166">
        <f>ROUND(I133*H133,2)</f>
        <v>0</v>
      </c>
      <c r="BL133" s="14" t="s">
        <v>243</v>
      </c>
      <c r="BM133" s="165" t="s">
        <v>84</v>
      </c>
    </row>
    <row r="134" spans="1:65" s="2" customFormat="1" ht="24.2" customHeight="1" x14ac:dyDescent="0.2">
      <c r="A134" s="29"/>
      <c r="B134" s="152"/>
      <c r="C134" s="167" t="s">
        <v>84</v>
      </c>
      <c r="D134" s="167" t="s">
        <v>401</v>
      </c>
      <c r="E134" s="168" t="s">
        <v>2405</v>
      </c>
      <c r="F134" s="169" t="s">
        <v>2406</v>
      </c>
      <c r="G134" s="170" t="s">
        <v>257</v>
      </c>
      <c r="H134" s="171">
        <v>197</v>
      </c>
      <c r="I134" s="172"/>
      <c r="J134" s="173">
        <f>ROUND(I134*H134,2)</f>
        <v>0</v>
      </c>
      <c r="K134" s="174"/>
      <c r="L134" s="175"/>
      <c r="M134" s="176" t="s">
        <v>1</v>
      </c>
      <c r="N134" s="177" t="s">
        <v>37</v>
      </c>
      <c r="O134" s="58"/>
      <c r="P134" s="163">
        <f>O134*H134</f>
        <v>0</v>
      </c>
      <c r="Q134" s="163">
        <v>3.0000000000000001E-5</v>
      </c>
      <c r="R134" s="163">
        <f>Q134*H134</f>
        <v>5.9100000000000003E-3</v>
      </c>
      <c r="S134" s="163">
        <v>0</v>
      </c>
      <c r="T134" s="164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280</v>
      </c>
      <c r="AT134" s="165" t="s">
        <v>401</v>
      </c>
      <c r="AU134" s="165" t="s">
        <v>84</v>
      </c>
      <c r="AY134" s="14" t="s">
        <v>211</v>
      </c>
      <c r="BE134" s="166">
        <f>IF(N134="základná",J134,0)</f>
        <v>0</v>
      </c>
      <c r="BF134" s="166">
        <f>IF(N134="znížená",J134,0)</f>
        <v>0</v>
      </c>
      <c r="BG134" s="166">
        <f>IF(N134="zákl. prenesená",J134,0)</f>
        <v>0</v>
      </c>
      <c r="BH134" s="166">
        <f>IF(N134="zníž. prenesená",J134,0)</f>
        <v>0</v>
      </c>
      <c r="BI134" s="166">
        <f>IF(N134="nulová",J134,0)</f>
        <v>0</v>
      </c>
      <c r="BJ134" s="14" t="s">
        <v>84</v>
      </c>
      <c r="BK134" s="166">
        <f>ROUND(I134*H134,2)</f>
        <v>0</v>
      </c>
      <c r="BL134" s="14" t="s">
        <v>243</v>
      </c>
      <c r="BM134" s="165" t="s">
        <v>217</v>
      </c>
    </row>
    <row r="135" spans="1:65" s="2" customFormat="1" ht="16.5" customHeight="1" x14ac:dyDescent="0.2">
      <c r="A135" s="29"/>
      <c r="B135" s="152"/>
      <c r="C135" s="167" t="s">
        <v>220</v>
      </c>
      <c r="D135" s="167" t="s">
        <v>401</v>
      </c>
      <c r="E135" s="168" t="s">
        <v>2407</v>
      </c>
      <c r="F135" s="169" t="s">
        <v>2408</v>
      </c>
      <c r="G135" s="170" t="s">
        <v>385</v>
      </c>
      <c r="H135" s="171">
        <v>4</v>
      </c>
      <c r="I135" s="172"/>
      <c r="J135" s="173">
        <f>ROUND(I135*H135,2)</f>
        <v>0</v>
      </c>
      <c r="K135" s="174"/>
      <c r="L135" s="175"/>
      <c r="M135" s="176" t="s">
        <v>1</v>
      </c>
      <c r="N135" s="177" t="s">
        <v>37</v>
      </c>
      <c r="O135" s="58"/>
      <c r="P135" s="163">
        <f>O135*H135</f>
        <v>0</v>
      </c>
      <c r="Q135" s="163">
        <v>0</v>
      </c>
      <c r="R135" s="163">
        <f>Q135*H135</f>
        <v>0</v>
      </c>
      <c r="S135" s="163">
        <v>0</v>
      </c>
      <c r="T135" s="164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280</v>
      </c>
      <c r="AT135" s="165" t="s">
        <v>401</v>
      </c>
      <c r="AU135" s="165" t="s">
        <v>84</v>
      </c>
      <c r="AY135" s="14" t="s">
        <v>211</v>
      </c>
      <c r="BE135" s="166">
        <f>IF(N135="základná",J135,0)</f>
        <v>0</v>
      </c>
      <c r="BF135" s="166">
        <f>IF(N135="znížená",J135,0)</f>
        <v>0</v>
      </c>
      <c r="BG135" s="166">
        <f>IF(N135="zákl. prenesená",J135,0)</f>
        <v>0</v>
      </c>
      <c r="BH135" s="166">
        <f>IF(N135="zníž. prenesená",J135,0)</f>
        <v>0</v>
      </c>
      <c r="BI135" s="166">
        <f>IF(N135="nulová",J135,0)</f>
        <v>0</v>
      </c>
      <c r="BJ135" s="14" t="s">
        <v>84</v>
      </c>
      <c r="BK135" s="166">
        <f>ROUND(I135*H135,2)</f>
        <v>0</v>
      </c>
      <c r="BL135" s="14" t="s">
        <v>243</v>
      </c>
      <c r="BM135" s="165" t="s">
        <v>224</v>
      </c>
    </row>
    <row r="136" spans="1:65" s="2" customFormat="1" ht="16.5" customHeight="1" x14ac:dyDescent="0.2">
      <c r="A136" s="29"/>
      <c r="B136" s="152"/>
      <c r="C136" s="167" t="s">
        <v>217</v>
      </c>
      <c r="D136" s="167" t="s">
        <v>401</v>
      </c>
      <c r="E136" s="168" t="s">
        <v>2409</v>
      </c>
      <c r="F136" s="169" t="s">
        <v>2410</v>
      </c>
      <c r="G136" s="170" t="s">
        <v>385</v>
      </c>
      <c r="H136" s="171">
        <v>1</v>
      </c>
      <c r="I136" s="172"/>
      <c r="J136" s="173">
        <f>ROUND(I136*H136,2)</f>
        <v>0</v>
      </c>
      <c r="K136" s="174"/>
      <c r="L136" s="175"/>
      <c r="M136" s="176" t="s">
        <v>1</v>
      </c>
      <c r="N136" s="177" t="s">
        <v>37</v>
      </c>
      <c r="O136" s="58"/>
      <c r="P136" s="163">
        <f>O136*H136</f>
        <v>0</v>
      </c>
      <c r="Q136" s="163">
        <v>0</v>
      </c>
      <c r="R136" s="163">
        <f>Q136*H136</f>
        <v>0</v>
      </c>
      <c r="S136" s="163">
        <v>0</v>
      </c>
      <c r="T136" s="164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280</v>
      </c>
      <c r="AT136" s="165" t="s">
        <v>401</v>
      </c>
      <c r="AU136" s="165" t="s">
        <v>84</v>
      </c>
      <c r="AY136" s="14" t="s">
        <v>211</v>
      </c>
      <c r="BE136" s="166">
        <f>IF(N136="základná",J136,0)</f>
        <v>0</v>
      </c>
      <c r="BF136" s="166">
        <f>IF(N136="znížená",J136,0)</f>
        <v>0</v>
      </c>
      <c r="BG136" s="166">
        <f>IF(N136="zákl. prenesená",J136,0)</f>
        <v>0</v>
      </c>
      <c r="BH136" s="166">
        <f>IF(N136="zníž. prenesená",J136,0)</f>
        <v>0</v>
      </c>
      <c r="BI136" s="166">
        <f>IF(N136="nulová",J136,0)</f>
        <v>0</v>
      </c>
      <c r="BJ136" s="14" t="s">
        <v>84</v>
      </c>
      <c r="BK136" s="166">
        <f>ROUND(I136*H136,2)</f>
        <v>0</v>
      </c>
      <c r="BL136" s="14" t="s">
        <v>243</v>
      </c>
      <c r="BM136" s="165" t="s">
        <v>227</v>
      </c>
    </row>
    <row r="137" spans="1:65" s="2" customFormat="1" ht="24.2" customHeight="1" x14ac:dyDescent="0.2">
      <c r="A137" s="29"/>
      <c r="B137" s="152"/>
      <c r="C137" s="153" t="s">
        <v>228</v>
      </c>
      <c r="D137" s="153" t="s">
        <v>213</v>
      </c>
      <c r="E137" s="154" t="s">
        <v>2411</v>
      </c>
      <c r="F137" s="155" t="s">
        <v>2412</v>
      </c>
      <c r="G137" s="156" t="s">
        <v>414</v>
      </c>
      <c r="H137" s="178"/>
      <c r="I137" s="158"/>
      <c r="J137" s="159">
        <f>ROUND(I137*H137,2)</f>
        <v>0</v>
      </c>
      <c r="K137" s="160"/>
      <c r="L137" s="30"/>
      <c r="M137" s="161" t="s">
        <v>1</v>
      </c>
      <c r="N137" s="162" t="s">
        <v>37</v>
      </c>
      <c r="O137" s="58"/>
      <c r="P137" s="163">
        <f>O137*H137</f>
        <v>0</v>
      </c>
      <c r="Q137" s="163">
        <v>0</v>
      </c>
      <c r="R137" s="163">
        <f>Q137*H137</f>
        <v>0</v>
      </c>
      <c r="S137" s="163">
        <v>0</v>
      </c>
      <c r="T137" s="164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243</v>
      </c>
      <c r="AT137" s="165" t="s">
        <v>213</v>
      </c>
      <c r="AU137" s="165" t="s">
        <v>84</v>
      </c>
      <c r="AY137" s="14" t="s">
        <v>211</v>
      </c>
      <c r="BE137" s="166">
        <f>IF(N137="základná",J137,0)</f>
        <v>0</v>
      </c>
      <c r="BF137" s="166">
        <f>IF(N137="znížená",J137,0)</f>
        <v>0</v>
      </c>
      <c r="BG137" s="166">
        <f>IF(N137="zákl. prenesená",J137,0)</f>
        <v>0</v>
      </c>
      <c r="BH137" s="166">
        <f>IF(N137="zníž. prenesená",J137,0)</f>
        <v>0</v>
      </c>
      <c r="BI137" s="166">
        <f>IF(N137="nulová",J137,0)</f>
        <v>0</v>
      </c>
      <c r="BJ137" s="14" t="s">
        <v>84</v>
      </c>
      <c r="BK137" s="166">
        <f>ROUND(I137*H137,2)</f>
        <v>0</v>
      </c>
      <c r="BL137" s="14" t="s">
        <v>243</v>
      </c>
      <c r="BM137" s="165" t="s">
        <v>231</v>
      </c>
    </row>
    <row r="138" spans="1:65" s="12" customFormat="1" ht="22.9" customHeight="1" x14ac:dyDescent="0.2">
      <c r="B138" s="139"/>
      <c r="D138" s="140" t="s">
        <v>70</v>
      </c>
      <c r="E138" s="150" t="s">
        <v>2413</v>
      </c>
      <c r="F138" s="150" t="s">
        <v>2414</v>
      </c>
      <c r="I138" s="142"/>
      <c r="J138" s="151">
        <f>BK138</f>
        <v>0</v>
      </c>
      <c r="L138" s="139"/>
      <c r="M138" s="144"/>
      <c r="N138" s="145"/>
      <c r="O138" s="145"/>
      <c r="P138" s="146">
        <f>SUM(P139:P148)</f>
        <v>0</v>
      </c>
      <c r="Q138" s="145"/>
      <c r="R138" s="146">
        <f>SUM(R139:R148)</f>
        <v>0.65446000000000004</v>
      </c>
      <c r="S138" s="145"/>
      <c r="T138" s="147">
        <f>SUM(T139:T148)</f>
        <v>0</v>
      </c>
      <c r="AR138" s="140" t="s">
        <v>84</v>
      </c>
      <c r="AT138" s="148" t="s">
        <v>70</v>
      </c>
      <c r="AU138" s="148" t="s">
        <v>78</v>
      </c>
      <c r="AY138" s="140" t="s">
        <v>211</v>
      </c>
      <c r="BK138" s="149">
        <f>SUM(BK139:BK148)</f>
        <v>0</v>
      </c>
    </row>
    <row r="139" spans="1:65" s="2" customFormat="1" ht="24.2" customHeight="1" x14ac:dyDescent="0.2">
      <c r="A139" s="29"/>
      <c r="B139" s="152"/>
      <c r="C139" s="153" t="s">
        <v>224</v>
      </c>
      <c r="D139" s="153" t="s">
        <v>213</v>
      </c>
      <c r="E139" s="154" t="s">
        <v>2415</v>
      </c>
      <c r="F139" s="155" t="s">
        <v>2416</v>
      </c>
      <c r="G139" s="156" t="s">
        <v>257</v>
      </c>
      <c r="H139" s="157">
        <v>104</v>
      </c>
      <c r="I139" s="158"/>
      <c r="J139" s="159">
        <f t="shared" ref="J139:J148" si="0">ROUND(I139*H139,2)</f>
        <v>0</v>
      </c>
      <c r="K139" s="160"/>
      <c r="L139" s="30"/>
      <c r="M139" s="161" t="s">
        <v>1</v>
      </c>
      <c r="N139" s="162" t="s">
        <v>37</v>
      </c>
      <c r="O139" s="58"/>
      <c r="P139" s="163">
        <f t="shared" ref="P139:P148" si="1">O139*H139</f>
        <v>0</v>
      </c>
      <c r="Q139" s="163">
        <v>1.5200000000000001E-3</v>
      </c>
      <c r="R139" s="163">
        <f t="shared" ref="R139:R148" si="2">Q139*H139</f>
        <v>0.15808</v>
      </c>
      <c r="S139" s="163">
        <v>0</v>
      </c>
      <c r="T139" s="164">
        <f t="shared" ref="T139:T148" si="3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243</v>
      </c>
      <c r="AT139" s="165" t="s">
        <v>213</v>
      </c>
      <c r="AU139" s="165" t="s">
        <v>84</v>
      </c>
      <c r="AY139" s="14" t="s">
        <v>211</v>
      </c>
      <c r="BE139" s="166">
        <f t="shared" ref="BE139:BE148" si="4">IF(N139="základná",J139,0)</f>
        <v>0</v>
      </c>
      <c r="BF139" s="166">
        <f t="shared" ref="BF139:BF148" si="5">IF(N139="znížená",J139,0)</f>
        <v>0</v>
      </c>
      <c r="BG139" s="166">
        <f t="shared" ref="BG139:BG148" si="6">IF(N139="zákl. prenesená",J139,0)</f>
        <v>0</v>
      </c>
      <c r="BH139" s="166">
        <f t="shared" ref="BH139:BH148" si="7">IF(N139="zníž. prenesená",J139,0)</f>
        <v>0</v>
      </c>
      <c r="BI139" s="166">
        <f t="shared" ref="BI139:BI148" si="8">IF(N139="nulová",J139,0)</f>
        <v>0</v>
      </c>
      <c r="BJ139" s="14" t="s">
        <v>84</v>
      </c>
      <c r="BK139" s="166">
        <f t="shared" ref="BK139:BK148" si="9">ROUND(I139*H139,2)</f>
        <v>0</v>
      </c>
      <c r="BL139" s="14" t="s">
        <v>243</v>
      </c>
      <c r="BM139" s="165" t="s">
        <v>234</v>
      </c>
    </row>
    <row r="140" spans="1:65" s="2" customFormat="1" ht="24.2" customHeight="1" x14ac:dyDescent="0.2">
      <c r="A140" s="29"/>
      <c r="B140" s="152"/>
      <c r="C140" s="153" t="s">
        <v>235</v>
      </c>
      <c r="D140" s="153" t="s">
        <v>213</v>
      </c>
      <c r="E140" s="154" t="s">
        <v>2417</v>
      </c>
      <c r="F140" s="155" t="s">
        <v>2418</v>
      </c>
      <c r="G140" s="156" t="s">
        <v>257</v>
      </c>
      <c r="H140" s="157">
        <v>197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37</v>
      </c>
      <c r="O140" s="58"/>
      <c r="P140" s="163">
        <f t="shared" si="1"/>
        <v>0</v>
      </c>
      <c r="Q140" s="163">
        <v>1.9400000000000001E-3</v>
      </c>
      <c r="R140" s="163">
        <f t="shared" si="2"/>
        <v>0.38218000000000002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243</v>
      </c>
      <c r="AT140" s="165" t="s">
        <v>213</v>
      </c>
      <c r="AU140" s="165" t="s">
        <v>84</v>
      </c>
      <c r="AY140" s="14" t="s">
        <v>211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84</v>
      </c>
      <c r="BK140" s="166">
        <f t="shared" si="9"/>
        <v>0</v>
      </c>
      <c r="BL140" s="14" t="s">
        <v>243</v>
      </c>
      <c r="BM140" s="165" t="s">
        <v>239</v>
      </c>
    </row>
    <row r="141" spans="1:65" s="2" customFormat="1" ht="21.75" customHeight="1" x14ac:dyDescent="0.2">
      <c r="A141" s="29"/>
      <c r="B141" s="152"/>
      <c r="C141" s="153" t="s">
        <v>227</v>
      </c>
      <c r="D141" s="153" t="s">
        <v>213</v>
      </c>
      <c r="E141" s="154" t="s">
        <v>2419</v>
      </c>
      <c r="F141" s="155" t="s">
        <v>2420</v>
      </c>
      <c r="G141" s="156" t="s">
        <v>257</v>
      </c>
      <c r="H141" s="157">
        <v>301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37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243</v>
      </c>
      <c r="AT141" s="165" t="s">
        <v>213</v>
      </c>
      <c r="AU141" s="165" t="s">
        <v>84</v>
      </c>
      <c r="AY141" s="14" t="s">
        <v>211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84</v>
      </c>
      <c r="BK141" s="166">
        <f t="shared" si="9"/>
        <v>0</v>
      </c>
      <c r="BL141" s="14" t="s">
        <v>243</v>
      </c>
      <c r="BM141" s="165" t="s">
        <v>243</v>
      </c>
    </row>
    <row r="142" spans="1:65" s="2" customFormat="1" ht="16.5" customHeight="1" x14ac:dyDescent="0.2">
      <c r="A142" s="29"/>
      <c r="B142" s="152"/>
      <c r="C142" s="153" t="s">
        <v>244</v>
      </c>
      <c r="D142" s="153" t="s">
        <v>213</v>
      </c>
      <c r="E142" s="154" t="s">
        <v>2421</v>
      </c>
      <c r="F142" s="155" t="s">
        <v>2422</v>
      </c>
      <c r="G142" s="156" t="s">
        <v>385</v>
      </c>
      <c r="H142" s="157">
        <v>28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37</v>
      </c>
      <c r="O142" s="58"/>
      <c r="P142" s="163">
        <f t="shared" si="1"/>
        <v>0</v>
      </c>
      <c r="Q142" s="163">
        <v>1.25E-3</v>
      </c>
      <c r="R142" s="163">
        <f t="shared" si="2"/>
        <v>3.5000000000000003E-2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243</v>
      </c>
      <c r="AT142" s="165" t="s">
        <v>213</v>
      </c>
      <c r="AU142" s="165" t="s">
        <v>84</v>
      </c>
      <c r="AY142" s="14" t="s">
        <v>211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84</v>
      </c>
      <c r="BK142" s="166">
        <f t="shared" si="9"/>
        <v>0</v>
      </c>
      <c r="BL142" s="14" t="s">
        <v>243</v>
      </c>
      <c r="BM142" s="165" t="s">
        <v>247</v>
      </c>
    </row>
    <row r="143" spans="1:65" s="2" customFormat="1" ht="16.5" customHeight="1" x14ac:dyDescent="0.2">
      <c r="A143" s="29"/>
      <c r="B143" s="152"/>
      <c r="C143" s="153" t="s">
        <v>231</v>
      </c>
      <c r="D143" s="153" t="s">
        <v>213</v>
      </c>
      <c r="E143" s="154" t="s">
        <v>2423</v>
      </c>
      <c r="F143" s="155" t="s">
        <v>2424</v>
      </c>
      <c r="G143" s="156" t="s">
        <v>385</v>
      </c>
      <c r="H143" s="157">
        <v>22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37</v>
      </c>
      <c r="O143" s="58"/>
      <c r="P143" s="163">
        <f t="shared" si="1"/>
        <v>0</v>
      </c>
      <c r="Q143" s="163">
        <v>2.3999999999999998E-3</v>
      </c>
      <c r="R143" s="163">
        <f t="shared" si="2"/>
        <v>5.2799999999999993E-2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243</v>
      </c>
      <c r="AT143" s="165" t="s">
        <v>213</v>
      </c>
      <c r="AU143" s="165" t="s">
        <v>84</v>
      </c>
      <c r="AY143" s="14" t="s">
        <v>211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84</v>
      </c>
      <c r="BK143" s="166">
        <f t="shared" si="9"/>
        <v>0</v>
      </c>
      <c r="BL143" s="14" t="s">
        <v>243</v>
      </c>
      <c r="BM143" s="165" t="s">
        <v>250</v>
      </c>
    </row>
    <row r="144" spans="1:65" s="2" customFormat="1" ht="16.5" customHeight="1" x14ac:dyDescent="0.2">
      <c r="A144" s="29"/>
      <c r="B144" s="152"/>
      <c r="C144" s="167" t="s">
        <v>251</v>
      </c>
      <c r="D144" s="167" t="s">
        <v>401</v>
      </c>
      <c r="E144" s="168" t="s">
        <v>2425</v>
      </c>
      <c r="F144" s="169" t="s">
        <v>2426</v>
      </c>
      <c r="G144" s="170" t="s">
        <v>385</v>
      </c>
      <c r="H144" s="171">
        <v>8</v>
      </c>
      <c r="I144" s="172"/>
      <c r="J144" s="173">
        <f t="shared" si="0"/>
        <v>0</v>
      </c>
      <c r="K144" s="174"/>
      <c r="L144" s="175"/>
      <c r="M144" s="176" t="s">
        <v>1</v>
      </c>
      <c r="N144" s="177" t="s">
        <v>37</v>
      </c>
      <c r="O144" s="58"/>
      <c r="P144" s="163">
        <f t="shared" si="1"/>
        <v>0</v>
      </c>
      <c r="Q144" s="163">
        <v>1.1999999999999999E-3</v>
      </c>
      <c r="R144" s="163">
        <f t="shared" si="2"/>
        <v>9.5999999999999992E-3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280</v>
      </c>
      <c r="AT144" s="165" t="s">
        <v>401</v>
      </c>
      <c r="AU144" s="165" t="s">
        <v>84</v>
      </c>
      <c r="AY144" s="14" t="s">
        <v>211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84</v>
      </c>
      <c r="BK144" s="166">
        <f t="shared" si="9"/>
        <v>0</v>
      </c>
      <c r="BL144" s="14" t="s">
        <v>243</v>
      </c>
      <c r="BM144" s="165" t="s">
        <v>254</v>
      </c>
    </row>
    <row r="145" spans="1:65" s="2" customFormat="1" ht="16.5" customHeight="1" x14ac:dyDescent="0.2">
      <c r="A145" s="29"/>
      <c r="B145" s="152"/>
      <c r="C145" s="167" t="s">
        <v>234</v>
      </c>
      <c r="D145" s="167" t="s">
        <v>401</v>
      </c>
      <c r="E145" s="168" t="s">
        <v>2427</v>
      </c>
      <c r="F145" s="169" t="s">
        <v>2428</v>
      </c>
      <c r="G145" s="170" t="s">
        <v>385</v>
      </c>
      <c r="H145" s="171">
        <v>8</v>
      </c>
      <c r="I145" s="172"/>
      <c r="J145" s="173">
        <f t="shared" si="0"/>
        <v>0</v>
      </c>
      <c r="K145" s="174"/>
      <c r="L145" s="175"/>
      <c r="M145" s="176" t="s">
        <v>1</v>
      </c>
      <c r="N145" s="177" t="s">
        <v>37</v>
      </c>
      <c r="O145" s="58"/>
      <c r="P145" s="163">
        <f t="shared" si="1"/>
        <v>0</v>
      </c>
      <c r="Q145" s="163">
        <v>1.1999999999999999E-3</v>
      </c>
      <c r="R145" s="163">
        <f t="shared" si="2"/>
        <v>9.5999999999999992E-3</v>
      </c>
      <c r="S145" s="163">
        <v>0</v>
      </c>
      <c r="T145" s="16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280</v>
      </c>
      <c r="AT145" s="165" t="s">
        <v>401</v>
      </c>
      <c r="AU145" s="165" t="s">
        <v>84</v>
      </c>
      <c r="AY145" s="14" t="s">
        <v>211</v>
      </c>
      <c r="BE145" s="166">
        <f t="shared" si="4"/>
        <v>0</v>
      </c>
      <c r="BF145" s="166">
        <f t="shared" si="5"/>
        <v>0</v>
      </c>
      <c r="BG145" s="166">
        <f t="shared" si="6"/>
        <v>0</v>
      </c>
      <c r="BH145" s="166">
        <f t="shared" si="7"/>
        <v>0</v>
      </c>
      <c r="BI145" s="166">
        <f t="shared" si="8"/>
        <v>0</v>
      </c>
      <c r="BJ145" s="14" t="s">
        <v>84</v>
      </c>
      <c r="BK145" s="166">
        <f t="shared" si="9"/>
        <v>0</v>
      </c>
      <c r="BL145" s="14" t="s">
        <v>243</v>
      </c>
      <c r="BM145" s="165" t="s">
        <v>266</v>
      </c>
    </row>
    <row r="146" spans="1:65" s="2" customFormat="1" ht="16.5" customHeight="1" x14ac:dyDescent="0.2">
      <c r="A146" s="29"/>
      <c r="B146" s="152"/>
      <c r="C146" s="167" t="s">
        <v>259</v>
      </c>
      <c r="D146" s="167" t="s">
        <v>401</v>
      </c>
      <c r="E146" s="168" t="s">
        <v>2429</v>
      </c>
      <c r="F146" s="169" t="s">
        <v>2430</v>
      </c>
      <c r="G146" s="170" t="s">
        <v>385</v>
      </c>
      <c r="H146" s="171">
        <v>4</v>
      </c>
      <c r="I146" s="172"/>
      <c r="J146" s="173">
        <f t="shared" si="0"/>
        <v>0</v>
      </c>
      <c r="K146" s="174"/>
      <c r="L146" s="175"/>
      <c r="M146" s="176" t="s">
        <v>1</v>
      </c>
      <c r="N146" s="177" t="s">
        <v>37</v>
      </c>
      <c r="O146" s="58"/>
      <c r="P146" s="163">
        <f t="shared" si="1"/>
        <v>0</v>
      </c>
      <c r="Q146" s="163">
        <v>1.1999999999999999E-3</v>
      </c>
      <c r="R146" s="163">
        <f t="shared" si="2"/>
        <v>4.7999999999999996E-3</v>
      </c>
      <c r="S146" s="163">
        <v>0</v>
      </c>
      <c r="T146" s="16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280</v>
      </c>
      <c r="AT146" s="165" t="s">
        <v>401</v>
      </c>
      <c r="AU146" s="165" t="s">
        <v>84</v>
      </c>
      <c r="AY146" s="14" t="s">
        <v>211</v>
      </c>
      <c r="BE146" s="166">
        <f t="shared" si="4"/>
        <v>0</v>
      </c>
      <c r="BF146" s="166">
        <f t="shared" si="5"/>
        <v>0</v>
      </c>
      <c r="BG146" s="166">
        <f t="shared" si="6"/>
        <v>0</v>
      </c>
      <c r="BH146" s="166">
        <f t="shared" si="7"/>
        <v>0</v>
      </c>
      <c r="BI146" s="166">
        <f t="shared" si="8"/>
        <v>0</v>
      </c>
      <c r="BJ146" s="14" t="s">
        <v>84</v>
      </c>
      <c r="BK146" s="166">
        <f t="shared" si="9"/>
        <v>0</v>
      </c>
      <c r="BL146" s="14" t="s">
        <v>243</v>
      </c>
      <c r="BM146" s="165" t="s">
        <v>270</v>
      </c>
    </row>
    <row r="147" spans="1:65" s="2" customFormat="1" ht="16.5" customHeight="1" x14ac:dyDescent="0.2">
      <c r="A147" s="29"/>
      <c r="B147" s="152"/>
      <c r="C147" s="167" t="s">
        <v>239</v>
      </c>
      <c r="D147" s="167" t="s">
        <v>401</v>
      </c>
      <c r="E147" s="168" t="s">
        <v>2431</v>
      </c>
      <c r="F147" s="169" t="s">
        <v>2432</v>
      </c>
      <c r="G147" s="170" t="s">
        <v>385</v>
      </c>
      <c r="H147" s="171">
        <v>2</v>
      </c>
      <c r="I147" s="172"/>
      <c r="J147" s="173">
        <f t="shared" si="0"/>
        <v>0</v>
      </c>
      <c r="K147" s="174"/>
      <c r="L147" s="175"/>
      <c r="M147" s="176" t="s">
        <v>1</v>
      </c>
      <c r="N147" s="177" t="s">
        <v>37</v>
      </c>
      <c r="O147" s="58"/>
      <c r="P147" s="163">
        <f t="shared" si="1"/>
        <v>0</v>
      </c>
      <c r="Q147" s="163">
        <v>1.1999999999999999E-3</v>
      </c>
      <c r="R147" s="163">
        <f t="shared" si="2"/>
        <v>2.3999999999999998E-3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280</v>
      </c>
      <c r="AT147" s="165" t="s">
        <v>401</v>
      </c>
      <c r="AU147" s="165" t="s">
        <v>84</v>
      </c>
      <c r="AY147" s="14" t="s">
        <v>211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84</v>
      </c>
      <c r="BK147" s="166">
        <f t="shared" si="9"/>
        <v>0</v>
      </c>
      <c r="BL147" s="14" t="s">
        <v>243</v>
      </c>
      <c r="BM147" s="165" t="s">
        <v>273</v>
      </c>
    </row>
    <row r="148" spans="1:65" s="2" customFormat="1" ht="24.2" customHeight="1" x14ac:dyDescent="0.2">
      <c r="A148" s="29"/>
      <c r="B148" s="152"/>
      <c r="C148" s="153" t="s">
        <v>267</v>
      </c>
      <c r="D148" s="153" t="s">
        <v>213</v>
      </c>
      <c r="E148" s="154" t="s">
        <v>2433</v>
      </c>
      <c r="F148" s="155" t="s">
        <v>2434</v>
      </c>
      <c r="G148" s="156" t="s">
        <v>414</v>
      </c>
      <c r="H148" s="178"/>
      <c r="I148" s="158"/>
      <c r="J148" s="159">
        <f t="shared" si="0"/>
        <v>0</v>
      </c>
      <c r="K148" s="160"/>
      <c r="L148" s="30"/>
      <c r="M148" s="161" t="s">
        <v>1</v>
      </c>
      <c r="N148" s="162" t="s">
        <v>37</v>
      </c>
      <c r="O148" s="58"/>
      <c r="P148" s="163">
        <f t="shared" si="1"/>
        <v>0</v>
      </c>
      <c r="Q148" s="163">
        <v>0</v>
      </c>
      <c r="R148" s="163">
        <f t="shared" si="2"/>
        <v>0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243</v>
      </c>
      <c r="AT148" s="165" t="s">
        <v>213</v>
      </c>
      <c r="AU148" s="165" t="s">
        <v>84</v>
      </c>
      <c r="AY148" s="14" t="s">
        <v>211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84</v>
      </c>
      <c r="BK148" s="166">
        <f t="shared" si="9"/>
        <v>0</v>
      </c>
      <c r="BL148" s="14" t="s">
        <v>243</v>
      </c>
      <c r="BM148" s="165" t="s">
        <v>277</v>
      </c>
    </row>
    <row r="149" spans="1:65" s="12" customFormat="1" ht="22.9" customHeight="1" x14ac:dyDescent="0.2">
      <c r="B149" s="139"/>
      <c r="D149" s="140" t="s">
        <v>70</v>
      </c>
      <c r="E149" s="150" t="s">
        <v>2435</v>
      </c>
      <c r="F149" s="150" t="s">
        <v>2436</v>
      </c>
      <c r="I149" s="142"/>
      <c r="J149" s="151">
        <f>BK149</f>
        <v>0</v>
      </c>
      <c r="L149" s="139"/>
      <c r="M149" s="144"/>
      <c r="N149" s="145"/>
      <c r="O149" s="145"/>
      <c r="P149" s="146">
        <f>SUM(P150:P158)</f>
        <v>0</v>
      </c>
      <c r="Q149" s="145"/>
      <c r="R149" s="146">
        <f>SUM(R150:R158)</f>
        <v>7.0900000000000008E-3</v>
      </c>
      <c r="S149" s="145"/>
      <c r="T149" s="147">
        <f>SUM(T150:T158)</f>
        <v>0</v>
      </c>
      <c r="AR149" s="140" t="s">
        <v>84</v>
      </c>
      <c r="AT149" s="148" t="s">
        <v>70</v>
      </c>
      <c r="AU149" s="148" t="s">
        <v>78</v>
      </c>
      <c r="AY149" s="140" t="s">
        <v>211</v>
      </c>
      <c r="BK149" s="149">
        <f>SUM(BK150:BK158)</f>
        <v>0</v>
      </c>
    </row>
    <row r="150" spans="1:65" s="2" customFormat="1" ht="16.5" customHeight="1" x14ac:dyDescent="0.2">
      <c r="A150" s="29"/>
      <c r="B150" s="152"/>
      <c r="C150" s="153" t="s">
        <v>243</v>
      </c>
      <c r="D150" s="153" t="s">
        <v>213</v>
      </c>
      <c r="E150" s="154" t="s">
        <v>2437</v>
      </c>
      <c r="F150" s="155" t="s">
        <v>2438</v>
      </c>
      <c r="G150" s="156" t="s">
        <v>385</v>
      </c>
      <c r="H150" s="157">
        <v>24</v>
      </c>
      <c r="I150" s="158"/>
      <c r="J150" s="159">
        <f t="shared" ref="J150:J158" si="10">ROUND(I150*H150,2)</f>
        <v>0</v>
      </c>
      <c r="K150" s="160"/>
      <c r="L150" s="30"/>
      <c r="M150" s="161" t="s">
        <v>1</v>
      </c>
      <c r="N150" s="162" t="s">
        <v>37</v>
      </c>
      <c r="O150" s="58"/>
      <c r="P150" s="163">
        <f t="shared" ref="P150:P158" si="11">O150*H150</f>
        <v>0</v>
      </c>
      <c r="Q150" s="163">
        <v>2.0000000000000002E-5</v>
      </c>
      <c r="R150" s="163">
        <f t="shared" ref="R150:R158" si="12">Q150*H150</f>
        <v>4.8000000000000007E-4</v>
      </c>
      <c r="S150" s="163">
        <v>0</v>
      </c>
      <c r="T150" s="164">
        <f t="shared" ref="T150:T158" si="13"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243</v>
      </c>
      <c r="AT150" s="165" t="s">
        <v>213</v>
      </c>
      <c r="AU150" s="165" t="s">
        <v>84</v>
      </c>
      <c r="AY150" s="14" t="s">
        <v>211</v>
      </c>
      <c r="BE150" s="166">
        <f t="shared" ref="BE150:BE158" si="14">IF(N150="základná",J150,0)</f>
        <v>0</v>
      </c>
      <c r="BF150" s="166">
        <f t="shared" ref="BF150:BF158" si="15">IF(N150="znížená",J150,0)</f>
        <v>0</v>
      </c>
      <c r="BG150" s="166">
        <f t="shared" ref="BG150:BG158" si="16">IF(N150="zákl. prenesená",J150,0)</f>
        <v>0</v>
      </c>
      <c r="BH150" s="166">
        <f t="shared" ref="BH150:BH158" si="17">IF(N150="zníž. prenesená",J150,0)</f>
        <v>0</v>
      </c>
      <c r="BI150" s="166">
        <f t="shared" ref="BI150:BI158" si="18">IF(N150="nulová",J150,0)</f>
        <v>0</v>
      </c>
      <c r="BJ150" s="14" t="s">
        <v>84</v>
      </c>
      <c r="BK150" s="166">
        <f t="shared" ref="BK150:BK158" si="19">ROUND(I150*H150,2)</f>
        <v>0</v>
      </c>
      <c r="BL150" s="14" t="s">
        <v>243</v>
      </c>
      <c r="BM150" s="165" t="s">
        <v>280</v>
      </c>
    </row>
    <row r="151" spans="1:65" s="2" customFormat="1" ht="24.2" customHeight="1" x14ac:dyDescent="0.2">
      <c r="A151" s="29"/>
      <c r="B151" s="152"/>
      <c r="C151" s="167" t="s">
        <v>274</v>
      </c>
      <c r="D151" s="167" t="s">
        <v>401</v>
      </c>
      <c r="E151" s="168" t="s">
        <v>2439</v>
      </c>
      <c r="F151" s="169" t="s">
        <v>2440</v>
      </c>
      <c r="G151" s="170" t="s">
        <v>385</v>
      </c>
      <c r="H151" s="171">
        <v>8</v>
      </c>
      <c r="I151" s="172"/>
      <c r="J151" s="173">
        <f t="shared" si="10"/>
        <v>0</v>
      </c>
      <c r="K151" s="174"/>
      <c r="L151" s="175"/>
      <c r="M151" s="176" t="s">
        <v>1</v>
      </c>
      <c r="N151" s="177" t="s">
        <v>37</v>
      </c>
      <c r="O151" s="58"/>
      <c r="P151" s="163">
        <f t="shared" si="11"/>
        <v>0</v>
      </c>
      <c r="Q151" s="163">
        <v>1.1E-4</v>
      </c>
      <c r="R151" s="163">
        <f t="shared" si="12"/>
        <v>8.8000000000000003E-4</v>
      </c>
      <c r="S151" s="163">
        <v>0</v>
      </c>
      <c r="T151" s="164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280</v>
      </c>
      <c r="AT151" s="165" t="s">
        <v>401</v>
      </c>
      <c r="AU151" s="165" t="s">
        <v>84</v>
      </c>
      <c r="AY151" s="14" t="s">
        <v>211</v>
      </c>
      <c r="BE151" s="166">
        <f t="shared" si="14"/>
        <v>0</v>
      </c>
      <c r="BF151" s="166">
        <f t="shared" si="15"/>
        <v>0</v>
      </c>
      <c r="BG151" s="166">
        <f t="shared" si="16"/>
        <v>0</v>
      </c>
      <c r="BH151" s="166">
        <f t="shared" si="17"/>
        <v>0</v>
      </c>
      <c r="BI151" s="166">
        <f t="shared" si="18"/>
        <v>0</v>
      </c>
      <c r="BJ151" s="14" t="s">
        <v>84</v>
      </c>
      <c r="BK151" s="166">
        <f t="shared" si="19"/>
        <v>0</v>
      </c>
      <c r="BL151" s="14" t="s">
        <v>243</v>
      </c>
      <c r="BM151" s="165" t="s">
        <v>284</v>
      </c>
    </row>
    <row r="152" spans="1:65" s="2" customFormat="1" ht="24.2" customHeight="1" x14ac:dyDescent="0.2">
      <c r="A152" s="29"/>
      <c r="B152" s="152"/>
      <c r="C152" s="167" t="s">
        <v>247</v>
      </c>
      <c r="D152" s="167" t="s">
        <v>401</v>
      </c>
      <c r="E152" s="168" t="s">
        <v>2441</v>
      </c>
      <c r="F152" s="169" t="s">
        <v>2442</v>
      </c>
      <c r="G152" s="170" t="s">
        <v>385</v>
      </c>
      <c r="H152" s="171">
        <v>8</v>
      </c>
      <c r="I152" s="172"/>
      <c r="J152" s="173">
        <f t="shared" si="10"/>
        <v>0</v>
      </c>
      <c r="K152" s="174"/>
      <c r="L152" s="175"/>
      <c r="M152" s="176" t="s">
        <v>1</v>
      </c>
      <c r="N152" s="177" t="s">
        <v>37</v>
      </c>
      <c r="O152" s="58"/>
      <c r="P152" s="163">
        <f t="shared" si="11"/>
        <v>0</v>
      </c>
      <c r="Q152" s="163">
        <v>8.0000000000000007E-5</v>
      </c>
      <c r="R152" s="163">
        <f t="shared" si="12"/>
        <v>6.4000000000000005E-4</v>
      </c>
      <c r="S152" s="163">
        <v>0</v>
      </c>
      <c r="T152" s="164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280</v>
      </c>
      <c r="AT152" s="165" t="s">
        <v>401</v>
      </c>
      <c r="AU152" s="165" t="s">
        <v>84</v>
      </c>
      <c r="AY152" s="14" t="s">
        <v>211</v>
      </c>
      <c r="BE152" s="166">
        <f t="shared" si="14"/>
        <v>0</v>
      </c>
      <c r="BF152" s="166">
        <f t="shared" si="15"/>
        <v>0</v>
      </c>
      <c r="BG152" s="166">
        <f t="shared" si="16"/>
        <v>0</v>
      </c>
      <c r="BH152" s="166">
        <f t="shared" si="17"/>
        <v>0</v>
      </c>
      <c r="BI152" s="166">
        <f t="shared" si="18"/>
        <v>0</v>
      </c>
      <c r="BJ152" s="14" t="s">
        <v>84</v>
      </c>
      <c r="BK152" s="166">
        <f t="shared" si="19"/>
        <v>0</v>
      </c>
      <c r="BL152" s="14" t="s">
        <v>243</v>
      </c>
      <c r="BM152" s="165" t="s">
        <v>291</v>
      </c>
    </row>
    <row r="153" spans="1:65" s="2" customFormat="1" ht="16.5" customHeight="1" x14ac:dyDescent="0.2">
      <c r="A153" s="29"/>
      <c r="B153" s="152"/>
      <c r="C153" s="153" t="s">
        <v>281</v>
      </c>
      <c r="D153" s="153" t="s">
        <v>213</v>
      </c>
      <c r="E153" s="154" t="s">
        <v>2443</v>
      </c>
      <c r="F153" s="155" t="s">
        <v>2444</v>
      </c>
      <c r="G153" s="156" t="s">
        <v>385</v>
      </c>
      <c r="H153" s="157">
        <v>8</v>
      </c>
      <c r="I153" s="158"/>
      <c r="J153" s="159">
        <f t="shared" si="10"/>
        <v>0</v>
      </c>
      <c r="K153" s="160"/>
      <c r="L153" s="30"/>
      <c r="M153" s="161" t="s">
        <v>1</v>
      </c>
      <c r="N153" s="162" t="s">
        <v>37</v>
      </c>
      <c r="O153" s="58"/>
      <c r="P153" s="163">
        <f t="shared" si="11"/>
        <v>0</v>
      </c>
      <c r="Q153" s="163">
        <v>3.0000000000000001E-5</v>
      </c>
      <c r="R153" s="163">
        <f t="shared" si="12"/>
        <v>2.4000000000000001E-4</v>
      </c>
      <c r="S153" s="163">
        <v>0</v>
      </c>
      <c r="T153" s="164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243</v>
      </c>
      <c r="AT153" s="165" t="s">
        <v>213</v>
      </c>
      <c r="AU153" s="165" t="s">
        <v>84</v>
      </c>
      <c r="AY153" s="14" t="s">
        <v>211</v>
      </c>
      <c r="BE153" s="166">
        <f t="shared" si="14"/>
        <v>0</v>
      </c>
      <c r="BF153" s="166">
        <f t="shared" si="15"/>
        <v>0</v>
      </c>
      <c r="BG153" s="166">
        <f t="shared" si="16"/>
        <v>0</v>
      </c>
      <c r="BH153" s="166">
        <f t="shared" si="17"/>
        <v>0</v>
      </c>
      <c r="BI153" s="166">
        <f t="shared" si="18"/>
        <v>0</v>
      </c>
      <c r="BJ153" s="14" t="s">
        <v>84</v>
      </c>
      <c r="BK153" s="166">
        <f t="shared" si="19"/>
        <v>0</v>
      </c>
      <c r="BL153" s="14" t="s">
        <v>243</v>
      </c>
      <c r="BM153" s="165" t="s">
        <v>287</v>
      </c>
    </row>
    <row r="154" spans="1:65" s="2" customFormat="1" ht="24.2" customHeight="1" x14ac:dyDescent="0.2">
      <c r="A154" s="29"/>
      <c r="B154" s="152"/>
      <c r="C154" s="167" t="s">
        <v>250</v>
      </c>
      <c r="D154" s="167" t="s">
        <v>401</v>
      </c>
      <c r="E154" s="168" t="s">
        <v>2445</v>
      </c>
      <c r="F154" s="169" t="s">
        <v>2446</v>
      </c>
      <c r="G154" s="170" t="s">
        <v>385</v>
      </c>
      <c r="H154" s="171">
        <v>8</v>
      </c>
      <c r="I154" s="172"/>
      <c r="J154" s="173">
        <f t="shared" si="10"/>
        <v>0</v>
      </c>
      <c r="K154" s="174"/>
      <c r="L154" s="175"/>
      <c r="M154" s="176" t="s">
        <v>1</v>
      </c>
      <c r="N154" s="177" t="s">
        <v>37</v>
      </c>
      <c r="O154" s="58"/>
      <c r="P154" s="163">
        <f t="shared" si="11"/>
        <v>0</v>
      </c>
      <c r="Q154" s="163">
        <v>1.2E-4</v>
      </c>
      <c r="R154" s="163">
        <f t="shared" si="12"/>
        <v>9.6000000000000002E-4</v>
      </c>
      <c r="S154" s="163">
        <v>0</v>
      </c>
      <c r="T154" s="164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280</v>
      </c>
      <c r="AT154" s="165" t="s">
        <v>401</v>
      </c>
      <c r="AU154" s="165" t="s">
        <v>84</v>
      </c>
      <c r="AY154" s="14" t="s">
        <v>211</v>
      </c>
      <c r="BE154" s="166">
        <f t="shared" si="14"/>
        <v>0</v>
      </c>
      <c r="BF154" s="166">
        <f t="shared" si="15"/>
        <v>0</v>
      </c>
      <c r="BG154" s="166">
        <f t="shared" si="16"/>
        <v>0</v>
      </c>
      <c r="BH154" s="166">
        <f t="shared" si="17"/>
        <v>0</v>
      </c>
      <c r="BI154" s="166">
        <f t="shared" si="18"/>
        <v>0</v>
      </c>
      <c r="BJ154" s="14" t="s">
        <v>84</v>
      </c>
      <c r="BK154" s="166">
        <f t="shared" si="19"/>
        <v>0</v>
      </c>
      <c r="BL154" s="14" t="s">
        <v>243</v>
      </c>
      <c r="BM154" s="165" t="s">
        <v>294</v>
      </c>
    </row>
    <row r="155" spans="1:65" s="2" customFormat="1" ht="16.5" customHeight="1" x14ac:dyDescent="0.2">
      <c r="A155" s="29"/>
      <c r="B155" s="152"/>
      <c r="C155" s="153" t="s">
        <v>288</v>
      </c>
      <c r="D155" s="153" t="s">
        <v>213</v>
      </c>
      <c r="E155" s="154" t="s">
        <v>2447</v>
      </c>
      <c r="F155" s="155" t="s">
        <v>2448</v>
      </c>
      <c r="G155" s="156" t="s">
        <v>385</v>
      </c>
      <c r="H155" s="157">
        <v>2</v>
      </c>
      <c r="I155" s="158"/>
      <c r="J155" s="159">
        <f t="shared" si="10"/>
        <v>0</v>
      </c>
      <c r="K155" s="160"/>
      <c r="L155" s="30"/>
      <c r="M155" s="161" t="s">
        <v>1</v>
      </c>
      <c r="N155" s="162" t="s">
        <v>37</v>
      </c>
      <c r="O155" s="58"/>
      <c r="P155" s="163">
        <f t="shared" si="11"/>
        <v>0</v>
      </c>
      <c r="Q155" s="163">
        <v>2.0000000000000002E-5</v>
      </c>
      <c r="R155" s="163">
        <f t="shared" si="12"/>
        <v>4.0000000000000003E-5</v>
      </c>
      <c r="S155" s="163">
        <v>0</v>
      </c>
      <c r="T155" s="164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243</v>
      </c>
      <c r="AT155" s="165" t="s">
        <v>213</v>
      </c>
      <c r="AU155" s="165" t="s">
        <v>84</v>
      </c>
      <c r="AY155" s="14" t="s">
        <v>211</v>
      </c>
      <c r="BE155" s="166">
        <f t="shared" si="14"/>
        <v>0</v>
      </c>
      <c r="BF155" s="166">
        <f t="shared" si="15"/>
        <v>0</v>
      </c>
      <c r="BG155" s="166">
        <f t="shared" si="16"/>
        <v>0</v>
      </c>
      <c r="BH155" s="166">
        <f t="shared" si="17"/>
        <v>0</v>
      </c>
      <c r="BI155" s="166">
        <f t="shared" si="18"/>
        <v>0</v>
      </c>
      <c r="BJ155" s="14" t="s">
        <v>84</v>
      </c>
      <c r="BK155" s="166">
        <f t="shared" si="19"/>
        <v>0</v>
      </c>
      <c r="BL155" s="14" t="s">
        <v>243</v>
      </c>
      <c r="BM155" s="165" t="s">
        <v>297</v>
      </c>
    </row>
    <row r="156" spans="1:65" s="2" customFormat="1" ht="21.75" customHeight="1" x14ac:dyDescent="0.2">
      <c r="A156" s="29"/>
      <c r="B156" s="152"/>
      <c r="C156" s="167" t="s">
        <v>254</v>
      </c>
      <c r="D156" s="167" t="s">
        <v>401</v>
      </c>
      <c r="E156" s="168" t="s">
        <v>2449</v>
      </c>
      <c r="F156" s="169" t="s">
        <v>2450</v>
      </c>
      <c r="G156" s="170" t="s">
        <v>385</v>
      </c>
      <c r="H156" s="171">
        <v>2</v>
      </c>
      <c r="I156" s="172"/>
      <c r="J156" s="173">
        <f t="shared" si="10"/>
        <v>0</v>
      </c>
      <c r="K156" s="174"/>
      <c r="L156" s="175"/>
      <c r="M156" s="176" t="s">
        <v>1</v>
      </c>
      <c r="N156" s="177" t="s">
        <v>37</v>
      </c>
      <c r="O156" s="58"/>
      <c r="P156" s="163">
        <f t="shared" si="11"/>
        <v>0</v>
      </c>
      <c r="Q156" s="163">
        <v>2.0000000000000001E-4</v>
      </c>
      <c r="R156" s="163">
        <f t="shared" si="12"/>
        <v>4.0000000000000002E-4</v>
      </c>
      <c r="S156" s="163">
        <v>0</v>
      </c>
      <c r="T156" s="164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280</v>
      </c>
      <c r="AT156" s="165" t="s">
        <v>401</v>
      </c>
      <c r="AU156" s="165" t="s">
        <v>84</v>
      </c>
      <c r="AY156" s="14" t="s">
        <v>211</v>
      </c>
      <c r="BE156" s="166">
        <f t="shared" si="14"/>
        <v>0</v>
      </c>
      <c r="BF156" s="166">
        <f t="shared" si="15"/>
        <v>0</v>
      </c>
      <c r="BG156" s="166">
        <f t="shared" si="16"/>
        <v>0</v>
      </c>
      <c r="BH156" s="166">
        <f t="shared" si="17"/>
        <v>0</v>
      </c>
      <c r="BI156" s="166">
        <f t="shared" si="18"/>
        <v>0</v>
      </c>
      <c r="BJ156" s="14" t="s">
        <v>84</v>
      </c>
      <c r="BK156" s="166">
        <f t="shared" si="19"/>
        <v>0</v>
      </c>
      <c r="BL156" s="14" t="s">
        <v>243</v>
      </c>
      <c r="BM156" s="165" t="s">
        <v>300</v>
      </c>
    </row>
    <row r="157" spans="1:65" s="2" customFormat="1" ht="16.5" customHeight="1" x14ac:dyDescent="0.2">
      <c r="A157" s="29"/>
      <c r="B157" s="152"/>
      <c r="C157" s="153" t="s">
        <v>7</v>
      </c>
      <c r="D157" s="153" t="s">
        <v>213</v>
      </c>
      <c r="E157" s="154" t="s">
        <v>2451</v>
      </c>
      <c r="F157" s="155" t="s">
        <v>2452</v>
      </c>
      <c r="G157" s="156" t="s">
        <v>385</v>
      </c>
      <c r="H157" s="157">
        <v>3</v>
      </c>
      <c r="I157" s="158"/>
      <c r="J157" s="159">
        <f t="shared" si="10"/>
        <v>0</v>
      </c>
      <c r="K157" s="160"/>
      <c r="L157" s="30"/>
      <c r="M157" s="161" t="s">
        <v>1</v>
      </c>
      <c r="N157" s="162" t="s">
        <v>37</v>
      </c>
      <c r="O157" s="58"/>
      <c r="P157" s="163">
        <f t="shared" si="11"/>
        <v>0</v>
      </c>
      <c r="Q157" s="163">
        <v>1.15E-3</v>
      </c>
      <c r="R157" s="163">
        <f t="shared" si="12"/>
        <v>3.4499999999999999E-3</v>
      </c>
      <c r="S157" s="163">
        <v>0</v>
      </c>
      <c r="T157" s="164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243</v>
      </c>
      <c r="AT157" s="165" t="s">
        <v>213</v>
      </c>
      <c r="AU157" s="165" t="s">
        <v>84</v>
      </c>
      <c r="AY157" s="14" t="s">
        <v>211</v>
      </c>
      <c r="BE157" s="166">
        <f t="shared" si="14"/>
        <v>0</v>
      </c>
      <c r="BF157" s="166">
        <f t="shared" si="15"/>
        <v>0</v>
      </c>
      <c r="BG157" s="166">
        <f t="shared" si="16"/>
        <v>0</v>
      </c>
      <c r="BH157" s="166">
        <f t="shared" si="17"/>
        <v>0</v>
      </c>
      <c r="BI157" s="166">
        <f t="shared" si="18"/>
        <v>0</v>
      </c>
      <c r="BJ157" s="14" t="s">
        <v>84</v>
      </c>
      <c r="BK157" s="166">
        <f t="shared" si="19"/>
        <v>0</v>
      </c>
      <c r="BL157" s="14" t="s">
        <v>243</v>
      </c>
      <c r="BM157" s="165" t="s">
        <v>304</v>
      </c>
    </row>
    <row r="158" spans="1:65" s="2" customFormat="1" ht="24.2" customHeight="1" x14ac:dyDescent="0.2">
      <c r="A158" s="29"/>
      <c r="B158" s="152"/>
      <c r="C158" s="153" t="s">
        <v>266</v>
      </c>
      <c r="D158" s="153" t="s">
        <v>213</v>
      </c>
      <c r="E158" s="154" t="s">
        <v>2453</v>
      </c>
      <c r="F158" s="155" t="s">
        <v>2454</v>
      </c>
      <c r="G158" s="156" t="s">
        <v>414</v>
      </c>
      <c r="H158" s="178"/>
      <c r="I158" s="158"/>
      <c r="J158" s="159">
        <f t="shared" si="10"/>
        <v>0</v>
      </c>
      <c r="K158" s="160"/>
      <c r="L158" s="30"/>
      <c r="M158" s="161" t="s">
        <v>1</v>
      </c>
      <c r="N158" s="162" t="s">
        <v>37</v>
      </c>
      <c r="O158" s="58"/>
      <c r="P158" s="163">
        <f t="shared" si="11"/>
        <v>0</v>
      </c>
      <c r="Q158" s="163">
        <v>0</v>
      </c>
      <c r="R158" s="163">
        <f t="shared" si="12"/>
        <v>0</v>
      </c>
      <c r="S158" s="163">
        <v>0</v>
      </c>
      <c r="T158" s="164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243</v>
      </c>
      <c r="AT158" s="165" t="s">
        <v>213</v>
      </c>
      <c r="AU158" s="165" t="s">
        <v>84</v>
      </c>
      <c r="AY158" s="14" t="s">
        <v>211</v>
      </c>
      <c r="BE158" s="166">
        <f t="shared" si="14"/>
        <v>0</v>
      </c>
      <c r="BF158" s="166">
        <f t="shared" si="15"/>
        <v>0</v>
      </c>
      <c r="BG158" s="166">
        <f t="shared" si="16"/>
        <v>0</v>
      </c>
      <c r="BH158" s="166">
        <f t="shared" si="17"/>
        <v>0</v>
      </c>
      <c r="BI158" s="166">
        <f t="shared" si="18"/>
        <v>0</v>
      </c>
      <c r="BJ158" s="14" t="s">
        <v>84</v>
      </c>
      <c r="BK158" s="166">
        <f t="shared" si="19"/>
        <v>0</v>
      </c>
      <c r="BL158" s="14" t="s">
        <v>243</v>
      </c>
      <c r="BM158" s="165" t="s">
        <v>307</v>
      </c>
    </row>
    <row r="159" spans="1:65" s="12" customFormat="1" ht="22.9" customHeight="1" x14ac:dyDescent="0.2">
      <c r="B159" s="139"/>
      <c r="D159" s="140" t="s">
        <v>70</v>
      </c>
      <c r="E159" s="150" t="s">
        <v>2455</v>
      </c>
      <c r="F159" s="150" t="s">
        <v>2456</v>
      </c>
      <c r="I159" s="142"/>
      <c r="J159" s="151">
        <f>BK159</f>
        <v>0</v>
      </c>
      <c r="L159" s="139"/>
      <c r="M159" s="144"/>
      <c r="N159" s="145"/>
      <c r="O159" s="145"/>
      <c r="P159" s="146">
        <f>SUM(P160:P170)</f>
        <v>0</v>
      </c>
      <c r="Q159" s="145"/>
      <c r="R159" s="146">
        <f>SUM(R160:R170)</f>
        <v>0.34816000000000003</v>
      </c>
      <c r="S159" s="145"/>
      <c r="T159" s="147">
        <f>SUM(T160:T170)</f>
        <v>0</v>
      </c>
      <c r="AR159" s="140" t="s">
        <v>84</v>
      </c>
      <c r="AT159" s="148" t="s">
        <v>70</v>
      </c>
      <c r="AU159" s="148" t="s">
        <v>78</v>
      </c>
      <c r="AY159" s="140" t="s">
        <v>211</v>
      </c>
      <c r="BK159" s="149">
        <f>SUM(BK160:BK170)</f>
        <v>0</v>
      </c>
    </row>
    <row r="160" spans="1:65" s="2" customFormat="1" ht="24.2" customHeight="1" x14ac:dyDescent="0.2">
      <c r="A160" s="29"/>
      <c r="B160" s="152"/>
      <c r="C160" s="153" t="s">
        <v>301</v>
      </c>
      <c r="D160" s="153" t="s">
        <v>213</v>
      </c>
      <c r="E160" s="154" t="s">
        <v>2457</v>
      </c>
      <c r="F160" s="155" t="s">
        <v>2458</v>
      </c>
      <c r="G160" s="156" t="s">
        <v>385</v>
      </c>
      <c r="H160" s="157">
        <v>1</v>
      </c>
      <c r="I160" s="158"/>
      <c r="J160" s="159">
        <f t="shared" ref="J160:J170" si="20">ROUND(I160*H160,2)</f>
        <v>0</v>
      </c>
      <c r="K160" s="160"/>
      <c r="L160" s="30"/>
      <c r="M160" s="161" t="s">
        <v>1</v>
      </c>
      <c r="N160" s="162" t="s">
        <v>37</v>
      </c>
      <c r="O160" s="58"/>
      <c r="P160" s="163">
        <f t="shared" ref="P160:P170" si="21">O160*H160</f>
        <v>0</v>
      </c>
      <c r="Q160" s="163">
        <v>2.0000000000000002E-5</v>
      </c>
      <c r="R160" s="163">
        <f t="shared" ref="R160:R170" si="22">Q160*H160</f>
        <v>2.0000000000000002E-5</v>
      </c>
      <c r="S160" s="163">
        <v>0</v>
      </c>
      <c r="T160" s="164">
        <f t="shared" ref="T160:T170" si="23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243</v>
      </c>
      <c r="AT160" s="165" t="s">
        <v>213</v>
      </c>
      <c r="AU160" s="165" t="s">
        <v>84</v>
      </c>
      <c r="AY160" s="14" t="s">
        <v>211</v>
      </c>
      <c r="BE160" s="166">
        <f t="shared" ref="BE160:BE170" si="24">IF(N160="základná",J160,0)</f>
        <v>0</v>
      </c>
      <c r="BF160" s="166">
        <f t="shared" ref="BF160:BF170" si="25">IF(N160="znížená",J160,0)</f>
        <v>0</v>
      </c>
      <c r="BG160" s="166">
        <f t="shared" ref="BG160:BG170" si="26">IF(N160="zákl. prenesená",J160,0)</f>
        <v>0</v>
      </c>
      <c r="BH160" s="166">
        <f t="shared" ref="BH160:BH170" si="27">IF(N160="zníž. prenesená",J160,0)</f>
        <v>0</v>
      </c>
      <c r="BI160" s="166">
        <f t="shared" ref="BI160:BI170" si="28">IF(N160="nulová",J160,0)</f>
        <v>0</v>
      </c>
      <c r="BJ160" s="14" t="s">
        <v>84</v>
      </c>
      <c r="BK160" s="166">
        <f t="shared" ref="BK160:BK170" si="29">ROUND(I160*H160,2)</f>
        <v>0</v>
      </c>
      <c r="BL160" s="14" t="s">
        <v>243</v>
      </c>
      <c r="BM160" s="165" t="s">
        <v>311</v>
      </c>
    </row>
    <row r="161" spans="1:65" s="2" customFormat="1" ht="33" customHeight="1" x14ac:dyDescent="0.2">
      <c r="A161" s="29"/>
      <c r="B161" s="152"/>
      <c r="C161" s="153" t="s">
        <v>270</v>
      </c>
      <c r="D161" s="153" t="s">
        <v>213</v>
      </c>
      <c r="E161" s="154" t="s">
        <v>2459</v>
      </c>
      <c r="F161" s="155" t="s">
        <v>2460</v>
      </c>
      <c r="G161" s="156" t="s">
        <v>385</v>
      </c>
      <c r="H161" s="157">
        <v>2</v>
      </c>
      <c r="I161" s="158"/>
      <c r="J161" s="159">
        <f t="shared" si="20"/>
        <v>0</v>
      </c>
      <c r="K161" s="160"/>
      <c r="L161" s="30"/>
      <c r="M161" s="161" t="s">
        <v>1</v>
      </c>
      <c r="N161" s="162" t="s">
        <v>37</v>
      </c>
      <c r="O161" s="58"/>
      <c r="P161" s="163">
        <f t="shared" si="21"/>
        <v>0</v>
      </c>
      <c r="Q161" s="163">
        <v>2.0000000000000002E-5</v>
      </c>
      <c r="R161" s="163">
        <f t="shared" si="22"/>
        <v>4.0000000000000003E-5</v>
      </c>
      <c r="S161" s="163">
        <v>0</v>
      </c>
      <c r="T161" s="164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243</v>
      </c>
      <c r="AT161" s="165" t="s">
        <v>213</v>
      </c>
      <c r="AU161" s="165" t="s">
        <v>84</v>
      </c>
      <c r="AY161" s="14" t="s">
        <v>211</v>
      </c>
      <c r="BE161" s="166">
        <f t="shared" si="24"/>
        <v>0</v>
      </c>
      <c r="BF161" s="166">
        <f t="shared" si="25"/>
        <v>0</v>
      </c>
      <c r="BG161" s="166">
        <f t="shared" si="26"/>
        <v>0</v>
      </c>
      <c r="BH161" s="166">
        <f t="shared" si="27"/>
        <v>0</v>
      </c>
      <c r="BI161" s="166">
        <f t="shared" si="28"/>
        <v>0</v>
      </c>
      <c r="BJ161" s="14" t="s">
        <v>84</v>
      </c>
      <c r="BK161" s="166">
        <f t="shared" si="29"/>
        <v>0</v>
      </c>
      <c r="BL161" s="14" t="s">
        <v>243</v>
      </c>
      <c r="BM161" s="165" t="s">
        <v>314</v>
      </c>
    </row>
    <row r="162" spans="1:65" s="2" customFormat="1" ht="33" customHeight="1" x14ac:dyDescent="0.2">
      <c r="A162" s="29"/>
      <c r="B162" s="152"/>
      <c r="C162" s="153" t="s">
        <v>308</v>
      </c>
      <c r="D162" s="153" t="s">
        <v>213</v>
      </c>
      <c r="E162" s="154" t="s">
        <v>2461</v>
      </c>
      <c r="F162" s="155" t="s">
        <v>2462</v>
      </c>
      <c r="G162" s="156" t="s">
        <v>385</v>
      </c>
      <c r="H162" s="157">
        <v>3</v>
      </c>
      <c r="I162" s="158"/>
      <c r="J162" s="159">
        <f t="shared" si="20"/>
        <v>0</v>
      </c>
      <c r="K162" s="160"/>
      <c r="L162" s="30"/>
      <c r="M162" s="161" t="s">
        <v>1</v>
      </c>
      <c r="N162" s="162" t="s">
        <v>37</v>
      </c>
      <c r="O162" s="58"/>
      <c r="P162" s="163">
        <f t="shared" si="21"/>
        <v>0</v>
      </c>
      <c r="Q162" s="163">
        <v>2.0000000000000002E-5</v>
      </c>
      <c r="R162" s="163">
        <f t="shared" si="22"/>
        <v>6.0000000000000008E-5</v>
      </c>
      <c r="S162" s="163">
        <v>0</v>
      </c>
      <c r="T162" s="164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243</v>
      </c>
      <c r="AT162" s="165" t="s">
        <v>213</v>
      </c>
      <c r="AU162" s="165" t="s">
        <v>84</v>
      </c>
      <c r="AY162" s="14" t="s">
        <v>211</v>
      </c>
      <c r="BE162" s="166">
        <f t="shared" si="24"/>
        <v>0</v>
      </c>
      <c r="BF162" s="166">
        <f t="shared" si="25"/>
        <v>0</v>
      </c>
      <c r="BG162" s="166">
        <f t="shared" si="26"/>
        <v>0</v>
      </c>
      <c r="BH162" s="166">
        <f t="shared" si="27"/>
        <v>0</v>
      </c>
      <c r="BI162" s="166">
        <f t="shared" si="28"/>
        <v>0</v>
      </c>
      <c r="BJ162" s="14" t="s">
        <v>84</v>
      </c>
      <c r="BK162" s="166">
        <f t="shared" si="29"/>
        <v>0</v>
      </c>
      <c r="BL162" s="14" t="s">
        <v>243</v>
      </c>
      <c r="BM162" s="165" t="s">
        <v>322</v>
      </c>
    </row>
    <row r="163" spans="1:65" s="2" customFormat="1" ht="33" customHeight="1" x14ac:dyDescent="0.2">
      <c r="A163" s="29"/>
      <c r="B163" s="152"/>
      <c r="C163" s="153" t="s">
        <v>273</v>
      </c>
      <c r="D163" s="153" t="s">
        <v>213</v>
      </c>
      <c r="E163" s="154" t="s">
        <v>2463</v>
      </c>
      <c r="F163" s="155" t="s">
        <v>2464</v>
      </c>
      <c r="G163" s="156" t="s">
        <v>385</v>
      </c>
      <c r="H163" s="157">
        <v>2</v>
      </c>
      <c r="I163" s="158"/>
      <c r="J163" s="159">
        <f t="shared" si="20"/>
        <v>0</v>
      </c>
      <c r="K163" s="160"/>
      <c r="L163" s="30"/>
      <c r="M163" s="161" t="s">
        <v>1</v>
      </c>
      <c r="N163" s="162" t="s">
        <v>37</v>
      </c>
      <c r="O163" s="58"/>
      <c r="P163" s="163">
        <f t="shared" si="21"/>
        <v>0</v>
      </c>
      <c r="Q163" s="163">
        <v>2.0000000000000002E-5</v>
      </c>
      <c r="R163" s="163">
        <f t="shared" si="22"/>
        <v>4.0000000000000003E-5</v>
      </c>
      <c r="S163" s="163">
        <v>0</v>
      </c>
      <c r="T163" s="164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243</v>
      </c>
      <c r="AT163" s="165" t="s">
        <v>213</v>
      </c>
      <c r="AU163" s="165" t="s">
        <v>84</v>
      </c>
      <c r="AY163" s="14" t="s">
        <v>211</v>
      </c>
      <c r="BE163" s="166">
        <f t="shared" si="24"/>
        <v>0</v>
      </c>
      <c r="BF163" s="166">
        <f t="shared" si="25"/>
        <v>0</v>
      </c>
      <c r="BG163" s="166">
        <f t="shared" si="26"/>
        <v>0</v>
      </c>
      <c r="BH163" s="166">
        <f t="shared" si="27"/>
        <v>0</v>
      </c>
      <c r="BI163" s="166">
        <f t="shared" si="28"/>
        <v>0</v>
      </c>
      <c r="BJ163" s="14" t="s">
        <v>84</v>
      </c>
      <c r="BK163" s="166">
        <f t="shared" si="29"/>
        <v>0</v>
      </c>
      <c r="BL163" s="14" t="s">
        <v>243</v>
      </c>
      <c r="BM163" s="165" t="s">
        <v>326</v>
      </c>
    </row>
    <row r="164" spans="1:65" s="2" customFormat="1" ht="24.2" customHeight="1" x14ac:dyDescent="0.2">
      <c r="A164" s="29"/>
      <c r="B164" s="152"/>
      <c r="C164" s="153" t="s">
        <v>316</v>
      </c>
      <c r="D164" s="153" t="s">
        <v>213</v>
      </c>
      <c r="E164" s="154" t="s">
        <v>2465</v>
      </c>
      <c r="F164" s="155" t="s">
        <v>2466</v>
      </c>
      <c r="G164" s="156" t="s">
        <v>385</v>
      </c>
      <c r="H164" s="157">
        <v>12</v>
      </c>
      <c r="I164" s="158"/>
      <c r="J164" s="159">
        <f t="shared" si="20"/>
        <v>0</v>
      </c>
      <c r="K164" s="160"/>
      <c r="L164" s="30"/>
      <c r="M164" s="161" t="s">
        <v>1</v>
      </c>
      <c r="N164" s="162" t="s">
        <v>37</v>
      </c>
      <c r="O164" s="58"/>
      <c r="P164" s="163">
        <f t="shared" si="21"/>
        <v>0</v>
      </c>
      <c r="Q164" s="163">
        <v>0</v>
      </c>
      <c r="R164" s="163">
        <f t="shared" si="22"/>
        <v>0</v>
      </c>
      <c r="S164" s="163">
        <v>0</v>
      </c>
      <c r="T164" s="164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243</v>
      </c>
      <c r="AT164" s="165" t="s">
        <v>213</v>
      </c>
      <c r="AU164" s="165" t="s">
        <v>84</v>
      </c>
      <c r="AY164" s="14" t="s">
        <v>211</v>
      </c>
      <c r="BE164" s="166">
        <f t="shared" si="24"/>
        <v>0</v>
      </c>
      <c r="BF164" s="166">
        <f t="shared" si="25"/>
        <v>0</v>
      </c>
      <c r="BG164" s="166">
        <f t="shared" si="26"/>
        <v>0</v>
      </c>
      <c r="BH164" s="166">
        <f t="shared" si="27"/>
        <v>0</v>
      </c>
      <c r="BI164" s="166">
        <f t="shared" si="28"/>
        <v>0</v>
      </c>
      <c r="BJ164" s="14" t="s">
        <v>84</v>
      </c>
      <c r="BK164" s="166">
        <f t="shared" si="29"/>
        <v>0</v>
      </c>
      <c r="BL164" s="14" t="s">
        <v>243</v>
      </c>
      <c r="BM164" s="165" t="s">
        <v>329</v>
      </c>
    </row>
    <row r="165" spans="1:65" s="2" customFormat="1" ht="33" customHeight="1" x14ac:dyDescent="0.2">
      <c r="A165" s="29"/>
      <c r="B165" s="152"/>
      <c r="C165" s="167" t="s">
        <v>277</v>
      </c>
      <c r="D165" s="167" t="s">
        <v>401</v>
      </c>
      <c r="E165" s="168" t="s">
        <v>2467</v>
      </c>
      <c r="F165" s="169" t="s">
        <v>2468</v>
      </c>
      <c r="G165" s="170" t="s">
        <v>385</v>
      </c>
      <c r="H165" s="171">
        <v>1</v>
      </c>
      <c r="I165" s="172"/>
      <c r="J165" s="173">
        <f t="shared" si="20"/>
        <v>0</v>
      </c>
      <c r="K165" s="174"/>
      <c r="L165" s="175"/>
      <c r="M165" s="176" t="s">
        <v>1</v>
      </c>
      <c r="N165" s="177" t="s">
        <v>37</v>
      </c>
      <c r="O165" s="58"/>
      <c r="P165" s="163">
        <f t="shared" si="21"/>
        <v>0</v>
      </c>
      <c r="Q165" s="163">
        <v>2.1000000000000001E-2</v>
      </c>
      <c r="R165" s="163">
        <f t="shared" si="22"/>
        <v>2.1000000000000001E-2</v>
      </c>
      <c r="S165" s="163">
        <v>0</v>
      </c>
      <c r="T165" s="164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280</v>
      </c>
      <c r="AT165" s="165" t="s">
        <v>401</v>
      </c>
      <c r="AU165" s="165" t="s">
        <v>84</v>
      </c>
      <c r="AY165" s="14" t="s">
        <v>211</v>
      </c>
      <c r="BE165" s="166">
        <f t="shared" si="24"/>
        <v>0</v>
      </c>
      <c r="BF165" s="166">
        <f t="shared" si="25"/>
        <v>0</v>
      </c>
      <c r="BG165" s="166">
        <f t="shared" si="26"/>
        <v>0</v>
      </c>
      <c r="BH165" s="166">
        <f t="shared" si="27"/>
        <v>0</v>
      </c>
      <c r="BI165" s="166">
        <f t="shared" si="28"/>
        <v>0</v>
      </c>
      <c r="BJ165" s="14" t="s">
        <v>84</v>
      </c>
      <c r="BK165" s="166">
        <f t="shared" si="29"/>
        <v>0</v>
      </c>
      <c r="BL165" s="14" t="s">
        <v>243</v>
      </c>
      <c r="BM165" s="165" t="s">
        <v>333</v>
      </c>
    </row>
    <row r="166" spans="1:65" s="2" customFormat="1" ht="33" customHeight="1" x14ac:dyDescent="0.2">
      <c r="A166" s="29"/>
      <c r="B166" s="152"/>
      <c r="C166" s="167" t="s">
        <v>323</v>
      </c>
      <c r="D166" s="167" t="s">
        <v>401</v>
      </c>
      <c r="E166" s="168" t="s">
        <v>2469</v>
      </c>
      <c r="F166" s="169" t="s">
        <v>2470</v>
      </c>
      <c r="G166" s="170" t="s">
        <v>385</v>
      </c>
      <c r="H166" s="171">
        <v>1</v>
      </c>
      <c r="I166" s="172"/>
      <c r="J166" s="173">
        <f t="shared" si="20"/>
        <v>0</v>
      </c>
      <c r="K166" s="174"/>
      <c r="L166" s="175"/>
      <c r="M166" s="176" t="s">
        <v>1</v>
      </c>
      <c r="N166" s="177" t="s">
        <v>37</v>
      </c>
      <c r="O166" s="58"/>
      <c r="P166" s="163">
        <f t="shared" si="21"/>
        <v>0</v>
      </c>
      <c r="Q166" s="163">
        <v>2.5000000000000001E-2</v>
      </c>
      <c r="R166" s="163">
        <f t="shared" si="22"/>
        <v>2.5000000000000001E-2</v>
      </c>
      <c r="S166" s="163">
        <v>0</v>
      </c>
      <c r="T166" s="164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280</v>
      </c>
      <c r="AT166" s="165" t="s">
        <v>401</v>
      </c>
      <c r="AU166" s="165" t="s">
        <v>84</v>
      </c>
      <c r="AY166" s="14" t="s">
        <v>211</v>
      </c>
      <c r="BE166" s="166">
        <f t="shared" si="24"/>
        <v>0</v>
      </c>
      <c r="BF166" s="166">
        <f t="shared" si="25"/>
        <v>0</v>
      </c>
      <c r="BG166" s="166">
        <f t="shared" si="26"/>
        <v>0</v>
      </c>
      <c r="BH166" s="166">
        <f t="shared" si="27"/>
        <v>0</v>
      </c>
      <c r="BI166" s="166">
        <f t="shared" si="28"/>
        <v>0</v>
      </c>
      <c r="BJ166" s="14" t="s">
        <v>84</v>
      </c>
      <c r="BK166" s="166">
        <f t="shared" si="29"/>
        <v>0</v>
      </c>
      <c r="BL166" s="14" t="s">
        <v>243</v>
      </c>
      <c r="BM166" s="165" t="s">
        <v>336</v>
      </c>
    </row>
    <row r="167" spans="1:65" s="2" customFormat="1" ht="33" customHeight="1" x14ac:dyDescent="0.2">
      <c r="A167" s="29"/>
      <c r="B167" s="152"/>
      <c r="C167" s="167" t="s">
        <v>280</v>
      </c>
      <c r="D167" s="167" t="s">
        <v>401</v>
      </c>
      <c r="E167" s="168" t="s">
        <v>2471</v>
      </c>
      <c r="F167" s="169" t="s">
        <v>2472</v>
      </c>
      <c r="G167" s="170" t="s">
        <v>385</v>
      </c>
      <c r="H167" s="171">
        <v>1</v>
      </c>
      <c r="I167" s="172"/>
      <c r="J167" s="173">
        <f t="shared" si="20"/>
        <v>0</v>
      </c>
      <c r="K167" s="174"/>
      <c r="L167" s="175"/>
      <c r="M167" s="176" t="s">
        <v>1</v>
      </c>
      <c r="N167" s="177" t="s">
        <v>37</v>
      </c>
      <c r="O167" s="58"/>
      <c r="P167" s="163">
        <f t="shared" si="21"/>
        <v>0</v>
      </c>
      <c r="Q167" s="163">
        <v>3.2000000000000001E-2</v>
      </c>
      <c r="R167" s="163">
        <f t="shared" si="22"/>
        <v>3.2000000000000001E-2</v>
      </c>
      <c r="S167" s="163">
        <v>0</v>
      </c>
      <c r="T167" s="164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280</v>
      </c>
      <c r="AT167" s="165" t="s">
        <v>401</v>
      </c>
      <c r="AU167" s="165" t="s">
        <v>84</v>
      </c>
      <c r="AY167" s="14" t="s">
        <v>211</v>
      </c>
      <c r="BE167" s="166">
        <f t="shared" si="24"/>
        <v>0</v>
      </c>
      <c r="BF167" s="166">
        <f t="shared" si="25"/>
        <v>0</v>
      </c>
      <c r="BG167" s="166">
        <f t="shared" si="26"/>
        <v>0</v>
      </c>
      <c r="BH167" s="166">
        <f t="shared" si="27"/>
        <v>0</v>
      </c>
      <c r="BI167" s="166">
        <f t="shared" si="28"/>
        <v>0</v>
      </c>
      <c r="BJ167" s="14" t="s">
        <v>84</v>
      </c>
      <c r="BK167" s="166">
        <f t="shared" si="29"/>
        <v>0</v>
      </c>
      <c r="BL167" s="14" t="s">
        <v>243</v>
      </c>
      <c r="BM167" s="165" t="s">
        <v>340</v>
      </c>
    </row>
    <row r="168" spans="1:65" s="2" customFormat="1" ht="33" customHeight="1" x14ac:dyDescent="0.2">
      <c r="A168" s="29"/>
      <c r="B168" s="152"/>
      <c r="C168" s="167" t="s">
        <v>330</v>
      </c>
      <c r="D168" s="167" t="s">
        <v>401</v>
      </c>
      <c r="E168" s="168" t="s">
        <v>2473</v>
      </c>
      <c r="F168" s="169" t="s">
        <v>2474</v>
      </c>
      <c r="G168" s="170" t="s">
        <v>385</v>
      </c>
      <c r="H168" s="171">
        <v>3</v>
      </c>
      <c r="I168" s="172"/>
      <c r="J168" s="173">
        <f t="shared" si="20"/>
        <v>0</v>
      </c>
      <c r="K168" s="174"/>
      <c r="L168" s="175"/>
      <c r="M168" s="176" t="s">
        <v>1</v>
      </c>
      <c r="N168" s="177" t="s">
        <v>37</v>
      </c>
      <c r="O168" s="58"/>
      <c r="P168" s="163">
        <f t="shared" si="21"/>
        <v>0</v>
      </c>
      <c r="Q168" s="163">
        <v>5.1999999999999998E-2</v>
      </c>
      <c r="R168" s="163">
        <f t="shared" si="22"/>
        <v>0.156</v>
      </c>
      <c r="S168" s="163">
        <v>0</v>
      </c>
      <c r="T168" s="164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280</v>
      </c>
      <c r="AT168" s="165" t="s">
        <v>401</v>
      </c>
      <c r="AU168" s="165" t="s">
        <v>84</v>
      </c>
      <c r="AY168" s="14" t="s">
        <v>211</v>
      </c>
      <c r="BE168" s="166">
        <f t="shared" si="24"/>
        <v>0</v>
      </c>
      <c r="BF168" s="166">
        <f t="shared" si="25"/>
        <v>0</v>
      </c>
      <c r="BG168" s="166">
        <f t="shared" si="26"/>
        <v>0</v>
      </c>
      <c r="BH168" s="166">
        <f t="shared" si="27"/>
        <v>0</v>
      </c>
      <c r="BI168" s="166">
        <f t="shared" si="28"/>
        <v>0</v>
      </c>
      <c r="BJ168" s="14" t="s">
        <v>84</v>
      </c>
      <c r="BK168" s="166">
        <f t="shared" si="29"/>
        <v>0</v>
      </c>
      <c r="BL168" s="14" t="s">
        <v>243</v>
      </c>
      <c r="BM168" s="165" t="s">
        <v>343</v>
      </c>
    </row>
    <row r="169" spans="1:65" s="2" customFormat="1" ht="33" customHeight="1" x14ac:dyDescent="0.2">
      <c r="A169" s="29"/>
      <c r="B169" s="152"/>
      <c r="C169" s="167" t="s">
        <v>284</v>
      </c>
      <c r="D169" s="167" t="s">
        <v>401</v>
      </c>
      <c r="E169" s="168" t="s">
        <v>2475</v>
      </c>
      <c r="F169" s="169" t="s">
        <v>2476</v>
      </c>
      <c r="G169" s="170" t="s">
        <v>385</v>
      </c>
      <c r="H169" s="171">
        <v>2</v>
      </c>
      <c r="I169" s="172"/>
      <c r="J169" s="173">
        <f t="shared" si="20"/>
        <v>0</v>
      </c>
      <c r="K169" s="174"/>
      <c r="L169" s="175"/>
      <c r="M169" s="176" t="s">
        <v>1</v>
      </c>
      <c r="N169" s="177" t="s">
        <v>37</v>
      </c>
      <c r="O169" s="58"/>
      <c r="P169" s="163">
        <f t="shared" si="21"/>
        <v>0</v>
      </c>
      <c r="Q169" s="163">
        <v>5.7000000000000002E-2</v>
      </c>
      <c r="R169" s="163">
        <f t="shared" si="22"/>
        <v>0.114</v>
      </c>
      <c r="S169" s="163">
        <v>0</v>
      </c>
      <c r="T169" s="164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280</v>
      </c>
      <c r="AT169" s="165" t="s">
        <v>401</v>
      </c>
      <c r="AU169" s="165" t="s">
        <v>84</v>
      </c>
      <c r="AY169" s="14" t="s">
        <v>211</v>
      </c>
      <c r="BE169" s="166">
        <f t="shared" si="24"/>
        <v>0</v>
      </c>
      <c r="BF169" s="166">
        <f t="shared" si="25"/>
        <v>0</v>
      </c>
      <c r="BG169" s="166">
        <f t="shared" si="26"/>
        <v>0</v>
      </c>
      <c r="BH169" s="166">
        <f t="shared" si="27"/>
        <v>0</v>
      </c>
      <c r="BI169" s="166">
        <f t="shared" si="28"/>
        <v>0</v>
      </c>
      <c r="BJ169" s="14" t="s">
        <v>84</v>
      </c>
      <c r="BK169" s="166">
        <f t="shared" si="29"/>
        <v>0</v>
      </c>
      <c r="BL169" s="14" t="s">
        <v>243</v>
      </c>
      <c r="BM169" s="165" t="s">
        <v>347</v>
      </c>
    </row>
    <row r="170" spans="1:65" s="2" customFormat="1" ht="24.2" customHeight="1" x14ac:dyDescent="0.2">
      <c r="A170" s="29"/>
      <c r="B170" s="152"/>
      <c r="C170" s="153" t="s">
        <v>337</v>
      </c>
      <c r="D170" s="153" t="s">
        <v>213</v>
      </c>
      <c r="E170" s="154" t="s">
        <v>2477</v>
      </c>
      <c r="F170" s="155" t="s">
        <v>2478</v>
      </c>
      <c r="G170" s="156" t="s">
        <v>414</v>
      </c>
      <c r="H170" s="178"/>
      <c r="I170" s="158"/>
      <c r="J170" s="159">
        <f t="shared" si="20"/>
        <v>0</v>
      </c>
      <c r="K170" s="160"/>
      <c r="L170" s="30"/>
      <c r="M170" s="161" t="s">
        <v>1</v>
      </c>
      <c r="N170" s="162" t="s">
        <v>37</v>
      </c>
      <c r="O170" s="58"/>
      <c r="P170" s="163">
        <f t="shared" si="21"/>
        <v>0</v>
      </c>
      <c r="Q170" s="163">
        <v>0</v>
      </c>
      <c r="R170" s="163">
        <f t="shared" si="22"/>
        <v>0</v>
      </c>
      <c r="S170" s="163">
        <v>0</v>
      </c>
      <c r="T170" s="164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243</v>
      </c>
      <c r="AT170" s="165" t="s">
        <v>213</v>
      </c>
      <c r="AU170" s="165" t="s">
        <v>84</v>
      </c>
      <c r="AY170" s="14" t="s">
        <v>211</v>
      </c>
      <c r="BE170" s="166">
        <f t="shared" si="24"/>
        <v>0</v>
      </c>
      <c r="BF170" s="166">
        <f t="shared" si="25"/>
        <v>0</v>
      </c>
      <c r="BG170" s="166">
        <f t="shared" si="26"/>
        <v>0</v>
      </c>
      <c r="BH170" s="166">
        <f t="shared" si="27"/>
        <v>0</v>
      </c>
      <c r="BI170" s="166">
        <f t="shared" si="28"/>
        <v>0</v>
      </c>
      <c r="BJ170" s="14" t="s">
        <v>84</v>
      </c>
      <c r="BK170" s="166">
        <f t="shared" si="29"/>
        <v>0</v>
      </c>
      <c r="BL170" s="14" t="s">
        <v>243</v>
      </c>
      <c r="BM170" s="165" t="s">
        <v>350</v>
      </c>
    </row>
    <row r="171" spans="1:65" s="12" customFormat="1" ht="22.9" customHeight="1" x14ac:dyDescent="0.2">
      <c r="B171" s="139"/>
      <c r="D171" s="140" t="s">
        <v>70</v>
      </c>
      <c r="E171" s="150" t="s">
        <v>629</v>
      </c>
      <c r="F171" s="150" t="s">
        <v>2479</v>
      </c>
      <c r="I171" s="142"/>
      <c r="J171" s="151">
        <f>BK171</f>
        <v>0</v>
      </c>
      <c r="L171" s="139"/>
      <c r="M171" s="144"/>
      <c r="N171" s="145"/>
      <c r="O171" s="145"/>
      <c r="P171" s="146">
        <f>SUM(P172:P174)</f>
        <v>0</v>
      </c>
      <c r="Q171" s="145"/>
      <c r="R171" s="146">
        <f>SUM(R172:R174)</f>
        <v>6.4000000000000003E-3</v>
      </c>
      <c r="S171" s="145"/>
      <c r="T171" s="147">
        <f>SUM(T172:T174)</f>
        <v>0</v>
      </c>
      <c r="AR171" s="140" t="s">
        <v>84</v>
      </c>
      <c r="AT171" s="148" t="s">
        <v>70</v>
      </c>
      <c r="AU171" s="148" t="s">
        <v>78</v>
      </c>
      <c r="AY171" s="140" t="s">
        <v>211</v>
      </c>
      <c r="BK171" s="149">
        <f>SUM(BK172:BK174)</f>
        <v>0</v>
      </c>
    </row>
    <row r="172" spans="1:65" s="2" customFormat="1" ht="24.2" customHeight="1" x14ac:dyDescent="0.2">
      <c r="A172" s="29"/>
      <c r="B172" s="152"/>
      <c r="C172" s="153" t="s">
        <v>291</v>
      </c>
      <c r="D172" s="153" t="s">
        <v>213</v>
      </c>
      <c r="E172" s="154" t="s">
        <v>2480</v>
      </c>
      <c r="F172" s="155" t="s">
        <v>2481</v>
      </c>
      <c r="G172" s="156" t="s">
        <v>767</v>
      </c>
      <c r="H172" s="157">
        <v>80</v>
      </c>
      <c r="I172" s="158"/>
      <c r="J172" s="159">
        <f>ROUND(I172*H172,2)</f>
        <v>0</v>
      </c>
      <c r="K172" s="160"/>
      <c r="L172" s="30"/>
      <c r="M172" s="161" t="s">
        <v>1</v>
      </c>
      <c r="N172" s="162" t="s">
        <v>37</v>
      </c>
      <c r="O172" s="58"/>
      <c r="P172" s="163">
        <f>O172*H172</f>
        <v>0</v>
      </c>
      <c r="Q172" s="163">
        <v>8.0000000000000007E-5</v>
      </c>
      <c r="R172" s="163">
        <f>Q172*H172</f>
        <v>6.4000000000000003E-3</v>
      </c>
      <c r="S172" s="163">
        <v>0</v>
      </c>
      <c r="T172" s="164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243</v>
      </c>
      <c r="AT172" s="165" t="s">
        <v>213</v>
      </c>
      <c r="AU172" s="165" t="s">
        <v>84</v>
      </c>
      <c r="AY172" s="14" t="s">
        <v>211</v>
      </c>
      <c r="BE172" s="166">
        <f>IF(N172="základná",J172,0)</f>
        <v>0</v>
      </c>
      <c r="BF172" s="166">
        <f>IF(N172="znížená",J172,0)</f>
        <v>0</v>
      </c>
      <c r="BG172" s="166">
        <f>IF(N172="zákl. prenesená",J172,0)</f>
        <v>0</v>
      </c>
      <c r="BH172" s="166">
        <f>IF(N172="zníž. prenesená",J172,0)</f>
        <v>0</v>
      </c>
      <c r="BI172" s="166">
        <f>IF(N172="nulová",J172,0)</f>
        <v>0</v>
      </c>
      <c r="BJ172" s="14" t="s">
        <v>84</v>
      </c>
      <c r="BK172" s="166">
        <f>ROUND(I172*H172,2)</f>
        <v>0</v>
      </c>
      <c r="BL172" s="14" t="s">
        <v>243</v>
      </c>
      <c r="BM172" s="165" t="s">
        <v>354</v>
      </c>
    </row>
    <row r="173" spans="1:65" s="2" customFormat="1" ht="16.5" customHeight="1" x14ac:dyDescent="0.2">
      <c r="A173" s="29"/>
      <c r="B173" s="152"/>
      <c r="C173" s="167" t="s">
        <v>344</v>
      </c>
      <c r="D173" s="167" t="s">
        <v>401</v>
      </c>
      <c r="E173" s="168" t="s">
        <v>2482</v>
      </c>
      <c r="F173" s="169" t="s">
        <v>2483</v>
      </c>
      <c r="G173" s="170" t="s">
        <v>238</v>
      </c>
      <c r="H173" s="171">
        <v>0.08</v>
      </c>
      <c r="I173" s="172"/>
      <c r="J173" s="173">
        <f>ROUND(I173*H173,2)</f>
        <v>0</v>
      </c>
      <c r="K173" s="174"/>
      <c r="L173" s="175"/>
      <c r="M173" s="176" t="s">
        <v>1</v>
      </c>
      <c r="N173" s="177" t="s">
        <v>37</v>
      </c>
      <c r="O173" s="58"/>
      <c r="P173" s="163">
        <f>O173*H173</f>
        <v>0</v>
      </c>
      <c r="Q173" s="163">
        <v>0</v>
      </c>
      <c r="R173" s="163">
        <f>Q173*H173</f>
        <v>0</v>
      </c>
      <c r="S173" s="163">
        <v>0</v>
      </c>
      <c r="T173" s="164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280</v>
      </c>
      <c r="AT173" s="165" t="s">
        <v>401</v>
      </c>
      <c r="AU173" s="165" t="s">
        <v>84</v>
      </c>
      <c r="AY173" s="14" t="s">
        <v>211</v>
      </c>
      <c r="BE173" s="166">
        <f>IF(N173="základná",J173,0)</f>
        <v>0</v>
      </c>
      <c r="BF173" s="166">
        <f>IF(N173="znížená",J173,0)</f>
        <v>0</v>
      </c>
      <c r="BG173" s="166">
        <f>IF(N173="zákl. prenesená",J173,0)</f>
        <v>0</v>
      </c>
      <c r="BH173" s="166">
        <f>IF(N173="zníž. prenesená",J173,0)</f>
        <v>0</v>
      </c>
      <c r="BI173" s="166">
        <f>IF(N173="nulová",J173,0)</f>
        <v>0</v>
      </c>
      <c r="BJ173" s="14" t="s">
        <v>84</v>
      </c>
      <c r="BK173" s="166">
        <f>ROUND(I173*H173,2)</f>
        <v>0</v>
      </c>
      <c r="BL173" s="14" t="s">
        <v>243</v>
      </c>
      <c r="BM173" s="165" t="s">
        <v>357</v>
      </c>
    </row>
    <row r="174" spans="1:65" s="2" customFormat="1" ht="24.2" customHeight="1" x14ac:dyDescent="0.2">
      <c r="A174" s="29"/>
      <c r="B174" s="152"/>
      <c r="C174" s="153" t="s">
        <v>287</v>
      </c>
      <c r="D174" s="153" t="s">
        <v>213</v>
      </c>
      <c r="E174" s="154" t="s">
        <v>2484</v>
      </c>
      <c r="F174" s="155" t="s">
        <v>2485</v>
      </c>
      <c r="G174" s="156" t="s">
        <v>414</v>
      </c>
      <c r="H174" s="178"/>
      <c r="I174" s="158"/>
      <c r="J174" s="159">
        <f>ROUND(I174*H174,2)</f>
        <v>0</v>
      </c>
      <c r="K174" s="160"/>
      <c r="L174" s="30"/>
      <c r="M174" s="161" t="s">
        <v>1</v>
      </c>
      <c r="N174" s="162" t="s">
        <v>37</v>
      </c>
      <c r="O174" s="58"/>
      <c r="P174" s="163">
        <f>O174*H174</f>
        <v>0</v>
      </c>
      <c r="Q174" s="163">
        <v>0</v>
      </c>
      <c r="R174" s="163">
        <f>Q174*H174</f>
        <v>0</v>
      </c>
      <c r="S174" s="163">
        <v>0</v>
      </c>
      <c r="T174" s="164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243</v>
      </c>
      <c r="AT174" s="165" t="s">
        <v>213</v>
      </c>
      <c r="AU174" s="165" t="s">
        <v>84</v>
      </c>
      <c r="AY174" s="14" t="s">
        <v>211</v>
      </c>
      <c r="BE174" s="166">
        <f>IF(N174="základná",J174,0)</f>
        <v>0</v>
      </c>
      <c r="BF174" s="166">
        <f>IF(N174="znížená",J174,0)</f>
        <v>0</v>
      </c>
      <c r="BG174" s="166">
        <f>IF(N174="zákl. prenesená",J174,0)</f>
        <v>0</v>
      </c>
      <c r="BH174" s="166">
        <f>IF(N174="zníž. prenesená",J174,0)</f>
        <v>0</v>
      </c>
      <c r="BI174" s="166">
        <f>IF(N174="nulová",J174,0)</f>
        <v>0</v>
      </c>
      <c r="BJ174" s="14" t="s">
        <v>84</v>
      </c>
      <c r="BK174" s="166">
        <f>ROUND(I174*H174,2)</f>
        <v>0</v>
      </c>
      <c r="BL174" s="14" t="s">
        <v>243</v>
      </c>
      <c r="BM174" s="165" t="s">
        <v>361</v>
      </c>
    </row>
    <row r="175" spans="1:65" s="12" customFormat="1" ht="22.9" customHeight="1" x14ac:dyDescent="0.2">
      <c r="B175" s="139"/>
      <c r="D175" s="140" t="s">
        <v>70</v>
      </c>
      <c r="E175" s="150" t="s">
        <v>773</v>
      </c>
      <c r="F175" s="150" t="s">
        <v>2486</v>
      </c>
      <c r="I175" s="142"/>
      <c r="J175" s="151">
        <f>BK175</f>
        <v>0</v>
      </c>
      <c r="L175" s="139"/>
      <c r="M175" s="144"/>
      <c r="N175" s="145"/>
      <c r="O175" s="145"/>
      <c r="P175" s="146">
        <f>SUM(P176:P180)</f>
        <v>0</v>
      </c>
      <c r="Q175" s="145"/>
      <c r="R175" s="146">
        <f>SUM(R176:R180)</f>
        <v>4.9420000000000006E-2</v>
      </c>
      <c r="S175" s="145"/>
      <c r="T175" s="147">
        <f>SUM(T176:T180)</f>
        <v>0</v>
      </c>
      <c r="AR175" s="140" t="s">
        <v>84</v>
      </c>
      <c r="AT175" s="148" t="s">
        <v>70</v>
      </c>
      <c r="AU175" s="148" t="s">
        <v>78</v>
      </c>
      <c r="AY175" s="140" t="s">
        <v>211</v>
      </c>
      <c r="BK175" s="149">
        <f>SUM(BK176:BK180)</f>
        <v>0</v>
      </c>
    </row>
    <row r="176" spans="1:65" s="2" customFormat="1" ht="33" customHeight="1" x14ac:dyDescent="0.2">
      <c r="A176" s="29"/>
      <c r="B176" s="152"/>
      <c r="C176" s="153" t="s">
        <v>351</v>
      </c>
      <c r="D176" s="153" t="s">
        <v>213</v>
      </c>
      <c r="E176" s="154" t="s">
        <v>2487</v>
      </c>
      <c r="F176" s="155" t="s">
        <v>2488</v>
      </c>
      <c r="G176" s="156" t="s">
        <v>216</v>
      </c>
      <c r="H176" s="157">
        <v>6</v>
      </c>
      <c r="I176" s="158"/>
      <c r="J176" s="159">
        <f>ROUND(I176*H176,2)</f>
        <v>0</v>
      </c>
      <c r="K176" s="160"/>
      <c r="L176" s="30"/>
      <c r="M176" s="161" t="s">
        <v>1</v>
      </c>
      <c r="N176" s="162" t="s">
        <v>37</v>
      </c>
      <c r="O176" s="58"/>
      <c r="P176" s="163">
        <f>O176*H176</f>
        <v>0</v>
      </c>
      <c r="Q176" s="163">
        <v>2.4000000000000001E-4</v>
      </c>
      <c r="R176" s="163">
        <f>Q176*H176</f>
        <v>1.4400000000000001E-3</v>
      </c>
      <c r="S176" s="163">
        <v>0</v>
      </c>
      <c r="T176" s="164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243</v>
      </c>
      <c r="AT176" s="165" t="s">
        <v>213</v>
      </c>
      <c r="AU176" s="165" t="s">
        <v>84</v>
      </c>
      <c r="AY176" s="14" t="s">
        <v>211</v>
      </c>
      <c r="BE176" s="166">
        <f>IF(N176="základná",J176,0)</f>
        <v>0</v>
      </c>
      <c r="BF176" s="166">
        <f>IF(N176="znížená",J176,0)</f>
        <v>0</v>
      </c>
      <c r="BG176" s="166">
        <f>IF(N176="zákl. prenesená",J176,0)</f>
        <v>0</v>
      </c>
      <c r="BH176" s="166">
        <f>IF(N176="zníž. prenesená",J176,0)</f>
        <v>0</v>
      </c>
      <c r="BI176" s="166">
        <f>IF(N176="nulová",J176,0)</f>
        <v>0</v>
      </c>
      <c r="BJ176" s="14" t="s">
        <v>84</v>
      </c>
      <c r="BK176" s="166">
        <f>ROUND(I176*H176,2)</f>
        <v>0</v>
      </c>
      <c r="BL176" s="14" t="s">
        <v>243</v>
      </c>
      <c r="BM176" s="165" t="s">
        <v>364</v>
      </c>
    </row>
    <row r="177" spans="1:65" s="2" customFormat="1" ht="24.2" customHeight="1" x14ac:dyDescent="0.2">
      <c r="A177" s="29"/>
      <c r="B177" s="152"/>
      <c r="C177" s="153" t="s">
        <v>294</v>
      </c>
      <c r="D177" s="153" t="s">
        <v>213</v>
      </c>
      <c r="E177" s="154" t="s">
        <v>2489</v>
      </c>
      <c r="F177" s="155" t="s">
        <v>2490</v>
      </c>
      <c r="G177" s="156" t="s">
        <v>216</v>
      </c>
      <c r="H177" s="157">
        <v>6</v>
      </c>
      <c r="I177" s="158"/>
      <c r="J177" s="159">
        <f>ROUND(I177*H177,2)</f>
        <v>0</v>
      </c>
      <c r="K177" s="160"/>
      <c r="L177" s="30"/>
      <c r="M177" s="161" t="s">
        <v>1</v>
      </c>
      <c r="N177" s="162" t="s">
        <v>37</v>
      </c>
      <c r="O177" s="58"/>
      <c r="P177" s="163">
        <f>O177*H177</f>
        <v>0</v>
      </c>
      <c r="Q177" s="163">
        <v>8.0000000000000007E-5</v>
      </c>
      <c r="R177" s="163">
        <f>Q177*H177</f>
        <v>4.8000000000000007E-4</v>
      </c>
      <c r="S177" s="163">
        <v>0</v>
      </c>
      <c r="T177" s="164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243</v>
      </c>
      <c r="AT177" s="165" t="s">
        <v>213</v>
      </c>
      <c r="AU177" s="165" t="s">
        <v>84</v>
      </c>
      <c r="AY177" s="14" t="s">
        <v>211</v>
      </c>
      <c r="BE177" s="166">
        <f>IF(N177="základná",J177,0)</f>
        <v>0</v>
      </c>
      <c r="BF177" s="166">
        <f>IF(N177="znížená",J177,0)</f>
        <v>0</v>
      </c>
      <c r="BG177" s="166">
        <f>IF(N177="zákl. prenesená",J177,0)</f>
        <v>0</v>
      </c>
      <c r="BH177" s="166">
        <f>IF(N177="zníž. prenesená",J177,0)</f>
        <v>0</v>
      </c>
      <c r="BI177" s="166">
        <f>IF(N177="nulová",J177,0)</f>
        <v>0</v>
      </c>
      <c r="BJ177" s="14" t="s">
        <v>84</v>
      </c>
      <c r="BK177" s="166">
        <f>ROUND(I177*H177,2)</f>
        <v>0</v>
      </c>
      <c r="BL177" s="14" t="s">
        <v>243</v>
      </c>
      <c r="BM177" s="165" t="s">
        <v>368</v>
      </c>
    </row>
    <row r="178" spans="1:65" s="2" customFormat="1" ht="33" customHeight="1" x14ac:dyDescent="0.2">
      <c r="A178" s="29"/>
      <c r="B178" s="152"/>
      <c r="C178" s="153" t="s">
        <v>358</v>
      </c>
      <c r="D178" s="153" t="s">
        <v>213</v>
      </c>
      <c r="E178" s="154" t="s">
        <v>2491</v>
      </c>
      <c r="F178" s="155" t="s">
        <v>2492</v>
      </c>
      <c r="G178" s="156" t="s">
        <v>257</v>
      </c>
      <c r="H178" s="157">
        <v>5</v>
      </c>
      <c r="I178" s="158"/>
      <c r="J178" s="159">
        <f>ROUND(I178*H178,2)</f>
        <v>0</v>
      </c>
      <c r="K178" s="160"/>
      <c r="L178" s="30"/>
      <c r="M178" s="161" t="s">
        <v>1</v>
      </c>
      <c r="N178" s="162" t="s">
        <v>37</v>
      </c>
      <c r="O178" s="58"/>
      <c r="P178" s="163">
        <f>O178*H178</f>
        <v>0</v>
      </c>
      <c r="Q178" s="163">
        <v>9.0000000000000006E-5</v>
      </c>
      <c r="R178" s="163">
        <f>Q178*H178</f>
        <v>4.5000000000000004E-4</v>
      </c>
      <c r="S178" s="163">
        <v>0</v>
      </c>
      <c r="T178" s="164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243</v>
      </c>
      <c r="AT178" s="165" t="s">
        <v>213</v>
      </c>
      <c r="AU178" s="165" t="s">
        <v>84</v>
      </c>
      <c r="AY178" s="14" t="s">
        <v>211</v>
      </c>
      <c r="BE178" s="166">
        <f>IF(N178="základná",J178,0)</f>
        <v>0</v>
      </c>
      <c r="BF178" s="166">
        <f>IF(N178="znížená",J178,0)</f>
        <v>0</v>
      </c>
      <c r="BG178" s="166">
        <f>IF(N178="zákl. prenesená",J178,0)</f>
        <v>0</v>
      </c>
      <c r="BH178" s="166">
        <f>IF(N178="zníž. prenesená",J178,0)</f>
        <v>0</v>
      </c>
      <c r="BI178" s="166">
        <f>IF(N178="nulová",J178,0)</f>
        <v>0</v>
      </c>
      <c r="BJ178" s="14" t="s">
        <v>84</v>
      </c>
      <c r="BK178" s="166">
        <f>ROUND(I178*H178,2)</f>
        <v>0</v>
      </c>
      <c r="BL178" s="14" t="s">
        <v>243</v>
      </c>
      <c r="BM178" s="165" t="s">
        <v>371</v>
      </c>
    </row>
    <row r="179" spans="1:65" s="2" customFormat="1" ht="24.2" customHeight="1" x14ac:dyDescent="0.2">
      <c r="A179" s="29"/>
      <c r="B179" s="152"/>
      <c r="C179" s="153" t="s">
        <v>297</v>
      </c>
      <c r="D179" s="153" t="s">
        <v>213</v>
      </c>
      <c r="E179" s="154" t="s">
        <v>2493</v>
      </c>
      <c r="F179" s="155" t="s">
        <v>2494</v>
      </c>
      <c r="G179" s="156" t="s">
        <v>257</v>
      </c>
      <c r="H179" s="157">
        <v>368</v>
      </c>
      <c r="I179" s="158"/>
      <c r="J179" s="159">
        <f>ROUND(I179*H179,2)</f>
        <v>0</v>
      </c>
      <c r="K179" s="160"/>
      <c r="L179" s="30"/>
      <c r="M179" s="161" t="s">
        <v>1</v>
      </c>
      <c r="N179" s="162" t="s">
        <v>37</v>
      </c>
      <c r="O179" s="58"/>
      <c r="P179" s="163">
        <f>O179*H179</f>
        <v>0</v>
      </c>
      <c r="Q179" s="163">
        <v>2.0000000000000002E-5</v>
      </c>
      <c r="R179" s="163">
        <f>Q179*H179</f>
        <v>7.3600000000000002E-3</v>
      </c>
      <c r="S179" s="163">
        <v>0</v>
      </c>
      <c r="T179" s="164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243</v>
      </c>
      <c r="AT179" s="165" t="s">
        <v>213</v>
      </c>
      <c r="AU179" s="165" t="s">
        <v>84</v>
      </c>
      <c r="AY179" s="14" t="s">
        <v>211</v>
      </c>
      <c r="BE179" s="166">
        <f>IF(N179="základná",J179,0)</f>
        <v>0</v>
      </c>
      <c r="BF179" s="166">
        <f>IF(N179="znížená",J179,0)</f>
        <v>0</v>
      </c>
      <c r="BG179" s="166">
        <f>IF(N179="zákl. prenesená",J179,0)</f>
        <v>0</v>
      </c>
      <c r="BH179" s="166">
        <f>IF(N179="zníž. prenesená",J179,0)</f>
        <v>0</v>
      </c>
      <c r="BI179" s="166">
        <f>IF(N179="nulová",J179,0)</f>
        <v>0</v>
      </c>
      <c r="BJ179" s="14" t="s">
        <v>84</v>
      </c>
      <c r="BK179" s="166">
        <f>ROUND(I179*H179,2)</f>
        <v>0</v>
      </c>
      <c r="BL179" s="14" t="s">
        <v>243</v>
      </c>
      <c r="BM179" s="165" t="s">
        <v>375</v>
      </c>
    </row>
    <row r="180" spans="1:65" s="2" customFormat="1" ht="33" customHeight="1" x14ac:dyDescent="0.2">
      <c r="A180" s="29"/>
      <c r="B180" s="152"/>
      <c r="C180" s="153" t="s">
        <v>365</v>
      </c>
      <c r="D180" s="153" t="s">
        <v>213</v>
      </c>
      <c r="E180" s="154" t="s">
        <v>2495</v>
      </c>
      <c r="F180" s="155" t="s">
        <v>2496</v>
      </c>
      <c r="G180" s="156" t="s">
        <v>257</v>
      </c>
      <c r="H180" s="157">
        <v>441</v>
      </c>
      <c r="I180" s="158"/>
      <c r="J180" s="159">
        <f>ROUND(I180*H180,2)</f>
        <v>0</v>
      </c>
      <c r="K180" s="160"/>
      <c r="L180" s="30"/>
      <c r="M180" s="161" t="s">
        <v>1</v>
      </c>
      <c r="N180" s="162" t="s">
        <v>37</v>
      </c>
      <c r="O180" s="58"/>
      <c r="P180" s="163">
        <f>O180*H180</f>
        <v>0</v>
      </c>
      <c r="Q180" s="163">
        <v>9.0000000000000006E-5</v>
      </c>
      <c r="R180" s="163">
        <f>Q180*H180</f>
        <v>3.9690000000000003E-2</v>
      </c>
      <c r="S180" s="163">
        <v>0</v>
      </c>
      <c r="T180" s="164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243</v>
      </c>
      <c r="AT180" s="165" t="s">
        <v>213</v>
      </c>
      <c r="AU180" s="165" t="s">
        <v>84</v>
      </c>
      <c r="AY180" s="14" t="s">
        <v>211</v>
      </c>
      <c r="BE180" s="166">
        <f>IF(N180="základná",J180,0)</f>
        <v>0</v>
      </c>
      <c r="BF180" s="166">
        <f>IF(N180="znížená",J180,0)</f>
        <v>0</v>
      </c>
      <c r="BG180" s="166">
        <f>IF(N180="zákl. prenesená",J180,0)</f>
        <v>0</v>
      </c>
      <c r="BH180" s="166">
        <f>IF(N180="zníž. prenesená",J180,0)</f>
        <v>0</v>
      </c>
      <c r="BI180" s="166">
        <f>IF(N180="nulová",J180,0)</f>
        <v>0</v>
      </c>
      <c r="BJ180" s="14" t="s">
        <v>84</v>
      </c>
      <c r="BK180" s="166">
        <f>ROUND(I180*H180,2)</f>
        <v>0</v>
      </c>
      <c r="BL180" s="14" t="s">
        <v>243</v>
      </c>
      <c r="BM180" s="165" t="s">
        <v>378</v>
      </c>
    </row>
    <row r="181" spans="1:65" s="12" customFormat="1" ht="25.9" customHeight="1" x14ac:dyDescent="0.2">
      <c r="B181" s="139"/>
      <c r="D181" s="140" t="s">
        <v>70</v>
      </c>
      <c r="E181" s="141" t="s">
        <v>2497</v>
      </c>
      <c r="F181" s="141" t="s">
        <v>2498</v>
      </c>
      <c r="I181" s="142"/>
      <c r="J181" s="143">
        <f>BK181</f>
        <v>0</v>
      </c>
      <c r="L181" s="139"/>
      <c r="M181" s="144"/>
      <c r="N181" s="145"/>
      <c r="O181" s="145"/>
      <c r="P181" s="146">
        <f>SUM(P182:P188)</f>
        <v>0</v>
      </c>
      <c r="Q181" s="145"/>
      <c r="R181" s="146">
        <f>SUM(R182:R188)</f>
        <v>3.9399999999999999E-3</v>
      </c>
      <c r="S181" s="145"/>
      <c r="T181" s="147">
        <f>SUM(T182:T188)</f>
        <v>0</v>
      </c>
      <c r="AR181" s="140" t="s">
        <v>217</v>
      </c>
      <c r="AT181" s="148" t="s">
        <v>70</v>
      </c>
      <c r="AU181" s="148" t="s">
        <v>71</v>
      </c>
      <c r="AY181" s="140" t="s">
        <v>211</v>
      </c>
      <c r="BK181" s="149">
        <f>SUM(BK182:BK188)</f>
        <v>0</v>
      </c>
    </row>
    <row r="182" spans="1:65" s="2" customFormat="1" ht="24.2" customHeight="1" x14ac:dyDescent="0.2">
      <c r="A182" s="29"/>
      <c r="B182" s="152"/>
      <c r="C182" s="153" t="s">
        <v>300</v>
      </c>
      <c r="D182" s="153" t="s">
        <v>213</v>
      </c>
      <c r="E182" s="154" t="s">
        <v>2499</v>
      </c>
      <c r="F182" s="155" t="s">
        <v>2500</v>
      </c>
      <c r="G182" s="156" t="s">
        <v>257</v>
      </c>
      <c r="H182" s="157">
        <v>28</v>
      </c>
      <c r="I182" s="158"/>
      <c r="J182" s="159">
        <f t="shared" ref="J182:J188" si="30">ROUND(I182*H182,2)</f>
        <v>0</v>
      </c>
      <c r="K182" s="160"/>
      <c r="L182" s="30"/>
      <c r="M182" s="161" t="s">
        <v>1</v>
      </c>
      <c r="N182" s="162" t="s">
        <v>37</v>
      </c>
      <c r="O182" s="58"/>
      <c r="P182" s="163">
        <f t="shared" ref="P182:P188" si="31">O182*H182</f>
        <v>0</v>
      </c>
      <c r="Q182" s="163">
        <v>2.0000000000000002E-5</v>
      </c>
      <c r="R182" s="163">
        <f t="shared" ref="R182:R188" si="32">Q182*H182</f>
        <v>5.6000000000000006E-4</v>
      </c>
      <c r="S182" s="163">
        <v>0</v>
      </c>
      <c r="T182" s="164">
        <f t="shared" ref="T182:T188" si="33"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2322</v>
      </c>
      <c r="AT182" s="165" t="s">
        <v>213</v>
      </c>
      <c r="AU182" s="165" t="s">
        <v>78</v>
      </c>
      <c r="AY182" s="14" t="s">
        <v>211</v>
      </c>
      <c r="BE182" s="166">
        <f t="shared" ref="BE182:BE188" si="34">IF(N182="základná",J182,0)</f>
        <v>0</v>
      </c>
      <c r="BF182" s="166">
        <f t="shared" ref="BF182:BF188" si="35">IF(N182="znížená",J182,0)</f>
        <v>0</v>
      </c>
      <c r="BG182" s="166">
        <f t="shared" ref="BG182:BG188" si="36">IF(N182="zákl. prenesená",J182,0)</f>
        <v>0</v>
      </c>
      <c r="BH182" s="166">
        <f t="shared" ref="BH182:BH188" si="37">IF(N182="zníž. prenesená",J182,0)</f>
        <v>0</v>
      </c>
      <c r="BI182" s="166">
        <f t="shared" ref="BI182:BI188" si="38">IF(N182="nulová",J182,0)</f>
        <v>0</v>
      </c>
      <c r="BJ182" s="14" t="s">
        <v>84</v>
      </c>
      <c r="BK182" s="166">
        <f t="shared" ref="BK182:BK188" si="39">ROUND(I182*H182,2)</f>
        <v>0</v>
      </c>
      <c r="BL182" s="14" t="s">
        <v>2322</v>
      </c>
      <c r="BM182" s="165" t="s">
        <v>382</v>
      </c>
    </row>
    <row r="183" spans="1:65" s="2" customFormat="1" ht="24.2" customHeight="1" x14ac:dyDescent="0.2">
      <c r="A183" s="29"/>
      <c r="B183" s="152"/>
      <c r="C183" s="153" t="s">
        <v>372</v>
      </c>
      <c r="D183" s="153" t="s">
        <v>213</v>
      </c>
      <c r="E183" s="154" t="s">
        <v>2501</v>
      </c>
      <c r="F183" s="155" t="s">
        <v>2502</v>
      </c>
      <c r="G183" s="156" t="s">
        <v>385</v>
      </c>
      <c r="H183" s="157">
        <v>8</v>
      </c>
      <c r="I183" s="158"/>
      <c r="J183" s="159">
        <f t="shared" si="30"/>
        <v>0</v>
      </c>
      <c r="K183" s="160"/>
      <c r="L183" s="30"/>
      <c r="M183" s="161" t="s">
        <v>1</v>
      </c>
      <c r="N183" s="162" t="s">
        <v>37</v>
      </c>
      <c r="O183" s="58"/>
      <c r="P183" s="163">
        <f t="shared" si="31"/>
        <v>0</v>
      </c>
      <c r="Q183" s="163">
        <v>0</v>
      </c>
      <c r="R183" s="163">
        <f t="shared" si="32"/>
        <v>0</v>
      </c>
      <c r="S183" s="163">
        <v>0</v>
      </c>
      <c r="T183" s="164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2322</v>
      </c>
      <c r="AT183" s="165" t="s">
        <v>213</v>
      </c>
      <c r="AU183" s="165" t="s">
        <v>78</v>
      </c>
      <c r="AY183" s="14" t="s">
        <v>211</v>
      </c>
      <c r="BE183" s="166">
        <f t="shared" si="34"/>
        <v>0</v>
      </c>
      <c r="BF183" s="166">
        <f t="shared" si="35"/>
        <v>0</v>
      </c>
      <c r="BG183" s="166">
        <f t="shared" si="36"/>
        <v>0</v>
      </c>
      <c r="BH183" s="166">
        <f t="shared" si="37"/>
        <v>0</v>
      </c>
      <c r="BI183" s="166">
        <f t="shared" si="38"/>
        <v>0</v>
      </c>
      <c r="BJ183" s="14" t="s">
        <v>84</v>
      </c>
      <c r="BK183" s="166">
        <f t="shared" si="39"/>
        <v>0</v>
      </c>
      <c r="BL183" s="14" t="s">
        <v>2322</v>
      </c>
      <c r="BM183" s="165" t="s">
        <v>386</v>
      </c>
    </row>
    <row r="184" spans="1:65" s="2" customFormat="1" ht="24.2" customHeight="1" x14ac:dyDescent="0.2">
      <c r="A184" s="29"/>
      <c r="B184" s="152"/>
      <c r="C184" s="153" t="s">
        <v>304</v>
      </c>
      <c r="D184" s="153" t="s">
        <v>213</v>
      </c>
      <c r="E184" s="154" t="s">
        <v>2503</v>
      </c>
      <c r="F184" s="155" t="s">
        <v>2504</v>
      </c>
      <c r="G184" s="156" t="s">
        <v>385</v>
      </c>
      <c r="H184" s="157">
        <v>22</v>
      </c>
      <c r="I184" s="158"/>
      <c r="J184" s="159">
        <f t="shared" si="30"/>
        <v>0</v>
      </c>
      <c r="K184" s="160"/>
      <c r="L184" s="30"/>
      <c r="M184" s="161" t="s">
        <v>1</v>
      </c>
      <c r="N184" s="162" t="s">
        <v>37</v>
      </c>
      <c r="O184" s="58"/>
      <c r="P184" s="163">
        <f t="shared" si="31"/>
        <v>0</v>
      </c>
      <c r="Q184" s="163">
        <v>9.0000000000000006E-5</v>
      </c>
      <c r="R184" s="163">
        <f t="shared" si="32"/>
        <v>1.98E-3</v>
      </c>
      <c r="S184" s="163">
        <v>0</v>
      </c>
      <c r="T184" s="164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2322</v>
      </c>
      <c r="AT184" s="165" t="s">
        <v>213</v>
      </c>
      <c r="AU184" s="165" t="s">
        <v>78</v>
      </c>
      <c r="AY184" s="14" t="s">
        <v>211</v>
      </c>
      <c r="BE184" s="166">
        <f t="shared" si="34"/>
        <v>0</v>
      </c>
      <c r="BF184" s="166">
        <f t="shared" si="35"/>
        <v>0</v>
      </c>
      <c r="BG184" s="166">
        <f t="shared" si="36"/>
        <v>0</v>
      </c>
      <c r="BH184" s="166">
        <f t="shared" si="37"/>
        <v>0</v>
      </c>
      <c r="BI184" s="166">
        <f t="shared" si="38"/>
        <v>0</v>
      </c>
      <c r="BJ184" s="14" t="s">
        <v>84</v>
      </c>
      <c r="BK184" s="166">
        <f t="shared" si="39"/>
        <v>0</v>
      </c>
      <c r="BL184" s="14" t="s">
        <v>2322</v>
      </c>
      <c r="BM184" s="165" t="s">
        <v>392</v>
      </c>
    </row>
    <row r="185" spans="1:65" s="2" customFormat="1" ht="37.9" customHeight="1" x14ac:dyDescent="0.2">
      <c r="A185" s="29"/>
      <c r="B185" s="152"/>
      <c r="C185" s="153" t="s">
        <v>379</v>
      </c>
      <c r="D185" s="153" t="s">
        <v>213</v>
      </c>
      <c r="E185" s="154" t="s">
        <v>2505</v>
      </c>
      <c r="F185" s="155" t="s">
        <v>2506</v>
      </c>
      <c r="G185" s="156" t="s">
        <v>385</v>
      </c>
      <c r="H185" s="157">
        <v>11</v>
      </c>
      <c r="I185" s="158"/>
      <c r="J185" s="159">
        <f t="shared" si="30"/>
        <v>0</v>
      </c>
      <c r="K185" s="160"/>
      <c r="L185" s="30"/>
      <c r="M185" s="161" t="s">
        <v>1</v>
      </c>
      <c r="N185" s="162" t="s">
        <v>37</v>
      </c>
      <c r="O185" s="58"/>
      <c r="P185" s="163">
        <f t="shared" si="31"/>
        <v>0</v>
      </c>
      <c r="Q185" s="163">
        <v>8.0000000000000007E-5</v>
      </c>
      <c r="R185" s="163">
        <f t="shared" si="32"/>
        <v>8.8000000000000003E-4</v>
      </c>
      <c r="S185" s="163">
        <v>0</v>
      </c>
      <c r="T185" s="164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2322</v>
      </c>
      <c r="AT185" s="165" t="s">
        <v>213</v>
      </c>
      <c r="AU185" s="165" t="s">
        <v>78</v>
      </c>
      <c r="AY185" s="14" t="s">
        <v>211</v>
      </c>
      <c r="BE185" s="166">
        <f t="shared" si="34"/>
        <v>0</v>
      </c>
      <c r="BF185" s="166">
        <f t="shared" si="35"/>
        <v>0</v>
      </c>
      <c r="BG185" s="166">
        <f t="shared" si="36"/>
        <v>0</v>
      </c>
      <c r="BH185" s="166">
        <f t="shared" si="37"/>
        <v>0</v>
      </c>
      <c r="BI185" s="166">
        <f t="shared" si="38"/>
        <v>0</v>
      </c>
      <c r="BJ185" s="14" t="s">
        <v>84</v>
      </c>
      <c r="BK185" s="166">
        <f t="shared" si="39"/>
        <v>0</v>
      </c>
      <c r="BL185" s="14" t="s">
        <v>2322</v>
      </c>
      <c r="BM185" s="165" t="s">
        <v>399</v>
      </c>
    </row>
    <row r="186" spans="1:65" s="2" customFormat="1" ht="24.2" customHeight="1" x14ac:dyDescent="0.2">
      <c r="A186" s="29"/>
      <c r="B186" s="152"/>
      <c r="C186" s="153" t="s">
        <v>307</v>
      </c>
      <c r="D186" s="153" t="s">
        <v>213</v>
      </c>
      <c r="E186" s="154" t="s">
        <v>2507</v>
      </c>
      <c r="F186" s="155" t="s">
        <v>2508</v>
      </c>
      <c r="G186" s="156" t="s">
        <v>216</v>
      </c>
      <c r="H186" s="157">
        <v>60</v>
      </c>
      <c r="I186" s="158"/>
      <c r="J186" s="159">
        <f t="shared" si="30"/>
        <v>0</v>
      </c>
      <c r="K186" s="160"/>
      <c r="L186" s="30"/>
      <c r="M186" s="161" t="s">
        <v>1</v>
      </c>
      <c r="N186" s="162" t="s">
        <v>37</v>
      </c>
      <c r="O186" s="58"/>
      <c r="P186" s="163">
        <f t="shared" si="31"/>
        <v>0</v>
      </c>
      <c r="Q186" s="163">
        <v>0</v>
      </c>
      <c r="R186" s="163">
        <f t="shared" si="32"/>
        <v>0</v>
      </c>
      <c r="S186" s="163">
        <v>0</v>
      </c>
      <c r="T186" s="164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2322</v>
      </c>
      <c r="AT186" s="165" t="s">
        <v>213</v>
      </c>
      <c r="AU186" s="165" t="s">
        <v>78</v>
      </c>
      <c r="AY186" s="14" t="s">
        <v>211</v>
      </c>
      <c r="BE186" s="166">
        <f t="shared" si="34"/>
        <v>0</v>
      </c>
      <c r="BF186" s="166">
        <f t="shared" si="35"/>
        <v>0</v>
      </c>
      <c r="BG186" s="166">
        <f t="shared" si="36"/>
        <v>0</v>
      </c>
      <c r="BH186" s="166">
        <f t="shared" si="37"/>
        <v>0</v>
      </c>
      <c r="BI186" s="166">
        <f t="shared" si="38"/>
        <v>0</v>
      </c>
      <c r="BJ186" s="14" t="s">
        <v>84</v>
      </c>
      <c r="BK186" s="166">
        <f t="shared" si="39"/>
        <v>0</v>
      </c>
      <c r="BL186" s="14" t="s">
        <v>2322</v>
      </c>
      <c r="BM186" s="165" t="s">
        <v>404</v>
      </c>
    </row>
    <row r="187" spans="1:65" s="2" customFormat="1" ht="24.2" customHeight="1" x14ac:dyDescent="0.2">
      <c r="A187" s="29"/>
      <c r="B187" s="152"/>
      <c r="C187" s="153" t="s">
        <v>389</v>
      </c>
      <c r="D187" s="153" t="s">
        <v>213</v>
      </c>
      <c r="E187" s="154" t="s">
        <v>2509</v>
      </c>
      <c r="F187" s="155" t="s">
        <v>2510</v>
      </c>
      <c r="G187" s="156" t="s">
        <v>385</v>
      </c>
      <c r="H187" s="157">
        <v>4</v>
      </c>
      <c r="I187" s="158"/>
      <c r="J187" s="159">
        <f t="shared" si="30"/>
        <v>0</v>
      </c>
      <c r="K187" s="160"/>
      <c r="L187" s="30"/>
      <c r="M187" s="161" t="s">
        <v>1</v>
      </c>
      <c r="N187" s="162" t="s">
        <v>37</v>
      </c>
      <c r="O187" s="58"/>
      <c r="P187" s="163">
        <f t="shared" si="31"/>
        <v>0</v>
      </c>
      <c r="Q187" s="163">
        <v>1.2999999999999999E-4</v>
      </c>
      <c r="R187" s="163">
        <f t="shared" si="32"/>
        <v>5.1999999999999995E-4</v>
      </c>
      <c r="S187" s="163">
        <v>0</v>
      </c>
      <c r="T187" s="164">
        <f t="shared" si="3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2322</v>
      </c>
      <c r="AT187" s="165" t="s">
        <v>213</v>
      </c>
      <c r="AU187" s="165" t="s">
        <v>78</v>
      </c>
      <c r="AY187" s="14" t="s">
        <v>211</v>
      </c>
      <c r="BE187" s="166">
        <f t="shared" si="34"/>
        <v>0</v>
      </c>
      <c r="BF187" s="166">
        <f t="shared" si="35"/>
        <v>0</v>
      </c>
      <c r="BG187" s="166">
        <f t="shared" si="36"/>
        <v>0</v>
      </c>
      <c r="BH187" s="166">
        <f t="shared" si="37"/>
        <v>0</v>
      </c>
      <c r="BI187" s="166">
        <f t="shared" si="38"/>
        <v>0</v>
      </c>
      <c r="BJ187" s="14" t="s">
        <v>84</v>
      </c>
      <c r="BK187" s="166">
        <f t="shared" si="39"/>
        <v>0</v>
      </c>
      <c r="BL187" s="14" t="s">
        <v>2322</v>
      </c>
      <c r="BM187" s="165" t="s">
        <v>407</v>
      </c>
    </row>
    <row r="188" spans="1:65" s="2" customFormat="1" ht="24.2" customHeight="1" x14ac:dyDescent="0.2">
      <c r="A188" s="29"/>
      <c r="B188" s="152"/>
      <c r="C188" s="153" t="s">
        <v>311</v>
      </c>
      <c r="D188" s="153" t="s">
        <v>213</v>
      </c>
      <c r="E188" s="154" t="s">
        <v>2511</v>
      </c>
      <c r="F188" s="155" t="s">
        <v>2512</v>
      </c>
      <c r="G188" s="156" t="s">
        <v>216</v>
      </c>
      <c r="H188" s="157">
        <v>60</v>
      </c>
      <c r="I188" s="158"/>
      <c r="J188" s="159">
        <f t="shared" si="30"/>
        <v>0</v>
      </c>
      <c r="K188" s="160"/>
      <c r="L188" s="30"/>
      <c r="M188" s="161" t="s">
        <v>1</v>
      </c>
      <c r="N188" s="162" t="s">
        <v>37</v>
      </c>
      <c r="O188" s="58"/>
      <c r="P188" s="163">
        <f t="shared" si="31"/>
        <v>0</v>
      </c>
      <c r="Q188" s="163">
        <v>0</v>
      </c>
      <c r="R188" s="163">
        <f t="shared" si="32"/>
        <v>0</v>
      </c>
      <c r="S188" s="163">
        <v>0</v>
      </c>
      <c r="T188" s="164">
        <f t="shared" si="3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2322</v>
      </c>
      <c r="AT188" s="165" t="s">
        <v>213</v>
      </c>
      <c r="AU188" s="165" t="s">
        <v>78</v>
      </c>
      <c r="AY188" s="14" t="s">
        <v>211</v>
      </c>
      <c r="BE188" s="166">
        <f t="shared" si="34"/>
        <v>0</v>
      </c>
      <c r="BF188" s="166">
        <f t="shared" si="35"/>
        <v>0</v>
      </c>
      <c r="BG188" s="166">
        <f t="shared" si="36"/>
        <v>0</v>
      </c>
      <c r="BH188" s="166">
        <f t="shared" si="37"/>
        <v>0</v>
      </c>
      <c r="BI188" s="166">
        <f t="shared" si="38"/>
        <v>0</v>
      </c>
      <c r="BJ188" s="14" t="s">
        <v>84</v>
      </c>
      <c r="BK188" s="166">
        <f t="shared" si="39"/>
        <v>0</v>
      </c>
      <c r="BL188" s="14" t="s">
        <v>2322</v>
      </c>
      <c r="BM188" s="165" t="s">
        <v>411</v>
      </c>
    </row>
    <row r="189" spans="1:65" s="12" customFormat="1" ht="25.9" customHeight="1" x14ac:dyDescent="0.2">
      <c r="B189" s="139"/>
      <c r="D189" s="140" t="s">
        <v>70</v>
      </c>
      <c r="E189" s="141" t="s">
        <v>2513</v>
      </c>
      <c r="F189" s="141" t="s">
        <v>2514</v>
      </c>
      <c r="I189" s="142"/>
      <c r="J189" s="143">
        <f>BK189</f>
        <v>0</v>
      </c>
      <c r="L189" s="139"/>
      <c r="M189" s="144"/>
      <c r="N189" s="145"/>
      <c r="O189" s="145"/>
      <c r="P189" s="146">
        <f>P190</f>
        <v>0</v>
      </c>
      <c r="Q189" s="145"/>
      <c r="R189" s="146">
        <f>R190</f>
        <v>0</v>
      </c>
      <c r="S189" s="145"/>
      <c r="T189" s="147">
        <f>T190</f>
        <v>0</v>
      </c>
      <c r="AR189" s="140" t="s">
        <v>78</v>
      </c>
      <c r="AT189" s="148" t="s">
        <v>70</v>
      </c>
      <c r="AU189" s="148" t="s">
        <v>71</v>
      </c>
      <c r="AY189" s="140" t="s">
        <v>211</v>
      </c>
      <c r="BK189" s="149">
        <f>BK190</f>
        <v>0</v>
      </c>
    </row>
    <row r="190" spans="1:65" s="12" customFormat="1" ht="22.9" customHeight="1" x14ac:dyDescent="0.2">
      <c r="B190" s="139"/>
      <c r="D190" s="140" t="s">
        <v>70</v>
      </c>
      <c r="E190" s="150" t="s">
        <v>2318</v>
      </c>
      <c r="F190" s="150" t="s">
        <v>2515</v>
      </c>
      <c r="I190" s="142"/>
      <c r="J190" s="151">
        <f>BK190</f>
        <v>0</v>
      </c>
      <c r="L190" s="139"/>
      <c r="M190" s="144"/>
      <c r="N190" s="145"/>
      <c r="O190" s="145"/>
      <c r="P190" s="146">
        <f>SUM(P191:P195)</f>
        <v>0</v>
      </c>
      <c r="Q190" s="145"/>
      <c r="R190" s="146">
        <f>SUM(R191:R195)</f>
        <v>0</v>
      </c>
      <c r="S190" s="145"/>
      <c r="T190" s="147">
        <f>SUM(T191:T195)</f>
        <v>0</v>
      </c>
      <c r="AR190" s="140" t="s">
        <v>217</v>
      </c>
      <c r="AT190" s="148" t="s">
        <v>70</v>
      </c>
      <c r="AU190" s="148" t="s">
        <v>78</v>
      </c>
      <c r="AY190" s="140" t="s">
        <v>211</v>
      </c>
      <c r="BK190" s="149">
        <f>SUM(BK191:BK195)</f>
        <v>0</v>
      </c>
    </row>
    <row r="191" spans="1:65" s="2" customFormat="1" ht="16.5" customHeight="1" x14ac:dyDescent="0.2">
      <c r="A191" s="29"/>
      <c r="B191" s="152"/>
      <c r="C191" s="153" t="s">
        <v>400</v>
      </c>
      <c r="D191" s="153" t="s">
        <v>213</v>
      </c>
      <c r="E191" s="154" t="s">
        <v>2516</v>
      </c>
      <c r="F191" s="155" t="s">
        <v>2517</v>
      </c>
      <c r="G191" s="156" t="s">
        <v>920</v>
      </c>
      <c r="H191" s="157">
        <v>6</v>
      </c>
      <c r="I191" s="158"/>
      <c r="J191" s="159">
        <f>ROUND(I191*H191,2)</f>
        <v>0</v>
      </c>
      <c r="K191" s="160"/>
      <c r="L191" s="30"/>
      <c r="M191" s="161" t="s">
        <v>1</v>
      </c>
      <c r="N191" s="162" t="s">
        <v>37</v>
      </c>
      <c r="O191" s="58"/>
      <c r="P191" s="163">
        <f>O191*H191</f>
        <v>0</v>
      </c>
      <c r="Q191" s="163">
        <v>0</v>
      </c>
      <c r="R191" s="163">
        <f>Q191*H191</f>
        <v>0</v>
      </c>
      <c r="S191" s="163">
        <v>0</v>
      </c>
      <c r="T191" s="164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2322</v>
      </c>
      <c r="AT191" s="165" t="s">
        <v>213</v>
      </c>
      <c r="AU191" s="165" t="s">
        <v>84</v>
      </c>
      <c r="AY191" s="14" t="s">
        <v>211</v>
      </c>
      <c r="BE191" s="166">
        <f>IF(N191="základná",J191,0)</f>
        <v>0</v>
      </c>
      <c r="BF191" s="166">
        <f>IF(N191="znížená",J191,0)</f>
        <v>0</v>
      </c>
      <c r="BG191" s="166">
        <f>IF(N191="zákl. prenesená",J191,0)</f>
        <v>0</v>
      </c>
      <c r="BH191" s="166">
        <f>IF(N191="zníž. prenesená",J191,0)</f>
        <v>0</v>
      </c>
      <c r="BI191" s="166">
        <f>IF(N191="nulová",J191,0)</f>
        <v>0</v>
      </c>
      <c r="BJ191" s="14" t="s">
        <v>84</v>
      </c>
      <c r="BK191" s="166">
        <f>ROUND(I191*H191,2)</f>
        <v>0</v>
      </c>
      <c r="BL191" s="14" t="s">
        <v>2322</v>
      </c>
      <c r="BM191" s="165" t="s">
        <v>415</v>
      </c>
    </row>
    <row r="192" spans="1:65" s="2" customFormat="1" ht="16.5" customHeight="1" x14ac:dyDescent="0.2">
      <c r="A192" s="29"/>
      <c r="B192" s="152"/>
      <c r="C192" s="153" t="s">
        <v>314</v>
      </c>
      <c r="D192" s="153" t="s">
        <v>213</v>
      </c>
      <c r="E192" s="154" t="s">
        <v>840</v>
      </c>
      <c r="F192" s="155" t="s">
        <v>2518</v>
      </c>
      <c r="G192" s="156" t="s">
        <v>920</v>
      </c>
      <c r="H192" s="157">
        <v>8</v>
      </c>
      <c r="I192" s="158"/>
      <c r="J192" s="159">
        <f>ROUND(I192*H192,2)</f>
        <v>0</v>
      </c>
      <c r="K192" s="160"/>
      <c r="L192" s="30"/>
      <c r="M192" s="161" t="s">
        <v>1</v>
      </c>
      <c r="N192" s="162" t="s">
        <v>37</v>
      </c>
      <c r="O192" s="58"/>
      <c r="P192" s="163">
        <f>O192*H192</f>
        <v>0</v>
      </c>
      <c r="Q192" s="163">
        <v>0</v>
      </c>
      <c r="R192" s="163">
        <f>Q192*H192</f>
        <v>0</v>
      </c>
      <c r="S192" s="163">
        <v>0</v>
      </c>
      <c r="T192" s="164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2322</v>
      </c>
      <c r="AT192" s="165" t="s">
        <v>213</v>
      </c>
      <c r="AU192" s="165" t="s">
        <v>84</v>
      </c>
      <c r="AY192" s="14" t="s">
        <v>211</v>
      </c>
      <c r="BE192" s="166">
        <f>IF(N192="základná",J192,0)</f>
        <v>0</v>
      </c>
      <c r="BF192" s="166">
        <f>IF(N192="znížená",J192,0)</f>
        <v>0</v>
      </c>
      <c r="BG192" s="166">
        <f>IF(N192="zákl. prenesená",J192,0)</f>
        <v>0</v>
      </c>
      <c r="BH192" s="166">
        <f>IF(N192="zníž. prenesená",J192,0)</f>
        <v>0</v>
      </c>
      <c r="BI192" s="166">
        <f>IF(N192="nulová",J192,0)</f>
        <v>0</v>
      </c>
      <c r="BJ192" s="14" t="s">
        <v>84</v>
      </c>
      <c r="BK192" s="166">
        <f>ROUND(I192*H192,2)</f>
        <v>0</v>
      </c>
      <c r="BL192" s="14" t="s">
        <v>2322</v>
      </c>
      <c r="BM192" s="165" t="s">
        <v>421</v>
      </c>
    </row>
    <row r="193" spans="1:65" s="2" customFormat="1" ht="16.5" customHeight="1" x14ac:dyDescent="0.2">
      <c r="A193" s="29"/>
      <c r="B193" s="152"/>
      <c r="C193" s="153" t="s">
        <v>408</v>
      </c>
      <c r="D193" s="153" t="s">
        <v>213</v>
      </c>
      <c r="E193" s="154" t="s">
        <v>2519</v>
      </c>
      <c r="F193" s="155" t="s">
        <v>2520</v>
      </c>
      <c r="G193" s="156" t="s">
        <v>920</v>
      </c>
      <c r="H193" s="157">
        <v>6</v>
      </c>
      <c r="I193" s="158"/>
      <c r="J193" s="159">
        <f>ROUND(I193*H193,2)</f>
        <v>0</v>
      </c>
      <c r="K193" s="160"/>
      <c r="L193" s="30"/>
      <c r="M193" s="161" t="s">
        <v>1</v>
      </c>
      <c r="N193" s="162" t="s">
        <v>37</v>
      </c>
      <c r="O193" s="58"/>
      <c r="P193" s="163">
        <f>O193*H193</f>
        <v>0</v>
      </c>
      <c r="Q193" s="163">
        <v>0</v>
      </c>
      <c r="R193" s="163">
        <f>Q193*H193</f>
        <v>0</v>
      </c>
      <c r="S193" s="163">
        <v>0</v>
      </c>
      <c r="T193" s="164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2322</v>
      </c>
      <c r="AT193" s="165" t="s">
        <v>213</v>
      </c>
      <c r="AU193" s="165" t="s">
        <v>84</v>
      </c>
      <c r="AY193" s="14" t="s">
        <v>211</v>
      </c>
      <c r="BE193" s="166">
        <f>IF(N193="základná",J193,0)</f>
        <v>0</v>
      </c>
      <c r="BF193" s="166">
        <f>IF(N193="znížená",J193,0)</f>
        <v>0</v>
      </c>
      <c r="BG193" s="166">
        <f>IF(N193="zákl. prenesená",J193,0)</f>
        <v>0</v>
      </c>
      <c r="BH193" s="166">
        <f>IF(N193="zníž. prenesená",J193,0)</f>
        <v>0</v>
      </c>
      <c r="BI193" s="166">
        <f>IF(N193="nulová",J193,0)</f>
        <v>0</v>
      </c>
      <c r="BJ193" s="14" t="s">
        <v>84</v>
      </c>
      <c r="BK193" s="166">
        <f>ROUND(I193*H193,2)</f>
        <v>0</v>
      </c>
      <c r="BL193" s="14" t="s">
        <v>2322</v>
      </c>
      <c r="BM193" s="165" t="s">
        <v>424</v>
      </c>
    </row>
    <row r="194" spans="1:65" s="2" customFormat="1" ht="16.5" customHeight="1" x14ac:dyDescent="0.2">
      <c r="A194" s="29"/>
      <c r="B194" s="152"/>
      <c r="C194" s="153" t="s">
        <v>322</v>
      </c>
      <c r="D194" s="153" t="s">
        <v>213</v>
      </c>
      <c r="E194" s="154" t="s">
        <v>2521</v>
      </c>
      <c r="F194" s="155" t="s">
        <v>2522</v>
      </c>
      <c r="G194" s="156" t="s">
        <v>920</v>
      </c>
      <c r="H194" s="157">
        <v>20</v>
      </c>
      <c r="I194" s="158"/>
      <c r="J194" s="159">
        <f>ROUND(I194*H194,2)</f>
        <v>0</v>
      </c>
      <c r="K194" s="160"/>
      <c r="L194" s="30"/>
      <c r="M194" s="161" t="s">
        <v>1</v>
      </c>
      <c r="N194" s="162" t="s">
        <v>37</v>
      </c>
      <c r="O194" s="58"/>
      <c r="P194" s="163">
        <f>O194*H194</f>
        <v>0</v>
      </c>
      <c r="Q194" s="163">
        <v>0</v>
      </c>
      <c r="R194" s="163">
        <f>Q194*H194</f>
        <v>0</v>
      </c>
      <c r="S194" s="163">
        <v>0</v>
      </c>
      <c r="T194" s="164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2322</v>
      </c>
      <c r="AT194" s="165" t="s">
        <v>213</v>
      </c>
      <c r="AU194" s="165" t="s">
        <v>84</v>
      </c>
      <c r="AY194" s="14" t="s">
        <v>211</v>
      </c>
      <c r="BE194" s="166">
        <f>IF(N194="základná",J194,0)</f>
        <v>0</v>
      </c>
      <c r="BF194" s="166">
        <f>IF(N194="znížená",J194,0)</f>
        <v>0</v>
      </c>
      <c r="BG194" s="166">
        <f>IF(N194="zákl. prenesená",J194,0)</f>
        <v>0</v>
      </c>
      <c r="BH194" s="166">
        <f>IF(N194="zníž. prenesená",J194,0)</f>
        <v>0</v>
      </c>
      <c r="BI194" s="166">
        <f>IF(N194="nulová",J194,0)</f>
        <v>0</v>
      </c>
      <c r="BJ194" s="14" t="s">
        <v>84</v>
      </c>
      <c r="BK194" s="166">
        <f>ROUND(I194*H194,2)</f>
        <v>0</v>
      </c>
      <c r="BL194" s="14" t="s">
        <v>2322</v>
      </c>
      <c r="BM194" s="165" t="s">
        <v>428</v>
      </c>
    </row>
    <row r="195" spans="1:65" s="2" customFormat="1" ht="16.5" customHeight="1" x14ac:dyDescent="0.2">
      <c r="A195" s="29"/>
      <c r="B195" s="152"/>
      <c r="C195" s="153" t="s">
        <v>418</v>
      </c>
      <c r="D195" s="153" t="s">
        <v>213</v>
      </c>
      <c r="E195" s="154" t="s">
        <v>2523</v>
      </c>
      <c r="F195" s="155" t="s">
        <v>2524</v>
      </c>
      <c r="G195" s="156" t="s">
        <v>920</v>
      </c>
      <c r="H195" s="157">
        <v>24</v>
      </c>
      <c r="I195" s="158"/>
      <c r="J195" s="159">
        <f>ROUND(I195*H195,2)</f>
        <v>0</v>
      </c>
      <c r="K195" s="160"/>
      <c r="L195" s="30"/>
      <c r="M195" s="179" t="s">
        <v>1</v>
      </c>
      <c r="N195" s="180" t="s">
        <v>37</v>
      </c>
      <c r="O195" s="181"/>
      <c r="P195" s="182">
        <f>O195*H195</f>
        <v>0</v>
      </c>
      <c r="Q195" s="182">
        <v>0</v>
      </c>
      <c r="R195" s="182">
        <f>Q195*H195</f>
        <v>0</v>
      </c>
      <c r="S195" s="182">
        <v>0</v>
      </c>
      <c r="T195" s="183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2322</v>
      </c>
      <c r="AT195" s="165" t="s">
        <v>213</v>
      </c>
      <c r="AU195" s="165" t="s">
        <v>84</v>
      </c>
      <c r="AY195" s="14" t="s">
        <v>211</v>
      </c>
      <c r="BE195" s="166">
        <f>IF(N195="základná",J195,0)</f>
        <v>0</v>
      </c>
      <c r="BF195" s="166">
        <f>IF(N195="znížená",J195,0)</f>
        <v>0</v>
      </c>
      <c r="BG195" s="166">
        <f>IF(N195="zákl. prenesená",J195,0)</f>
        <v>0</v>
      </c>
      <c r="BH195" s="166">
        <f>IF(N195="zníž. prenesená",J195,0)</f>
        <v>0</v>
      </c>
      <c r="BI195" s="166">
        <f>IF(N195="nulová",J195,0)</f>
        <v>0</v>
      </c>
      <c r="BJ195" s="14" t="s">
        <v>84</v>
      </c>
      <c r="BK195" s="166">
        <f>ROUND(I195*H195,2)</f>
        <v>0</v>
      </c>
      <c r="BL195" s="14" t="s">
        <v>2322</v>
      </c>
      <c r="BM195" s="165" t="s">
        <v>431</v>
      </c>
    </row>
    <row r="196" spans="1:65" s="2" customFormat="1" ht="6.95" customHeight="1" x14ac:dyDescent="0.2">
      <c r="A196" s="29"/>
      <c r="B196" s="47"/>
      <c r="C196" s="48"/>
      <c r="D196" s="48"/>
      <c r="E196" s="48"/>
      <c r="F196" s="48"/>
      <c r="G196" s="48"/>
      <c r="H196" s="48"/>
      <c r="I196" s="48"/>
      <c r="J196" s="48"/>
      <c r="K196" s="48"/>
      <c r="L196" s="30"/>
      <c r="M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</row>
  </sheetData>
  <autoFilter ref="C129:K195" xr:uid="{00000000-0009-0000-0000-00000B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272"/>
  <sheetViews>
    <sheetView showGridLines="0" workbookViewId="0">
      <selection activeCell="J123" sqref="J123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121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1211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2525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ROUND(J129,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ROUND((SUM(BE129:BE271)),  2)</f>
        <v>0</v>
      </c>
      <c r="G35" s="105"/>
      <c r="H35" s="105"/>
      <c r="I35" s="106">
        <v>0.23</v>
      </c>
      <c r="J35" s="104">
        <f>ROUND(((SUM(BE129:BE271))*I35),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ROUND((SUM(BF129:BF271)),  2)</f>
        <v>0</v>
      </c>
      <c r="G36" s="105"/>
      <c r="H36" s="105"/>
      <c r="I36" s="106">
        <v>0.23</v>
      </c>
      <c r="J36" s="104">
        <f>ROUND(((SUM(BF129:BF271))*I36),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ROUND((SUM(BG129:BG271)),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ROUND((SUM(BH129:BH271)),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ROUND((SUM(BI129:BI271)),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1211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01-6 - Zdravotechnika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J129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186</v>
      </c>
      <c r="E99" s="122"/>
      <c r="F99" s="122"/>
      <c r="G99" s="122"/>
      <c r="H99" s="122"/>
      <c r="I99" s="122"/>
      <c r="J99" s="123">
        <f>J130</f>
        <v>0</v>
      </c>
      <c r="L99" s="120"/>
    </row>
    <row r="100" spans="1:47" s="10" customFormat="1" ht="19.899999999999999" hidden="1" customHeight="1" x14ac:dyDescent="0.2">
      <c r="B100" s="124"/>
      <c r="D100" s="125" t="s">
        <v>187</v>
      </c>
      <c r="E100" s="126"/>
      <c r="F100" s="126"/>
      <c r="G100" s="126"/>
      <c r="H100" s="126"/>
      <c r="I100" s="126"/>
      <c r="J100" s="127">
        <f>J131</f>
        <v>0</v>
      </c>
      <c r="L100" s="124"/>
    </row>
    <row r="101" spans="1:47" s="10" customFormat="1" ht="19.899999999999999" hidden="1" customHeight="1" x14ac:dyDescent="0.2">
      <c r="B101" s="124"/>
      <c r="D101" s="125" t="s">
        <v>2526</v>
      </c>
      <c r="E101" s="126"/>
      <c r="F101" s="126"/>
      <c r="G101" s="126"/>
      <c r="H101" s="126"/>
      <c r="I101" s="126"/>
      <c r="J101" s="127">
        <f>J139</f>
        <v>0</v>
      </c>
      <c r="L101" s="124"/>
    </row>
    <row r="102" spans="1:47" s="9" customFormat="1" ht="24.95" hidden="1" customHeight="1" x14ac:dyDescent="0.2">
      <c r="B102" s="120"/>
      <c r="D102" s="121" t="s">
        <v>192</v>
      </c>
      <c r="E102" s="122"/>
      <c r="F102" s="122"/>
      <c r="G102" s="122"/>
      <c r="H102" s="122"/>
      <c r="I102" s="122"/>
      <c r="J102" s="123">
        <f>J141</f>
        <v>0</v>
      </c>
      <c r="L102" s="120"/>
    </row>
    <row r="103" spans="1:47" s="10" customFormat="1" ht="19.899999999999999" hidden="1" customHeight="1" x14ac:dyDescent="0.2">
      <c r="B103" s="124"/>
      <c r="D103" s="125" t="s">
        <v>2527</v>
      </c>
      <c r="E103" s="126"/>
      <c r="F103" s="126"/>
      <c r="G103" s="126"/>
      <c r="H103" s="126"/>
      <c r="I103" s="126"/>
      <c r="J103" s="127">
        <f>J142</f>
        <v>0</v>
      </c>
      <c r="L103" s="124"/>
    </row>
    <row r="104" spans="1:47" s="10" customFormat="1" ht="19.899999999999999" hidden="1" customHeight="1" x14ac:dyDescent="0.2">
      <c r="B104" s="124"/>
      <c r="D104" s="125" t="s">
        <v>2528</v>
      </c>
      <c r="E104" s="126"/>
      <c r="F104" s="126"/>
      <c r="G104" s="126"/>
      <c r="H104" s="126"/>
      <c r="I104" s="126"/>
      <c r="J104" s="127">
        <f>J164</f>
        <v>0</v>
      </c>
      <c r="L104" s="124"/>
    </row>
    <row r="105" spans="1:47" s="10" customFormat="1" ht="19.899999999999999" hidden="1" customHeight="1" x14ac:dyDescent="0.2">
      <c r="B105" s="124"/>
      <c r="D105" s="125" t="s">
        <v>2529</v>
      </c>
      <c r="E105" s="126"/>
      <c r="F105" s="126"/>
      <c r="G105" s="126"/>
      <c r="H105" s="126"/>
      <c r="I105" s="126"/>
      <c r="J105" s="127">
        <f>J194</f>
        <v>0</v>
      </c>
      <c r="L105" s="124"/>
    </row>
    <row r="106" spans="1:47" s="10" customFormat="1" ht="19.899999999999999" hidden="1" customHeight="1" x14ac:dyDescent="0.2">
      <c r="B106" s="124"/>
      <c r="D106" s="125" t="s">
        <v>2530</v>
      </c>
      <c r="E106" s="126"/>
      <c r="F106" s="126"/>
      <c r="G106" s="126"/>
      <c r="H106" s="126"/>
      <c r="I106" s="126"/>
      <c r="J106" s="127">
        <f>J230</f>
        <v>0</v>
      </c>
      <c r="L106" s="124"/>
    </row>
    <row r="107" spans="1:47" s="9" customFormat="1" ht="24.95" hidden="1" customHeight="1" x14ac:dyDescent="0.2">
      <c r="B107" s="120"/>
      <c r="D107" s="121" t="s">
        <v>2531</v>
      </c>
      <c r="E107" s="122"/>
      <c r="F107" s="122"/>
      <c r="G107" s="122"/>
      <c r="H107" s="122"/>
      <c r="I107" s="122"/>
      <c r="J107" s="123">
        <f>J270</f>
        <v>0</v>
      </c>
      <c r="L107" s="120"/>
    </row>
    <row r="108" spans="1:47" s="2" customFormat="1" ht="21.75" hidden="1" customHeight="1" x14ac:dyDescent="0.2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6.95" hidden="1" customHeight="1" x14ac:dyDescent="0.2">
      <c r="A109" s="29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hidden="1" x14ac:dyDescent="0.2"/>
    <row r="111" spans="1:47" hidden="1" x14ac:dyDescent="0.2"/>
    <row r="112" spans="1:47" hidden="1" x14ac:dyDescent="0.2"/>
    <row r="113" spans="1:31" s="2" customFormat="1" ht="6.95" customHeight="1" x14ac:dyDescent="0.2">
      <c r="A113" s="29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24.95" customHeight="1" x14ac:dyDescent="0.2">
      <c r="A114" s="29"/>
      <c r="B114" s="30"/>
      <c r="C114" s="18" t="s">
        <v>197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5" customHeight="1" x14ac:dyDescent="0.2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12" customHeight="1" x14ac:dyDescent="0.2">
      <c r="A116" s="29"/>
      <c r="B116" s="30"/>
      <c r="C116" s="24" t="s">
        <v>15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16.5" customHeight="1" x14ac:dyDescent="0.2">
      <c r="A117" s="29"/>
      <c r="B117" s="30"/>
      <c r="C117" s="29"/>
      <c r="D117" s="29"/>
      <c r="E117" s="252" t="str">
        <f>E7</f>
        <v>HS Hálkova - rekonštrukcia objektu, Hálkova 3, BA</v>
      </c>
      <c r="F117" s="253"/>
      <c r="G117" s="253"/>
      <c r="H117" s="253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1" customFormat="1" ht="12" customHeight="1" x14ac:dyDescent="0.2">
      <c r="B118" s="17"/>
      <c r="C118" s="24" t="s">
        <v>177</v>
      </c>
      <c r="L118" s="17"/>
    </row>
    <row r="119" spans="1:31" s="2" customFormat="1" ht="16.5" customHeight="1" x14ac:dyDescent="0.2">
      <c r="A119" s="29"/>
      <c r="B119" s="30"/>
      <c r="C119" s="29"/>
      <c r="D119" s="29"/>
      <c r="E119" s="252" t="s">
        <v>1211</v>
      </c>
      <c r="F119" s="251"/>
      <c r="G119" s="251"/>
      <c r="H119" s="251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 x14ac:dyDescent="0.2">
      <c r="A120" s="29"/>
      <c r="B120" s="30"/>
      <c r="C120" s="24" t="s">
        <v>179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 x14ac:dyDescent="0.2">
      <c r="A121" s="29"/>
      <c r="B121" s="30"/>
      <c r="C121" s="29"/>
      <c r="D121" s="29"/>
      <c r="E121" s="225" t="str">
        <f>E11</f>
        <v>SO 01-6 - Zdravotechnika</v>
      </c>
      <c r="F121" s="251"/>
      <c r="G121" s="251"/>
      <c r="H121" s="251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6.95" customHeight="1" x14ac:dyDescent="0.2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 x14ac:dyDescent="0.2">
      <c r="A123" s="29"/>
      <c r="B123" s="30"/>
      <c r="C123" s="24" t="s">
        <v>19</v>
      </c>
      <c r="D123" s="29"/>
      <c r="E123" s="29"/>
      <c r="F123" s="22" t="str">
        <f>F14</f>
        <v xml:space="preserve"> </v>
      </c>
      <c r="G123" s="29"/>
      <c r="H123" s="29"/>
      <c r="I123" s="24" t="s">
        <v>21</v>
      </c>
      <c r="J123" s="55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 x14ac:dyDescent="0.2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5.2" customHeight="1" x14ac:dyDescent="0.2">
      <c r="A125" s="29"/>
      <c r="B125" s="30"/>
      <c r="C125" s="24" t="s">
        <v>22</v>
      </c>
      <c r="D125" s="29"/>
      <c r="E125" s="29"/>
      <c r="F125" s="22" t="str">
        <f>E17</f>
        <v xml:space="preserve"> </v>
      </c>
      <c r="G125" s="29"/>
      <c r="H125" s="29"/>
      <c r="I125" s="24" t="s">
        <v>27</v>
      </c>
      <c r="J125" s="27" t="str">
        <f>E23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 x14ac:dyDescent="0.2">
      <c r="A126" s="29"/>
      <c r="B126" s="30"/>
      <c r="C126" s="24" t="s">
        <v>25</v>
      </c>
      <c r="D126" s="29"/>
      <c r="E126" s="29"/>
      <c r="F126" s="22" t="str">
        <f>IF(E20="","",E20)</f>
        <v>Vyplň údaj</v>
      </c>
      <c r="G126" s="29"/>
      <c r="H126" s="29"/>
      <c r="I126" s="24" t="s">
        <v>28</v>
      </c>
      <c r="J126" s="27" t="str">
        <f>E26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0.35" customHeight="1" x14ac:dyDescent="0.2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11" customFormat="1" ht="29.25" customHeight="1" x14ac:dyDescent="0.2">
      <c r="A128" s="128"/>
      <c r="B128" s="129"/>
      <c r="C128" s="130" t="s">
        <v>198</v>
      </c>
      <c r="D128" s="131" t="s">
        <v>56</v>
      </c>
      <c r="E128" s="131" t="s">
        <v>52</v>
      </c>
      <c r="F128" s="131" t="s">
        <v>53</v>
      </c>
      <c r="G128" s="131" t="s">
        <v>199</v>
      </c>
      <c r="H128" s="131" t="s">
        <v>200</v>
      </c>
      <c r="I128" s="131" t="s">
        <v>201</v>
      </c>
      <c r="J128" s="132" t="s">
        <v>183</v>
      </c>
      <c r="K128" s="133" t="s">
        <v>202</v>
      </c>
      <c r="L128" s="134"/>
      <c r="M128" s="62" t="s">
        <v>1</v>
      </c>
      <c r="N128" s="63" t="s">
        <v>35</v>
      </c>
      <c r="O128" s="63" t="s">
        <v>203</v>
      </c>
      <c r="P128" s="63" t="s">
        <v>204</v>
      </c>
      <c r="Q128" s="63" t="s">
        <v>205</v>
      </c>
      <c r="R128" s="63" t="s">
        <v>206</v>
      </c>
      <c r="S128" s="63" t="s">
        <v>207</v>
      </c>
      <c r="T128" s="64" t="s">
        <v>208</v>
      </c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</row>
    <row r="129" spans="1:65" s="2" customFormat="1" ht="22.9" customHeight="1" x14ac:dyDescent="0.25">
      <c r="A129" s="29"/>
      <c r="B129" s="30"/>
      <c r="C129" s="69" t="s">
        <v>184</v>
      </c>
      <c r="D129" s="29"/>
      <c r="E129" s="29"/>
      <c r="F129" s="29"/>
      <c r="G129" s="29"/>
      <c r="H129" s="29"/>
      <c r="I129" s="29"/>
      <c r="J129" s="135">
        <f>BK129</f>
        <v>0</v>
      </c>
      <c r="K129" s="29"/>
      <c r="L129" s="30"/>
      <c r="M129" s="65"/>
      <c r="N129" s="56"/>
      <c r="O129" s="66"/>
      <c r="P129" s="136">
        <f>P130+P141+P270</f>
        <v>0</v>
      </c>
      <c r="Q129" s="66"/>
      <c r="R129" s="136">
        <f>R130+R141+R270</f>
        <v>0</v>
      </c>
      <c r="S129" s="66"/>
      <c r="T129" s="137">
        <f>T130+T141+T270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4" t="s">
        <v>70</v>
      </c>
      <c r="AU129" s="14" t="s">
        <v>185</v>
      </c>
      <c r="BK129" s="138">
        <f>BK130+BK141+BK270</f>
        <v>0</v>
      </c>
    </row>
    <row r="130" spans="1:65" s="12" customFormat="1" ht="25.9" customHeight="1" x14ac:dyDescent="0.2">
      <c r="B130" s="139"/>
      <c r="D130" s="140" t="s">
        <v>70</v>
      </c>
      <c r="E130" s="141" t="s">
        <v>209</v>
      </c>
      <c r="F130" s="141" t="s">
        <v>210</v>
      </c>
      <c r="I130" s="142"/>
      <c r="J130" s="143">
        <f>BK130</f>
        <v>0</v>
      </c>
      <c r="L130" s="139"/>
      <c r="M130" s="144"/>
      <c r="N130" s="145"/>
      <c r="O130" s="145"/>
      <c r="P130" s="146">
        <f>P131+P139</f>
        <v>0</v>
      </c>
      <c r="Q130" s="145"/>
      <c r="R130" s="146">
        <f>R131+R139</f>
        <v>0</v>
      </c>
      <c r="S130" s="145"/>
      <c r="T130" s="147">
        <f>T131+T139</f>
        <v>0</v>
      </c>
      <c r="AR130" s="140" t="s">
        <v>78</v>
      </c>
      <c r="AT130" s="148" t="s">
        <v>70</v>
      </c>
      <c r="AU130" s="148" t="s">
        <v>71</v>
      </c>
      <c r="AY130" s="140" t="s">
        <v>211</v>
      </c>
      <c r="BK130" s="149">
        <f>BK131+BK139</f>
        <v>0</v>
      </c>
    </row>
    <row r="131" spans="1:65" s="12" customFormat="1" ht="22.9" customHeight="1" x14ac:dyDescent="0.2">
      <c r="B131" s="139"/>
      <c r="D131" s="140" t="s">
        <v>70</v>
      </c>
      <c r="E131" s="150" t="s">
        <v>78</v>
      </c>
      <c r="F131" s="150" t="s">
        <v>212</v>
      </c>
      <c r="I131" s="142"/>
      <c r="J131" s="151">
        <f>BK131</f>
        <v>0</v>
      </c>
      <c r="L131" s="139"/>
      <c r="M131" s="144"/>
      <c r="N131" s="145"/>
      <c r="O131" s="145"/>
      <c r="P131" s="146">
        <f>SUM(P132:P138)</f>
        <v>0</v>
      </c>
      <c r="Q131" s="145"/>
      <c r="R131" s="146">
        <f>SUM(R132:R138)</f>
        <v>0</v>
      </c>
      <c r="S131" s="145"/>
      <c r="T131" s="147">
        <f>SUM(T132:T138)</f>
        <v>0</v>
      </c>
      <c r="AR131" s="140" t="s">
        <v>78</v>
      </c>
      <c r="AT131" s="148" t="s">
        <v>70</v>
      </c>
      <c r="AU131" s="148" t="s">
        <v>78</v>
      </c>
      <c r="AY131" s="140" t="s">
        <v>211</v>
      </c>
      <c r="BK131" s="149">
        <f>SUM(BK132:BK138)</f>
        <v>0</v>
      </c>
    </row>
    <row r="132" spans="1:65" s="2" customFormat="1" ht="33" customHeight="1" x14ac:dyDescent="0.2">
      <c r="A132" s="29"/>
      <c r="B132" s="152"/>
      <c r="C132" s="153" t="s">
        <v>78</v>
      </c>
      <c r="D132" s="153" t="s">
        <v>213</v>
      </c>
      <c r="E132" s="154" t="s">
        <v>2532</v>
      </c>
      <c r="F132" s="155" t="s">
        <v>2533</v>
      </c>
      <c r="G132" s="156" t="s">
        <v>216</v>
      </c>
      <c r="H132" s="157">
        <v>13</v>
      </c>
      <c r="I132" s="158"/>
      <c r="J132" s="159">
        <f t="shared" ref="J132:J138" si="0">ROUND(I132*H132,2)</f>
        <v>0</v>
      </c>
      <c r="K132" s="160"/>
      <c r="L132" s="30"/>
      <c r="M132" s="161" t="s">
        <v>1</v>
      </c>
      <c r="N132" s="162" t="s">
        <v>37</v>
      </c>
      <c r="O132" s="58"/>
      <c r="P132" s="163">
        <f t="shared" ref="P132:P138" si="1">O132*H132</f>
        <v>0</v>
      </c>
      <c r="Q132" s="163">
        <v>0</v>
      </c>
      <c r="R132" s="163">
        <f t="shared" ref="R132:R138" si="2">Q132*H132</f>
        <v>0</v>
      </c>
      <c r="S132" s="163">
        <v>0</v>
      </c>
      <c r="T132" s="164">
        <f t="shared" ref="T132:T138" si="3"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217</v>
      </c>
      <c r="AT132" s="165" t="s">
        <v>213</v>
      </c>
      <c r="AU132" s="165" t="s">
        <v>84</v>
      </c>
      <c r="AY132" s="14" t="s">
        <v>211</v>
      </c>
      <c r="BE132" s="166">
        <f t="shared" ref="BE132:BE138" si="4">IF(N132="základná",J132,0)</f>
        <v>0</v>
      </c>
      <c r="BF132" s="166">
        <f t="shared" ref="BF132:BF138" si="5">IF(N132="znížená",J132,0)</f>
        <v>0</v>
      </c>
      <c r="BG132" s="166">
        <f t="shared" ref="BG132:BG138" si="6">IF(N132="zákl. prenesená",J132,0)</f>
        <v>0</v>
      </c>
      <c r="BH132" s="166">
        <f t="shared" ref="BH132:BH138" si="7">IF(N132="zníž. prenesená",J132,0)</f>
        <v>0</v>
      </c>
      <c r="BI132" s="166">
        <f t="shared" ref="BI132:BI138" si="8">IF(N132="nulová",J132,0)</f>
        <v>0</v>
      </c>
      <c r="BJ132" s="14" t="s">
        <v>84</v>
      </c>
      <c r="BK132" s="166">
        <f t="shared" ref="BK132:BK138" si="9">ROUND(I132*H132,2)</f>
        <v>0</v>
      </c>
      <c r="BL132" s="14" t="s">
        <v>217</v>
      </c>
      <c r="BM132" s="165" t="s">
        <v>84</v>
      </c>
    </row>
    <row r="133" spans="1:65" s="2" customFormat="1" ht="24.2" customHeight="1" x14ac:dyDescent="0.2">
      <c r="A133" s="29"/>
      <c r="B133" s="152"/>
      <c r="C133" s="153" t="s">
        <v>84</v>
      </c>
      <c r="D133" s="153" t="s">
        <v>213</v>
      </c>
      <c r="E133" s="154" t="s">
        <v>2534</v>
      </c>
      <c r="F133" s="155" t="s">
        <v>2535</v>
      </c>
      <c r="G133" s="156" t="s">
        <v>216</v>
      </c>
      <c r="H133" s="157">
        <v>13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37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217</v>
      </c>
      <c r="AT133" s="165" t="s">
        <v>213</v>
      </c>
      <c r="AU133" s="165" t="s">
        <v>84</v>
      </c>
      <c r="AY133" s="14" t="s">
        <v>211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84</v>
      </c>
      <c r="BK133" s="166">
        <f t="shared" si="9"/>
        <v>0</v>
      </c>
      <c r="BL133" s="14" t="s">
        <v>217</v>
      </c>
      <c r="BM133" s="165" t="s">
        <v>217</v>
      </c>
    </row>
    <row r="134" spans="1:65" s="2" customFormat="1" ht="24.2" customHeight="1" x14ac:dyDescent="0.2">
      <c r="A134" s="29"/>
      <c r="B134" s="152"/>
      <c r="C134" s="153" t="s">
        <v>220</v>
      </c>
      <c r="D134" s="153" t="s">
        <v>213</v>
      </c>
      <c r="E134" s="154" t="s">
        <v>2536</v>
      </c>
      <c r="F134" s="155" t="s">
        <v>2537</v>
      </c>
      <c r="G134" s="156" t="s">
        <v>223</v>
      </c>
      <c r="H134" s="157">
        <v>22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37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217</v>
      </c>
      <c r="AT134" s="165" t="s">
        <v>213</v>
      </c>
      <c r="AU134" s="165" t="s">
        <v>84</v>
      </c>
      <c r="AY134" s="14" t="s">
        <v>211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84</v>
      </c>
      <c r="BK134" s="166">
        <f t="shared" si="9"/>
        <v>0</v>
      </c>
      <c r="BL134" s="14" t="s">
        <v>217</v>
      </c>
      <c r="BM134" s="165" t="s">
        <v>224</v>
      </c>
    </row>
    <row r="135" spans="1:65" s="2" customFormat="1" ht="24.2" customHeight="1" x14ac:dyDescent="0.2">
      <c r="A135" s="29"/>
      <c r="B135" s="152"/>
      <c r="C135" s="153" t="s">
        <v>217</v>
      </c>
      <c r="D135" s="153" t="s">
        <v>213</v>
      </c>
      <c r="E135" s="154" t="s">
        <v>2538</v>
      </c>
      <c r="F135" s="155" t="s">
        <v>2539</v>
      </c>
      <c r="G135" s="156" t="s">
        <v>223</v>
      </c>
      <c r="H135" s="157">
        <v>22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37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217</v>
      </c>
      <c r="AT135" s="165" t="s">
        <v>213</v>
      </c>
      <c r="AU135" s="165" t="s">
        <v>84</v>
      </c>
      <c r="AY135" s="14" t="s">
        <v>211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84</v>
      </c>
      <c r="BK135" s="166">
        <f t="shared" si="9"/>
        <v>0</v>
      </c>
      <c r="BL135" s="14" t="s">
        <v>217</v>
      </c>
      <c r="BM135" s="165" t="s">
        <v>227</v>
      </c>
    </row>
    <row r="136" spans="1:65" s="2" customFormat="1" ht="33" customHeight="1" x14ac:dyDescent="0.2">
      <c r="A136" s="29"/>
      <c r="B136" s="152"/>
      <c r="C136" s="153" t="s">
        <v>228</v>
      </c>
      <c r="D136" s="153" t="s">
        <v>213</v>
      </c>
      <c r="E136" s="154" t="s">
        <v>2540</v>
      </c>
      <c r="F136" s="155" t="s">
        <v>2541</v>
      </c>
      <c r="G136" s="156" t="s">
        <v>223</v>
      </c>
      <c r="H136" s="157">
        <v>22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37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217</v>
      </c>
      <c r="AT136" s="165" t="s">
        <v>213</v>
      </c>
      <c r="AU136" s="165" t="s">
        <v>84</v>
      </c>
      <c r="AY136" s="14" t="s">
        <v>211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84</v>
      </c>
      <c r="BK136" s="166">
        <f t="shared" si="9"/>
        <v>0</v>
      </c>
      <c r="BL136" s="14" t="s">
        <v>217</v>
      </c>
      <c r="BM136" s="165" t="s">
        <v>231</v>
      </c>
    </row>
    <row r="137" spans="1:65" s="2" customFormat="1" ht="33" customHeight="1" x14ac:dyDescent="0.2">
      <c r="A137" s="29"/>
      <c r="B137" s="152"/>
      <c r="C137" s="153" t="s">
        <v>224</v>
      </c>
      <c r="D137" s="153" t="s">
        <v>213</v>
      </c>
      <c r="E137" s="154" t="s">
        <v>2540</v>
      </c>
      <c r="F137" s="155" t="s">
        <v>2541</v>
      </c>
      <c r="G137" s="156" t="s">
        <v>223</v>
      </c>
      <c r="H137" s="157">
        <v>19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37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217</v>
      </c>
      <c r="AT137" s="165" t="s">
        <v>213</v>
      </c>
      <c r="AU137" s="165" t="s">
        <v>84</v>
      </c>
      <c r="AY137" s="14" t="s">
        <v>211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84</v>
      </c>
      <c r="BK137" s="166">
        <f t="shared" si="9"/>
        <v>0</v>
      </c>
      <c r="BL137" s="14" t="s">
        <v>217</v>
      </c>
      <c r="BM137" s="165" t="s">
        <v>234</v>
      </c>
    </row>
    <row r="138" spans="1:65" s="2" customFormat="1" ht="24.2" customHeight="1" x14ac:dyDescent="0.2">
      <c r="A138" s="29"/>
      <c r="B138" s="152"/>
      <c r="C138" s="167" t="s">
        <v>235</v>
      </c>
      <c r="D138" s="167" t="s">
        <v>401</v>
      </c>
      <c r="E138" s="168" t="s">
        <v>2542</v>
      </c>
      <c r="F138" s="169" t="s">
        <v>2543</v>
      </c>
      <c r="G138" s="170" t="s">
        <v>385</v>
      </c>
      <c r="H138" s="171">
        <v>45</v>
      </c>
      <c r="I138" s="172"/>
      <c r="J138" s="173">
        <f t="shared" si="0"/>
        <v>0</v>
      </c>
      <c r="K138" s="174"/>
      <c r="L138" s="175"/>
      <c r="M138" s="176" t="s">
        <v>1</v>
      </c>
      <c r="N138" s="177" t="s">
        <v>37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227</v>
      </c>
      <c r="AT138" s="165" t="s">
        <v>401</v>
      </c>
      <c r="AU138" s="165" t="s">
        <v>84</v>
      </c>
      <c r="AY138" s="14" t="s">
        <v>211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84</v>
      </c>
      <c r="BK138" s="166">
        <f t="shared" si="9"/>
        <v>0</v>
      </c>
      <c r="BL138" s="14" t="s">
        <v>217</v>
      </c>
      <c r="BM138" s="165" t="s">
        <v>239</v>
      </c>
    </row>
    <row r="139" spans="1:65" s="12" customFormat="1" ht="22.9" customHeight="1" x14ac:dyDescent="0.2">
      <c r="B139" s="139"/>
      <c r="D139" s="140" t="s">
        <v>70</v>
      </c>
      <c r="E139" s="150" t="s">
        <v>244</v>
      </c>
      <c r="F139" s="150" t="s">
        <v>2544</v>
      </c>
      <c r="I139" s="142"/>
      <c r="J139" s="151">
        <f>BK139</f>
        <v>0</v>
      </c>
      <c r="L139" s="139"/>
      <c r="M139" s="144"/>
      <c r="N139" s="145"/>
      <c r="O139" s="145"/>
      <c r="P139" s="146">
        <f>P140</f>
        <v>0</v>
      </c>
      <c r="Q139" s="145"/>
      <c r="R139" s="146">
        <f>R140</f>
        <v>0</v>
      </c>
      <c r="S139" s="145"/>
      <c r="T139" s="147">
        <f>T140</f>
        <v>0</v>
      </c>
      <c r="AR139" s="140" t="s">
        <v>78</v>
      </c>
      <c r="AT139" s="148" t="s">
        <v>70</v>
      </c>
      <c r="AU139" s="148" t="s">
        <v>78</v>
      </c>
      <c r="AY139" s="140" t="s">
        <v>211</v>
      </c>
      <c r="BK139" s="149">
        <f>BK140</f>
        <v>0</v>
      </c>
    </row>
    <row r="140" spans="1:65" s="2" customFormat="1" ht="21.75" customHeight="1" x14ac:dyDescent="0.2">
      <c r="A140" s="29"/>
      <c r="B140" s="152"/>
      <c r="C140" s="153" t="s">
        <v>227</v>
      </c>
      <c r="D140" s="153" t="s">
        <v>213</v>
      </c>
      <c r="E140" s="154" t="s">
        <v>362</v>
      </c>
      <c r="F140" s="155" t="s">
        <v>363</v>
      </c>
      <c r="G140" s="156" t="s">
        <v>238</v>
      </c>
      <c r="H140" s="157">
        <v>13.144</v>
      </c>
      <c r="I140" s="158"/>
      <c r="J140" s="159">
        <f>ROUND(I140*H140,2)</f>
        <v>0</v>
      </c>
      <c r="K140" s="160"/>
      <c r="L140" s="30"/>
      <c r="M140" s="161" t="s">
        <v>1</v>
      </c>
      <c r="N140" s="162" t="s">
        <v>37</v>
      </c>
      <c r="O140" s="58"/>
      <c r="P140" s="163">
        <f>O140*H140</f>
        <v>0</v>
      </c>
      <c r="Q140" s="163">
        <v>0</v>
      </c>
      <c r="R140" s="163">
        <f>Q140*H140</f>
        <v>0</v>
      </c>
      <c r="S140" s="163">
        <v>0</v>
      </c>
      <c r="T140" s="164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217</v>
      </c>
      <c r="AT140" s="165" t="s">
        <v>213</v>
      </c>
      <c r="AU140" s="165" t="s">
        <v>84</v>
      </c>
      <c r="AY140" s="14" t="s">
        <v>211</v>
      </c>
      <c r="BE140" s="166">
        <f>IF(N140="základná",J140,0)</f>
        <v>0</v>
      </c>
      <c r="BF140" s="166">
        <f>IF(N140="znížená",J140,0)</f>
        <v>0</v>
      </c>
      <c r="BG140" s="166">
        <f>IF(N140="zákl. prenesená",J140,0)</f>
        <v>0</v>
      </c>
      <c r="BH140" s="166">
        <f>IF(N140="zníž. prenesená",J140,0)</f>
        <v>0</v>
      </c>
      <c r="BI140" s="166">
        <f>IF(N140="nulová",J140,0)</f>
        <v>0</v>
      </c>
      <c r="BJ140" s="14" t="s">
        <v>84</v>
      </c>
      <c r="BK140" s="166">
        <f>ROUND(I140*H140,2)</f>
        <v>0</v>
      </c>
      <c r="BL140" s="14" t="s">
        <v>217</v>
      </c>
      <c r="BM140" s="165" t="s">
        <v>243</v>
      </c>
    </row>
    <row r="141" spans="1:65" s="12" customFormat="1" ht="25.9" customHeight="1" x14ac:dyDescent="0.2">
      <c r="B141" s="139"/>
      <c r="D141" s="140" t="s">
        <v>70</v>
      </c>
      <c r="E141" s="141" t="s">
        <v>393</v>
      </c>
      <c r="F141" s="141" t="s">
        <v>394</v>
      </c>
      <c r="I141" s="142"/>
      <c r="J141" s="143">
        <f>BK141</f>
        <v>0</v>
      </c>
      <c r="L141" s="139"/>
      <c r="M141" s="144"/>
      <c r="N141" s="145"/>
      <c r="O141" s="145"/>
      <c r="P141" s="146">
        <f>P142+P164+P194+P230</f>
        <v>0</v>
      </c>
      <c r="Q141" s="145"/>
      <c r="R141" s="146">
        <f>R142+R164+R194+R230</f>
        <v>0</v>
      </c>
      <c r="S141" s="145"/>
      <c r="T141" s="147">
        <f>T142+T164+T194+T230</f>
        <v>0</v>
      </c>
      <c r="AR141" s="140" t="s">
        <v>84</v>
      </c>
      <c r="AT141" s="148" t="s">
        <v>70</v>
      </c>
      <c r="AU141" s="148" t="s">
        <v>71</v>
      </c>
      <c r="AY141" s="140" t="s">
        <v>211</v>
      </c>
      <c r="BK141" s="149">
        <f>BK142+BK164+BK194+BK230</f>
        <v>0</v>
      </c>
    </row>
    <row r="142" spans="1:65" s="12" customFormat="1" ht="22.9" customHeight="1" x14ac:dyDescent="0.2">
      <c r="B142" s="139"/>
      <c r="D142" s="140" t="s">
        <v>70</v>
      </c>
      <c r="E142" s="150" t="s">
        <v>560</v>
      </c>
      <c r="F142" s="150" t="s">
        <v>2545</v>
      </c>
      <c r="I142" s="142"/>
      <c r="J142" s="151">
        <f>BK142</f>
        <v>0</v>
      </c>
      <c r="L142" s="139"/>
      <c r="M142" s="144"/>
      <c r="N142" s="145"/>
      <c r="O142" s="145"/>
      <c r="P142" s="146">
        <f>SUM(P143:P163)</f>
        <v>0</v>
      </c>
      <c r="Q142" s="145"/>
      <c r="R142" s="146">
        <f>SUM(R143:R163)</f>
        <v>0</v>
      </c>
      <c r="S142" s="145"/>
      <c r="T142" s="147">
        <f>SUM(T143:T163)</f>
        <v>0</v>
      </c>
      <c r="AR142" s="140" t="s">
        <v>84</v>
      </c>
      <c r="AT142" s="148" t="s">
        <v>70</v>
      </c>
      <c r="AU142" s="148" t="s">
        <v>78</v>
      </c>
      <c r="AY142" s="140" t="s">
        <v>211</v>
      </c>
      <c r="BK142" s="149">
        <f>SUM(BK143:BK163)</f>
        <v>0</v>
      </c>
    </row>
    <row r="143" spans="1:65" s="2" customFormat="1" ht="24.2" customHeight="1" x14ac:dyDescent="0.2">
      <c r="A143" s="29"/>
      <c r="B143" s="152"/>
      <c r="C143" s="153" t="s">
        <v>244</v>
      </c>
      <c r="D143" s="153" t="s">
        <v>213</v>
      </c>
      <c r="E143" s="154" t="s">
        <v>2546</v>
      </c>
      <c r="F143" s="155" t="s">
        <v>2547</v>
      </c>
      <c r="G143" s="156" t="s">
        <v>257</v>
      </c>
      <c r="H143" s="157">
        <v>395</v>
      </c>
      <c r="I143" s="158"/>
      <c r="J143" s="159">
        <f t="shared" ref="J143:J163" si="10">ROUND(I143*H143,2)</f>
        <v>0</v>
      </c>
      <c r="K143" s="160"/>
      <c r="L143" s="30"/>
      <c r="M143" s="161" t="s">
        <v>1</v>
      </c>
      <c r="N143" s="162" t="s">
        <v>37</v>
      </c>
      <c r="O143" s="58"/>
      <c r="P143" s="163">
        <f t="shared" ref="P143:P163" si="11">O143*H143</f>
        <v>0</v>
      </c>
      <c r="Q143" s="163">
        <v>0</v>
      </c>
      <c r="R143" s="163">
        <f t="shared" ref="R143:R163" si="12">Q143*H143</f>
        <v>0</v>
      </c>
      <c r="S143" s="163">
        <v>0</v>
      </c>
      <c r="T143" s="164">
        <f t="shared" ref="T143:T163" si="13"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243</v>
      </c>
      <c r="AT143" s="165" t="s">
        <v>213</v>
      </c>
      <c r="AU143" s="165" t="s">
        <v>84</v>
      </c>
      <c r="AY143" s="14" t="s">
        <v>211</v>
      </c>
      <c r="BE143" s="166">
        <f t="shared" ref="BE143:BE163" si="14">IF(N143="základná",J143,0)</f>
        <v>0</v>
      </c>
      <c r="BF143" s="166">
        <f t="shared" ref="BF143:BF163" si="15">IF(N143="znížená",J143,0)</f>
        <v>0</v>
      </c>
      <c r="BG143" s="166">
        <f t="shared" ref="BG143:BG163" si="16">IF(N143="zákl. prenesená",J143,0)</f>
        <v>0</v>
      </c>
      <c r="BH143" s="166">
        <f t="shared" ref="BH143:BH163" si="17">IF(N143="zníž. prenesená",J143,0)</f>
        <v>0</v>
      </c>
      <c r="BI143" s="166">
        <f t="shared" ref="BI143:BI163" si="18">IF(N143="nulová",J143,0)</f>
        <v>0</v>
      </c>
      <c r="BJ143" s="14" t="s">
        <v>84</v>
      </c>
      <c r="BK143" s="166">
        <f t="shared" ref="BK143:BK163" si="19">ROUND(I143*H143,2)</f>
        <v>0</v>
      </c>
      <c r="BL143" s="14" t="s">
        <v>243</v>
      </c>
      <c r="BM143" s="165" t="s">
        <v>247</v>
      </c>
    </row>
    <row r="144" spans="1:65" s="2" customFormat="1" ht="33" customHeight="1" x14ac:dyDescent="0.2">
      <c r="A144" s="29"/>
      <c r="B144" s="152"/>
      <c r="C144" s="167" t="s">
        <v>231</v>
      </c>
      <c r="D144" s="167" t="s">
        <v>401</v>
      </c>
      <c r="E144" s="168" t="s">
        <v>2548</v>
      </c>
      <c r="F144" s="169" t="s">
        <v>2549</v>
      </c>
      <c r="G144" s="170" t="s">
        <v>257</v>
      </c>
      <c r="H144" s="171">
        <v>154</v>
      </c>
      <c r="I144" s="172"/>
      <c r="J144" s="173">
        <f t="shared" si="10"/>
        <v>0</v>
      </c>
      <c r="K144" s="174"/>
      <c r="L144" s="175"/>
      <c r="M144" s="176" t="s">
        <v>1</v>
      </c>
      <c r="N144" s="177" t="s">
        <v>37</v>
      </c>
      <c r="O144" s="58"/>
      <c r="P144" s="163">
        <f t="shared" si="11"/>
        <v>0</v>
      </c>
      <c r="Q144" s="163">
        <v>0</v>
      </c>
      <c r="R144" s="163">
        <f t="shared" si="12"/>
        <v>0</v>
      </c>
      <c r="S144" s="163">
        <v>0</v>
      </c>
      <c r="T144" s="164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280</v>
      </c>
      <c r="AT144" s="165" t="s">
        <v>401</v>
      </c>
      <c r="AU144" s="165" t="s">
        <v>84</v>
      </c>
      <c r="AY144" s="14" t="s">
        <v>211</v>
      </c>
      <c r="BE144" s="166">
        <f t="shared" si="14"/>
        <v>0</v>
      </c>
      <c r="BF144" s="166">
        <f t="shared" si="15"/>
        <v>0</v>
      </c>
      <c r="BG144" s="166">
        <f t="shared" si="16"/>
        <v>0</v>
      </c>
      <c r="BH144" s="166">
        <f t="shared" si="17"/>
        <v>0</v>
      </c>
      <c r="BI144" s="166">
        <f t="shared" si="18"/>
        <v>0</v>
      </c>
      <c r="BJ144" s="14" t="s">
        <v>84</v>
      </c>
      <c r="BK144" s="166">
        <f t="shared" si="19"/>
        <v>0</v>
      </c>
      <c r="BL144" s="14" t="s">
        <v>243</v>
      </c>
      <c r="BM144" s="165" t="s">
        <v>250</v>
      </c>
    </row>
    <row r="145" spans="1:65" s="2" customFormat="1" ht="33" customHeight="1" x14ac:dyDescent="0.2">
      <c r="A145" s="29"/>
      <c r="B145" s="152"/>
      <c r="C145" s="167" t="s">
        <v>251</v>
      </c>
      <c r="D145" s="167" t="s">
        <v>401</v>
      </c>
      <c r="E145" s="168" t="s">
        <v>2550</v>
      </c>
      <c r="F145" s="169" t="s">
        <v>2551</v>
      </c>
      <c r="G145" s="170" t="s">
        <v>257</v>
      </c>
      <c r="H145" s="171">
        <v>140</v>
      </c>
      <c r="I145" s="172"/>
      <c r="J145" s="173">
        <f t="shared" si="10"/>
        <v>0</v>
      </c>
      <c r="K145" s="174"/>
      <c r="L145" s="175"/>
      <c r="M145" s="176" t="s">
        <v>1</v>
      </c>
      <c r="N145" s="177" t="s">
        <v>37</v>
      </c>
      <c r="O145" s="58"/>
      <c r="P145" s="163">
        <f t="shared" si="11"/>
        <v>0</v>
      </c>
      <c r="Q145" s="163">
        <v>0</v>
      </c>
      <c r="R145" s="163">
        <f t="shared" si="12"/>
        <v>0</v>
      </c>
      <c r="S145" s="163">
        <v>0</v>
      </c>
      <c r="T145" s="164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280</v>
      </c>
      <c r="AT145" s="165" t="s">
        <v>401</v>
      </c>
      <c r="AU145" s="165" t="s">
        <v>84</v>
      </c>
      <c r="AY145" s="14" t="s">
        <v>211</v>
      </c>
      <c r="BE145" s="166">
        <f t="shared" si="14"/>
        <v>0</v>
      </c>
      <c r="BF145" s="166">
        <f t="shared" si="15"/>
        <v>0</v>
      </c>
      <c r="BG145" s="166">
        <f t="shared" si="16"/>
        <v>0</v>
      </c>
      <c r="BH145" s="166">
        <f t="shared" si="17"/>
        <v>0</v>
      </c>
      <c r="BI145" s="166">
        <f t="shared" si="18"/>
        <v>0</v>
      </c>
      <c r="BJ145" s="14" t="s">
        <v>84</v>
      </c>
      <c r="BK145" s="166">
        <f t="shared" si="19"/>
        <v>0</v>
      </c>
      <c r="BL145" s="14" t="s">
        <v>243</v>
      </c>
      <c r="BM145" s="165" t="s">
        <v>254</v>
      </c>
    </row>
    <row r="146" spans="1:65" s="2" customFormat="1" ht="33" customHeight="1" x14ac:dyDescent="0.2">
      <c r="A146" s="29"/>
      <c r="B146" s="152"/>
      <c r="C146" s="167" t="s">
        <v>234</v>
      </c>
      <c r="D146" s="167" t="s">
        <v>401</v>
      </c>
      <c r="E146" s="168" t="s">
        <v>2552</v>
      </c>
      <c r="F146" s="169" t="s">
        <v>2553</v>
      </c>
      <c r="G146" s="170" t="s">
        <v>257</v>
      </c>
      <c r="H146" s="171">
        <v>101</v>
      </c>
      <c r="I146" s="172"/>
      <c r="J146" s="173">
        <f t="shared" si="10"/>
        <v>0</v>
      </c>
      <c r="K146" s="174"/>
      <c r="L146" s="175"/>
      <c r="M146" s="176" t="s">
        <v>1</v>
      </c>
      <c r="N146" s="177" t="s">
        <v>37</v>
      </c>
      <c r="O146" s="58"/>
      <c r="P146" s="163">
        <f t="shared" si="11"/>
        <v>0</v>
      </c>
      <c r="Q146" s="163">
        <v>0</v>
      </c>
      <c r="R146" s="163">
        <f t="shared" si="12"/>
        <v>0</v>
      </c>
      <c r="S146" s="163">
        <v>0</v>
      </c>
      <c r="T146" s="164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280</v>
      </c>
      <c r="AT146" s="165" t="s">
        <v>401</v>
      </c>
      <c r="AU146" s="165" t="s">
        <v>84</v>
      </c>
      <c r="AY146" s="14" t="s">
        <v>211</v>
      </c>
      <c r="BE146" s="166">
        <f t="shared" si="14"/>
        <v>0</v>
      </c>
      <c r="BF146" s="166">
        <f t="shared" si="15"/>
        <v>0</v>
      </c>
      <c r="BG146" s="166">
        <f t="shared" si="16"/>
        <v>0</v>
      </c>
      <c r="BH146" s="166">
        <f t="shared" si="17"/>
        <v>0</v>
      </c>
      <c r="BI146" s="166">
        <f t="shared" si="18"/>
        <v>0</v>
      </c>
      <c r="BJ146" s="14" t="s">
        <v>84</v>
      </c>
      <c r="BK146" s="166">
        <f t="shared" si="19"/>
        <v>0</v>
      </c>
      <c r="BL146" s="14" t="s">
        <v>243</v>
      </c>
      <c r="BM146" s="165" t="s">
        <v>266</v>
      </c>
    </row>
    <row r="147" spans="1:65" s="2" customFormat="1" ht="24.2" customHeight="1" x14ac:dyDescent="0.2">
      <c r="A147" s="29"/>
      <c r="B147" s="152"/>
      <c r="C147" s="153" t="s">
        <v>259</v>
      </c>
      <c r="D147" s="153" t="s">
        <v>213</v>
      </c>
      <c r="E147" s="154" t="s">
        <v>2554</v>
      </c>
      <c r="F147" s="155" t="s">
        <v>2555</v>
      </c>
      <c r="G147" s="156" t="s">
        <v>257</v>
      </c>
      <c r="H147" s="157">
        <v>218</v>
      </c>
      <c r="I147" s="158"/>
      <c r="J147" s="159">
        <f t="shared" si="10"/>
        <v>0</v>
      </c>
      <c r="K147" s="160"/>
      <c r="L147" s="30"/>
      <c r="M147" s="161" t="s">
        <v>1</v>
      </c>
      <c r="N147" s="162" t="s">
        <v>37</v>
      </c>
      <c r="O147" s="58"/>
      <c r="P147" s="163">
        <f t="shared" si="11"/>
        <v>0</v>
      </c>
      <c r="Q147" s="163">
        <v>0</v>
      </c>
      <c r="R147" s="163">
        <f t="shared" si="12"/>
        <v>0</v>
      </c>
      <c r="S147" s="163">
        <v>0</v>
      </c>
      <c r="T147" s="164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243</v>
      </c>
      <c r="AT147" s="165" t="s">
        <v>213</v>
      </c>
      <c r="AU147" s="165" t="s">
        <v>84</v>
      </c>
      <c r="AY147" s="14" t="s">
        <v>211</v>
      </c>
      <c r="BE147" s="166">
        <f t="shared" si="14"/>
        <v>0</v>
      </c>
      <c r="BF147" s="166">
        <f t="shared" si="15"/>
        <v>0</v>
      </c>
      <c r="BG147" s="166">
        <f t="shared" si="16"/>
        <v>0</v>
      </c>
      <c r="BH147" s="166">
        <f t="shared" si="17"/>
        <v>0</v>
      </c>
      <c r="BI147" s="166">
        <f t="shared" si="18"/>
        <v>0</v>
      </c>
      <c r="BJ147" s="14" t="s">
        <v>84</v>
      </c>
      <c r="BK147" s="166">
        <f t="shared" si="19"/>
        <v>0</v>
      </c>
      <c r="BL147" s="14" t="s">
        <v>243</v>
      </c>
      <c r="BM147" s="165" t="s">
        <v>270</v>
      </c>
    </row>
    <row r="148" spans="1:65" s="2" customFormat="1" ht="33" customHeight="1" x14ac:dyDescent="0.2">
      <c r="A148" s="29"/>
      <c r="B148" s="152"/>
      <c r="C148" s="167" t="s">
        <v>239</v>
      </c>
      <c r="D148" s="167" t="s">
        <v>401</v>
      </c>
      <c r="E148" s="168" t="s">
        <v>2556</v>
      </c>
      <c r="F148" s="169" t="s">
        <v>2557</v>
      </c>
      <c r="G148" s="170" t="s">
        <v>257</v>
      </c>
      <c r="H148" s="171">
        <v>3</v>
      </c>
      <c r="I148" s="172"/>
      <c r="J148" s="173">
        <f t="shared" si="10"/>
        <v>0</v>
      </c>
      <c r="K148" s="174"/>
      <c r="L148" s="175"/>
      <c r="M148" s="176" t="s">
        <v>1</v>
      </c>
      <c r="N148" s="177" t="s">
        <v>37</v>
      </c>
      <c r="O148" s="58"/>
      <c r="P148" s="163">
        <f t="shared" si="11"/>
        <v>0</v>
      </c>
      <c r="Q148" s="163">
        <v>0</v>
      </c>
      <c r="R148" s="163">
        <f t="shared" si="12"/>
        <v>0</v>
      </c>
      <c r="S148" s="163">
        <v>0</v>
      </c>
      <c r="T148" s="164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280</v>
      </c>
      <c r="AT148" s="165" t="s">
        <v>401</v>
      </c>
      <c r="AU148" s="165" t="s">
        <v>84</v>
      </c>
      <c r="AY148" s="14" t="s">
        <v>211</v>
      </c>
      <c r="BE148" s="166">
        <f t="shared" si="14"/>
        <v>0</v>
      </c>
      <c r="BF148" s="166">
        <f t="shared" si="15"/>
        <v>0</v>
      </c>
      <c r="BG148" s="166">
        <f t="shared" si="16"/>
        <v>0</v>
      </c>
      <c r="BH148" s="166">
        <f t="shared" si="17"/>
        <v>0</v>
      </c>
      <c r="BI148" s="166">
        <f t="shared" si="18"/>
        <v>0</v>
      </c>
      <c r="BJ148" s="14" t="s">
        <v>84</v>
      </c>
      <c r="BK148" s="166">
        <f t="shared" si="19"/>
        <v>0</v>
      </c>
      <c r="BL148" s="14" t="s">
        <v>243</v>
      </c>
      <c r="BM148" s="165" t="s">
        <v>273</v>
      </c>
    </row>
    <row r="149" spans="1:65" s="2" customFormat="1" ht="33" customHeight="1" x14ac:dyDescent="0.2">
      <c r="A149" s="29"/>
      <c r="B149" s="152"/>
      <c r="C149" s="167" t="s">
        <v>267</v>
      </c>
      <c r="D149" s="167" t="s">
        <v>401</v>
      </c>
      <c r="E149" s="168" t="s">
        <v>2558</v>
      </c>
      <c r="F149" s="169" t="s">
        <v>2559</v>
      </c>
      <c r="G149" s="170" t="s">
        <v>257</v>
      </c>
      <c r="H149" s="171">
        <v>28</v>
      </c>
      <c r="I149" s="172"/>
      <c r="J149" s="173">
        <f t="shared" si="10"/>
        <v>0</v>
      </c>
      <c r="K149" s="174"/>
      <c r="L149" s="175"/>
      <c r="M149" s="176" t="s">
        <v>1</v>
      </c>
      <c r="N149" s="177" t="s">
        <v>37</v>
      </c>
      <c r="O149" s="58"/>
      <c r="P149" s="163">
        <f t="shared" si="11"/>
        <v>0</v>
      </c>
      <c r="Q149" s="163">
        <v>0</v>
      </c>
      <c r="R149" s="163">
        <f t="shared" si="12"/>
        <v>0</v>
      </c>
      <c r="S149" s="163">
        <v>0</v>
      </c>
      <c r="T149" s="164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280</v>
      </c>
      <c r="AT149" s="165" t="s">
        <v>401</v>
      </c>
      <c r="AU149" s="165" t="s">
        <v>84</v>
      </c>
      <c r="AY149" s="14" t="s">
        <v>211</v>
      </c>
      <c r="BE149" s="166">
        <f t="shared" si="14"/>
        <v>0</v>
      </c>
      <c r="BF149" s="166">
        <f t="shared" si="15"/>
        <v>0</v>
      </c>
      <c r="BG149" s="166">
        <f t="shared" si="16"/>
        <v>0</v>
      </c>
      <c r="BH149" s="166">
        <f t="shared" si="17"/>
        <v>0</v>
      </c>
      <c r="BI149" s="166">
        <f t="shared" si="18"/>
        <v>0</v>
      </c>
      <c r="BJ149" s="14" t="s">
        <v>84</v>
      </c>
      <c r="BK149" s="166">
        <f t="shared" si="19"/>
        <v>0</v>
      </c>
      <c r="BL149" s="14" t="s">
        <v>243</v>
      </c>
      <c r="BM149" s="165" t="s">
        <v>277</v>
      </c>
    </row>
    <row r="150" spans="1:65" s="2" customFormat="1" ht="33" customHeight="1" x14ac:dyDescent="0.2">
      <c r="A150" s="29"/>
      <c r="B150" s="152"/>
      <c r="C150" s="167" t="s">
        <v>243</v>
      </c>
      <c r="D150" s="167" t="s">
        <v>401</v>
      </c>
      <c r="E150" s="168" t="s">
        <v>2560</v>
      </c>
      <c r="F150" s="169" t="s">
        <v>2561</v>
      </c>
      <c r="G150" s="170" t="s">
        <v>257</v>
      </c>
      <c r="H150" s="171">
        <v>92</v>
      </c>
      <c r="I150" s="172"/>
      <c r="J150" s="173">
        <f t="shared" si="10"/>
        <v>0</v>
      </c>
      <c r="K150" s="174"/>
      <c r="L150" s="175"/>
      <c r="M150" s="176" t="s">
        <v>1</v>
      </c>
      <c r="N150" s="177" t="s">
        <v>37</v>
      </c>
      <c r="O150" s="58"/>
      <c r="P150" s="163">
        <f t="shared" si="11"/>
        <v>0</v>
      </c>
      <c r="Q150" s="163">
        <v>0</v>
      </c>
      <c r="R150" s="163">
        <f t="shared" si="12"/>
        <v>0</v>
      </c>
      <c r="S150" s="163">
        <v>0</v>
      </c>
      <c r="T150" s="164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280</v>
      </c>
      <c r="AT150" s="165" t="s">
        <v>401</v>
      </c>
      <c r="AU150" s="165" t="s">
        <v>84</v>
      </c>
      <c r="AY150" s="14" t="s">
        <v>211</v>
      </c>
      <c r="BE150" s="166">
        <f t="shared" si="14"/>
        <v>0</v>
      </c>
      <c r="BF150" s="166">
        <f t="shared" si="15"/>
        <v>0</v>
      </c>
      <c r="BG150" s="166">
        <f t="shared" si="16"/>
        <v>0</v>
      </c>
      <c r="BH150" s="166">
        <f t="shared" si="17"/>
        <v>0</v>
      </c>
      <c r="BI150" s="166">
        <f t="shared" si="18"/>
        <v>0</v>
      </c>
      <c r="BJ150" s="14" t="s">
        <v>84</v>
      </c>
      <c r="BK150" s="166">
        <f t="shared" si="19"/>
        <v>0</v>
      </c>
      <c r="BL150" s="14" t="s">
        <v>243</v>
      </c>
      <c r="BM150" s="165" t="s">
        <v>280</v>
      </c>
    </row>
    <row r="151" spans="1:65" s="2" customFormat="1" ht="33" customHeight="1" x14ac:dyDescent="0.2">
      <c r="A151" s="29"/>
      <c r="B151" s="152"/>
      <c r="C151" s="167" t="s">
        <v>274</v>
      </c>
      <c r="D151" s="167" t="s">
        <v>401</v>
      </c>
      <c r="E151" s="168" t="s">
        <v>2562</v>
      </c>
      <c r="F151" s="169" t="s">
        <v>2563</v>
      </c>
      <c r="G151" s="170" t="s">
        <v>257</v>
      </c>
      <c r="H151" s="171">
        <v>95</v>
      </c>
      <c r="I151" s="172"/>
      <c r="J151" s="173">
        <f t="shared" si="10"/>
        <v>0</v>
      </c>
      <c r="K151" s="174"/>
      <c r="L151" s="175"/>
      <c r="M151" s="176" t="s">
        <v>1</v>
      </c>
      <c r="N151" s="177" t="s">
        <v>37</v>
      </c>
      <c r="O151" s="58"/>
      <c r="P151" s="163">
        <f t="shared" si="11"/>
        <v>0</v>
      </c>
      <c r="Q151" s="163">
        <v>0</v>
      </c>
      <c r="R151" s="163">
        <f t="shared" si="12"/>
        <v>0</v>
      </c>
      <c r="S151" s="163">
        <v>0</v>
      </c>
      <c r="T151" s="164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280</v>
      </c>
      <c r="AT151" s="165" t="s">
        <v>401</v>
      </c>
      <c r="AU151" s="165" t="s">
        <v>84</v>
      </c>
      <c r="AY151" s="14" t="s">
        <v>211</v>
      </c>
      <c r="BE151" s="166">
        <f t="shared" si="14"/>
        <v>0</v>
      </c>
      <c r="BF151" s="166">
        <f t="shared" si="15"/>
        <v>0</v>
      </c>
      <c r="BG151" s="166">
        <f t="shared" si="16"/>
        <v>0</v>
      </c>
      <c r="BH151" s="166">
        <f t="shared" si="17"/>
        <v>0</v>
      </c>
      <c r="BI151" s="166">
        <f t="shared" si="18"/>
        <v>0</v>
      </c>
      <c r="BJ151" s="14" t="s">
        <v>84</v>
      </c>
      <c r="BK151" s="166">
        <f t="shared" si="19"/>
        <v>0</v>
      </c>
      <c r="BL151" s="14" t="s">
        <v>243</v>
      </c>
      <c r="BM151" s="165" t="s">
        <v>284</v>
      </c>
    </row>
    <row r="152" spans="1:65" s="2" customFormat="1" ht="24.2" customHeight="1" x14ac:dyDescent="0.2">
      <c r="A152" s="29"/>
      <c r="B152" s="152"/>
      <c r="C152" s="153" t="s">
        <v>247</v>
      </c>
      <c r="D152" s="153" t="s">
        <v>213</v>
      </c>
      <c r="E152" s="154" t="s">
        <v>2564</v>
      </c>
      <c r="F152" s="155" t="s">
        <v>2565</v>
      </c>
      <c r="G152" s="156" t="s">
        <v>257</v>
      </c>
      <c r="H152" s="157">
        <v>3</v>
      </c>
      <c r="I152" s="158"/>
      <c r="J152" s="159">
        <f t="shared" si="10"/>
        <v>0</v>
      </c>
      <c r="K152" s="160"/>
      <c r="L152" s="30"/>
      <c r="M152" s="161" t="s">
        <v>1</v>
      </c>
      <c r="N152" s="162" t="s">
        <v>37</v>
      </c>
      <c r="O152" s="58"/>
      <c r="P152" s="163">
        <f t="shared" si="11"/>
        <v>0</v>
      </c>
      <c r="Q152" s="163">
        <v>0</v>
      </c>
      <c r="R152" s="163">
        <f t="shared" si="12"/>
        <v>0</v>
      </c>
      <c r="S152" s="163">
        <v>0</v>
      </c>
      <c r="T152" s="164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243</v>
      </c>
      <c r="AT152" s="165" t="s">
        <v>213</v>
      </c>
      <c r="AU152" s="165" t="s">
        <v>84</v>
      </c>
      <c r="AY152" s="14" t="s">
        <v>211</v>
      </c>
      <c r="BE152" s="166">
        <f t="shared" si="14"/>
        <v>0</v>
      </c>
      <c r="BF152" s="166">
        <f t="shared" si="15"/>
        <v>0</v>
      </c>
      <c r="BG152" s="166">
        <f t="shared" si="16"/>
        <v>0</v>
      </c>
      <c r="BH152" s="166">
        <f t="shared" si="17"/>
        <v>0</v>
      </c>
      <c r="BI152" s="166">
        <f t="shared" si="18"/>
        <v>0</v>
      </c>
      <c r="BJ152" s="14" t="s">
        <v>84</v>
      </c>
      <c r="BK152" s="166">
        <f t="shared" si="19"/>
        <v>0</v>
      </c>
      <c r="BL152" s="14" t="s">
        <v>243</v>
      </c>
      <c r="BM152" s="165" t="s">
        <v>291</v>
      </c>
    </row>
    <row r="153" spans="1:65" s="2" customFormat="1" ht="33" customHeight="1" x14ac:dyDescent="0.2">
      <c r="A153" s="29"/>
      <c r="B153" s="152"/>
      <c r="C153" s="167" t="s">
        <v>281</v>
      </c>
      <c r="D153" s="167" t="s">
        <v>401</v>
      </c>
      <c r="E153" s="168" t="s">
        <v>2566</v>
      </c>
      <c r="F153" s="169" t="s">
        <v>2567</v>
      </c>
      <c r="G153" s="170" t="s">
        <v>257</v>
      </c>
      <c r="H153" s="171">
        <v>3</v>
      </c>
      <c r="I153" s="172"/>
      <c r="J153" s="173">
        <f t="shared" si="10"/>
        <v>0</v>
      </c>
      <c r="K153" s="174"/>
      <c r="L153" s="175"/>
      <c r="M153" s="176" t="s">
        <v>1</v>
      </c>
      <c r="N153" s="177" t="s">
        <v>37</v>
      </c>
      <c r="O153" s="58"/>
      <c r="P153" s="163">
        <f t="shared" si="11"/>
        <v>0</v>
      </c>
      <c r="Q153" s="163">
        <v>0</v>
      </c>
      <c r="R153" s="163">
        <f t="shared" si="12"/>
        <v>0</v>
      </c>
      <c r="S153" s="163">
        <v>0</v>
      </c>
      <c r="T153" s="164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280</v>
      </c>
      <c r="AT153" s="165" t="s">
        <v>401</v>
      </c>
      <c r="AU153" s="165" t="s">
        <v>84</v>
      </c>
      <c r="AY153" s="14" t="s">
        <v>211</v>
      </c>
      <c r="BE153" s="166">
        <f t="shared" si="14"/>
        <v>0</v>
      </c>
      <c r="BF153" s="166">
        <f t="shared" si="15"/>
        <v>0</v>
      </c>
      <c r="BG153" s="166">
        <f t="shared" si="16"/>
        <v>0</v>
      </c>
      <c r="BH153" s="166">
        <f t="shared" si="17"/>
        <v>0</v>
      </c>
      <c r="BI153" s="166">
        <f t="shared" si="18"/>
        <v>0</v>
      </c>
      <c r="BJ153" s="14" t="s">
        <v>84</v>
      </c>
      <c r="BK153" s="166">
        <f t="shared" si="19"/>
        <v>0</v>
      </c>
      <c r="BL153" s="14" t="s">
        <v>243</v>
      </c>
      <c r="BM153" s="165" t="s">
        <v>287</v>
      </c>
    </row>
    <row r="154" spans="1:65" s="2" customFormat="1" ht="21.75" customHeight="1" x14ac:dyDescent="0.2">
      <c r="A154" s="29"/>
      <c r="B154" s="152"/>
      <c r="C154" s="153" t="s">
        <v>250</v>
      </c>
      <c r="D154" s="153" t="s">
        <v>213</v>
      </c>
      <c r="E154" s="154" t="s">
        <v>2568</v>
      </c>
      <c r="F154" s="155" t="s">
        <v>2569</v>
      </c>
      <c r="G154" s="156" t="s">
        <v>257</v>
      </c>
      <c r="H154" s="157">
        <v>95</v>
      </c>
      <c r="I154" s="158"/>
      <c r="J154" s="159">
        <f t="shared" si="10"/>
        <v>0</v>
      </c>
      <c r="K154" s="160"/>
      <c r="L154" s="30"/>
      <c r="M154" s="161" t="s">
        <v>1</v>
      </c>
      <c r="N154" s="162" t="s">
        <v>37</v>
      </c>
      <c r="O154" s="58"/>
      <c r="P154" s="163">
        <f t="shared" si="11"/>
        <v>0</v>
      </c>
      <c r="Q154" s="163">
        <v>0</v>
      </c>
      <c r="R154" s="163">
        <f t="shared" si="12"/>
        <v>0</v>
      </c>
      <c r="S154" s="163">
        <v>0</v>
      </c>
      <c r="T154" s="164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243</v>
      </c>
      <c r="AT154" s="165" t="s">
        <v>213</v>
      </c>
      <c r="AU154" s="165" t="s">
        <v>84</v>
      </c>
      <c r="AY154" s="14" t="s">
        <v>211</v>
      </c>
      <c r="BE154" s="166">
        <f t="shared" si="14"/>
        <v>0</v>
      </c>
      <c r="BF154" s="166">
        <f t="shared" si="15"/>
        <v>0</v>
      </c>
      <c r="BG154" s="166">
        <f t="shared" si="16"/>
        <v>0</v>
      </c>
      <c r="BH154" s="166">
        <f t="shared" si="17"/>
        <v>0</v>
      </c>
      <c r="BI154" s="166">
        <f t="shared" si="18"/>
        <v>0</v>
      </c>
      <c r="BJ154" s="14" t="s">
        <v>84</v>
      </c>
      <c r="BK154" s="166">
        <f t="shared" si="19"/>
        <v>0</v>
      </c>
      <c r="BL154" s="14" t="s">
        <v>243</v>
      </c>
      <c r="BM154" s="165" t="s">
        <v>294</v>
      </c>
    </row>
    <row r="155" spans="1:65" s="2" customFormat="1" ht="33" customHeight="1" x14ac:dyDescent="0.2">
      <c r="A155" s="29"/>
      <c r="B155" s="152"/>
      <c r="C155" s="167" t="s">
        <v>288</v>
      </c>
      <c r="D155" s="167" t="s">
        <v>401</v>
      </c>
      <c r="E155" s="168" t="s">
        <v>2570</v>
      </c>
      <c r="F155" s="169" t="s">
        <v>2571</v>
      </c>
      <c r="G155" s="170" t="s">
        <v>257</v>
      </c>
      <c r="H155" s="171">
        <v>95</v>
      </c>
      <c r="I155" s="172"/>
      <c r="J155" s="173">
        <f t="shared" si="10"/>
        <v>0</v>
      </c>
      <c r="K155" s="174"/>
      <c r="L155" s="175"/>
      <c r="M155" s="176" t="s">
        <v>1</v>
      </c>
      <c r="N155" s="177" t="s">
        <v>37</v>
      </c>
      <c r="O155" s="58"/>
      <c r="P155" s="163">
        <f t="shared" si="11"/>
        <v>0</v>
      </c>
      <c r="Q155" s="163">
        <v>0</v>
      </c>
      <c r="R155" s="163">
        <f t="shared" si="12"/>
        <v>0</v>
      </c>
      <c r="S155" s="163">
        <v>0</v>
      </c>
      <c r="T155" s="164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280</v>
      </c>
      <c r="AT155" s="165" t="s">
        <v>401</v>
      </c>
      <c r="AU155" s="165" t="s">
        <v>84</v>
      </c>
      <c r="AY155" s="14" t="s">
        <v>211</v>
      </c>
      <c r="BE155" s="166">
        <f t="shared" si="14"/>
        <v>0</v>
      </c>
      <c r="BF155" s="166">
        <f t="shared" si="15"/>
        <v>0</v>
      </c>
      <c r="BG155" s="166">
        <f t="shared" si="16"/>
        <v>0</v>
      </c>
      <c r="BH155" s="166">
        <f t="shared" si="17"/>
        <v>0</v>
      </c>
      <c r="BI155" s="166">
        <f t="shared" si="18"/>
        <v>0</v>
      </c>
      <c r="BJ155" s="14" t="s">
        <v>84</v>
      </c>
      <c r="BK155" s="166">
        <f t="shared" si="19"/>
        <v>0</v>
      </c>
      <c r="BL155" s="14" t="s">
        <v>243</v>
      </c>
      <c r="BM155" s="165" t="s">
        <v>297</v>
      </c>
    </row>
    <row r="156" spans="1:65" s="2" customFormat="1" ht="16.5" customHeight="1" x14ac:dyDescent="0.2">
      <c r="A156" s="29"/>
      <c r="B156" s="152"/>
      <c r="C156" s="153" t="s">
        <v>254</v>
      </c>
      <c r="D156" s="153" t="s">
        <v>213</v>
      </c>
      <c r="E156" s="154" t="s">
        <v>2572</v>
      </c>
      <c r="F156" s="155" t="s">
        <v>2573</v>
      </c>
      <c r="G156" s="156" t="s">
        <v>257</v>
      </c>
      <c r="H156" s="157">
        <v>95</v>
      </c>
      <c r="I156" s="158"/>
      <c r="J156" s="159">
        <f t="shared" si="10"/>
        <v>0</v>
      </c>
      <c r="K156" s="160"/>
      <c r="L156" s="30"/>
      <c r="M156" s="161" t="s">
        <v>1</v>
      </c>
      <c r="N156" s="162" t="s">
        <v>37</v>
      </c>
      <c r="O156" s="58"/>
      <c r="P156" s="163">
        <f t="shared" si="11"/>
        <v>0</v>
      </c>
      <c r="Q156" s="163">
        <v>0</v>
      </c>
      <c r="R156" s="163">
        <f t="shared" si="12"/>
        <v>0</v>
      </c>
      <c r="S156" s="163">
        <v>0</v>
      </c>
      <c r="T156" s="164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243</v>
      </c>
      <c r="AT156" s="165" t="s">
        <v>213</v>
      </c>
      <c r="AU156" s="165" t="s">
        <v>84</v>
      </c>
      <c r="AY156" s="14" t="s">
        <v>211</v>
      </c>
      <c r="BE156" s="166">
        <f t="shared" si="14"/>
        <v>0</v>
      </c>
      <c r="BF156" s="166">
        <f t="shared" si="15"/>
        <v>0</v>
      </c>
      <c r="BG156" s="166">
        <f t="shared" si="16"/>
        <v>0</v>
      </c>
      <c r="BH156" s="166">
        <f t="shared" si="17"/>
        <v>0</v>
      </c>
      <c r="BI156" s="166">
        <f t="shared" si="18"/>
        <v>0</v>
      </c>
      <c r="BJ156" s="14" t="s">
        <v>84</v>
      </c>
      <c r="BK156" s="166">
        <f t="shared" si="19"/>
        <v>0</v>
      </c>
      <c r="BL156" s="14" t="s">
        <v>243</v>
      </c>
      <c r="BM156" s="165" t="s">
        <v>300</v>
      </c>
    </row>
    <row r="157" spans="1:65" s="2" customFormat="1" ht="24.2" customHeight="1" x14ac:dyDescent="0.2">
      <c r="A157" s="29"/>
      <c r="B157" s="152"/>
      <c r="C157" s="167" t="s">
        <v>7</v>
      </c>
      <c r="D157" s="167" t="s">
        <v>401</v>
      </c>
      <c r="E157" s="168" t="s">
        <v>2574</v>
      </c>
      <c r="F157" s="169" t="s">
        <v>2575</v>
      </c>
      <c r="G157" s="170" t="s">
        <v>257</v>
      </c>
      <c r="H157" s="171">
        <v>95</v>
      </c>
      <c r="I157" s="172"/>
      <c r="J157" s="173">
        <f t="shared" si="10"/>
        <v>0</v>
      </c>
      <c r="K157" s="174"/>
      <c r="L157" s="175"/>
      <c r="M157" s="176" t="s">
        <v>1</v>
      </c>
      <c r="N157" s="177" t="s">
        <v>37</v>
      </c>
      <c r="O157" s="58"/>
      <c r="P157" s="163">
        <f t="shared" si="11"/>
        <v>0</v>
      </c>
      <c r="Q157" s="163">
        <v>0</v>
      </c>
      <c r="R157" s="163">
        <f t="shared" si="12"/>
        <v>0</v>
      </c>
      <c r="S157" s="163">
        <v>0</v>
      </c>
      <c r="T157" s="164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280</v>
      </c>
      <c r="AT157" s="165" t="s">
        <v>401</v>
      </c>
      <c r="AU157" s="165" t="s">
        <v>84</v>
      </c>
      <c r="AY157" s="14" t="s">
        <v>211</v>
      </c>
      <c r="BE157" s="166">
        <f t="shared" si="14"/>
        <v>0</v>
      </c>
      <c r="BF157" s="166">
        <f t="shared" si="15"/>
        <v>0</v>
      </c>
      <c r="BG157" s="166">
        <f t="shared" si="16"/>
        <v>0</v>
      </c>
      <c r="BH157" s="166">
        <f t="shared" si="17"/>
        <v>0</v>
      </c>
      <c r="BI157" s="166">
        <f t="shared" si="18"/>
        <v>0</v>
      </c>
      <c r="BJ157" s="14" t="s">
        <v>84</v>
      </c>
      <c r="BK157" s="166">
        <f t="shared" si="19"/>
        <v>0</v>
      </c>
      <c r="BL157" s="14" t="s">
        <v>243</v>
      </c>
      <c r="BM157" s="165" t="s">
        <v>304</v>
      </c>
    </row>
    <row r="158" spans="1:65" s="2" customFormat="1" ht="24.2" customHeight="1" x14ac:dyDescent="0.2">
      <c r="A158" s="29"/>
      <c r="B158" s="152"/>
      <c r="C158" s="153" t="s">
        <v>266</v>
      </c>
      <c r="D158" s="153" t="s">
        <v>213</v>
      </c>
      <c r="E158" s="154" t="s">
        <v>2576</v>
      </c>
      <c r="F158" s="155" t="s">
        <v>2577</v>
      </c>
      <c r="G158" s="156" t="s">
        <v>385</v>
      </c>
      <c r="H158" s="157">
        <v>9</v>
      </c>
      <c r="I158" s="158"/>
      <c r="J158" s="159">
        <f t="shared" si="10"/>
        <v>0</v>
      </c>
      <c r="K158" s="160"/>
      <c r="L158" s="30"/>
      <c r="M158" s="161" t="s">
        <v>1</v>
      </c>
      <c r="N158" s="162" t="s">
        <v>37</v>
      </c>
      <c r="O158" s="58"/>
      <c r="P158" s="163">
        <f t="shared" si="11"/>
        <v>0</v>
      </c>
      <c r="Q158" s="163">
        <v>0</v>
      </c>
      <c r="R158" s="163">
        <f t="shared" si="12"/>
        <v>0</v>
      </c>
      <c r="S158" s="163">
        <v>0</v>
      </c>
      <c r="T158" s="164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243</v>
      </c>
      <c r="AT158" s="165" t="s">
        <v>213</v>
      </c>
      <c r="AU158" s="165" t="s">
        <v>84</v>
      </c>
      <c r="AY158" s="14" t="s">
        <v>211</v>
      </c>
      <c r="BE158" s="166">
        <f t="shared" si="14"/>
        <v>0</v>
      </c>
      <c r="BF158" s="166">
        <f t="shared" si="15"/>
        <v>0</v>
      </c>
      <c r="BG158" s="166">
        <f t="shared" si="16"/>
        <v>0</v>
      </c>
      <c r="BH158" s="166">
        <f t="shared" si="17"/>
        <v>0</v>
      </c>
      <c r="BI158" s="166">
        <f t="shared" si="18"/>
        <v>0</v>
      </c>
      <c r="BJ158" s="14" t="s">
        <v>84</v>
      </c>
      <c r="BK158" s="166">
        <f t="shared" si="19"/>
        <v>0</v>
      </c>
      <c r="BL158" s="14" t="s">
        <v>243</v>
      </c>
      <c r="BM158" s="165" t="s">
        <v>307</v>
      </c>
    </row>
    <row r="159" spans="1:65" s="2" customFormat="1" ht="24.2" customHeight="1" x14ac:dyDescent="0.2">
      <c r="A159" s="29"/>
      <c r="B159" s="152"/>
      <c r="C159" s="167" t="s">
        <v>301</v>
      </c>
      <c r="D159" s="167" t="s">
        <v>401</v>
      </c>
      <c r="E159" s="168" t="s">
        <v>2578</v>
      </c>
      <c r="F159" s="169" t="s">
        <v>2579</v>
      </c>
      <c r="G159" s="170" t="s">
        <v>385</v>
      </c>
      <c r="H159" s="171">
        <v>9</v>
      </c>
      <c r="I159" s="172"/>
      <c r="J159" s="173">
        <f t="shared" si="10"/>
        <v>0</v>
      </c>
      <c r="K159" s="174"/>
      <c r="L159" s="175"/>
      <c r="M159" s="176" t="s">
        <v>1</v>
      </c>
      <c r="N159" s="177" t="s">
        <v>37</v>
      </c>
      <c r="O159" s="58"/>
      <c r="P159" s="163">
        <f t="shared" si="11"/>
        <v>0</v>
      </c>
      <c r="Q159" s="163">
        <v>0</v>
      </c>
      <c r="R159" s="163">
        <f t="shared" si="12"/>
        <v>0</v>
      </c>
      <c r="S159" s="163">
        <v>0</v>
      </c>
      <c r="T159" s="164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280</v>
      </c>
      <c r="AT159" s="165" t="s">
        <v>401</v>
      </c>
      <c r="AU159" s="165" t="s">
        <v>84</v>
      </c>
      <c r="AY159" s="14" t="s">
        <v>211</v>
      </c>
      <c r="BE159" s="166">
        <f t="shared" si="14"/>
        <v>0</v>
      </c>
      <c r="BF159" s="166">
        <f t="shared" si="15"/>
        <v>0</v>
      </c>
      <c r="BG159" s="166">
        <f t="shared" si="16"/>
        <v>0</v>
      </c>
      <c r="BH159" s="166">
        <f t="shared" si="17"/>
        <v>0</v>
      </c>
      <c r="BI159" s="166">
        <f t="shared" si="18"/>
        <v>0</v>
      </c>
      <c r="BJ159" s="14" t="s">
        <v>84</v>
      </c>
      <c r="BK159" s="166">
        <f t="shared" si="19"/>
        <v>0</v>
      </c>
      <c r="BL159" s="14" t="s">
        <v>243</v>
      </c>
      <c r="BM159" s="165" t="s">
        <v>311</v>
      </c>
    </row>
    <row r="160" spans="1:65" s="2" customFormat="1" ht="24.2" customHeight="1" x14ac:dyDescent="0.2">
      <c r="A160" s="29"/>
      <c r="B160" s="152"/>
      <c r="C160" s="153" t="s">
        <v>270</v>
      </c>
      <c r="D160" s="153" t="s">
        <v>213</v>
      </c>
      <c r="E160" s="154" t="s">
        <v>2580</v>
      </c>
      <c r="F160" s="155" t="s">
        <v>2581</v>
      </c>
      <c r="G160" s="156" t="s">
        <v>385</v>
      </c>
      <c r="H160" s="157">
        <v>20</v>
      </c>
      <c r="I160" s="158"/>
      <c r="J160" s="159">
        <f t="shared" si="10"/>
        <v>0</v>
      </c>
      <c r="K160" s="160"/>
      <c r="L160" s="30"/>
      <c r="M160" s="161" t="s">
        <v>1</v>
      </c>
      <c r="N160" s="162" t="s">
        <v>37</v>
      </c>
      <c r="O160" s="58"/>
      <c r="P160" s="163">
        <f t="shared" si="11"/>
        <v>0</v>
      </c>
      <c r="Q160" s="163">
        <v>0</v>
      </c>
      <c r="R160" s="163">
        <f t="shared" si="12"/>
        <v>0</v>
      </c>
      <c r="S160" s="163">
        <v>0</v>
      </c>
      <c r="T160" s="164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243</v>
      </c>
      <c r="AT160" s="165" t="s">
        <v>213</v>
      </c>
      <c r="AU160" s="165" t="s">
        <v>84</v>
      </c>
      <c r="AY160" s="14" t="s">
        <v>211</v>
      </c>
      <c r="BE160" s="166">
        <f t="shared" si="14"/>
        <v>0</v>
      </c>
      <c r="BF160" s="166">
        <f t="shared" si="15"/>
        <v>0</v>
      </c>
      <c r="BG160" s="166">
        <f t="shared" si="16"/>
        <v>0</v>
      </c>
      <c r="BH160" s="166">
        <f t="shared" si="17"/>
        <v>0</v>
      </c>
      <c r="BI160" s="166">
        <f t="shared" si="18"/>
        <v>0</v>
      </c>
      <c r="BJ160" s="14" t="s">
        <v>84</v>
      </c>
      <c r="BK160" s="166">
        <f t="shared" si="19"/>
        <v>0</v>
      </c>
      <c r="BL160" s="14" t="s">
        <v>243</v>
      </c>
      <c r="BM160" s="165" t="s">
        <v>314</v>
      </c>
    </row>
    <row r="161" spans="1:65" s="2" customFormat="1" ht="24.2" customHeight="1" x14ac:dyDescent="0.2">
      <c r="A161" s="29"/>
      <c r="B161" s="152"/>
      <c r="C161" s="167" t="s">
        <v>308</v>
      </c>
      <c r="D161" s="167" t="s">
        <v>401</v>
      </c>
      <c r="E161" s="168" t="s">
        <v>2582</v>
      </c>
      <c r="F161" s="169" t="s">
        <v>2583</v>
      </c>
      <c r="G161" s="170" t="s">
        <v>385</v>
      </c>
      <c r="H161" s="171">
        <v>18</v>
      </c>
      <c r="I161" s="172"/>
      <c r="J161" s="173">
        <f t="shared" si="10"/>
        <v>0</v>
      </c>
      <c r="K161" s="174"/>
      <c r="L161" s="175"/>
      <c r="M161" s="176" t="s">
        <v>1</v>
      </c>
      <c r="N161" s="177" t="s">
        <v>37</v>
      </c>
      <c r="O161" s="58"/>
      <c r="P161" s="163">
        <f t="shared" si="11"/>
        <v>0</v>
      </c>
      <c r="Q161" s="163">
        <v>0</v>
      </c>
      <c r="R161" s="163">
        <f t="shared" si="12"/>
        <v>0</v>
      </c>
      <c r="S161" s="163">
        <v>0</v>
      </c>
      <c r="T161" s="164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280</v>
      </c>
      <c r="AT161" s="165" t="s">
        <v>401</v>
      </c>
      <c r="AU161" s="165" t="s">
        <v>84</v>
      </c>
      <c r="AY161" s="14" t="s">
        <v>211</v>
      </c>
      <c r="BE161" s="166">
        <f t="shared" si="14"/>
        <v>0</v>
      </c>
      <c r="BF161" s="166">
        <f t="shared" si="15"/>
        <v>0</v>
      </c>
      <c r="BG161" s="166">
        <f t="shared" si="16"/>
        <v>0</v>
      </c>
      <c r="BH161" s="166">
        <f t="shared" si="17"/>
        <v>0</v>
      </c>
      <c r="BI161" s="166">
        <f t="shared" si="18"/>
        <v>0</v>
      </c>
      <c r="BJ161" s="14" t="s">
        <v>84</v>
      </c>
      <c r="BK161" s="166">
        <f t="shared" si="19"/>
        <v>0</v>
      </c>
      <c r="BL161" s="14" t="s">
        <v>243</v>
      </c>
      <c r="BM161" s="165" t="s">
        <v>322</v>
      </c>
    </row>
    <row r="162" spans="1:65" s="2" customFormat="1" ht="24.2" customHeight="1" x14ac:dyDescent="0.2">
      <c r="A162" s="29"/>
      <c r="B162" s="152"/>
      <c r="C162" s="167" t="s">
        <v>273</v>
      </c>
      <c r="D162" s="167" t="s">
        <v>401</v>
      </c>
      <c r="E162" s="168" t="s">
        <v>2584</v>
      </c>
      <c r="F162" s="169" t="s">
        <v>2585</v>
      </c>
      <c r="G162" s="170" t="s">
        <v>385</v>
      </c>
      <c r="H162" s="171">
        <v>2</v>
      </c>
      <c r="I162" s="172"/>
      <c r="J162" s="173">
        <f t="shared" si="10"/>
        <v>0</v>
      </c>
      <c r="K162" s="174"/>
      <c r="L162" s="175"/>
      <c r="M162" s="176" t="s">
        <v>1</v>
      </c>
      <c r="N162" s="177" t="s">
        <v>37</v>
      </c>
      <c r="O162" s="58"/>
      <c r="P162" s="163">
        <f t="shared" si="11"/>
        <v>0</v>
      </c>
      <c r="Q162" s="163">
        <v>0</v>
      </c>
      <c r="R162" s="163">
        <f t="shared" si="12"/>
        <v>0</v>
      </c>
      <c r="S162" s="163">
        <v>0</v>
      </c>
      <c r="T162" s="164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280</v>
      </c>
      <c r="AT162" s="165" t="s">
        <v>401</v>
      </c>
      <c r="AU162" s="165" t="s">
        <v>84</v>
      </c>
      <c r="AY162" s="14" t="s">
        <v>211</v>
      </c>
      <c r="BE162" s="166">
        <f t="shared" si="14"/>
        <v>0</v>
      </c>
      <c r="BF162" s="166">
        <f t="shared" si="15"/>
        <v>0</v>
      </c>
      <c r="BG162" s="166">
        <f t="shared" si="16"/>
        <v>0</v>
      </c>
      <c r="BH162" s="166">
        <f t="shared" si="17"/>
        <v>0</v>
      </c>
      <c r="BI162" s="166">
        <f t="shared" si="18"/>
        <v>0</v>
      </c>
      <c r="BJ162" s="14" t="s">
        <v>84</v>
      </c>
      <c r="BK162" s="166">
        <f t="shared" si="19"/>
        <v>0</v>
      </c>
      <c r="BL162" s="14" t="s">
        <v>243</v>
      </c>
      <c r="BM162" s="165" t="s">
        <v>326</v>
      </c>
    </row>
    <row r="163" spans="1:65" s="2" customFormat="1" ht="24.2" customHeight="1" x14ac:dyDescent="0.2">
      <c r="A163" s="29"/>
      <c r="B163" s="152"/>
      <c r="C163" s="153" t="s">
        <v>316</v>
      </c>
      <c r="D163" s="153" t="s">
        <v>213</v>
      </c>
      <c r="E163" s="154" t="s">
        <v>584</v>
      </c>
      <c r="F163" s="155" t="s">
        <v>585</v>
      </c>
      <c r="G163" s="156" t="s">
        <v>414</v>
      </c>
      <c r="H163" s="178"/>
      <c r="I163" s="158"/>
      <c r="J163" s="159">
        <f t="shared" si="10"/>
        <v>0</v>
      </c>
      <c r="K163" s="160"/>
      <c r="L163" s="30"/>
      <c r="M163" s="161" t="s">
        <v>1</v>
      </c>
      <c r="N163" s="162" t="s">
        <v>37</v>
      </c>
      <c r="O163" s="58"/>
      <c r="P163" s="163">
        <f t="shared" si="11"/>
        <v>0</v>
      </c>
      <c r="Q163" s="163">
        <v>0</v>
      </c>
      <c r="R163" s="163">
        <f t="shared" si="12"/>
        <v>0</v>
      </c>
      <c r="S163" s="163">
        <v>0</v>
      </c>
      <c r="T163" s="164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243</v>
      </c>
      <c r="AT163" s="165" t="s">
        <v>213</v>
      </c>
      <c r="AU163" s="165" t="s">
        <v>84</v>
      </c>
      <c r="AY163" s="14" t="s">
        <v>211</v>
      </c>
      <c r="BE163" s="166">
        <f t="shared" si="14"/>
        <v>0</v>
      </c>
      <c r="BF163" s="166">
        <f t="shared" si="15"/>
        <v>0</v>
      </c>
      <c r="BG163" s="166">
        <f t="shared" si="16"/>
        <v>0</v>
      </c>
      <c r="BH163" s="166">
        <f t="shared" si="17"/>
        <v>0</v>
      </c>
      <c r="BI163" s="166">
        <f t="shared" si="18"/>
        <v>0</v>
      </c>
      <c r="BJ163" s="14" t="s">
        <v>84</v>
      </c>
      <c r="BK163" s="166">
        <f t="shared" si="19"/>
        <v>0</v>
      </c>
      <c r="BL163" s="14" t="s">
        <v>243</v>
      </c>
      <c r="BM163" s="165" t="s">
        <v>329</v>
      </c>
    </row>
    <row r="164" spans="1:65" s="12" customFormat="1" ht="22.9" customHeight="1" x14ac:dyDescent="0.2">
      <c r="B164" s="139"/>
      <c r="D164" s="140" t="s">
        <v>70</v>
      </c>
      <c r="E164" s="150" t="s">
        <v>2586</v>
      </c>
      <c r="F164" s="150" t="s">
        <v>2587</v>
      </c>
      <c r="I164" s="142"/>
      <c r="J164" s="151">
        <f>BK164</f>
        <v>0</v>
      </c>
      <c r="L164" s="139"/>
      <c r="M164" s="144"/>
      <c r="N164" s="145"/>
      <c r="O164" s="145"/>
      <c r="P164" s="146">
        <f>SUM(P165:P193)</f>
        <v>0</v>
      </c>
      <c r="Q164" s="145"/>
      <c r="R164" s="146">
        <f>SUM(R165:R193)</f>
        <v>0</v>
      </c>
      <c r="S164" s="145"/>
      <c r="T164" s="147">
        <f>SUM(T165:T193)</f>
        <v>0</v>
      </c>
      <c r="AR164" s="140" t="s">
        <v>84</v>
      </c>
      <c r="AT164" s="148" t="s">
        <v>70</v>
      </c>
      <c r="AU164" s="148" t="s">
        <v>78</v>
      </c>
      <c r="AY164" s="140" t="s">
        <v>211</v>
      </c>
      <c r="BK164" s="149">
        <f>SUM(BK165:BK193)</f>
        <v>0</v>
      </c>
    </row>
    <row r="165" spans="1:65" s="2" customFormat="1" ht="33" customHeight="1" x14ac:dyDescent="0.2">
      <c r="A165" s="29"/>
      <c r="B165" s="152"/>
      <c r="C165" s="153" t="s">
        <v>277</v>
      </c>
      <c r="D165" s="153" t="s">
        <v>213</v>
      </c>
      <c r="E165" s="154" t="s">
        <v>2588</v>
      </c>
      <c r="F165" s="155" t="s">
        <v>2589</v>
      </c>
      <c r="G165" s="156" t="s">
        <v>257</v>
      </c>
      <c r="H165" s="157">
        <v>70</v>
      </c>
      <c r="I165" s="158"/>
      <c r="J165" s="159">
        <f t="shared" ref="J165:J193" si="20">ROUND(I165*H165,2)</f>
        <v>0</v>
      </c>
      <c r="K165" s="160"/>
      <c r="L165" s="30"/>
      <c r="M165" s="161" t="s">
        <v>1</v>
      </c>
      <c r="N165" s="162" t="s">
        <v>37</v>
      </c>
      <c r="O165" s="58"/>
      <c r="P165" s="163">
        <f t="shared" ref="P165:P193" si="21">O165*H165</f>
        <v>0</v>
      </c>
      <c r="Q165" s="163">
        <v>0</v>
      </c>
      <c r="R165" s="163">
        <f t="shared" ref="R165:R193" si="22">Q165*H165</f>
        <v>0</v>
      </c>
      <c r="S165" s="163">
        <v>0</v>
      </c>
      <c r="T165" s="164">
        <f t="shared" ref="T165:T193" si="23"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243</v>
      </c>
      <c r="AT165" s="165" t="s">
        <v>213</v>
      </c>
      <c r="AU165" s="165" t="s">
        <v>84</v>
      </c>
      <c r="AY165" s="14" t="s">
        <v>211</v>
      </c>
      <c r="BE165" s="166">
        <f t="shared" ref="BE165:BE193" si="24">IF(N165="základná",J165,0)</f>
        <v>0</v>
      </c>
      <c r="BF165" s="166">
        <f t="shared" ref="BF165:BF193" si="25">IF(N165="znížená",J165,0)</f>
        <v>0</v>
      </c>
      <c r="BG165" s="166">
        <f t="shared" ref="BG165:BG193" si="26">IF(N165="zákl. prenesená",J165,0)</f>
        <v>0</v>
      </c>
      <c r="BH165" s="166">
        <f t="shared" ref="BH165:BH193" si="27">IF(N165="zníž. prenesená",J165,0)</f>
        <v>0</v>
      </c>
      <c r="BI165" s="166">
        <f t="shared" ref="BI165:BI193" si="28">IF(N165="nulová",J165,0)</f>
        <v>0</v>
      </c>
      <c r="BJ165" s="14" t="s">
        <v>84</v>
      </c>
      <c r="BK165" s="166">
        <f t="shared" ref="BK165:BK193" si="29">ROUND(I165*H165,2)</f>
        <v>0</v>
      </c>
      <c r="BL165" s="14" t="s">
        <v>243</v>
      </c>
      <c r="BM165" s="165" t="s">
        <v>333</v>
      </c>
    </row>
    <row r="166" spans="1:65" s="2" customFormat="1" ht="21.75" customHeight="1" x14ac:dyDescent="0.2">
      <c r="A166" s="29"/>
      <c r="B166" s="152"/>
      <c r="C166" s="153" t="s">
        <v>323</v>
      </c>
      <c r="D166" s="153" t="s">
        <v>213</v>
      </c>
      <c r="E166" s="154" t="s">
        <v>2590</v>
      </c>
      <c r="F166" s="155" t="s">
        <v>2591</v>
      </c>
      <c r="G166" s="156" t="s">
        <v>257</v>
      </c>
      <c r="H166" s="157">
        <v>30</v>
      </c>
      <c r="I166" s="158"/>
      <c r="J166" s="159">
        <f t="shared" si="20"/>
        <v>0</v>
      </c>
      <c r="K166" s="160"/>
      <c r="L166" s="30"/>
      <c r="M166" s="161" t="s">
        <v>1</v>
      </c>
      <c r="N166" s="162" t="s">
        <v>37</v>
      </c>
      <c r="O166" s="58"/>
      <c r="P166" s="163">
        <f t="shared" si="21"/>
        <v>0</v>
      </c>
      <c r="Q166" s="163">
        <v>0</v>
      </c>
      <c r="R166" s="163">
        <f t="shared" si="22"/>
        <v>0</v>
      </c>
      <c r="S166" s="163">
        <v>0</v>
      </c>
      <c r="T166" s="164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243</v>
      </c>
      <c r="AT166" s="165" t="s">
        <v>213</v>
      </c>
      <c r="AU166" s="165" t="s">
        <v>84</v>
      </c>
      <c r="AY166" s="14" t="s">
        <v>211</v>
      </c>
      <c r="BE166" s="166">
        <f t="shared" si="24"/>
        <v>0</v>
      </c>
      <c r="BF166" s="166">
        <f t="shared" si="25"/>
        <v>0</v>
      </c>
      <c r="BG166" s="166">
        <f t="shared" si="26"/>
        <v>0</v>
      </c>
      <c r="BH166" s="166">
        <f t="shared" si="27"/>
        <v>0</v>
      </c>
      <c r="BI166" s="166">
        <f t="shared" si="28"/>
        <v>0</v>
      </c>
      <c r="BJ166" s="14" t="s">
        <v>84</v>
      </c>
      <c r="BK166" s="166">
        <f t="shared" si="29"/>
        <v>0</v>
      </c>
      <c r="BL166" s="14" t="s">
        <v>243</v>
      </c>
      <c r="BM166" s="165" t="s">
        <v>336</v>
      </c>
    </row>
    <row r="167" spans="1:65" s="2" customFormat="1" ht="21.75" customHeight="1" x14ac:dyDescent="0.2">
      <c r="A167" s="29"/>
      <c r="B167" s="152"/>
      <c r="C167" s="153" t="s">
        <v>280</v>
      </c>
      <c r="D167" s="153" t="s">
        <v>213</v>
      </c>
      <c r="E167" s="154" t="s">
        <v>2592</v>
      </c>
      <c r="F167" s="155" t="s">
        <v>2593</v>
      </c>
      <c r="G167" s="156" t="s">
        <v>257</v>
      </c>
      <c r="H167" s="157">
        <v>3</v>
      </c>
      <c r="I167" s="158"/>
      <c r="J167" s="159">
        <f t="shared" si="20"/>
        <v>0</v>
      </c>
      <c r="K167" s="160"/>
      <c r="L167" s="30"/>
      <c r="M167" s="161" t="s">
        <v>1</v>
      </c>
      <c r="N167" s="162" t="s">
        <v>37</v>
      </c>
      <c r="O167" s="58"/>
      <c r="P167" s="163">
        <f t="shared" si="21"/>
        <v>0</v>
      </c>
      <c r="Q167" s="163">
        <v>0</v>
      </c>
      <c r="R167" s="163">
        <f t="shared" si="22"/>
        <v>0</v>
      </c>
      <c r="S167" s="163">
        <v>0</v>
      </c>
      <c r="T167" s="164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243</v>
      </c>
      <c r="AT167" s="165" t="s">
        <v>213</v>
      </c>
      <c r="AU167" s="165" t="s">
        <v>84</v>
      </c>
      <c r="AY167" s="14" t="s">
        <v>211</v>
      </c>
      <c r="BE167" s="166">
        <f t="shared" si="24"/>
        <v>0</v>
      </c>
      <c r="BF167" s="166">
        <f t="shared" si="25"/>
        <v>0</v>
      </c>
      <c r="BG167" s="166">
        <f t="shared" si="26"/>
        <v>0</v>
      </c>
      <c r="BH167" s="166">
        <f t="shared" si="27"/>
        <v>0</v>
      </c>
      <c r="BI167" s="166">
        <f t="shared" si="28"/>
        <v>0</v>
      </c>
      <c r="BJ167" s="14" t="s">
        <v>84</v>
      </c>
      <c r="BK167" s="166">
        <f t="shared" si="29"/>
        <v>0</v>
      </c>
      <c r="BL167" s="14" t="s">
        <v>243</v>
      </c>
      <c r="BM167" s="165" t="s">
        <v>340</v>
      </c>
    </row>
    <row r="168" spans="1:65" s="2" customFormat="1" ht="21.75" customHeight="1" x14ac:dyDescent="0.2">
      <c r="A168" s="29"/>
      <c r="B168" s="152"/>
      <c r="C168" s="153" t="s">
        <v>330</v>
      </c>
      <c r="D168" s="153" t="s">
        <v>213</v>
      </c>
      <c r="E168" s="154" t="s">
        <v>2594</v>
      </c>
      <c r="F168" s="155" t="s">
        <v>2595</v>
      </c>
      <c r="G168" s="156" t="s">
        <v>257</v>
      </c>
      <c r="H168" s="157">
        <v>63</v>
      </c>
      <c r="I168" s="158"/>
      <c r="J168" s="159">
        <f t="shared" si="20"/>
        <v>0</v>
      </c>
      <c r="K168" s="160"/>
      <c r="L168" s="30"/>
      <c r="M168" s="161" t="s">
        <v>1</v>
      </c>
      <c r="N168" s="162" t="s">
        <v>37</v>
      </c>
      <c r="O168" s="58"/>
      <c r="P168" s="163">
        <f t="shared" si="21"/>
        <v>0</v>
      </c>
      <c r="Q168" s="163">
        <v>0</v>
      </c>
      <c r="R168" s="163">
        <f t="shared" si="22"/>
        <v>0</v>
      </c>
      <c r="S168" s="163">
        <v>0</v>
      </c>
      <c r="T168" s="164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243</v>
      </c>
      <c r="AT168" s="165" t="s">
        <v>213</v>
      </c>
      <c r="AU168" s="165" t="s">
        <v>84</v>
      </c>
      <c r="AY168" s="14" t="s">
        <v>211</v>
      </c>
      <c r="BE168" s="166">
        <f t="shared" si="24"/>
        <v>0</v>
      </c>
      <c r="BF168" s="166">
        <f t="shared" si="25"/>
        <v>0</v>
      </c>
      <c r="BG168" s="166">
        <f t="shared" si="26"/>
        <v>0</v>
      </c>
      <c r="BH168" s="166">
        <f t="shared" si="27"/>
        <v>0</v>
      </c>
      <c r="BI168" s="166">
        <f t="shared" si="28"/>
        <v>0</v>
      </c>
      <c r="BJ168" s="14" t="s">
        <v>84</v>
      </c>
      <c r="BK168" s="166">
        <f t="shared" si="29"/>
        <v>0</v>
      </c>
      <c r="BL168" s="14" t="s">
        <v>243</v>
      </c>
      <c r="BM168" s="165" t="s">
        <v>343</v>
      </c>
    </row>
    <row r="169" spans="1:65" s="2" customFormat="1" ht="21.75" customHeight="1" x14ac:dyDescent="0.2">
      <c r="A169" s="29"/>
      <c r="B169" s="152"/>
      <c r="C169" s="153" t="s">
        <v>284</v>
      </c>
      <c r="D169" s="153" t="s">
        <v>213</v>
      </c>
      <c r="E169" s="154" t="s">
        <v>2596</v>
      </c>
      <c r="F169" s="155" t="s">
        <v>2597</v>
      </c>
      <c r="G169" s="156" t="s">
        <v>257</v>
      </c>
      <c r="H169" s="157">
        <v>41</v>
      </c>
      <c r="I169" s="158"/>
      <c r="J169" s="159">
        <f t="shared" si="20"/>
        <v>0</v>
      </c>
      <c r="K169" s="160"/>
      <c r="L169" s="30"/>
      <c r="M169" s="161" t="s">
        <v>1</v>
      </c>
      <c r="N169" s="162" t="s">
        <v>37</v>
      </c>
      <c r="O169" s="58"/>
      <c r="P169" s="163">
        <f t="shared" si="21"/>
        <v>0</v>
      </c>
      <c r="Q169" s="163">
        <v>0</v>
      </c>
      <c r="R169" s="163">
        <f t="shared" si="22"/>
        <v>0</v>
      </c>
      <c r="S169" s="163">
        <v>0</v>
      </c>
      <c r="T169" s="164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243</v>
      </c>
      <c r="AT169" s="165" t="s">
        <v>213</v>
      </c>
      <c r="AU169" s="165" t="s">
        <v>84</v>
      </c>
      <c r="AY169" s="14" t="s">
        <v>211</v>
      </c>
      <c r="BE169" s="166">
        <f t="shared" si="24"/>
        <v>0</v>
      </c>
      <c r="BF169" s="166">
        <f t="shared" si="25"/>
        <v>0</v>
      </c>
      <c r="BG169" s="166">
        <f t="shared" si="26"/>
        <v>0</v>
      </c>
      <c r="BH169" s="166">
        <f t="shared" si="27"/>
        <v>0</v>
      </c>
      <c r="BI169" s="166">
        <f t="shared" si="28"/>
        <v>0</v>
      </c>
      <c r="BJ169" s="14" t="s">
        <v>84</v>
      </c>
      <c r="BK169" s="166">
        <f t="shared" si="29"/>
        <v>0</v>
      </c>
      <c r="BL169" s="14" t="s">
        <v>243</v>
      </c>
      <c r="BM169" s="165" t="s">
        <v>347</v>
      </c>
    </row>
    <row r="170" spans="1:65" s="2" customFormat="1" ht="21.75" customHeight="1" x14ac:dyDescent="0.2">
      <c r="A170" s="29"/>
      <c r="B170" s="152"/>
      <c r="C170" s="153" t="s">
        <v>337</v>
      </c>
      <c r="D170" s="153" t="s">
        <v>213</v>
      </c>
      <c r="E170" s="154" t="s">
        <v>2598</v>
      </c>
      <c r="F170" s="155" t="s">
        <v>2599</v>
      </c>
      <c r="G170" s="156" t="s">
        <v>257</v>
      </c>
      <c r="H170" s="157">
        <v>14</v>
      </c>
      <c r="I170" s="158"/>
      <c r="J170" s="159">
        <f t="shared" si="20"/>
        <v>0</v>
      </c>
      <c r="K170" s="160"/>
      <c r="L170" s="30"/>
      <c r="M170" s="161" t="s">
        <v>1</v>
      </c>
      <c r="N170" s="162" t="s">
        <v>37</v>
      </c>
      <c r="O170" s="58"/>
      <c r="P170" s="163">
        <f t="shared" si="21"/>
        <v>0</v>
      </c>
      <c r="Q170" s="163">
        <v>0</v>
      </c>
      <c r="R170" s="163">
        <f t="shared" si="22"/>
        <v>0</v>
      </c>
      <c r="S170" s="163">
        <v>0</v>
      </c>
      <c r="T170" s="164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243</v>
      </c>
      <c r="AT170" s="165" t="s">
        <v>213</v>
      </c>
      <c r="AU170" s="165" t="s">
        <v>84</v>
      </c>
      <c r="AY170" s="14" t="s">
        <v>211</v>
      </c>
      <c r="BE170" s="166">
        <f t="shared" si="24"/>
        <v>0</v>
      </c>
      <c r="BF170" s="166">
        <f t="shared" si="25"/>
        <v>0</v>
      </c>
      <c r="BG170" s="166">
        <f t="shared" si="26"/>
        <v>0</v>
      </c>
      <c r="BH170" s="166">
        <f t="shared" si="27"/>
        <v>0</v>
      </c>
      <c r="BI170" s="166">
        <f t="shared" si="28"/>
        <v>0</v>
      </c>
      <c r="BJ170" s="14" t="s">
        <v>84</v>
      </c>
      <c r="BK170" s="166">
        <f t="shared" si="29"/>
        <v>0</v>
      </c>
      <c r="BL170" s="14" t="s">
        <v>243</v>
      </c>
      <c r="BM170" s="165" t="s">
        <v>350</v>
      </c>
    </row>
    <row r="171" spans="1:65" s="2" customFormat="1" ht="21.75" customHeight="1" x14ac:dyDescent="0.2">
      <c r="A171" s="29"/>
      <c r="B171" s="152"/>
      <c r="C171" s="153" t="s">
        <v>291</v>
      </c>
      <c r="D171" s="153" t="s">
        <v>213</v>
      </c>
      <c r="E171" s="154" t="s">
        <v>2600</v>
      </c>
      <c r="F171" s="155" t="s">
        <v>2601</v>
      </c>
      <c r="G171" s="156" t="s">
        <v>257</v>
      </c>
      <c r="H171" s="157">
        <v>20</v>
      </c>
      <c r="I171" s="158"/>
      <c r="J171" s="159">
        <f t="shared" si="20"/>
        <v>0</v>
      </c>
      <c r="K171" s="160"/>
      <c r="L171" s="30"/>
      <c r="M171" s="161" t="s">
        <v>1</v>
      </c>
      <c r="N171" s="162" t="s">
        <v>37</v>
      </c>
      <c r="O171" s="58"/>
      <c r="P171" s="163">
        <f t="shared" si="21"/>
        <v>0</v>
      </c>
      <c r="Q171" s="163">
        <v>0</v>
      </c>
      <c r="R171" s="163">
        <f t="shared" si="22"/>
        <v>0</v>
      </c>
      <c r="S171" s="163">
        <v>0</v>
      </c>
      <c r="T171" s="164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243</v>
      </c>
      <c r="AT171" s="165" t="s">
        <v>213</v>
      </c>
      <c r="AU171" s="165" t="s">
        <v>84</v>
      </c>
      <c r="AY171" s="14" t="s">
        <v>211</v>
      </c>
      <c r="BE171" s="166">
        <f t="shared" si="24"/>
        <v>0</v>
      </c>
      <c r="BF171" s="166">
        <f t="shared" si="25"/>
        <v>0</v>
      </c>
      <c r="BG171" s="166">
        <f t="shared" si="26"/>
        <v>0</v>
      </c>
      <c r="BH171" s="166">
        <f t="shared" si="27"/>
        <v>0</v>
      </c>
      <c r="BI171" s="166">
        <f t="shared" si="28"/>
        <v>0</v>
      </c>
      <c r="BJ171" s="14" t="s">
        <v>84</v>
      </c>
      <c r="BK171" s="166">
        <f t="shared" si="29"/>
        <v>0</v>
      </c>
      <c r="BL171" s="14" t="s">
        <v>243</v>
      </c>
      <c r="BM171" s="165" t="s">
        <v>354</v>
      </c>
    </row>
    <row r="172" spans="1:65" s="2" customFormat="1" ht="16.5" customHeight="1" x14ac:dyDescent="0.2">
      <c r="A172" s="29"/>
      <c r="B172" s="152"/>
      <c r="C172" s="153" t="s">
        <v>344</v>
      </c>
      <c r="D172" s="153" t="s">
        <v>213</v>
      </c>
      <c r="E172" s="154" t="s">
        <v>2602</v>
      </c>
      <c r="F172" s="155" t="s">
        <v>2603</v>
      </c>
      <c r="G172" s="156" t="s">
        <v>257</v>
      </c>
      <c r="H172" s="157">
        <v>24</v>
      </c>
      <c r="I172" s="158"/>
      <c r="J172" s="159">
        <f t="shared" si="20"/>
        <v>0</v>
      </c>
      <c r="K172" s="160"/>
      <c r="L172" s="30"/>
      <c r="M172" s="161" t="s">
        <v>1</v>
      </c>
      <c r="N172" s="162" t="s">
        <v>37</v>
      </c>
      <c r="O172" s="58"/>
      <c r="P172" s="163">
        <f t="shared" si="21"/>
        <v>0</v>
      </c>
      <c r="Q172" s="163">
        <v>0</v>
      </c>
      <c r="R172" s="163">
        <f t="shared" si="22"/>
        <v>0</v>
      </c>
      <c r="S172" s="163">
        <v>0</v>
      </c>
      <c r="T172" s="164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243</v>
      </c>
      <c r="AT172" s="165" t="s">
        <v>213</v>
      </c>
      <c r="AU172" s="165" t="s">
        <v>84</v>
      </c>
      <c r="AY172" s="14" t="s">
        <v>211</v>
      </c>
      <c r="BE172" s="166">
        <f t="shared" si="24"/>
        <v>0</v>
      </c>
      <c r="BF172" s="166">
        <f t="shared" si="25"/>
        <v>0</v>
      </c>
      <c r="BG172" s="166">
        <f t="shared" si="26"/>
        <v>0</v>
      </c>
      <c r="BH172" s="166">
        <f t="shared" si="27"/>
        <v>0</v>
      </c>
      <c r="BI172" s="166">
        <f t="shared" si="28"/>
        <v>0</v>
      </c>
      <c r="BJ172" s="14" t="s">
        <v>84</v>
      </c>
      <c r="BK172" s="166">
        <f t="shared" si="29"/>
        <v>0</v>
      </c>
      <c r="BL172" s="14" t="s">
        <v>243</v>
      </c>
      <c r="BM172" s="165" t="s">
        <v>357</v>
      </c>
    </row>
    <row r="173" spans="1:65" s="2" customFormat="1" ht="21.75" customHeight="1" x14ac:dyDescent="0.2">
      <c r="A173" s="29"/>
      <c r="B173" s="152"/>
      <c r="C173" s="153" t="s">
        <v>287</v>
      </c>
      <c r="D173" s="153" t="s">
        <v>213</v>
      </c>
      <c r="E173" s="154" t="s">
        <v>2604</v>
      </c>
      <c r="F173" s="155" t="s">
        <v>2605</v>
      </c>
      <c r="G173" s="156" t="s">
        <v>257</v>
      </c>
      <c r="H173" s="157">
        <v>72</v>
      </c>
      <c r="I173" s="158"/>
      <c r="J173" s="159">
        <f t="shared" si="20"/>
        <v>0</v>
      </c>
      <c r="K173" s="160"/>
      <c r="L173" s="30"/>
      <c r="M173" s="161" t="s">
        <v>1</v>
      </c>
      <c r="N173" s="162" t="s">
        <v>37</v>
      </c>
      <c r="O173" s="58"/>
      <c r="P173" s="163">
        <f t="shared" si="21"/>
        <v>0</v>
      </c>
      <c r="Q173" s="163">
        <v>0</v>
      </c>
      <c r="R173" s="163">
        <f t="shared" si="22"/>
        <v>0</v>
      </c>
      <c r="S173" s="163">
        <v>0</v>
      </c>
      <c r="T173" s="164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243</v>
      </c>
      <c r="AT173" s="165" t="s">
        <v>213</v>
      </c>
      <c r="AU173" s="165" t="s">
        <v>84</v>
      </c>
      <c r="AY173" s="14" t="s">
        <v>211</v>
      </c>
      <c r="BE173" s="166">
        <f t="shared" si="24"/>
        <v>0</v>
      </c>
      <c r="BF173" s="166">
        <f t="shared" si="25"/>
        <v>0</v>
      </c>
      <c r="BG173" s="166">
        <f t="shared" si="26"/>
        <v>0</v>
      </c>
      <c r="BH173" s="166">
        <f t="shared" si="27"/>
        <v>0</v>
      </c>
      <c r="BI173" s="166">
        <f t="shared" si="28"/>
        <v>0</v>
      </c>
      <c r="BJ173" s="14" t="s">
        <v>84</v>
      </c>
      <c r="BK173" s="166">
        <f t="shared" si="29"/>
        <v>0</v>
      </c>
      <c r="BL173" s="14" t="s">
        <v>243</v>
      </c>
      <c r="BM173" s="165" t="s">
        <v>361</v>
      </c>
    </row>
    <row r="174" spans="1:65" s="2" customFormat="1" ht="21.75" customHeight="1" x14ac:dyDescent="0.2">
      <c r="A174" s="29"/>
      <c r="B174" s="152"/>
      <c r="C174" s="153" t="s">
        <v>351</v>
      </c>
      <c r="D174" s="153" t="s">
        <v>213</v>
      </c>
      <c r="E174" s="154" t="s">
        <v>2606</v>
      </c>
      <c r="F174" s="155" t="s">
        <v>2607</v>
      </c>
      <c r="G174" s="156" t="s">
        <v>257</v>
      </c>
      <c r="H174" s="157">
        <v>14</v>
      </c>
      <c r="I174" s="158"/>
      <c r="J174" s="159">
        <f t="shared" si="20"/>
        <v>0</v>
      </c>
      <c r="K174" s="160"/>
      <c r="L174" s="30"/>
      <c r="M174" s="161" t="s">
        <v>1</v>
      </c>
      <c r="N174" s="162" t="s">
        <v>37</v>
      </c>
      <c r="O174" s="58"/>
      <c r="P174" s="163">
        <f t="shared" si="21"/>
        <v>0</v>
      </c>
      <c r="Q174" s="163">
        <v>0</v>
      </c>
      <c r="R174" s="163">
        <f t="shared" si="22"/>
        <v>0</v>
      </c>
      <c r="S174" s="163">
        <v>0</v>
      </c>
      <c r="T174" s="164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243</v>
      </c>
      <c r="AT174" s="165" t="s">
        <v>213</v>
      </c>
      <c r="AU174" s="165" t="s">
        <v>84</v>
      </c>
      <c r="AY174" s="14" t="s">
        <v>211</v>
      </c>
      <c r="BE174" s="166">
        <f t="shared" si="24"/>
        <v>0</v>
      </c>
      <c r="BF174" s="166">
        <f t="shared" si="25"/>
        <v>0</v>
      </c>
      <c r="BG174" s="166">
        <f t="shared" si="26"/>
        <v>0</v>
      </c>
      <c r="BH174" s="166">
        <f t="shared" si="27"/>
        <v>0</v>
      </c>
      <c r="BI174" s="166">
        <f t="shared" si="28"/>
        <v>0</v>
      </c>
      <c r="BJ174" s="14" t="s">
        <v>84</v>
      </c>
      <c r="BK174" s="166">
        <f t="shared" si="29"/>
        <v>0</v>
      </c>
      <c r="BL174" s="14" t="s">
        <v>243</v>
      </c>
      <c r="BM174" s="165" t="s">
        <v>364</v>
      </c>
    </row>
    <row r="175" spans="1:65" s="2" customFormat="1" ht="21.75" customHeight="1" x14ac:dyDescent="0.2">
      <c r="A175" s="29"/>
      <c r="B175" s="152"/>
      <c r="C175" s="153" t="s">
        <v>294</v>
      </c>
      <c r="D175" s="153" t="s">
        <v>213</v>
      </c>
      <c r="E175" s="154" t="s">
        <v>2608</v>
      </c>
      <c r="F175" s="155" t="s">
        <v>2609</v>
      </c>
      <c r="G175" s="156" t="s">
        <v>257</v>
      </c>
      <c r="H175" s="157">
        <v>62</v>
      </c>
      <c r="I175" s="158"/>
      <c r="J175" s="159">
        <f t="shared" si="20"/>
        <v>0</v>
      </c>
      <c r="K175" s="160"/>
      <c r="L175" s="30"/>
      <c r="M175" s="161" t="s">
        <v>1</v>
      </c>
      <c r="N175" s="162" t="s">
        <v>37</v>
      </c>
      <c r="O175" s="58"/>
      <c r="P175" s="163">
        <f t="shared" si="21"/>
        <v>0</v>
      </c>
      <c r="Q175" s="163">
        <v>0</v>
      </c>
      <c r="R175" s="163">
        <f t="shared" si="22"/>
        <v>0</v>
      </c>
      <c r="S175" s="163">
        <v>0</v>
      </c>
      <c r="T175" s="164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243</v>
      </c>
      <c r="AT175" s="165" t="s">
        <v>213</v>
      </c>
      <c r="AU175" s="165" t="s">
        <v>84</v>
      </c>
      <c r="AY175" s="14" t="s">
        <v>211</v>
      </c>
      <c r="BE175" s="166">
        <f t="shared" si="24"/>
        <v>0</v>
      </c>
      <c r="BF175" s="166">
        <f t="shared" si="25"/>
        <v>0</v>
      </c>
      <c r="BG175" s="166">
        <f t="shared" si="26"/>
        <v>0</v>
      </c>
      <c r="BH175" s="166">
        <f t="shared" si="27"/>
        <v>0</v>
      </c>
      <c r="BI175" s="166">
        <f t="shared" si="28"/>
        <v>0</v>
      </c>
      <c r="BJ175" s="14" t="s">
        <v>84</v>
      </c>
      <c r="BK175" s="166">
        <f t="shared" si="29"/>
        <v>0</v>
      </c>
      <c r="BL175" s="14" t="s">
        <v>243</v>
      </c>
      <c r="BM175" s="165" t="s">
        <v>368</v>
      </c>
    </row>
    <row r="176" spans="1:65" s="2" customFormat="1" ht="21.75" customHeight="1" x14ac:dyDescent="0.2">
      <c r="A176" s="29"/>
      <c r="B176" s="152"/>
      <c r="C176" s="153" t="s">
        <v>358</v>
      </c>
      <c r="D176" s="153" t="s">
        <v>213</v>
      </c>
      <c r="E176" s="154" t="s">
        <v>2610</v>
      </c>
      <c r="F176" s="155" t="s">
        <v>2611</v>
      </c>
      <c r="G176" s="156" t="s">
        <v>257</v>
      </c>
      <c r="H176" s="157">
        <v>165</v>
      </c>
      <c r="I176" s="158"/>
      <c r="J176" s="159">
        <f t="shared" si="20"/>
        <v>0</v>
      </c>
      <c r="K176" s="160"/>
      <c r="L176" s="30"/>
      <c r="M176" s="161" t="s">
        <v>1</v>
      </c>
      <c r="N176" s="162" t="s">
        <v>37</v>
      </c>
      <c r="O176" s="58"/>
      <c r="P176" s="163">
        <f t="shared" si="21"/>
        <v>0</v>
      </c>
      <c r="Q176" s="163">
        <v>0</v>
      </c>
      <c r="R176" s="163">
        <f t="shared" si="22"/>
        <v>0</v>
      </c>
      <c r="S176" s="163">
        <v>0</v>
      </c>
      <c r="T176" s="164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243</v>
      </c>
      <c r="AT176" s="165" t="s">
        <v>213</v>
      </c>
      <c r="AU176" s="165" t="s">
        <v>84</v>
      </c>
      <c r="AY176" s="14" t="s">
        <v>211</v>
      </c>
      <c r="BE176" s="166">
        <f t="shared" si="24"/>
        <v>0</v>
      </c>
      <c r="BF176" s="166">
        <f t="shared" si="25"/>
        <v>0</v>
      </c>
      <c r="BG176" s="166">
        <f t="shared" si="26"/>
        <v>0</v>
      </c>
      <c r="BH176" s="166">
        <f t="shared" si="27"/>
        <v>0</v>
      </c>
      <c r="BI176" s="166">
        <f t="shared" si="28"/>
        <v>0</v>
      </c>
      <c r="BJ176" s="14" t="s">
        <v>84</v>
      </c>
      <c r="BK176" s="166">
        <f t="shared" si="29"/>
        <v>0</v>
      </c>
      <c r="BL176" s="14" t="s">
        <v>243</v>
      </c>
      <c r="BM176" s="165" t="s">
        <v>371</v>
      </c>
    </row>
    <row r="177" spans="1:65" s="2" customFormat="1" ht="21.75" customHeight="1" x14ac:dyDescent="0.2">
      <c r="A177" s="29"/>
      <c r="B177" s="152"/>
      <c r="C177" s="153" t="s">
        <v>297</v>
      </c>
      <c r="D177" s="153" t="s">
        <v>213</v>
      </c>
      <c r="E177" s="154" t="s">
        <v>2612</v>
      </c>
      <c r="F177" s="155" t="s">
        <v>2613</v>
      </c>
      <c r="G177" s="156" t="s">
        <v>257</v>
      </c>
      <c r="H177" s="157">
        <v>5</v>
      </c>
      <c r="I177" s="158"/>
      <c r="J177" s="159">
        <f t="shared" si="20"/>
        <v>0</v>
      </c>
      <c r="K177" s="160"/>
      <c r="L177" s="30"/>
      <c r="M177" s="161" t="s">
        <v>1</v>
      </c>
      <c r="N177" s="162" t="s">
        <v>37</v>
      </c>
      <c r="O177" s="58"/>
      <c r="P177" s="163">
        <f t="shared" si="21"/>
        <v>0</v>
      </c>
      <c r="Q177" s="163">
        <v>0</v>
      </c>
      <c r="R177" s="163">
        <f t="shared" si="22"/>
        <v>0</v>
      </c>
      <c r="S177" s="163">
        <v>0</v>
      </c>
      <c r="T177" s="164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243</v>
      </c>
      <c r="AT177" s="165" t="s">
        <v>213</v>
      </c>
      <c r="AU177" s="165" t="s">
        <v>84</v>
      </c>
      <c r="AY177" s="14" t="s">
        <v>211</v>
      </c>
      <c r="BE177" s="166">
        <f t="shared" si="24"/>
        <v>0</v>
      </c>
      <c r="BF177" s="166">
        <f t="shared" si="25"/>
        <v>0</v>
      </c>
      <c r="BG177" s="166">
        <f t="shared" si="26"/>
        <v>0</v>
      </c>
      <c r="BH177" s="166">
        <f t="shared" si="27"/>
        <v>0</v>
      </c>
      <c r="BI177" s="166">
        <f t="shared" si="28"/>
        <v>0</v>
      </c>
      <c r="BJ177" s="14" t="s">
        <v>84</v>
      </c>
      <c r="BK177" s="166">
        <f t="shared" si="29"/>
        <v>0</v>
      </c>
      <c r="BL177" s="14" t="s">
        <v>243</v>
      </c>
      <c r="BM177" s="165" t="s">
        <v>375</v>
      </c>
    </row>
    <row r="178" spans="1:65" s="2" customFormat="1" ht="21.75" customHeight="1" x14ac:dyDescent="0.2">
      <c r="A178" s="29"/>
      <c r="B178" s="152"/>
      <c r="C178" s="153" t="s">
        <v>365</v>
      </c>
      <c r="D178" s="153" t="s">
        <v>213</v>
      </c>
      <c r="E178" s="154" t="s">
        <v>2614</v>
      </c>
      <c r="F178" s="155" t="s">
        <v>2615</v>
      </c>
      <c r="G178" s="156" t="s">
        <v>257</v>
      </c>
      <c r="H178" s="157">
        <v>8</v>
      </c>
      <c r="I178" s="158"/>
      <c r="J178" s="159">
        <f t="shared" si="20"/>
        <v>0</v>
      </c>
      <c r="K178" s="160"/>
      <c r="L178" s="30"/>
      <c r="M178" s="161" t="s">
        <v>1</v>
      </c>
      <c r="N178" s="162" t="s">
        <v>37</v>
      </c>
      <c r="O178" s="58"/>
      <c r="P178" s="163">
        <f t="shared" si="21"/>
        <v>0</v>
      </c>
      <c r="Q178" s="163">
        <v>0</v>
      </c>
      <c r="R178" s="163">
        <f t="shared" si="22"/>
        <v>0</v>
      </c>
      <c r="S178" s="163">
        <v>0</v>
      </c>
      <c r="T178" s="164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243</v>
      </c>
      <c r="AT178" s="165" t="s">
        <v>213</v>
      </c>
      <c r="AU178" s="165" t="s">
        <v>84</v>
      </c>
      <c r="AY178" s="14" t="s">
        <v>211</v>
      </c>
      <c r="BE178" s="166">
        <f t="shared" si="24"/>
        <v>0</v>
      </c>
      <c r="BF178" s="166">
        <f t="shared" si="25"/>
        <v>0</v>
      </c>
      <c r="BG178" s="166">
        <f t="shared" si="26"/>
        <v>0</v>
      </c>
      <c r="BH178" s="166">
        <f t="shared" si="27"/>
        <v>0</v>
      </c>
      <c r="BI178" s="166">
        <f t="shared" si="28"/>
        <v>0</v>
      </c>
      <c r="BJ178" s="14" t="s">
        <v>84</v>
      </c>
      <c r="BK178" s="166">
        <f t="shared" si="29"/>
        <v>0</v>
      </c>
      <c r="BL178" s="14" t="s">
        <v>243</v>
      </c>
      <c r="BM178" s="165" t="s">
        <v>378</v>
      </c>
    </row>
    <row r="179" spans="1:65" s="2" customFormat="1" ht="21.75" customHeight="1" x14ac:dyDescent="0.2">
      <c r="A179" s="29"/>
      <c r="B179" s="152"/>
      <c r="C179" s="153" t="s">
        <v>300</v>
      </c>
      <c r="D179" s="153" t="s">
        <v>213</v>
      </c>
      <c r="E179" s="154" t="s">
        <v>2616</v>
      </c>
      <c r="F179" s="155" t="s">
        <v>2617</v>
      </c>
      <c r="G179" s="156" t="s">
        <v>257</v>
      </c>
      <c r="H179" s="157">
        <v>8</v>
      </c>
      <c r="I179" s="158"/>
      <c r="J179" s="159">
        <f t="shared" si="20"/>
        <v>0</v>
      </c>
      <c r="K179" s="160"/>
      <c r="L179" s="30"/>
      <c r="M179" s="161" t="s">
        <v>1</v>
      </c>
      <c r="N179" s="162" t="s">
        <v>37</v>
      </c>
      <c r="O179" s="58"/>
      <c r="P179" s="163">
        <f t="shared" si="21"/>
        <v>0</v>
      </c>
      <c r="Q179" s="163">
        <v>0</v>
      </c>
      <c r="R179" s="163">
        <f t="shared" si="22"/>
        <v>0</v>
      </c>
      <c r="S179" s="163">
        <v>0</v>
      </c>
      <c r="T179" s="164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243</v>
      </c>
      <c r="AT179" s="165" t="s">
        <v>213</v>
      </c>
      <c r="AU179" s="165" t="s">
        <v>84</v>
      </c>
      <c r="AY179" s="14" t="s">
        <v>211</v>
      </c>
      <c r="BE179" s="166">
        <f t="shared" si="24"/>
        <v>0</v>
      </c>
      <c r="BF179" s="166">
        <f t="shared" si="25"/>
        <v>0</v>
      </c>
      <c r="BG179" s="166">
        <f t="shared" si="26"/>
        <v>0</v>
      </c>
      <c r="BH179" s="166">
        <f t="shared" si="27"/>
        <v>0</v>
      </c>
      <c r="BI179" s="166">
        <f t="shared" si="28"/>
        <v>0</v>
      </c>
      <c r="BJ179" s="14" t="s">
        <v>84</v>
      </c>
      <c r="BK179" s="166">
        <f t="shared" si="29"/>
        <v>0</v>
      </c>
      <c r="BL179" s="14" t="s">
        <v>243</v>
      </c>
      <c r="BM179" s="165" t="s">
        <v>382</v>
      </c>
    </row>
    <row r="180" spans="1:65" s="2" customFormat="1" ht="16.5" customHeight="1" x14ac:dyDescent="0.2">
      <c r="A180" s="29"/>
      <c r="B180" s="152"/>
      <c r="C180" s="167" t="s">
        <v>372</v>
      </c>
      <c r="D180" s="167" t="s">
        <v>401</v>
      </c>
      <c r="E180" s="168" t="s">
        <v>2618</v>
      </c>
      <c r="F180" s="169" t="s">
        <v>2619</v>
      </c>
      <c r="G180" s="170" t="s">
        <v>385</v>
      </c>
      <c r="H180" s="171">
        <v>42</v>
      </c>
      <c r="I180" s="172"/>
      <c r="J180" s="173">
        <f t="shared" si="20"/>
        <v>0</v>
      </c>
      <c r="K180" s="174"/>
      <c r="L180" s="175"/>
      <c r="M180" s="176" t="s">
        <v>1</v>
      </c>
      <c r="N180" s="177" t="s">
        <v>37</v>
      </c>
      <c r="O180" s="58"/>
      <c r="P180" s="163">
        <f t="shared" si="21"/>
        <v>0</v>
      </c>
      <c r="Q180" s="163">
        <v>0</v>
      </c>
      <c r="R180" s="163">
        <f t="shared" si="22"/>
        <v>0</v>
      </c>
      <c r="S180" s="163">
        <v>0</v>
      </c>
      <c r="T180" s="164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280</v>
      </c>
      <c r="AT180" s="165" t="s">
        <v>401</v>
      </c>
      <c r="AU180" s="165" t="s">
        <v>84</v>
      </c>
      <c r="AY180" s="14" t="s">
        <v>211</v>
      </c>
      <c r="BE180" s="166">
        <f t="shared" si="24"/>
        <v>0</v>
      </c>
      <c r="BF180" s="166">
        <f t="shared" si="25"/>
        <v>0</v>
      </c>
      <c r="BG180" s="166">
        <f t="shared" si="26"/>
        <v>0</v>
      </c>
      <c r="BH180" s="166">
        <f t="shared" si="27"/>
        <v>0</v>
      </c>
      <c r="BI180" s="166">
        <f t="shared" si="28"/>
        <v>0</v>
      </c>
      <c r="BJ180" s="14" t="s">
        <v>84</v>
      </c>
      <c r="BK180" s="166">
        <f t="shared" si="29"/>
        <v>0</v>
      </c>
      <c r="BL180" s="14" t="s">
        <v>243</v>
      </c>
      <c r="BM180" s="165" t="s">
        <v>386</v>
      </c>
    </row>
    <row r="181" spans="1:65" s="2" customFormat="1" ht="33" customHeight="1" x14ac:dyDescent="0.2">
      <c r="A181" s="29"/>
      <c r="B181" s="152"/>
      <c r="C181" s="153" t="s">
        <v>304</v>
      </c>
      <c r="D181" s="153" t="s">
        <v>213</v>
      </c>
      <c r="E181" s="154" t="s">
        <v>2620</v>
      </c>
      <c r="F181" s="155" t="s">
        <v>2621</v>
      </c>
      <c r="G181" s="156" t="s">
        <v>257</v>
      </c>
      <c r="H181" s="157">
        <v>150</v>
      </c>
      <c r="I181" s="158"/>
      <c r="J181" s="159">
        <f t="shared" si="20"/>
        <v>0</v>
      </c>
      <c r="K181" s="160"/>
      <c r="L181" s="30"/>
      <c r="M181" s="161" t="s">
        <v>1</v>
      </c>
      <c r="N181" s="162" t="s">
        <v>37</v>
      </c>
      <c r="O181" s="58"/>
      <c r="P181" s="163">
        <f t="shared" si="21"/>
        <v>0</v>
      </c>
      <c r="Q181" s="163">
        <v>0</v>
      </c>
      <c r="R181" s="163">
        <f t="shared" si="22"/>
        <v>0</v>
      </c>
      <c r="S181" s="163">
        <v>0</v>
      </c>
      <c r="T181" s="164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243</v>
      </c>
      <c r="AT181" s="165" t="s">
        <v>213</v>
      </c>
      <c r="AU181" s="165" t="s">
        <v>84</v>
      </c>
      <c r="AY181" s="14" t="s">
        <v>211</v>
      </c>
      <c r="BE181" s="166">
        <f t="shared" si="24"/>
        <v>0</v>
      </c>
      <c r="BF181" s="166">
        <f t="shared" si="25"/>
        <v>0</v>
      </c>
      <c r="BG181" s="166">
        <f t="shared" si="26"/>
        <v>0</v>
      </c>
      <c r="BH181" s="166">
        <f t="shared" si="27"/>
        <v>0</v>
      </c>
      <c r="BI181" s="166">
        <f t="shared" si="28"/>
        <v>0</v>
      </c>
      <c r="BJ181" s="14" t="s">
        <v>84</v>
      </c>
      <c r="BK181" s="166">
        <f t="shared" si="29"/>
        <v>0</v>
      </c>
      <c r="BL181" s="14" t="s">
        <v>243</v>
      </c>
      <c r="BM181" s="165" t="s">
        <v>392</v>
      </c>
    </row>
    <row r="182" spans="1:65" s="2" customFormat="1" ht="24.2" customHeight="1" x14ac:dyDescent="0.2">
      <c r="A182" s="29"/>
      <c r="B182" s="152"/>
      <c r="C182" s="153" t="s">
        <v>379</v>
      </c>
      <c r="D182" s="153" t="s">
        <v>213</v>
      </c>
      <c r="E182" s="154" t="s">
        <v>2622</v>
      </c>
      <c r="F182" s="155" t="s">
        <v>2623</v>
      </c>
      <c r="G182" s="156" t="s">
        <v>385</v>
      </c>
      <c r="H182" s="157">
        <v>1</v>
      </c>
      <c r="I182" s="158"/>
      <c r="J182" s="159">
        <f t="shared" si="20"/>
        <v>0</v>
      </c>
      <c r="K182" s="160"/>
      <c r="L182" s="30"/>
      <c r="M182" s="161" t="s">
        <v>1</v>
      </c>
      <c r="N182" s="162" t="s">
        <v>37</v>
      </c>
      <c r="O182" s="58"/>
      <c r="P182" s="163">
        <f t="shared" si="21"/>
        <v>0</v>
      </c>
      <c r="Q182" s="163">
        <v>0</v>
      </c>
      <c r="R182" s="163">
        <f t="shared" si="22"/>
        <v>0</v>
      </c>
      <c r="S182" s="163">
        <v>0</v>
      </c>
      <c r="T182" s="164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243</v>
      </c>
      <c r="AT182" s="165" t="s">
        <v>213</v>
      </c>
      <c r="AU182" s="165" t="s">
        <v>84</v>
      </c>
      <c r="AY182" s="14" t="s">
        <v>211</v>
      </c>
      <c r="BE182" s="166">
        <f t="shared" si="24"/>
        <v>0</v>
      </c>
      <c r="BF182" s="166">
        <f t="shared" si="25"/>
        <v>0</v>
      </c>
      <c r="BG182" s="166">
        <f t="shared" si="26"/>
        <v>0</v>
      </c>
      <c r="BH182" s="166">
        <f t="shared" si="27"/>
        <v>0</v>
      </c>
      <c r="BI182" s="166">
        <f t="shared" si="28"/>
        <v>0</v>
      </c>
      <c r="BJ182" s="14" t="s">
        <v>84</v>
      </c>
      <c r="BK182" s="166">
        <f t="shared" si="29"/>
        <v>0</v>
      </c>
      <c r="BL182" s="14" t="s">
        <v>243</v>
      </c>
      <c r="BM182" s="165" t="s">
        <v>399</v>
      </c>
    </row>
    <row r="183" spans="1:65" s="2" customFormat="1" ht="16.5" customHeight="1" x14ac:dyDescent="0.2">
      <c r="A183" s="29"/>
      <c r="B183" s="152"/>
      <c r="C183" s="167" t="s">
        <v>307</v>
      </c>
      <c r="D183" s="167" t="s">
        <v>401</v>
      </c>
      <c r="E183" s="168" t="s">
        <v>2624</v>
      </c>
      <c r="F183" s="169" t="s">
        <v>2625</v>
      </c>
      <c r="G183" s="170" t="s">
        <v>385</v>
      </c>
      <c r="H183" s="171">
        <v>1</v>
      </c>
      <c r="I183" s="172"/>
      <c r="J183" s="173">
        <f t="shared" si="20"/>
        <v>0</v>
      </c>
      <c r="K183" s="174"/>
      <c r="L183" s="175"/>
      <c r="M183" s="176" t="s">
        <v>1</v>
      </c>
      <c r="N183" s="177" t="s">
        <v>37</v>
      </c>
      <c r="O183" s="58"/>
      <c r="P183" s="163">
        <f t="shared" si="21"/>
        <v>0</v>
      </c>
      <c r="Q183" s="163">
        <v>0</v>
      </c>
      <c r="R183" s="163">
        <f t="shared" si="22"/>
        <v>0</v>
      </c>
      <c r="S183" s="163">
        <v>0</v>
      </c>
      <c r="T183" s="164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280</v>
      </c>
      <c r="AT183" s="165" t="s">
        <v>401</v>
      </c>
      <c r="AU183" s="165" t="s">
        <v>84</v>
      </c>
      <c r="AY183" s="14" t="s">
        <v>211</v>
      </c>
      <c r="BE183" s="166">
        <f t="shared" si="24"/>
        <v>0</v>
      </c>
      <c r="BF183" s="166">
        <f t="shared" si="25"/>
        <v>0</v>
      </c>
      <c r="BG183" s="166">
        <f t="shared" si="26"/>
        <v>0</v>
      </c>
      <c r="BH183" s="166">
        <f t="shared" si="27"/>
        <v>0</v>
      </c>
      <c r="BI183" s="166">
        <f t="shared" si="28"/>
        <v>0</v>
      </c>
      <c r="BJ183" s="14" t="s">
        <v>84</v>
      </c>
      <c r="BK183" s="166">
        <f t="shared" si="29"/>
        <v>0</v>
      </c>
      <c r="BL183" s="14" t="s">
        <v>243</v>
      </c>
      <c r="BM183" s="165" t="s">
        <v>404</v>
      </c>
    </row>
    <row r="184" spans="1:65" s="2" customFormat="1" ht="21.75" customHeight="1" x14ac:dyDescent="0.2">
      <c r="A184" s="29"/>
      <c r="B184" s="152"/>
      <c r="C184" s="153" t="s">
        <v>389</v>
      </c>
      <c r="D184" s="153" t="s">
        <v>213</v>
      </c>
      <c r="E184" s="154" t="s">
        <v>2626</v>
      </c>
      <c r="F184" s="155" t="s">
        <v>2627</v>
      </c>
      <c r="G184" s="156" t="s">
        <v>385</v>
      </c>
      <c r="H184" s="157">
        <v>7</v>
      </c>
      <c r="I184" s="158"/>
      <c r="J184" s="159">
        <f t="shared" si="20"/>
        <v>0</v>
      </c>
      <c r="K184" s="160"/>
      <c r="L184" s="30"/>
      <c r="M184" s="161" t="s">
        <v>1</v>
      </c>
      <c r="N184" s="162" t="s">
        <v>37</v>
      </c>
      <c r="O184" s="58"/>
      <c r="P184" s="163">
        <f t="shared" si="21"/>
        <v>0</v>
      </c>
      <c r="Q184" s="163">
        <v>0</v>
      </c>
      <c r="R184" s="163">
        <f t="shared" si="22"/>
        <v>0</v>
      </c>
      <c r="S184" s="163">
        <v>0</v>
      </c>
      <c r="T184" s="164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243</v>
      </c>
      <c r="AT184" s="165" t="s">
        <v>213</v>
      </c>
      <c r="AU184" s="165" t="s">
        <v>84</v>
      </c>
      <c r="AY184" s="14" t="s">
        <v>211</v>
      </c>
      <c r="BE184" s="166">
        <f t="shared" si="24"/>
        <v>0</v>
      </c>
      <c r="BF184" s="166">
        <f t="shared" si="25"/>
        <v>0</v>
      </c>
      <c r="BG184" s="166">
        <f t="shared" si="26"/>
        <v>0</v>
      </c>
      <c r="BH184" s="166">
        <f t="shared" si="27"/>
        <v>0</v>
      </c>
      <c r="BI184" s="166">
        <f t="shared" si="28"/>
        <v>0</v>
      </c>
      <c r="BJ184" s="14" t="s">
        <v>84</v>
      </c>
      <c r="BK184" s="166">
        <f t="shared" si="29"/>
        <v>0</v>
      </c>
      <c r="BL184" s="14" t="s">
        <v>243</v>
      </c>
      <c r="BM184" s="165" t="s">
        <v>407</v>
      </c>
    </row>
    <row r="185" spans="1:65" s="2" customFormat="1" ht="16.5" customHeight="1" x14ac:dyDescent="0.2">
      <c r="A185" s="29"/>
      <c r="B185" s="152"/>
      <c r="C185" s="167" t="s">
        <v>311</v>
      </c>
      <c r="D185" s="167" t="s">
        <v>401</v>
      </c>
      <c r="E185" s="168" t="s">
        <v>2628</v>
      </c>
      <c r="F185" s="169" t="s">
        <v>2629</v>
      </c>
      <c r="G185" s="170" t="s">
        <v>385</v>
      </c>
      <c r="H185" s="171">
        <v>7</v>
      </c>
      <c r="I185" s="172"/>
      <c r="J185" s="173">
        <f t="shared" si="20"/>
        <v>0</v>
      </c>
      <c r="K185" s="174"/>
      <c r="L185" s="175"/>
      <c r="M185" s="176" t="s">
        <v>1</v>
      </c>
      <c r="N185" s="177" t="s">
        <v>37</v>
      </c>
      <c r="O185" s="58"/>
      <c r="P185" s="163">
        <f t="shared" si="21"/>
        <v>0</v>
      </c>
      <c r="Q185" s="163">
        <v>0</v>
      </c>
      <c r="R185" s="163">
        <f t="shared" si="22"/>
        <v>0</v>
      </c>
      <c r="S185" s="163">
        <v>0</v>
      </c>
      <c r="T185" s="164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280</v>
      </c>
      <c r="AT185" s="165" t="s">
        <v>401</v>
      </c>
      <c r="AU185" s="165" t="s">
        <v>84</v>
      </c>
      <c r="AY185" s="14" t="s">
        <v>211</v>
      </c>
      <c r="BE185" s="166">
        <f t="shared" si="24"/>
        <v>0</v>
      </c>
      <c r="BF185" s="166">
        <f t="shared" si="25"/>
        <v>0</v>
      </c>
      <c r="BG185" s="166">
        <f t="shared" si="26"/>
        <v>0</v>
      </c>
      <c r="BH185" s="166">
        <f t="shared" si="27"/>
        <v>0</v>
      </c>
      <c r="BI185" s="166">
        <f t="shared" si="28"/>
        <v>0</v>
      </c>
      <c r="BJ185" s="14" t="s">
        <v>84</v>
      </c>
      <c r="BK185" s="166">
        <f t="shared" si="29"/>
        <v>0</v>
      </c>
      <c r="BL185" s="14" t="s">
        <v>243</v>
      </c>
      <c r="BM185" s="165" t="s">
        <v>411</v>
      </c>
    </row>
    <row r="186" spans="1:65" s="2" customFormat="1" ht="21.75" customHeight="1" x14ac:dyDescent="0.2">
      <c r="A186" s="29"/>
      <c r="B186" s="152"/>
      <c r="C186" s="153" t="s">
        <v>400</v>
      </c>
      <c r="D186" s="153" t="s">
        <v>213</v>
      </c>
      <c r="E186" s="154" t="s">
        <v>2630</v>
      </c>
      <c r="F186" s="155" t="s">
        <v>2631</v>
      </c>
      <c r="G186" s="156" t="s">
        <v>385</v>
      </c>
      <c r="H186" s="157">
        <v>13</v>
      </c>
      <c r="I186" s="158"/>
      <c r="J186" s="159">
        <f t="shared" si="20"/>
        <v>0</v>
      </c>
      <c r="K186" s="160"/>
      <c r="L186" s="30"/>
      <c r="M186" s="161" t="s">
        <v>1</v>
      </c>
      <c r="N186" s="162" t="s">
        <v>37</v>
      </c>
      <c r="O186" s="58"/>
      <c r="P186" s="163">
        <f t="shared" si="21"/>
        <v>0</v>
      </c>
      <c r="Q186" s="163">
        <v>0</v>
      </c>
      <c r="R186" s="163">
        <f t="shared" si="22"/>
        <v>0</v>
      </c>
      <c r="S186" s="163">
        <v>0</v>
      </c>
      <c r="T186" s="164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243</v>
      </c>
      <c r="AT186" s="165" t="s">
        <v>213</v>
      </c>
      <c r="AU186" s="165" t="s">
        <v>84</v>
      </c>
      <c r="AY186" s="14" t="s">
        <v>211</v>
      </c>
      <c r="BE186" s="166">
        <f t="shared" si="24"/>
        <v>0</v>
      </c>
      <c r="BF186" s="166">
        <f t="shared" si="25"/>
        <v>0</v>
      </c>
      <c r="BG186" s="166">
        <f t="shared" si="26"/>
        <v>0</v>
      </c>
      <c r="BH186" s="166">
        <f t="shared" si="27"/>
        <v>0</v>
      </c>
      <c r="BI186" s="166">
        <f t="shared" si="28"/>
        <v>0</v>
      </c>
      <c r="BJ186" s="14" t="s">
        <v>84</v>
      </c>
      <c r="BK186" s="166">
        <f t="shared" si="29"/>
        <v>0</v>
      </c>
      <c r="BL186" s="14" t="s">
        <v>243</v>
      </c>
      <c r="BM186" s="165" t="s">
        <v>415</v>
      </c>
    </row>
    <row r="187" spans="1:65" s="2" customFormat="1" ht="24.2" customHeight="1" x14ac:dyDescent="0.2">
      <c r="A187" s="29"/>
      <c r="B187" s="152"/>
      <c r="C187" s="153" t="s">
        <v>314</v>
      </c>
      <c r="D187" s="153" t="s">
        <v>213</v>
      </c>
      <c r="E187" s="154" t="s">
        <v>2632</v>
      </c>
      <c r="F187" s="155" t="s">
        <v>2633</v>
      </c>
      <c r="G187" s="156" t="s">
        <v>385</v>
      </c>
      <c r="H187" s="157">
        <v>13</v>
      </c>
      <c r="I187" s="158"/>
      <c r="J187" s="159">
        <f t="shared" si="20"/>
        <v>0</v>
      </c>
      <c r="K187" s="160"/>
      <c r="L187" s="30"/>
      <c r="M187" s="161" t="s">
        <v>1</v>
      </c>
      <c r="N187" s="162" t="s">
        <v>37</v>
      </c>
      <c r="O187" s="58"/>
      <c r="P187" s="163">
        <f t="shared" si="21"/>
        <v>0</v>
      </c>
      <c r="Q187" s="163">
        <v>0</v>
      </c>
      <c r="R187" s="163">
        <f t="shared" si="22"/>
        <v>0</v>
      </c>
      <c r="S187" s="163">
        <v>0</v>
      </c>
      <c r="T187" s="164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243</v>
      </c>
      <c r="AT187" s="165" t="s">
        <v>213</v>
      </c>
      <c r="AU187" s="165" t="s">
        <v>84</v>
      </c>
      <c r="AY187" s="14" t="s">
        <v>211</v>
      </c>
      <c r="BE187" s="166">
        <f t="shared" si="24"/>
        <v>0</v>
      </c>
      <c r="BF187" s="166">
        <f t="shared" si="25"/>
        <v>0</v>
      </c>
      <c r="BG187" s="166">
        <f t="shared" si="26"/>
        <v>0</v>
      </c>
      <c r="BH187" s="166">
        <f t="shared" si="27"/>
        <v>0</v>
      </c>
      <c r="BI187" s="166">
        <f t="shared" si="28"/>
        <v>0</v>
      </c>
      <c r="BJ187" s="14" t="s">
        <v>84</v>
      </c>
      <c r="BK187" s="166">
        <f t="shared" si="29"/>
        <v>0</v>
      </c>
      <c r="BL187" s="14" t="s">
        <v>243</v>
      </c>
      <c r="BM187" s="165" t="s">
        <v>421</v>
      </c>
    </row>
    <row r="188" spans="1:65" s="2" customFormat="1" ht="16.5" customHeight="1" x14ac:dyDescent="0.2">
      <c r="A188" s="29"/>
      <c r="B188" s="152"/>
      <c r="C188" s="153" t="s">
        <v>408</v>
      </c>
      <c r="D188" s="153" t="s">
        <v>213</v>
      </c>
      <c r="E188" s="154" t="s">
        <v>2634</v>
      </c>
      <c r="F188" s="155" t="s">
        <v>2635</v>
      </c>
      <c r="G188" s="156" t="s">
        <v>385</v>
      </c>
      <c r="H188" s="157">
        <v>4</v>
      </c>
      <c r="I188" s="158"/>
      <c r="J188" s="159">
        <f t="shared" si="20"/>
        <v>0</v>
      </c>
      <c r="K188" s="160"/>
      <c r="L188" s="30"/>
      <c r="M188" s="161" t="s">
        <v>1</v>
      </c>
      <c r="N188" s="162" t="s">
        <v>37</v>
      </c>
      <c r="O188" s="58"/>
      <c r="P188" s="163">
        <f t="shared" si="21"/>
        <v>0</v>
      </c>
      <c r="Q188" s="163">
        <v>0</v>
      </c>
      <c r="R188" s="163">
        <f t="shared" si="22"/>
        <v>0</v>
      </c>
      <c r="S188" s="163">
        <v>0</v>
      </c>
      <c r="T188" s="164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243</v>
      </c>
      <c r="AT188" s="165" t="s">
        <v>213</v>
      </c>
      <c r="AU188" s="165" t="s">
        <v>84</v>
      </c>
      <c r="AY188" s="14" t="s">
        <v>211</v>
      </c>
      <c r="BE188" s="166">
        <f t="shared" si="24"/>
        <v>0</v>
      </c>
      <c r="BF188" s="166">
        <f t="shared" si="25"/>
        <v>0</v>
      </c>
      <c r="BG188" s="166">
        <f t="shared" si="26"/>
        <v>0</v>
      </c>
      <c r="BH188" s="166">
        <f t="shared" si="27"/>
        <v>0</v>
      </c>
      <c r="BI188" s="166">
        <f t="shared" si="28"/>
        <v>0</v>
      </c>
      <c r="BJ188" s="14" t="s">
        <v>84</v>
      </c>
      <c r="BK188" s="166">
        <f t="shared" si="29"/>
        <v>0</v>
      </c>
      <c r="BL188" s="14" t="s">
        <v>243</v>
      </c>
      <c r="BM188" s="165" t="s">
        <v>424</v>
      </c>
    </row>
    <row r="189" spans="1:65" s="2" customFormat="1" ht="24.2" customHeight="1" x14ac:dyDescent="0.2">
      <c r="A189" s="29"/>
      <c r="B189" s="152"/>
      <c r="C189" s="167" t="s">
        <v>322</v>
      </c>
      <c r="D189" s="167" t="s">
        <v>401</v>
      </c>
      <c r="E189" s="168" t="s">
        <v>2636</v>
      </c>
      <c r="F189" s="169" t="s">
        <v>2637</v>
      </c>
      <c r="G189" s="170" t="s">
        <v>385</v>
      </c>
      <c r="H189" s="171">
        <v>1</v>
      </c>
      <c r="I189" s="172"/>
      <c r="J189" s="173">
        <f t="shared" si="20"/>
        <v>0</v>
      </c>
      <c r="K189" s="174"/>
      <c r="L189" s="175"/>
      <c r="M189" s="176" t="s">
        <v>1</v>
      </c>
      <c r="N189" s="177" t="s">
        <v>37</v>
      </c>
      <c r="O189" s="58"/>
      <c r="P189" s="163">
        <f t="shared" si="21"/>
        <v>0</v>
      </c>
      <c r="Q189" s="163">
        <v>0</v>
      </c>
      <c r="R189" s="163">
        <f t="shared" si="22"/>
        <v>0</v>
      </c>
      <c r="S189" s="163">
        <v>0</v>
      </c>
      <c r="T189" s="164">
        <f t="shared" si="2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280</v>
      </c>
      <c r="AT189" s="165" t="s">
        <v>401</v>
      </c>
      <c r="AU189" s="165" t="s">
        <v>84</v>
      </c>
      <c r="AY189" s="14" t="s">
        <v>211</v>
      </c>
      <c r="BE189" s="166">
        <f t="shared" si="24"/>
        <v>0</v>
      </c>
      <c r="BF189" s="166">
        <f t="shared" si="25"/>
        <v>0</v>
      </c>
      <c r="BG189" s="166">
        <f t="shared" si="26"/>
        <v>0</v>
      </c>
      <c r="BH189" s="166">
        <f t="shared" si="27"/>
        <v>0</v>
      </c>
      <c r="BI189" s="166">
        <f t="shared" si="28"/>
        <v>0</v>
      </c>
      <c r="BJ189" s="14" t="s">
        <v>84</v>
      </c>
      <c r="BK189" s="166">
        <f t="shared" si="29"/>
        <v>0</v>
      </c>
      <c r="BL189" s="14" t="s">
        <v>243</v>
      </c>
      <c r="BM189" s="165" t="s">
        <v>428</v>
      </c>
    </row>
    <row r="190" spans="1:65" s="2" customFormat="1" ht="24.2" customHeight="1" x14ac:dyDescent="0.2">
      <c r="A190" s="29"/>
      <c r="B190" s="152"/>
      <c r="C190" s="153" t="s">
        <v>418</v>
      </c>
      <c r="D190" s="153" t="s">
        <v>213</v>
      </c>
      <c r="E190" s="154" t="s">
        <v>2638</v>
      </c>
      <c r="F190" s="155" t="s">
        <v>2639</v>
      </c>
      <c r="G190" s="156" t="s">
        <v>257</v>
      </c>
      <c r="H190" s="157">
        <v>358</v>
      </c>
      <c r="I190" s="158"/>
      <c r="J190" s="159">
        <f t="shared" si="20"/>
        <v>0</v>
      </c>
      <c r="K190" s="160"/>
      <c r="L190" s="30"/>
      <c r="M190" s="161" t="s">
        <v>1</v>
      </c>
      <c r="N190" s="162" t="s">
        <v>37</v>
      </c>
      <c r="O190" s="58"/>
      <c r="P190" s="163">
        <f t="shared" si="21"/>
        <v>0</v>
      </c>
      <c r="Q190" s="163">
        <v>0</v>
      </c>
      <c r="R190" s="163">
        <f t="shared" si="22"/>
        <v>0</v>
      </c>
      <c r="S190" s="163">
        <v>0</v>
      </c>
      <c r="T190" s="164">
        <f t="shared" si="2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243</v>
      </c>
      <c r="AT190" s="165" t="s">
        <v>213</v>
      </c>
      <c r="AU190" s="165" t="s">
        <v>84</v>
      </c>
      <c r="AY190" s="14" t="s">
        <v>211</v>
      </c>
      <c r="BE190" s="166">
        <f t="shared" si="24"/>
        <v>0</v>
      </c>
      <c r="BF190" s="166">
        <f t="shared" si="25"/>
        <v>0</v>
      </c>
      <c r="BG190" s="166">
        <f t="shared" si="26"/>
        <v>0</v>
      </c>
      <c r="BH190" s="166">
        <f t="shared" si="27"/>
        <v>0</v>
      </c>
      <c r="BI190" s="166">
        <f t="shared" si="28"/>
        <v>0</v>
      </c>
      <c r="BJ190" s="14" t="s">
        <v>84</v>
      </c>
      <c r="BK190" s="166">
        <f t="shared" si="29"/>
        <v>0</v>
      </c>
      <c r="BL190" s="14" t="s">
        <v>243</v>
      </c>
      <c r="BM190" s="165" t="s">
        <v>431</v>
      </c>
    </row>
    <row r="191" spans="1:65" s="2" customFormat="1" ht="24.2" customHeight="1" x14ac:dyDescent="0.2">
      <c r="A191" s="29"/>
      <c r="B191" s="152"/>
      <c r="C191" s="153" t="s">
        <v>326</v>
      </c>
      <c r="D191" s="153" t="s">
        <v>213</v>
      </c>
      <c r="E191" s="154" t="s">
        <v>2640</v>
      </c>
      <c r="F191" s="155" t="s">
        <v>2641</v>
      </c>
      <c r="G191" s="156" t="s">
        <v>257</v>
      </c>
      <c r="H191" s="157">
        <v>358</v>
      </c>
      <c r="I191" s="158"/>
      <c r="J191" s="159">
        <f t="shared" si="20"/>
        <v>0</v>
      </c>
      <c r="K191" s="160"/>
      <c r="L191" s="30"/>
      <c r="M191" s="161" t="s">
        <v>1</v>
      </c>
      <c r="N191" s="162" t="s">
        <v>37</v>
      </c>
      <c r="O191" s="58"/>
      <c r="P191" s="163">
        <f t="shared" si="21"/>
        <v>0</v>
      </c>
      <c r="Q191" s="163">
        <v>0</v>
      </c>
      <c r="R191" s="163">
        <f t="shared" si="22"/>
        <v>0</v>
      </c>
      <c r="S191" s="163">
        <v>0</v>
      </c>
      <c r="T191" s="164">
        <f t="shared" si="2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243</v>
      </c>
      <c r="AT191" s="165" t="s">
        <v>213</v>
      </c>
      <c r="AU191" s="165" t="s">
        <v>84</v>
      </c>
      <c r="AY191" s="14" t="s">
        <v>211</v>
      </c>
      <c r="BE191" s="166">
        <f t="shared" si="24"/>
        <v>0</v>
      </c>
      <c r="BF191" s="166">
        <f t="shared" si="25"/>
        <v>0</v>
      </c>
      <c r="BG191" s="166">
        <f t="shared" si="26"/>
        <v>0</v>
      </c>
      <c r="BH191" s="166">
        <f t="shared" si="27"/>
        <v>0</v>
      </c>
      <c r="BI191" s="166">
        <f t="shared" si="28"/>
        <v>0</v>
      </c>
      <c r="BJ191" s="14" t="s">
        <v>84</v>
      </c>
      <c r="BK191" s="166">
        <f t="shared" si="29"/>
        <v>0</v>
      </c>
      <c r="BL191" s="14" t="s">
        <v>243</v>
      </c>
      <c r="BM191" s="165" t="s">
        <v>435</v>
      </c>
    </row>
    <row r="192" spans="1:65" s="2" customFormat="1" ht="33" customHeight="1" x14ac:dyDescent="0.2">
      <c r="A192" s="29"/>
      <c r="B192" s="152"/>
      <c r="C192" s="153" t="s">
        <v>425</v>
      </c>
      <c r="D192" s="153" t="s">
        <v>213</v>
      </c>
      <c r="E192" s="154" t="s">
        <v>2642</v>
      </c>
      <c r="F192" s="155" t="s">
        <v>2643</v>
      </c>
      <c r="G192" s="156" t="s">
        <v>238</v>
      </c>
      <c r="H192" s="157">
        <v>2.8159999999999998</v>
      </c>
      <c r="I192" s="158"/>
      <c r="J192" s="159">
        <f t="shared" si="20"/>
        <v>0</v>
      </c>
      <c r="K192" s="160"/>
      <c r="L192" s="30"/>
      <c r="M192" s="161" t="s">
        <v>1</v>
      </c>
      <c r="N192" s="162" t="s">
        <v>37</v>
      </c>
      <c r="O192" s="58"/>
      <c r="P192" s="163">
        <f t="shared" si="21"/>
        <v>0</v>
      </c>
      <c r="Q192" s="163">
        <v>0</v>
      </c>
      <c r="R192" s="163">
        <f t="shared" si="22"/>
        <v>0</v>
      </c>
      <c r="S192" s="163">
        <v>0</v>
      </c>
      <c r="T192" s="164">
        <f t="shared" si="2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243</v>
      </c>
      <c r="AT192" s="165" t="s">
        <v>213</v>
      </c>
      <c r="AU192" s="165" t="s">
        <v>84</v>
      </c>
      <c r="AY192" s="14" t="s">
        <v>211</v>
      </c>
      <c r="BE192" s="166">
        <f t="shared" si="24"/>
        <v>0</v>
      </c>
      <c r="BF192" s="166">
        <f t="shared" si="25"/>
        <v>0</v>
      </c>
      <c r="BG192" s="166">
        <f t="shared" si="26"/>
        <v>0</v>
      </c>
      <c r="BH192" s="166">
        <f t="shared" si="27"/>
        <v>0</v>
      </c>
      <c r="BI192" s="166">
        <f t="shared" si="28"/>
        <v>0</v>
      </c>
      <c r="BJ192" s="14" t="s">
        <v>84</v>
      </c>
      <c r="BK192" s="166">
        <f t="shared" si="29"/>
        <v>0</v>
      </c>
      <c r="BL192" s="14" t="s">
        <v>243</v>
      </c>
      <c r="BM192" s="165" t="s">
        <v>438</v>
      </c>
    </row>
    <row r="193" spans="1:65" s="2" customFormat="1" ht="24.2" customHeight="1" x14ac:dyDescent="0.2">
      <c r="A193" s="29"/>
      <c r="B193" s="152"/>
      <c r="C193" s="153" t="s">
        <v>329</v>
      </c>
      <c r="D193" s="153" t="s">
        <v>213</v>
      </c>
      <c r="E193" s="154" t="s">
        <v>2644</v>
      </c>
      <c r="F193" s="155" t="s">
        <v>2645</v>
      </c>
      <c r="G193" s="156" t="s">
        <v>414</v>
      </c>
      <c r="H193" s="178"/>
      <c r="I193" s="158"/>
      <c r="J193" s="159">
        <f t="shared" si="20"/>
        <v>0</v>
      </c>
      <c r="K193" s="160"/>
      <c r="L193" s="30"/>
      <c r="M193" s="161" t="s">
        <v>1</v>
      </c>
      <c r="N193" s="162" t="s">
        <v>37</v>
      </c>
      <c r="O193" s="58"/>
      <c r="P193" s="163">
        <f t="shared" si="21"/>
        <v>0</v>
      </c>
      <c r="Q193" s="163">
        <v>0</v>
      </c>
      <c r="R193" s="163">
        <f t="shared" si="22"/>
        <v>0</v>
      </c>
      <c r="S193" s="163">
        <v>0</v>
      </c>
      <c r="T193" s="164">
        <f t="shared" si="2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243</v>
      </c>
      <c r="AT193" s="165" t="s">
        <v>213</v>
      </c>
      <c r="AU193" s="165" t="s">
        <v>84</v>
      </c>
      <c r="AY193" s="14" t="s">
        <v>211</v>
      </c>
      <c r="BE193" s="166">
        <f t="shared" si="24"/>
        <v>0</v>
      </c>
      <c r="BF193" s="166">
        <f t="shared" si="25"/>
        <v>0</v>
      </c>
      <c r="BG193" s="166">
        <f t="shared" si="26"/>
        <v>0</v>
      </c>
      <c r="BH193" s="166">
        <f t="shared" si="27"/>
        <v>0</v>
      </c>
      <c r="BI193" s="166">
        <f t="shared" si="28"/>
        <v>0</v>
      </c>
      <c r="BJ193" s="14" t="s">
        <v>84</v>
      </c>
      <c r="BK193" s="166">
        <f t="shared" si="29"/>
        <v>0</v>
      </c>
      <c r="BL193" s="14" t="s">
        <v>243</v>
      </c>
      <c r="BM193" s="165" t="s">
        <v>444</v>
      </c>
    </row>
    <row r="194" spans="1:65" s="12" customFormat="1" ht="22.9" customHeight="1" x14ac:dyDescent="0.2">
      <c r="B194" s="139"/>
      <c r="D194" s="140" t="s">
        <v>70</v>
      </c>
      <c r="E194" s="150" t="s">
        <v>2646</v>
      </c>
      <c r="F194" s="150" t="s">
        <v>2647</v>
      </c>
      <c r="I194" s="142"/>
      <c r="J194" s="151">
        <f>BK194</f>
        <v>0</v>
      </c>
      <c r="L194" s="139"/>
      <c r="M194" s="144"/>
      <c r="N194" s="145"/>
      <c r="O194" s="145"/>
      <c r="P194" s="146">
        <f>SUM(P195:P229)</f>
        <v>0</v>
      </c>
      <c r="Q194" s="145"/>
      <c r="R194" s="146">
        <f>SUM(R195:R229)</f>
        <v>0</v>
      </c>
      <c r="S194" s="145"/>
      <c r="T194" s="147">
        <f>SUM(T195:T229)</f>
        <v>0</v>
      </c>
      <c r="AR194" s="140" t="s">
        <v>84</v>
      </c>
      <c r="AT194" s="148" t="s">
        <v>70</v>
      </c>
      <c r="AU194" s="148" t="s">
        <v>78</v>
      </c>
      <c r="AY194" s="140" t="s">
        <v>211</v>
      </c>
      <c r="BK194" s="149">
        <f>SUM(BK195:BK229)</f>
        <v>0</v>
      </c>
    </row>
    <row r="195" spans="1:65" s="2" customFormat="1" ht="24.2" customHeight="1" x14ac:dyDescent="0.2">
      <c r="A195" s="29"/>
      <c r="B195" s="152"/>
      <c r="C195" s="153" t="s">
        <v>432</v>
      </c>
      <c r="D195" s="153" t="s">
        <v>213</v>
      </c>
      <c r="E195" s="154" t="s">
        <v>2648</v>
      </c>
      <c r="F195" s="155" t="s">
        <v>2649</v>
      </c>
      <c r="G195" s="156" t="s">
        <v>257</v>
      </c>
      <c r="H195" s="157">
        <v>200</v>
      </c>
      <c r="I195" s="158"/>
      <c r="J195" s="159">
        <f t="shared" ref="J195:J229" si="30">ROUND(I195*H195,2)</f>
        <v>0</v>
      </c>
      <c r="K195" s="160"/>
      <c r="L195" s="30"/>
      <c r="M195" s="161" t="s">
        <v>1</v>
      </c>
      <c r="N195" s="162" t="s">
        <v>37</v>
      </c>
      <c r="O195" s="58"/>
      <c r="P195" s="163">
        <f t="shared" ref="P195:P229" si="31">O195*H195</f>
        <v>0</v>
      </c>
      <c r="Q195" s="163">
        <v>0</v>
      </c>
      <c r="R195" s="163">
        <f t="shared" ref="R195:R229" si="32">Q195*H195</f>
        <v>0</v>
      </c>
      <c r="S195" s="163">
        <v>0</v>
      </c>
      <c r="T195" s="164">
        <f t="shared" ref="T195:T229" si="33"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243</v>
      </c>
      <c r="AT195" s="165" t="s">
        <v>213</v>
      </c>
      <c r="AU195" s="165" t="s">
        <v>84</v>
      </c>
      <c r="AY195" s="14" t="s">
        <v>211</v>
      </c>
      <c r="BE195" s="166">
        <f t="shared" ref="BE195:BE229" si="34">IF(N195="základná",J195,0)</f>
        <v>0</v>
      </c>
      <c r="BF195" s="166">
        <f t="shared" ref="BF195:BF229" si="35">IF(N195="znížená",J195,0)</f>
        <v>0</v>
      </c>
      <c r="BG195" s="166">
        <f t="shared" ref="BG195:BG229" si="36">IF(N195="zákl. prenesená",J195,0)</f>
        <v>0</v>
      </c>
      <c r="BH195" s="166">
        <f t="shared" ref="BH195:BH229" si="37">IF(N195="zníž. prenesená",J195,0)</f>
        <v>0</v>
      </c>
      <c r="BI195" s="166">
        <f t="shared" ref="BI195:BI229" si="38">IF(N195="nulová",J195,0)</f>
        <v>0</v>
      </c>
      <c r="BJ195" s="14" t="s">
        <v>84</v>
      </c>
      <c r="BK195" s="166">
        <f t="shared" ref="BK195:BK229" si="39">ROUND(I195*H195,2)</f>
        <v>0</v>
      </c>
      <c r="BL195" s="14" t="s">
        <v>243</v>
      </c>
      <c r="BM195" s="165" t="s">
        <v>447</v>
      </c>
    </row>
    <row r="196" spans="1:65" s="2" customFormat="1" ht="24.2" customHeight="1" x14ac:dyDescent="0.2">
      <c r="A196" s="29"/>
      <c r="B196" s="152"/>
      <c r="C196" s="153" t="s">
        <v>333</v>
      </c>
      <c r="D196" s="153" t="s">
        <v>213</v>
      </c>
      <c r="E196" s="154" t="s">
        <v>2650</v>
      </c>
      <c r="F196" s="155" t="s">
        <v>2651</v>
      </c>
      <c r="G196" s="156" t="s">
        <v>257</v>
      </c>
      <c r="H196" s="157">
        <v>28</v>
      </c>
      <c r="I196" s="158"/>
      <c r="J196" s="159">
        <f t="shared" si="30"/>
        <v>0</v>
      </c>
      <c r="K196" s="160"/>
      <c r="L196" s="30"/>
      <c r="M196" s="161" t="s">
        <v>1</v>
      </c>
      <c r="N196" s="162" t="s">
        <v>37</v>
      </c>
      <c r="O196" s="58"/>
      <c r="P196" s="163">
        <f t="shared" si="31"/>
        <v>0</v>
      </c>
      <c r="Q196" s="163">
        <v>0</v>
      </c>
      <c r="R196" s="163">
        <f t="shared" si="32"/>
        <v>0</v>
      </c>
      <c r="S196" s="163">
        <v>0</v>
      </c>
      <c r="T196" s="164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243</v>
      </c>
      <c r="AT196" s="165" t="s">
        <v>213</v>
      </c>
      <c r="AU196" s="165" t="s">
        <v>84</v>
      </c>
      <c r="AY196" s="14" t="s">
        <v>211</v>
      </c>
      <c r="BE196" s="166">
        <f t="shared" si="34"/>
        <v>0</v>
      </c>
      <c r="BF196" s="166">
        <f t="shared" si="35"/>
        <v>0</v>
      </c>
      <c r="BG196" s="166">
        <f t="shared" si="36"/>
        <v>0</v>
      </c>
      <c r="BH196" s="166">
        <f t="shared" si="37"/>
        <v>0</v>
      </c>
      <c r="BI196" s="166">
        <f t="shared" si="38"/>
        <v>0</v>
      </c>
      <c r="BJ196" s="14" t="s">
        <v>84</v>
      </c>
      <c r="BK196" s="166">
        <f t="shared" si="39"/>
        <v>0</v>
      </c>
      <c r="BL196" s="14" t="s">
        <v>243</v>
      </c>
      <c r="BM196" s="165" t="s">
        <v>451</v>
      </c>
    </row>
    <row r="197" spans="1:65" s="2" customFormat="1" ht="24.2" customHeight="1" x14ac:dyDescent="0.2">
      <c r="A197" s="29"/>
      <c r="B197" s="152"/>
      <c r="C197" s="153" t="s">
        <v>441</v>
      </c>
      <c r="D197" s="153" t="s">
        <v>213</v>
      </c>
      <c r="E197" s="154" t="s">
        <v>2652</v>
      </c>
      <c r="F197" s="155" t="s">
        <v>2653</v>
      </c>
      <c r="G197" s="156" t="s">
        <v>257</v>
      </c>
      <c r="H197" s="157">
        <v>92</v>
      </c>
      <c r="I197" s="158"/>
      <c r="J197" s="159">
        <f t="shared" si="30"/>
        <v>0</v>
      </c>
      <c r="K197" s="160"/>
      <c r="L197" s="30"/>
      <c r="M197" s="161" t="s">
        <v>1</v>
      </c>
      <c r="N197" s="162" t="s">
        <v>37</v>
      </c>
      <c r="O197" s="58"/>
      <c r="P197" s="163">
        <f t="shared" si="31"/>
        <v>0</v>
      </c>
      <c r="Q197" s="163">
        <v>0</v>
      </c>
      <c r="R197" s="163">
        <f t="shared" si="32"/>
        <v>0</v>
      </c>
      <c r="S197" s="163">
        <v>0</v>
      </c>
      <c r="T197" s="164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243</v>
      </c>
      <c r="AT197" s="165" t="s">
        <v>213</v>
      </c>
      <c r="AU197" s="165" t="s">
        <v>84</v>
      </c>
      <c r="AY197" s="14" t="s">
        <v>211</v>
      </c>
      <c r="BE197" s="166">
        <f t="shared" si="34"/>
        <v>0</v>
      </c>
      <c r="BF197" s="166">
        <f t="shared" si="35"/>
        <v>0</v>
      </c>
      <c r="BG197" s="166">
        <f t="shared" si="36"/>
        <v>0</v>
      </c>
      <c r="BH197" s="166">
        <f t="shared" si="37"/>
        <v>0</v>
      </c>
      <c r="BI197" s="166">
        <f t="shared" si="38"/>
        <v>0</v>
      </c>
      <c r="BJ197" s="14" t="s">
        <v>84</v>
      </c>
      <c r="BK197" s="166">
        <f t="shared" si="39"/>
        <v>0</v>
      </c>
      <c r="BL197" s="14" t="s">
        <v>243</v>
      </c>
      <c r="BM197" s="165" t="s">
        <v>454</v>
      </c>
    </row>
    <row r="198" spans="1:65" s="2" customFormat="1" ht="24.2" customHeight="1" x14ac:dyDescent="0.2">
      <c r="A198" s="29"/>
      <c r="B198" s="152"/>
      <c r="C198" s="153" t="s">
        <v>336</v>
      </c>
      <c r="D198" s="153" t="s">
        <v>213</v>
      </c>
      <c r="E198" s="154" t="s">
        <v>2654</v>
      </c>
      <c r="F198" s="155" t="s">
        <v>2655</v>
      </c>
      <c r="G198" s="156" t="s">
        <v>257</v>
      </c>
      <c r="H198" s="157">
        <v>154</v>
      </c>
      <c r="I198" s="158"/>
      <c r="J198" s="159">
        <f t="shared" si="30"/>
        <v>0</v>
      </c>
      <c r="K198" s="160"/>
      <c r="L198" s="30"/>
      <c r="M198" s="161" t="s">
        <v>1</v>
      </c>
      <c r="N198" s="162" t="s">
        <v>37</v>
      </c>
      <c r="O198" s="58"/>
      <c r="P198" s="163">
        <f t="shared" si="31"/>
        <v>0</v>
      </c>
      <c r="Q198" s="163">
        <v>0</v>
      </c>
      <c r="R198" s="163">
        <f t="shared" si="32"/>
        <v>0</v>
      </c>
      <c r="S198" s="163">
        <v>0</v>
      </c>
      <c r="T198" s="164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243</v>
      </c>
      <c r="AT198" s="165" t="s">
        <v>213</v>
      </c>
      <c r="AU198" s="165" t="s">
        <v>84</v>
      </c>
      <c r="AY198" s="14" t="s">
        <v>211</v>
      </c>
      <c r="BE198" s="166">
        <f t="shared" si="34"/>
        <v>0</v>
      </c>
      <c r="BF198" s="166">
        <f t="shared" si="35"/>
        <v>0</v>
      </c>
      <c r="BG198" s="166">
        <f t="shared" si="36"/>
        <v>0</v>
      </c>
      <c r="BH198" s="166">
        <f t="shared" si="37"/>
        <v>0</v>
      </c>
      <c r="BI198" s="166">
        <f t="shared" si="38"/>
        <v>0</v>
      </c>
      <c r="BJ198" s="14" t="s">
        <v>84</v>
      </c>
      <c r="BK198" s="166">
        <f t="shared" si="39"/>
        <v>0</v>
      </c>
      <c r="BL198" s="14" t="s">
        <v>243</v>
      </c>
      <c r="BM198" s="165" t="s">
        <v>458</v>
      </c>
    </row>
    <row r="199" spans="1:65" s="2" customFormat="1" ht="24.2" customHeight="1" x14ac:dyDescent="0.2">
      <c r="A199" s="29"/>
      <c r="B199" s="152"/>
      <c r="C199" s="153" t="s">
        <v>448</v>
      </c>
      <c r="D199" s="153" t="s">
        <v>213</v>
      </c>
      <c r="E199" s="154" t="s">
        <v>2656</v>
      </c>
      <c r="F199" s="155" t="s">
        <v>2657</v>
      </c>
      <c r="G199" s="156" t="s">
        <v>257</v>
      </c>
      <c r="H199" s="157">
        <v>183</v>
      </c>
      <c r="I199" s="158"/>
      <c r="J199" s="159">
        <f t="shared" si="30"/>
        <v>0</v>
      </c>
      <c r="K199" s="160"/>
      <c r="L199" s="30"/>
      <c r="M199" s="161" t="s">
        <v>1</v>
      </c>
      <c r="N199" s="162" t="s">
        <v>37</v>
      </c>
      <c r="O199" s="58"/>
      <c r="P199" s="163">
        <f t="shared" si="31"/>
        <v>0</v>
      </c>
      <c r="Q199" s="163">
        <v>0</v>
      </c>
      <c r="R199" s="163">
        <f t="shared" si="32"/>
        <v>0</v>
      </c>
      <c r="S199" s="163">
        <v>0</v>
      </c>
      <c r="T199" s="164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243</v>
      </c>
      <c r="AT199" s="165" t="s">
        <v>213</v>
      </c>
      <c r="AU199" s="165" t="s">
        <v>84</v>
      </c>
      <c r="AY199" s="14" t="s">
        <v>211</v>
      </c>
      <c r="BE199" s="166">
        <f t="shared" si="34"/>
        <v>0</v>
      </c>
      <c r="BF199" s="166">
        <f t="shared" si="35"/>
        <v>0</v>
      </c>
      <c r="BG199" s="166">
        <f t="shared" si="36"/>
        <v>0</v>
      </c>
      <c r="BH199" s="166">
        <f t="shared" si="37"/>
        <v>0</v>
      </c>
      <c r="BI199" s="166">
        <f t="shared" si="38"/>
        <v>0</v>
      </c>
      <c r="BJ199" s="14" t="s">
        <v>84</v>
      </c>
      <c r="BK199" s="166">
        <f t="shared" si="39"/>
        <v>0</v>
      </c>
      <c r="BL199" s="14" t="s">
        <v>243</v>
      </c>
      <c r="BM199" s="165" t="s">
        <v>461</v>
      </c>
    </row>
    <row r="200" spans="1:65" s="2" customFormat="1" ht="24.2" customHeight="1" x14ac:dyDescent="0.2">
      <c r="A200" s="29"/>
      <c r="B200" s="152"/>
      <c r="C200" s="153" t="s">
        <v>340</v>
      </c>
      <c r="D200" s="153" t="s">
        <v>213</v>
      </c>
      <c r="E200" s="154" t="s">
        <v>2658</v>
      </c>
      <c r="F200" s="155" t="s">
        <v>2659</v>
      </c>
      <c r="G200" s="156" t="s">
        <v>257</v>
      </c>
      <c r="H200" s="157">
        <v>140</v>
      </c>
      <c r="I200" s="158"/>
      <c r="J200" s="159">
        <f t="shared" si="30"/>
        <v>0</v>
      </c>
      <c r="K200" s="160"/>
      <c r="L200" s="30"/>
      <c r="M200" s="161" t="s">
        <v>1</v>
      </c>
      <c r="N200" s="162" t="s">
        <v>37</v>
      </c>
      <c r="O200" s="58"/>
      <c r="P200" s="163">
        <f t="shared" si="31"/>
        <v>0</v>
      </c>
      <c r="Q200" s="163">
        <v>0</v>
      </c>
      <c r="R200" s="163">
        <f t="shared" si="32"/>
        <v>0</v>
      </c>
      <c r="S200" s="163">
        <v>0</v>
      </c>
      <c r="T200" s="164">
        <f t="shared" si="3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243</v>
      </c>
      <c r="AT200" s="165" t="s">
        <v>213</v>
      </c>
      <c r="AU200" s="165" t="s">
        <v>84</v>
      </c>
      <c r="AY200" s="14" t="s">
        <v>211</v>
      </c>
      <c r="BE200" s="166">
        <f t="shared" si="34"/>
        <v>0</v>
      </c>
      <c r="BF200" s="166">
        <f t="shared" si="35"/>
        <v>0</v>
      </c>
      <c r="BG200" s="166">
        <f t="shared" si="36"/>
        <v>0</v>
      </c>
      <c r="BH200" s="166">
        <f t="shared" si="37"/>
        <v>0</v>
      </c>
      <c r="BI200" s="166">
        <f t="shared" si="38"/>
        <v>0</v>
      </c>
      <c r="BJ200" s="14" t="s">
        <v>84</v>
      </c>
      <c r="BK200" s="166">
        <f t="shared" si="39"/>
        <v>0</v>
      </c>
      <c r="BL200" s="14" t="s">
        <v>243</v>
      </c>
      <c r="BM200" s="165" t="s">
        <v>465</v>
      </c>
    </row>
    <row r="201" spans="1:65" s="2" customFormat="1" ht="24.2" customHeight="1" x14ac:dyDescent="0.2">
      <c r="A201" s="29"/>
      <c r="B201" s="152"/>
      <c r="C201" s="153" t="s">
        <v>455</v>
      </c>
      <c r="D201" s="153" t="s">
        <v>213</v>
      </c>
      <c r="E201" s="154" t="s">
        <v>2660</v>
      </c>
      <c r="F201" s="155" t="s">
        <v>2661</v>
      </c>
      <c r="G201" s="156" t="s">
        <v>257</v>
      </c>
      <c r="H201" s="157">
        <v>155</v>
      </c>
      <c r="I201" s="158"/>
      <c r="J201" s="159">
        <f t="shared" si="30"/>
        <v>0</v>
      </c>
      <c r="K201" s="160"/>
      <c r="L201" s="30"/>
      <c r="M201" s="161" t="s">
        <v>1</v>
      </c>
      <c r="N201" s="162" t="s">
        <v>37</v>
      </c>
      <c r="O201" s="58"/>
      <c r="P201" s="163">
        <f t="shared" si="31"/>
        <v>0</v>
      </c>
      <c r="Q201" s="163">
        <v>0</v>
      </c>
      <c r="R201" s="163">
        <f t="shared" si="32"/>
        <v>0</v>
      </c>
      <c r="S201" s="163">
        <v>0</v>
      </c>
      <c r="T201" s="164">
        <f t="shared" si="3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243</v>
      </c>
      <c r="AT201" s="165" t="s">
        <v>213</v>
      </c>
      <c r="AU201" s="165" t="s">
        <v>84</v>
      </c>
      <c r="AY201" s="14" t="s">
        <v>211</v>
      </c>
      <c r="BE201" s="166">
        <f t="shared" si="34"/>
        <v>0</v>
      </c>
      <c r="BF201" s="166">
        <f t="shared" si="35"/>
        <v>0</v>
      </c>
      <c r="BG201" s="166">
        <f t="shared" si="36"/>
        <v>0</v>
      </c>
      <c r="BH201" s="166">
        <f t="shared" si="37"/>
        <v>0</v>
      </c>
      <c r="BI201" s="166">
        <f t="shared" si="38"/>
        <v>0</v>
      </c>
      <c r="BJ201" s="14" t="s">
        <v>84</v>
      </c>
      <c r="BK201" s="166">
        <f t="shared" si="39"/>
        <v>0</v>
      </c>
      <c r="BL201" s="14" t="s">
        <v>243</v>
      </c>
      <c r="BM201" s="165" t="s">
        <v>472</v>
      </c>
    </row>
    <row r="202" spans="1:65" s="2" customFormat="1" ht="24.2" customHeight="1" x14ac:dyDescent="0.2">
      <c r="A202" s="29"/>
      <c r="B202" s="152"/>
      <c r="C202" s="153" t="s">
        <v>343</v>
      </c>
      <c r="D202" s="153" t="s">
        <v>213</v>
      </c>
      <c r="E202" s="154" t="s">
        <v>2662</v>
      </c>
      <c r="F202" s="155" t="s">
        <v>2663</v>
      </c>
      <c r="G202" s="156" t="s">
        <v>257</v>
      </c>
      <c r="H202" s="157">
        <v>6</v>
      </c>
      <c r="I202" s="158"/>
      <c r="J202" s="159">
        <f t="shared" si="30"/>
        <v>0</v>
      </c>
      <c r="K202" s="160"/>
      <c r="L202" s="30"/>
      <c r="M202" s="161" t="s">
        <v>1</v>
      </c>
      <c r="N202" s="162" t="s">
        <v>37</v>
      </c>
      <c r="O202" s="58"/>
      <c r="P202" s="163">
        <f t="shared" si="31"/>
        <v>0</v>
      </c>
      <c r="Q202" s="163">
        <v>0</v>
      </c>
      <c r="R202" s="163">
        <f t="shared" si="32"/>
        <v>0</v>
      </c>
      <c r="S202" s="163">
        <v>0</v>
      </c>
      <c r="T202" s="164">
        <f t="shared" si="3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243</v>
      </c>
      <c r="AT202" s="165" t="s">
        <v>213</v>
      </c>
      <c r="AU202" s="165" t="s">
        <v>84</v>
      </c>
      <c r="AY202" s="14" t="s">
        <v>211</v>
      </c>
      <c r="BE202" s="166">
        <f t="shared" si="34"/>
        <v>0</v>
      </c>
      <c r="BF202" s="166">
        <f t="shared" si="35"/>
        <v>0</v>
      </c>
      <c r="BG202" s="166">
        <f t="shared" si="36"/>
        <v>0</v>
      </c>
      <c r="BH202" s="166">
        <f t="shared" si="37"/>
        <v>0</v>
      </c>
      <c r="BI202" s="166">
        <f t="shared" si="38"/>
        <v>0</v>
      </c>
      <c r="BJ202" s="14" t="s">
        <v>84</v>
      </c>
      <c r="BK202" s="166">
        <f t="shared" si="39"/>
        <v>0</v>
      </c>
      <c r="BL202" s="14" t="s">
        <v>243</v>
      </c>
      <c r="BM202" s="165" t="s">
        <v>468</v>
      </c>
    </row>
    <row r="203" spans="1:65" s="2" customFormat="1" ht="24.2" customHeight="1" x14ac:dyDescent="0.2">
      <c r="A203" s="29"/>
      <c r="B203" s="152"/>
      <c r="C203" s="153" t="s">
        <v>462</v>
      </c>
      <c r="D203" s="153" t="s">
        <v>213</v>
      </c>
      <c r="E203" s="154" t="s">
        <v>2664</v>
      </c>
      <c r="F203" s="155" t="s">
        <v>2665</v>
      </c>
      <c r="G203" s="156" t="s">
        <v>257</v>
      </c>
      <c r="H203" s="157">
        <v>182</v>
      </c>
      <c r="I203" s="158"/>
      <c r="J203" s="159">
        <f t="shared" si="30"/>
        <v>0</v>
      </c>
      <c r="K203" s="160"/>
      <c r="L203" s="30"/>
      <c r="M203" s="161" t="s">
        <v>1</v>
      </c>
      <c r="N203" s="162" t="s">
        <v>37</v>
      </c>
      <c r="O203" s="58"/>
      <c r="P203" s="163">
        <f t="shared" si="31"/>
        <v>0</v>
      </c>
      <c r="Q203" s="163">
        <v>0</v>
      </c>
      <c r="R203" s="163">
        <f t="shared" si="32"/>
        <v>0</v>
      </c>
      <c r="S203" s="163">
        <v>0</v>
      </c>
      <c r="T203" s="164">
        <f t="shared" si="3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243</v>
      </c>
      <c r="AT203" s="165" t="s">
        <v>213</v>
      </c>
      <c r="AU203" s="165" t="s">
        <v>84</v>
      </c>
      <c r="AY203" s="14" t="s">
        <v>211</v>
      </c>
      <c r="BE203" s="166">
        <f t="shared" si="34"/>
        <v>0</v>
      </c>
      <c r="BF203" s="166">
        <f t="shared" si="35"/>
        <v>0</v>
      </c>
      <c r="BG203" s="166">
        <f t="shared" si="36"/>
        <v>0</v>
      </c>
      <c r="BH203" s="166">
        <f t="shared" si="37"/>
        <v>0</v>
      </c>
      <c r="BI203" s="166">
        <f t="shared" si="38"/>
        <v>0</v>
      </c>
      <c r="BJ203" s="14" t="s">
        <v>84</v>
      </c>
      <c r="BK203" s="166">
        <f t="shared" si="39"/>
        <v>0</v>
      </c>
      <c r="BL203" s="14" t="s">
        <v>243</v>
      </c>
      <c r="BM203" s="165" t="s">
        <v>475</v>
      </c>
    </row>
    <row r="204" spans="1:65" s="2" customFormat="1" ht="24.2" customHeight="1" x14ac:dyDescent="0.2">
      <c r="A204" s="29"/>
      <c r="B204" s="152"/>
      <c r="C204" s="153" t="s">
        <v>347</v>
      </c>
      <c r="D204" s="153" t="s">
        <v>213</v>
      </c>
      <c r="E204" s="154" t="s">
        <v>2666</v>
      </c>
      <c r="F204" s="155" t="s">
        <v>2667</v>
      </c>
      <c r="G204" s="156" t="s">
        <v>385</v>
      </c>
      <c r="H204" s="157">
        <v>106</v>
      </c>
      <c r="I204" s="158"/>
      <c r="J204" s="159">
        <f t="shared" si="30"/>
        <v>0</v>
      </c>
      <c r="K204" s="160"/>
      <c r="L204" s="30"/>
      <c r="M204" s="161" t="s">
        <v>1</v>
      </c>
      <c r="N204" s="162" t="s">
        <v>37</v>
      </c>
      <c r="O204" s="58"/>
      <c r="P204" s="163">
        <f t="shared" si="31"/>
        <v>0</v>
      </c>
      <c r="Q204" s="163">
        <v>0</v>
      </c>
      <c r="R204" s="163">
        <f t="shared" si="32"/>
        <v>0</v>
      </c>
      <c r="S204" s="163">
        <v>0</v>
      </c>
      <c r="T204" s="164">
        <f t="shared" si="3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5" t="s">
        <v>243</v>
      </c>
      <c r="AT204" s="165" t="s">
        <v>213</v>
      </c>
      <c r="AU204" s="165" t="s">
        <v>84</v>
      </c>
      <c r="AY204" s="14" t="s">
        <v>211</v>
      </c>
      <c r="BE204" s="166">
        <f t="shared" si="34"/>
        <v>0</v>
      </c>
      <c r="BF204" s="166">
        <f t="shared" si="35"/>
        <v>0</v>
      </c>
      <c r="BG204" s="166">
        <f t="shared" si="36"/>
        <v>0</v>
      </c>
      <c r="BH204" s="166">
        <f t="shared" si="37"/>
        <v>0</v>
      </c>
      <c r="BI204" s="166">
        <f t="shared" si="38"/>
        <v>0</v>
      </c>
      <c r="BJ204" s="14" t="s">
        <v>84</v>
      </c>
      <c r="BK204" s="166">
        <f t="shared" si="39"/>
        <v>0</v>
      </c>
      <c r="BL204" s="14" t="s">
        <v>243</v>
      </c>
      <c r="BM204" s="165" t="s">
        <v>479</v>
      </c>
    </row>
    <row r="205" spans="1:65" s="2" customFormat="1" ht="33" customHeight="1" x14ac:dyDescent="0.2">
      <c r="A205" s="29"/>
      <c r="B205" s="152"/>
      <c r="C205" s="167" t="s">
        <v>469</v>
      </c>
      <c r="D205" s="167" t="s">
        <v>401</v>
      </c>
      <c r="E205" s="168" t="s">
        <v>2668</v>
      </c>
      <c r="F205" s="169" t="s">
        <v>2669</v>
      </c>
      <c r="G205" s="170" t="s">
        <v>385</v>
      </c>
      <c r="H205" s="171">
        <v>106</v>
      </c>
      <c r="I205" s="172"/>
      <c r="J205" s="173">
        <f t="shared" si="30"/>
        <v>0</v>
      </c>
      <c r="K205" s="174"/>
      <c r="L205" s="175"/>
      <c r="M205" s="176" t="s">
        <v>1</v>
      </c>
      <c r="N205" s="177" t="s">
        <v>37</v>
      </c>
      <c r="O205" s="58"/>
      <c r="P205" s="163">
        <f t="shared" si="31"/>
        <v>0</v>
      </c>
      <c r="Q205" s="163">
        <v>0</v>
      </c>
      <c r="R205" s="163">
        <f t="shared" si="32"/>
        <v>0</v>
      </c>
      <c r="S205" s="163">
        <v>0</v>
      </c>
      <c r="T205" s="164">
        <f t="shared" si="3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5" t="s">
        <v>280</v>
      </c>
      <c r="AT205" s="165" t="s">
        <v>401</v>
      </c>
      <c r="AU205" s="165" t="s">
        <v>84</v>
      </c>
      <c r="AY205" s="14" t="s">
        <v>211</v>
      </c>
      <c r="BE205" s="166">
        <f t="shared" si="34"/>
        <v>0</v>
      </c>
      <c r="BF205" s="166">
        <f t="shared" si="35"/>
        <v>0</v>
      </c>
      <c r="BG205" s="166">
        <f t="shared" si="36"/>
        <v>0</v>
      </c>
      <c r="BH205" s="166">
        <f t="shared" si="37"/>
        <v>0</v>
      </c>
      <c r="BI205" s="166">
        <f t="shared" si="38"/>
        <v>0</v>
      </c>
      <c r="BJ205" s="14" t="s">
        <v>84</v>
      </c>
      <c r="BK205" s="166">
        <f t="shared" si="39"/>
        <v>0</v>
      </c>
      <c r="BL205" s="14" t="s">
        <v>243</v>
      </c>
      <c r="BM205" s="165" t="s">
        <v>482</v>
      </c>
    </row>
    <row r="206" spans="1:65" s="2" customFormat="1" ht="24.2" customHeight="1" x14ac:dyDescent="0.2">
      <c r="A206" s="29"/>
      <c r="B206" s="152"/>
      <c r="C206" s="153" t="s">
        <v>350</v>
      </c>
      <c r="D206" s="153" t="s">
        <v>213</v>
      </c>
      <c r="E206" s="154" t="s">
        <v>2670</v>
      </c>
      <c r="F206" s="155" t="s">
        <v>2671</v>
      </c>
      <c r="G206" s="156" t="s">
        <v>385</v>
      </c>
      <c r="H206" s="157">
        <v>2</v>
      </c>
      <c r="I206" s="158"/>
      <c r="J206" s="159">
        <f t="shared" si="30"/>
        <v>0</v>
      </c>
      <c r="K206" s="160"/>
      <c r="L206" s="30"/>
      <c r="M206" s="161" t="s">
        <v>1</v>
      </c>
      <c r="N206" s="162" t="s">
        <v>37</v>
      </c>
      <c r="O206" s="58"/>
      <c r="P206" s="163">
        <f t="shared" si="31"/>
        <v>0</v>
      </c>
      <c r="Q206" s="163">
        <v>0</v>
      </c>
      <c r="R206" s="163">
        <f t="shared" si="32"/>
        <v>0</v>
      </c>
      <c r="S206" s="163">
        <v>0</v>
      </c>
      <c r="T206" s="164">
        <f t="shared" si="3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243</v>
      </c>
      <c r="AT206" s="165" t="s">
        <v>213</v>
      </c>
      <c r="AU206" s="165" t="s">
        <v>84</v>
      </c>
      <c r="AY206" s="14" t="s">
        <v>211</v>
      </c>
      <c r="BE206" s="166">
        <f t="shared" si="34"/>
        <v>0</v>
      </c>
      <c r="BF206" s="166">
        <f t="shared" si="35"/>
        <v>0</v>
      </c>
      <c r="BG206" s="166">
        <f t="shared" si="36"/>
        <v>0</v>
      </c>
      <c r="BH206" s="166">
        <f t="shared" si="37"/>
        <v>0</v>
      </c>
      <c r="BI206" s="166">
        <f t="shared" si="38"/>
        <v>0</v>
      </c>
      <c r="BJ206" s="14" t="s">
        <v>84</v>
      </c>
      <c r="BK206" s="166">
        <f t="shared" si="39"/>
        <v>0</v>
      </c>
      <c r="BL206" s="14" t="s">
        <v>243</v>
      </c>
      <c r="BM206" s="165" t="s">
        <v>486</v>
      </c>
    </row>
    <row r="207" spans="1:65" s="2" customFormat="1" ht="16.5" customHeight="1" x14ac:dyDescent="0.2">
      <c r="A207" s="29"/>
      <c r="B207" s="152"/>
      <c r="C207" s="167" t="s">
        <v>476</v>
      </c>
      <c r="D207" s="167" t="s">
        <v>401</v>
      </c>
      <c r="E207" s="168" t="s">
        <v>2672</v>
      </c>
      <c r="F207" s="169" t="s">
        <v>2673</v>
      </c>
      <c r="G207" s="170" t="s">
        <v>385</v>
      </c>
      <c r="H207" s="171">
        <v>2</v>
      </c>
      <c r="I207" s="172"/>
      <c r="J207" s="173">
        <f t="shared" si="30"/>
        <v>0</v>
      </c>
      <c r="K207" s="174"/>
      <c r="L207" s="175"/>
      <c r="M207" s="176" t="s">
        <v>1</v>
      </c>
      <c r="N207" s="177" t="s">
        <v>37</v>
      </c>
      <c r="O207" s="58"/>
      <c r="P207" s="163">
        <f t="shared" si="31"/>
        <v>0</v>
      </c>
      <c r="Q207" s="163">
        <v>0</v>
      </c>
      <c r="R207" s="163">
        <f t="shared" si="32"/>
        <v>0</v>
      </c>
      <c r="S207" s="163">
        <v>0</v>
      </c>
      <c r="T207" s="164">
        <f t="shared" si="3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 t="s">
        <v>280</v>
      </c>
      <c r="AT207" s="165" t="s">
        <v>401</v>
      </c>
      <c r="AU207" s="165" t="s">
        <v>84</v>
      </c>
      <c r="AY207" s="14" t="s">
        <v>211</v>
      </c>
      <c r="BE207" s="166">
        <f t="shared" si="34"/>
        <v>0</v>
      </c>
      <c r="BF207" s="166">
        <f t="shared" si="35"/>
        <v>0</v>
      </c>
      <c r="BG207" s="166">
        <f t="shared" si="36"/>
        <v>0</v>
      </c>
      <c r="BH207" s="166">
        <f t="shared" si="37"/>
        <v>0</v>
      </c>
      <c r="BI207" s="166">
        <f t="shared" si="38"/>
        <v>0</v>
      </c>
      <c r="BJ207" s="14" t="s">
        <v>84</v>
      </c>
      <c r="BK207" s="166">
        <f t="shared" si="39"/>
        <v>0</v>
      </c>
      <c r="BL207" s="14" t="s">
        <v>243</v>
      </c>
      <c r="BM207" s="165" t="s">
        <v>489</v>
      </c>
    </row>
    <row r="208" spans="1:65" s="2" customFormat="1" ht="24.2" customHeight="1" x14ac:dyDescent="0.2">
      <c r="A208" s="29"/>
      <c r="B208" s="152"/>
      <c r="C208" s="153" t="s">
        <v>354</v>
      </c>
      <c r="D208" s="153" t="s">
        <v>213</v>
      </c>
      <c r="E208" s="154" t="s">
        <v>2674</v>
      </c>
      <c r="F208" s="155" t="s">
        <v>2675</v>
      </c>
      <c r="G208" s="156" t="s">
        <v>385</v>
      </c>
      <c r="H208" s="157">
        <v>9</v>
      </c>
      <c r="I208" s="158"/>
      <c r="J208" s="159">
        <f t="shared" si="30"/>
        <v>0</v>
      </c>
      <c r="K208" s="160"/>
      <c r="L208" s="30"/>
      <c r="M208" s="161" t="s">
        <v>1</v>
      </c>
      <c r="N208" s="162" t="s">
        <v>37</v>
      </c>
      <c r="O208" s="58"/>
      <c r="P208" s="163">
        <f t="shared" si="31"/>
        <v>0</v>
      </c>
      <c r="Q208" s="163">
        <v>0</v>
      </c>
      <c r="R208" s="163">
        <f t="shared" si="32"/>
        <v>0</v>
      </c>
      <c r="S208" s="163">
        <v>0</v>
      </c>
      <c r="T208" s="164">
        <f t="shared" si="3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243</v>
      </c>
      <c r="AT208" s="165" t="s">
        <v>213</v>
      </c>
      <c r="AU208" s="165" t="s">
        <v>84</v>
      </c>
      <c r="AY208" s="14" t="s">
        <v>211</v>
      </c>
      <c r="BE208" s="166">
        <f t="shared" si="34"/>
        <v>0</v>
      </c>
      <c r="BF208" s="166">
        <f t="shared" si="35"/>
        <v>0</v>
      </c>
      <c r="BG208" s="166">
        <f t="shared" si="36"/>
        <v>0</v>
      </c>
      <c r="BH208" s="166">
        <f t="shared" si="37"/>
        <v>0</v>
      </c>
      <c r="BI208" s="166">
        <f t="shared" si="38"/>
        <v>0</v>
      </c>
      <c r="BJ208" s="14" t="s">
        <v>84</v>
      </c>
      <c r="BK208" s="166">
        <f t="shared" si="39"/>
        <v>0</v>
      </c>
      <c r="BL208" s="14" t="s">
        <v>243</v>
      </c>
      <c r="BM208" s="165" t="s">
        <v>493</v>
      </c>
    </row>
    <row r="209" spans="1:65" s="2" customFormat="1" ht="16.5" customHeight="1" x14ac:dyDescent="0.2">
      <c r="A209" s="29"/>
      <c r="B209" s="152"/>
      <c r="C209" s="167" t="s">
        <v>483</v>
      </c>
      <c r="D209" s="167" t="s">
        <v>401</v>
      </c>
      <c r="E209" s="168" t="s">
        <v>2676</v>
      </c>
      <c r="F209" s="169" t="s">
        <v>2677</v>
      </c>
      <c r="G209" s="170" t="s">
        <v>385</v>
      </c>
      <c r="H209" s="171">
        <v>9</v>
      </c>
      <c r="I209" s="172"/>
      <c r="J209" s="173">
        <f t="shared" si="30"/>
        <v>0</v>
      </c>
      <c r="K209" s="174"/>
      <c r="L209" s="175"/>
      <c r="M209" s="176" t="s">
        <v>1</v>
      </c>
      <c r="N209" s="177" t="s">
        <v>37</v>
      </c>
      <c r="O209" s="58"/>
      <c r="P209" s="163">
        <f t="shared" si="31"/>
        <v>0</v>
      </c>
      <c r="Q209" s="163">
        <v>0</v>
      </c>
      <c r="R209" s="163">
        <f t="shared" si="32"/>
        <v>0</v>
      </c>
      <c r="S209" s="163">
        <v>0</v>
      </c>
      <c r="T209" s="164">
        <f t="shared" si="3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280</v>
      </c>
      <c r="AT209" s="165" t="s">
        <v>401</v>
      </c>
      <c r="AU209" s="165" t="s">
        <v>84</v>
      </c>
      <c r="AY209" s="14" t="s">
        <v>211</v>
      </c>
      <c r="BE209" s="166">
        <f t="shared" si="34"/>
        <v>0</v>
      </c>
      <c r="BF209" s="166">
        <f t="shared" si="35"/>
        <v>0</v>
      </c>
      <c r="BG209" s="166">
        <f t="shared" si="36"/>
        <v>0</v>
      </c>
      <c r="BH209" s="166">
        <f t="shared" si="37"/>
        <v>0</v>
      </c>
      <c r="BI209" s="166">
        <f t="shared" si="38"/>
        <v>0</v>
      </c>
      <c r="BJ209" s="14" t="s">
        <v>84</v>
      </c>
      <c r="BK209" s="166">
        <f t="shared" si="39"/>
        <v>0</v>
      </c>
      <c r="BL209" s="14" t="s">
        <v>243</v>
      </c>
      <c r="BM209" s="165" t="s">
        <v>496</v>
      </c>
    </row>
    <row r="210" spans="1:65" s="2" customFormat="1" ht="24.2" customHeight="1" x14ac:dyDescent="0.2">
      <c r="A210" s="29"/>
      <c r="B210" s="152"/>
      <c r="C210" s="153" t="s">
        <v>357</v>
      </c>
      <c r="D210" s="153" t="s">
        <v>213</v>
      </c>
      <c r="E210" s="154" t="s">
        <v>2678</v>
      </c>
      <c r="F210" s="155" t="s">
        <v>2679</v>
      </c>
      <c r="G210" s="156" t="s">
        <v>385</v>
      </c>
      <c r="H210" s="157">
        <v>5</v>
      </c>
      <c r="I210" s="158"/>
      <c r="J210" s="159">
        <f t="shared" si="30"/>
        <v>0</v>
      </c>
      <c r="K210" s="160"/>
      <c r="L210" s="30"/>
      <c r="M210" s="161" t="s">
        <v>1</v>
      </c>
      <c r="N210" s="162" t="s">
        <v>37</v>
      </c>
      <c r="O210" s="58"/>
      <c r="P210" s="163">
        <f t="shared" si="31"/>
        <v>0</v>
      </c>
      <c r="Q210" s="163">
        <v>0</v>
      </c>
      <c r="R210" s="163">
        <f t="shared" si="32"/>
        <v>0</v>
      </c>
      <c r="S210" s="163">
        <v>0</v>
      </c>
      <c r="T210" s="164">
        <f t="shared" si="3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5" t="s">
        <v>243</v>
      </c>
      <c r="AT210" s="165" t="s">
        <v>213</v>
      </c>
      <c r="AU210" s="165" t="s">
        <v>84</v>
      </c>
      <c r="AY210" s="14" t="s">
        <v>211</v>
      </c>
      <c r="BE210" s="166">
        <f t="shared" si="34"/>
        <v>0</v>
      </c>
      <c r="BF210" s="166">
        <f t="shared" si="35"/>
        <v>0</v>
      </c>
      <c r="BG210" s="166">
        <f t="shared" si="36"/>
        <v>0</v>
      </c>
      <c r="BH210" s="166">
        <f t="shared" si="37"/>
        <v>0</v>
      </c>
      <c r="BI210" s="166">
        <f t="shared" si="38"/>
        <v>0</v>
      </c>
      <c r="BJ210" s="14" t="s">
        <v>84</v>
      </c>
      <c r="BK210" s="166">
        <f t="shared" si="39"/>
        <v>0</v>
      </c>
      <c r="BL210" s="14" t="s">
        <v>243</v>
      </c>
      <c r="BM210" s="165" t="s">
        <v>500</v>
      </c>
    </row>
    <row r="211" spans="1:65" s="2" customFormat="1" ht="16.5" customHeight="1" x14ac:dyDescent="0.2">
      <c r="A211" s="29"/>
      <c r="B211" s="152"/>
      <c r="C211" s="167" t="s">
        <v>490</v>
      </c>
      <c r="D211" s="167" t="s">
        <v>401</v>
      </c>
      <c r="E211" s="168" t="s">
        <v>2680</v>
      </c>
      <c r="F211" s="169" t="s">
        <v>2681</v>
      </c>
      <c r="G211" s="170" t="s">
        <v>385</v>
      </c>
      <c r="H211" s="171">
        <v>5</v>
      </c>
      <c r="I211" s="172"/>
      <c r="J211" s="173">
        <f t="shared" si="30"/>
        <v>0</v>
      </c>
      <c r="K211" s="174"/>
      <c r="L211" s="175"/>
      <c r="M211" s="176" t="s">
        <v>1</v>
      </c>
      <c r="N211" s="177" t="s">
        <v>37</v>
      </c>
      <c r="O211" s="58"/>
      <c r="P211" s="163">
        <f t="shared" si="31"/>
        <v>0</v>
      </c>
      <c r="Q211" s="163">
        <v>0</v>
      </c>
      <c r="R211" s="163">
        <f t="shared" si="32"/>
        <v>0</v>
      </c>
      <c r="S211" s="163">
        <v>0</v>
      </c>
      <c r="T211" s="164">
        <f t="shared" si="3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 t="s">
        <v>280</v>
      </c>
      <c r="AT211" s="165" t="s">
        <v>401</v>
      </c>
      <c r="AU211" s="165" t="s">
        <v>84</v>
      </c>
      <c r="AY211" s="14" t="s">
        <v>211</v>
      </c>
      <c r="BE211" s="166">
        <f t="shared" si="34"/>
        <v>0</v>
      </c>
      <c r="BF211" s="166">
        <f t="shared" si="35"/>
        <v>0</v>
      </c>
      <c r="BG211" s="166">
        <f t="shared" si="36"/>
        <v>0</v>
      </c>
      <c r="BH211" s="166">
        <f t="shared" si="37"/>
        <v>0</v>
      </c>
      <c r="BI211" s="166">
        <f t="shared" si="38"/>
        <v>0</v>
      </c>
      <c r="BJ211" s="14" t="s">
        <v>84</v>
      </c>
      <c r="BK211" s="166">
        <f t="shared" si="39"/>
        <v>0</v>
      </c>
      <c r="BL211" s="14" t="s">
        <v>243</v>
      </c>
      <c r="BM211" s="165" t="s">
        <v>503</v>
      </c>
    </row>
    <row r="212" spans="1:65" s="2" customFormat="1" ht="24.2" customHeight="1" x14ac:dyDescent="0.2">
      <c r="A212" s="29"/>
      <c r="B212" s="152"/>
      <c r="C212" s="153" t="s">
        <v>361</v>
      </c>
      <c r="D212" s="153" t="s">
        <v>213</v>
      </c>
      <c r="E212" s="154" t="s">
        <v>2682</v>
      </c>
      <c r="F212" s="155" t="s">
        <v>2683</v>
      </c>
      <c r="G212" s="156" t="s">
        <v>385</v>
      </c>
      <c r="H212" s="157">
        <v>2</v>
      </c>
      <c r="I212" s="158"/>
      <c r="J212" s="159">
        <f t="shared" si="30"/>
        <v>0</v>
      </c>
      <c r="K212" s="160"/>
      <c r="L212" s="30"/>
      <c r="M212" s="161" t="s">
        <v>1</v>
      </c>
      <c r="N212" s="162" t="s">
        <v>37</v>
      </c>
      <c r="O212" s="58"/>
      <c r="P212" s="163">
        <f t="shared" si="31"/>
        <v>0</v>
      </c>
      <c r="Q212" s="163">
        <v>0</v>
      </c>
      <c r="R212" s="163">
        <f t="shared" si="32"/>
        <v>0</v>
      </c>
      <c r="S212" s="163">
        <v>0</v>
      </c>
      <c r="T212" s="164">
        <f t="shared" si="3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5" t="s">
        <v>243</v>
      </c>
      <c r="AT212" s="165" t="s">
        <v>213</v>
      </c>
      <c r="AU212" s="165" t="s">
        <v>84</v>
      </c>
      <c r="AY212" s="14" t="s">
        <v>211</v>
      </c>
      <c r="BE212" s="166">
        <f t="shared" si="34"/>
        <v>0</v>
      </c>
      <c r="BF212" s="166">
        <f t="shared" si="35"/>
        <v>0</v>
      </c>
      <c r="BG212" s="166">
        <f t="shared" si="36"/>
        <v>0</v>
      </c>
      <c r="BH212" s="166">
        <f t="shared" si="37"/>
        <v>0</v>
      </c>
      <c r="BI212" s="166">
        <f t="shared" si="38"/>
        <v>0</v>
      </c>
      <c r="BJ212" s="14" t="s">
        <v>84</v>
      </c>
      <c r="BK212" s="166">
        <f t="shared" si="39"/>
        <v>0</v>
      </c>
      <c r="BL212" s="14" t="s">
        <v>243</v>
      </c>
      <c r="BM212" s="165" t="s">
        <v>507</v>
      </c>
    </row>
    <row r="213" spans="1:65" s="2" customFormat="1" ht="16.5" customHeight="1" x14ac:dyDescent="0.2">
      <c r="A213" s="29"/>
      <c r="B213" s="152"/>
      <c r="C213" s="167" t="s">
        <v>497</v>
      </c>
      <c r="D213" s="167" t="s">
        <v>401</v>
      </c>
      <c r="E213" s="168" t="s">
        <v>2684</v>
      </c>
      <c r="F213" s="169" t="s">
        <v>2685</v>
      </c>
      <c r="G213" s="170" t="s">
        <v>385</v>
      </c>
      <c r="H213" s="171">
        <v>2</v>
      </c>
      <c r="I213" s="172"/>
      <c r="J213" s="173">
        <f t="shared" si="30"/>
        <v>0</v>
      </c>
      <c r="K213" s="174"/>
      <c r="L213" s="175"/>
      <c r="M213" s="176" t="s">
        <v>1</v>
      </c>
      <c r="N213" s="177" t="s">
        <v>37</v>
      </c>
      <c r="O213" s="58"/>
      <c r="P213" s="163">
        <f t="shared" si="31"/>
        <v>0</v>
      </c>
      <c r="Q213" s="163">
        <v>0</v>
      </c>
      <c r="R213" s="163">
        <f t="shared" si="32"/>
        <v>0</v>
      </c>
      <c r="S213" s="163">
        <v>0</v>
      </c>
      <c r="T213" s="164">
        <f t="shared" si="3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5" t="s">
        <v>280</v>
      </c>
      <c r="AT213" s="165" t="s">
        <v>401</v>
      </c>
      <c r="AU213" s="165" t="s">
        <v>84</v>
      </c>
      <c r="AY213" s="14" t="s">
        <v>211</v>
      </c>
      <c r="BE213" s="166">
        <f t="shared" si="34"/>
        <v>0</v>
      </c>
      <c r="BF213" s="166">
        <f t="shared" si="35"/>
        <v>0</v>
      </c>
      <c r="BG213" s="166">
        <f t="shared" si="36"/>
        <v>0</v>
      </c>
      <c r="BH213" s="166">
        <f t="shared" si="37"/>
        <v>0</v>
      </c>
      <c r="BI213" s="166">
        <f t="shared" si="38"/>
        <v>0</v>
      </c>
      <c r="BJ213" s="14" t="s">
        <v>84</v>
      </c>
      <c r="BK213" s="166">
        <f t="shared" si="39"/>
        <v>0</v>
      </c>
      <c r="BL213" s="14" t="s">
        <v>243</v>
      </c>
      <c r="BM213" s="165" t="s">
        <v>512</v>
      </c>
    </row>
    <row r="214" spans="1:65" s="2" customFormat="1" ht="24.2" customHeight="1" x14ac:dyDescent="0.2">
      <c r="A214" s="29"/>
      <c r="B214" s="152"/>
      <c r="C214" s="153" t="s">
        <v>364</v>
      </c>
      <c r="D214" s="153" t="s">
        <v>213</v>
      </c>
      <c r="E214" s="154" t="s">
        <v>2686</v>
      </c>
      <c r="F214" s="155" t="s">
        <v>2687</v>
      </c>
      <c r="G214" s="156" t="s">
        <v>385</v>
      </c>
      <c r="H214" s="157">
        <v>4</v>
      </c>
      <c r="I214" s="158"/>
      <c r="J214" s="159">
        <f t="shared" si="30"/>
        <v>0</v>
      </c>
      <c r="K214" s="160"/>
      <c r="L214" s="30"/>
      <c r="M214" s="161" t="s">
        <v>1</v>
      </c>
      <c r="N214" s="162" t="s">
        <v>37</v>
      </c>
      <c r="O214" s="58"/>
      <c r="P214" s="163">
        <f t="shared" si="31"/>
        <v>0</v>
      </c>
      <c r="Q214" s="163">
        <v>0</v>
      </c>
      <c r="R214" s="163">
        <f t="shared" si="32"/>
        <v>0</v>
      </c>
      <c r="S214" s="163">
        <v>0</v>
      </c>
      <c r="T214" s="164">
        <f t="shared" si="3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5" t="s">
        <v>243</v>
      </c>
      <c r="AT214" s="165" t="s">
        <v>213</v>
      </c>
      <c r="AU214" s="165" t="s">
        <v>84</v>
      </c>
      <c r="AY214" s="14" t="s">
        <v>211</v>
      </c>
      <c r="BE214" s="166">
        <f t="shared" si="34"/>
        <v>0</v>
      </c>
      <c r="BF214" s="166">
        <f t="shared" si="35"/>
        <v>0</v>
      </c>
      <c r="BG214" s="166">
        <f t="shared" si="36"/>
        <v>0</v>
      </c>
      <c r="BH214" s="166">
        <f t="shared" si="37"/>
        <v>0</v>
      </c>
      <c r="BI214" s="166">
        <f t="shared" si="38"/>
        <v>0</v>
      </c>
      <c r="BJ214" s="14" t="s">
        <v>84</v>
      </c>
      <c r="BK214" s="166">
        <f t="shared" si="39"/>
        <v>0</v>
      </c>
      <c r="BL214" s="14" t="s">
        <v>243</v>
      </c>
      <c r="BM214" s="165" t="s">
        <v>516</v>
      </c>
    </row>
    <row r="215" spans="1:65" s="2" customFormat="1" ht="16.5" customHeight="1" x14ac:dyDescent="0.2">
      <c r="A215" s="29"/>
      <c r="B215" s="152"/>
      <c r="C215" s="167" t="s">
        <v>504</v>
      </c>
      <c r="D215" s="167" t="s">
        <v>401</v>
      </c>
      <c r="E215" s="168" t="s">
        <v>2688</v>
      </c>
      <c r="F215" s="169" t="s">
        <v>2689</v>
      </c>
      <c r="G215" s="170" t="s">
        <v>385</v>
      </c>
      <c r="H215" s="171">
        <v>4</v>
      </c>
      <c r="I215" s="172"/>
      <c r="J215" s="173">
        <f t="shared" si="30"/>
        <v>0</v>
      </c>
      <c r="K215" s="174"/>
      <c r="L215" s="175"/>
      <c r="M215" s="176" t="s">
        <v>1</v>
      </c>
      <c r="N215" s="177" t="s">
        <v>37</v>
      </c>
      <c r="O215" s="58"/>
      <c r="P215" s="163">
        <f t="shared" si="31"/>
        <v>0</v>
      </c>
      <c r="Q215" s="163">
        <v>0</v>
      </c>
      <c r="R215" s="163">
        <f t="shared" si="32"/>
        <v>0</v>
      </c>
      <c r="S215" s="163">
        <v>0</v>
      </c>
      <c r="T215" s="164">
        <f t="shared" si="3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 t="s">
        <v>280</v>
      </c>
      <c r="AT215" s="165" t="s">
        <v>401</v>
      </c>
      <c r="AU215" s="165" t="s">
        <v>84</v>
      </c>
      <c r="AY215" s="14" t="s">
        <v>211</v>
      </c>
      <c r="BE215" s="166">
        <f t="shared" si="34"/>
        <v>0</v>
      </c>
      <c r="BF215" s="166">
        <f t="shared" si="35"/>
        <v>0</v>
      </c>
      <c r="BG215" s="166">
        <f t="shared" si="36"/>
        <v>0</v>
      </c>
      <c r="BH215" s="166">
        <f t="shared" si="37"/>
        <v>0</v>
      </c>
      <c r="BI215" s="166">
        <f t="shared" si="38"/>
        <v>0</v>
      </c>
      <c r="BJ215" s="14" t="s">
        <v>84</v>
      </c>
      <c r="BK215" s="166">
        <f t="shared" si="39"/>
        <v>0</v>
      </c>
      <c r="BL215" s="14" t="s">
        <v>243</v>
      </c>
      <c r="BM215" s="165" t="s">
        <v>519</v>
      </c>
    </row>
    <row r="216" spans="1:65" s="2" customFormat="1" ht="21.75" customHeight="1" x14ac:dyDescent="0.2">
      <c r="A216" s="29"/>
      <c r="B216" s="152"/>
      <c r="C216" s="153" t="s">
        <v>368</v>
      </c>
      <c r="D216" s="153" t="s">
        <v>213</v>
      </c>
      <c r="E216" s="154" t="s">
        <v>2690</v>
      </c>
      <c r="F216" s="155" t="s">
        <v>2691</v>
      </c>
      <c r="G216" s="156" t="s">
        <v>385</v>
      </c>
      <c r="H216" s="157">
        <v>6</v>
      </c>
      <c r="I216" s="158"/>
      <c r="J216" s="159">
        <f t="shared" si="30"/>
        <v>0</v>
      </c>
      <c r="K216" s="160"/>
      <c r="L216" s="30"/>
      <c r="M216" s="161" t="s">
        <v>1</v>
      </c>
      <c r="N216" s="162" t="s">
        <v>37</v>
      </c>
      <c r="O216" s="58"/>
      <c r="P216" s="163">
        <f t="shared" si="31"/>
        <v>0</v>
      </c>
      <c r="Q216" s="163">
        <v>0</v>
      </c>
      <c r="R216" s="163">
        <f t="shared" si="32"/>
        <v>0</v>
      </c>
      <c r="S216" s="163">
        <v>0</v>
      </c>
      <c r="T216" s="164">
        <f t="shared" si="3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5" t="s">
        <v>243</v>
      </c>
      <c r="AT216" s="165" t="s">
        <v>213</v>
      </c>
      <c r="AU216" s="165" t="s">
        <v>84</v>
      </c>
      <c r="AY216" s="14" t="s">
        <v>211</v>
      </c>
      <c r="BE216" s="166">
        <f t="shared" si="34"/>
        <v>0</v>
      </c>
      <c r="BF216" s="166">
        <f t="shared" si="35"/>
        <v>0</v>
      </c>
      <c r="BG216" s="166">
        <f t="shared" si="36"/>
        <v>0</v>
      </c>
      <c r="BH216" s="166">
        <f t="shared" si="37"/>
        <v>0</v>
      </c>
      <c r="BI216" s="166">
        <f t="shared" si="38"/>
        <v>0</v>
      </c>
      <c r="BJ216" s="14" t="s">
        <v>84</v>
      </c>
      <c r="BK216" s="166">
        <f t="shared" si="39"/>
        <v>0</v>
      </c>
      <c r="BL216" s="14" t="s">
        <v>243</v>
      </c>
      <c r="BM216" s="165" t="s">
        <v>772</v>
      </c>
    </row>
    <row r="217" spans="1:65" s="2" customFormat="1" ht="24.2" customHeight="1" x14ac:dyDescent="0.2">
      <c r="A217" s="29"/>
      <c r="B217" s="152"/>
      <c r="C217" s="167" t="s">
        <v>513</v>
      </c>
      <c r="D217" s="167" t="s">
        <v>401</v>
      </c>
      <c r="E217" s="168" t="s">
        <v>2692</v>
      </c>
      <c r="F217" s="169" t="s">
        <v>2693</v>
      </c>
      <c r="G217" s="170" t="s">
        <v>385</v>
      </c>
      <c r="H217" s="171">
        <v>6</v>
      </c>
      <c r="I217" s="172"/>
      <c r="J217" s="173">
        <f t="shared" si="30"/>
        <v>0</v>
      </c>
      <c r="K217" s="174"/>
      <c r="L217" s="175"/>
      <c r="M217" s="176" t="s">
        <v>1</v>
      </c>
      <c r="N217" s="177" t="s">
        <v>37</v>
      </c>
      <c r="O217" s="58"/>
      <c r="P217" s="163">
        <f t="shared" si="31"/>
        <v>0</v>
      </c>
      <c r="Q217" s="163">
        <v>0</v>
      </c>
      <c r="R217" s="163">
        <f t="shared" si="32"/>
        <v>0</v>
      </c>
      <c r="S217" s="163">
        <v>0</v>
      </c>
      <c r="T217" s="164">
        <f t="shared" si="3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5" t="s">
        <v>280</v>
      </c>
      <c r="AT217" s="165" t="s">
        <v>401</v>
      </c>
      <c r="AU217" s="165" t="s">
        <v>84</v>
      </c>
      <c r="AY217" s="14" t="s">
        <v>211</v>
      </c>
      <c r="BE217" s="166">
        <f t="shared" si="34"/>
        <v>0</v>
      </c>
      <c r="BF217" s="166">
        <f t="shared" si="35"/>
        <v>0</v>
      </c>
      <c r="BG217" s="166">
        <f t="shared" si="36"/>
        <v>0</v>
      </c>
      <c r="BH217" s="166">
        <f t="shared" si="37"/>
        <v>0</v>
      </c>
      <c r="BI217" s="166">
        <f t="shared" si="38"/>
        <v>0</v>
      </c>
      <c r="BJ217" s="14" t="s">
        <v>84</v>
      </c>
      <c r="BK217" s="166">
        <f t="shared" si="39"/>
        <v>0</v>
      </c>
      <c r="BL217" s="14" t="s">
        <v>243</v>
      </c>
      <c r="BM217" s="165" t="s">
        <v>777</v>
      </c>
    </row>
    <row r="218" spans="1:65" s="2" customFormat="1" ht="16.5" customHeight="1" x14ac:dyDescent="0.2">
      <c r="A218" s="29"/>
      <c r="B218" s="152"/>
      <c r="C218" s="153" t="s">
        <v>371</v>
      </c>
      <c r="D218" s="153" t="s">
        <v>213</v>
      </c>
      <c r="E218" s="154" t="s">
        <v>2694</v>
      </c>
      <c r="F218" s="155" t="s">
        <v>2695</v>
      </c>
      <c r="G218" s="156" t="s">
        <v>385</v>
      </c>
      <c r="H218" s="157">
        <v>2</v>
      </c>
      <c r="I218" s="158"/>
      <c r="J218" s="159">
        <f t="shared" si="30"/>
        <v>0</v>
      </c>
      <c r="K218" s="160"/>
      <c r="L218" s="30"/>
      <c r="M218" s="161" t="s">
        <v>1</v>
      </c>
      <c r="N218" s="162" t="s">
        <v>37</v>
      </c>
      <c r="O218" s="58"/>
      <c r="P218" s="163">
        <f t="shared" si="31"/>
        <v>0</v>
      </c>
      <c r="Q218" s="163">
        <v>0</v>
      </c>
      <c r="R218" s="163">
        <f t="shared" si="32"/>
        <v>0</v>
      </c>
      <c r="S218" s="163">
        <v>0</v>
      </c>
      <c r="T218" s="164">
        <f t="shared" si="3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5" t="s">
        <v>243</v>
      </c>
      <c r="AT218" s="165" t="s">
        <v>213</v>
      </c>
      <c r="AU218" s="165" t="s">
        <v>84</v>
      </c>
      <c r="AY218" s="14" t="s">
        <v>211</v>
      </c>
      <c r="BE218" s="166">
        <f t="shared" si="34"/>
        <v>0</v>
      </c>
      <c r="BF218" s="166">
        <f t="shared" si="35"/>
        <v>0</v>
      </c>
      <c r="BG218" s="166">
        <f t="shared" si="36"/>
        <v>0</v>
      </c>
      <c r="BH218" s="166">
        <f t="shared" si="37"/>
        <v>0</v>
      </c>
      <c r="BI218" s="166">
        <f t="shared" si="38"/>
        <v>0</v>
      </c>
      <c r="BJ218" s="14" t="s">
        <v>84</v>
      </c>
      <c r="BK218" s="166">
        <f t="shared" si="39"/>
        <v>0</v>
      </c>
      <c r="BL218" s="14" t="s">
        <v>243</v>
      </c>
      <c r="BM218" s="165" t="s">
        <v>780</v>
      </c>
    </row>
    <row r="219" spans="1:65" s="2" customFormat="1" ht="24.2" customHeight="1" x14ac:dyDescent="0.2">
      <c r="A219" s="29"/>
      <c r="B219" s="152"/>
      <c r="C219" s="167" t="s">
        <v>781</v>
      </c>
      <c r="D219" s="167" t="s">
        <v>401</v>
      </c>
      <c r="E219" s="168" t="s">
        <v>2696</v>
      </c>
      <c r="F219" s="169" t="s">
        <v>2697</v>
      </c>
      <c r="G219" s="170" t="s">
        <v>385</v>
      </c>
      <c r="H219" s="171">
        <v>2</v>
      </c>
      <c r="I219" s="172"/>
      <c r="J219" s="173">
        <f t="shared" si="30"/>
        <v>0</v>
      </c>
      <c r="K219" s="174"/>
      <c r="L219" s="175"/>
      <c r="M219" s="176" t="s">
        <v>1</v>
      </c>
      <c r="N219" s="177" t="s">
        <v>37</v>
      </c>
      <c r="O219" s="58"/>
      <c r="P219" s="163">
        <f t="shared" si="31"/>
        <v>0</v>
      </c>
      <c r="Q219" s="163">
        <v>0</v>
      </c>
      <c r="R219" s="163">
        <f t="shared" si="32"/>
        <v>0</v>
      </c>
      <c r="S219" s="163">
        <v>0</v>
      </c>
      <c r="T219" s="164">
        <f t="shared" si="3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5" t="s">
        <v>280</v>
      </c>
      <c r="AT219" s="165" t="s">
        <v>401</v>
      </c>
      <c r="AU219" s="165" t="s">
        <v>84</v>
      </c>
      <c r="AY219" s="14" t="s">
        <v>211</v>
      </c>
      <c r="BE219" s="166">
        <f t="shared" si="34"/>
        <v>0</v>
      </c>
      <c r="BF219" s="166">
        <f t="shared" si="35"/>
        <v>0</v>
      </c>
      <c r="BG219" s="166">
        <f t="shared" si="36"/>
        <v>0</v>
      </c>
      <c r="BH219" s="166">
        <f t="shared" si="37"/>
        <v>0</v>
      </c>
      <c r="BI219" s="166">
        <f t="shared" si="38"/>
        <v>0</v>
      </c>
      <c r="BJ219" s="14" t="s">
        <v>84</v>
      </c>
      <c r="BK219" s="166">
        <f t="shared" si="39"/>
        <v>0</v>
      </c>
      <c r="BL219" s="14" t="s">
        <v>243</v>
      </c>
      <c r="BM219" s="165" t="s">
        <v>784</v>
      </c>
    </row>
    <row r="220" spans="1:65" s="2" customFormat="1" ht="16.5" customHeight="1" x14ac:dyDescent="0.2">
      <c r="A220" s="29"/>
      <c r="B220" s="152"/>
      <c r="C220" s="153" t="s">
        <v>375</v>
      </c>
      <c r="D220" s="153" t="s">
        <v>213</v>
      </c>
      <c r="E220" s="154" t="s">
        <v>2698</v>
      </c>
      <c r="F220" s="155" t="s">
        <v>2699</v>
      </c>
      <c r="G220" s="156" t="s">
        <v>385</v>
      </c>
      <c r="H220" s="157">
        <v>2</v>
      </c>
      <c r="I220" s="158"/>
      <c r="J220" s="159">
        <f t="shared" si="30"/>
        <v>0</v>
      </c>
      <c r="K220" s="160"/>
      <c r="L220" s="30"/>
      <c r="M220" s="161" t="s">
        <v>1</v>
      </c>
      <c r="N220" s="162" t="s">
        <v>37</v>
      </c>
      <c r="O220" s="58"/>
      <c r="P220" s="163">
        <f t="shared" si="31"/>
        <v>0</v>
      </c>
      <c r="Q220" s="163">
        <v>0</v>
      </c>
      <c r="R220" s="163">
        <f t="shared" si="32"/>
        <v>0</v>
      </c>
      <c r="S220" s="163">
        <v>0</v>
      </c>
      <c r="T220" s="164">
        <f t="shared" si="3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5" t="s">
        <v>243</v>
      </c>
      <c r="AT220" s="165" t="s">
        <v>213</v>
      </c>
      <c r="AU220" s="165" t="s">
        <v>84</v>
      </c>
      <c r="AY220" s="14" t="s">
        <v>211</v>
      </c>
      <c r="BE220" s="166">
        <f t="shared" si="34"/>
        <v>0</v>
      </c>
      <c r="BF220" s="166">
        <f t="shared" si="35"/>
        <v>0</v>
      </c>
      <c r="BG220" s="166">
        <f t="shared" si="36"/>
        <v>0</v>
      </c>
      <c r="BH220" s="166">
        <f t="shared" si="37"/>
        <v>0</v>
      </c>
      <c r="BI220" s="166">
        <f t="shared" si="38"/>
        <v>0</v>
      </c>
      <c r="BJ220" s="14" t="s">
        <v>84</v>
      </c>
      <c r="BK220" s="166">
        <f t="shared" si="39"/>
        <v>0</v>
      </c>
      <c r="BL220" s="14" t="s">
        <v>243</v>
      </c>
      <c r="BM220" s="165" t="s">
        <v>787</v>
      </c>
    </row>
    <row r="221" spans="1:65" s="2" customFormat="1" ht="16.5" customHeight="1" x14ac:dyDescent="0.2">
      <c r="A221" s="29"/>
      <c r="B221" s="152"/>
      <c r="C221" s="167" t="s">
        <v>1004</v>
      </c>
      <c r="D221" s="167" t="s">
        <v>401</v>
      </c>
      <c r="E221" s="168" t="s">
        <v>2700</v>
      </c>
      <c r="F221" s="169" t="s">
        <v>2701</v>
      </c>
      <c r="G221" s="170" t="s">
        <v>385</v>
      </c>
      <c r="H221" s="171">
        <v>2</v>
      </c>
      <c r="I221" s="172"/>
      <c r="J221" s="173">
        <f t="shared" si="30"/>
        <v>0</v>
      </c>
      <c r="K221" s="174"/>
      <c r="L221" s="175"/>
      <c r="M221" s="176" t="s">
        <v>1</v>
      </c>
      <c r="N221" s="177" t="s">
        <v>37</v>
      </c>
      <c r="O221" s="58"/>
      <c r="P221" s="163">
        <f t="shared" si="31"/>
        <v>0</v>
      </c>
      <c r="Q221" s="163">
        <v>0</v>
      </c>
      <c r="R221" s="163">
        <f t="shared" si="32"/>
        <v>0</v>
      </c>
      <c r="S221" s="163">
        <v>0</v>
      </c>
      <c r="T221" s="164">
        <f t="shared" si="3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5" t="s">
        <v>280</v>
      </c>
      <c r="AT221" s="165" t="s">
        <v>401</v>
      </c>
      <c r="AU221" s="165" t="s">
        <v>84</v>
      </c>
      <c r="AY221" s="14" t="s">
        <v>211</v>
      </c>
      <c r="BE221" s="166">
        <f t="shared" si="34"/>
        <v>0</v>
      </c>
      <c r="BF221" s="166">
        <f t="shared" si="35"/>
        <v>0</v>
      </c>
      <c r="BG221" s="166">
        <f t="shared" si="36"/>
        <v>0</v>
      </c>
      <c r="BH221" s="166">
        <f t="shared" si="37"/>
        <v>0</v>
      </c>
      <c r="BI221" s="166">
        <f t="shared" si="38"/>
        <v>0</v>
      </c>
      <c r="BJ221" s="14" t="s">
        <v>84</v>
      </c>
      <c r="BK221" s="166">
        <f t="shared" si="39"/>
        <v>0</v>
      </c>
      <c r="BL221" s="14" t="s">
        <v>243</v>
      </c>
      <c r="BM221" s="165" t="s">
        <v>1007</v>
      </c>
    </row>
    <row r="222" spans="1:65" s="2" customFormat="1" ht="24.2" customHeight="1" x14ac:dyDescent="0.2">
      <c r="A222" s="29"/>
      <c r="B222" s="152"/>
      <c r="C222" s="153" t="s">
        <v>378</v>
      </c>
      <c r="D222" s="153" t="s">
        <v>213</v>
      </c>
      <c r="E222" s="154" t="s">
        <v>2702</v>
      </c>
      <c r="F222" s="155" t="s">
        <v>2703</v>
      </c>
      <c r="G222" s="156" t="s">
        <v>2704</v>
      </c>
      <c r="H222" s="157">
        <v>7</v>
      </c>
      <c r="I222" s="158"/>
      <c r="J222" s="159">
        <f t="shared" si="30"/>
        <v>0</v>
      </c>
      <c r="K222" s="160"/>
      <c r="L222" s="30"/>
      <c r="M222" s="161" t="s">
        <v>1</v>
      </c>
      <c r="N222" s="162" t="s">
        <v>37</v>
      </c>
      <c r="O222" s="58"/>
      <c r="P222" s="163">
        <f t="shared" si="31"/>
        <v>0</v>
      </c>
      <c r="Q222" s="163">
        <v>0</v>
      </c>
      <c r="R222" s="163">
        <f t="shared" si="32"/>
        <v>0</v>
      </c>
      <c r="S222" s="163">
        <v>0</v>
      </c>
      <c r="T222" s="164">
        <f t="shared" si="3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5" t="s">
        <v>243</v>
      </c>
      <c r="AT222" s="165" t="s">
        <v>213</v>
      </c>
      <c r="AU222" s="165" t="s">
        <v>84</v>
      </c>
      <c r="AY222" s="14" t="s">
        <v>211</v>
      </c>
      <c r="BE222" s="166">
        <f t="shared" si="34"/>
        <v>0</v>
      </c>
      <c r="BF222" s="166">
        <f t="shared" si="35"/>
        <v>0</v>
      </c>
      <c r="BG222" s="166">
        <f t="shared" si="36"/>
        <v>0</v>
      </c>
      <c r="BH222" s="166">
        <f t="shared" si="37"/>
        <v>0</v>
      </c>
      <c r="BI222" s="166">
        <f t="shared" si="38"/>
        <v>0</v>
      </c>
      <c r="BJ222" s="14" t="s">
        <v>84</v>
      </c>
      <c r="BK222" s="166">
        <f t="shared" si="39"/>
        <v>0</v>
      </c>
      <c r="BL222" s="14" t="s">
        <v>243</v>
      </c>
      <c r="BM222" s="165" t="s">
        <v>1008</v>
      </c>
    </row>
    <row r="223" spans="1:65" s="2" customFormat="1" ht="21.75" customHeight="1" x14ac:dyDescent="0.2">
      <c r="A223" s="29"/>
      <c r="B223" s="152"/>
      <c r="C223" s="167" t="s">
        <v>1009</v>
      </c>
      <c r="D223" s="167" t="s">
        <v>401</v>
      </c>
      <c r="E223" s="168" t="s">
        <v>2705</v>
      </c>
      <c r="F223" s="169" t="s">
        <v>2706</v>
      </c>
      <c r="G223" s="170" t="s">
        <v>385</v>
      </c>
      <c r="H223" s="171">
        <v>7</v>
      </c>
      <c r="I223" s="172"/>
      <c r="J223" s="173">
        <f t="shared" si="30"/>
        <v>0</v>
      </c>
      <c r="K223" s="174"/>
      <c r="L223" s="175"/>
      <c r="M223" s="176" t="s">
        <v>1</v>
      </c>
      <c r="N223" s="177" t="s">
        <v>37</v>
      </c>
      <c r="O223" s="58"/>
      <c r="P223" s="163">
        <f t="shared" si="31"/>
        <v>0</v>
      </c>
      <c r="Q223" s="163">
        <v>0</v>
      </c>
      <c r="R223" s="163">
        <f t="shared" si="32"/>
        <v>0</v>
      </c>
      <c r="S223" s="163">
        <v>0</v>
      </c>
      <c r="T223" s="164">
        <f t="shared" si="3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5" t="s">
        <v>280</v>
      </c>
      <c r="AT223" s="165" t="s">
        <v>401</v>
      </c>
      <c r="AU223" s="165" t="s">
        <v>84</v>
      </c>
      <c r="AY223" s="14" t="s">
        <v>211</v>
      </c>
      <c r="BE223" s="166">
        <f t="shared" si="34"/>
        <v>0</v>
      </c>
      <c r="BF223" s="166">
        <f t="shared" si="35"/>
        <v>0</v>
      </c>
      <c r="BG223" s="166">
        <f t="shared" si="36"/>
        <v>0</v>
      </c>
      <c r="BH223" s="166">
        <f t="shared" si="37"/>
        <v>0</v>
      </c>
      <c r="BI223" s="166">
        <f t="shared" si="38"/>
        <v>0</v>
      </c>
      <c r="BJ223" s="14" t="s">
        <v>84</v>
      </c>
      <c r="BK223" s="166">
        <f t="shared" si="39"/>
        <v>0</v>
      </c>
      <c r="BL223" s="14" t="s">
        <v>243</v>
      </c>
      <c r="BM223" s="165" t="s">
        <v>1010</v>
      </c>
    </row>
    <row r="224" spans="1:65" s="2" customFormat="1" ht="16.5" customHeight="1" x14ac:dyDescent="0.2">
      <c r="A224" s="29"/>
      <c r="B224" s="152"/>
      <c r="C224" s="153" t="s">
        <v>382</v>
      </c>
      <c r="D224" s="153" t="s">
        <v>213</v>
      </c>
      <c r="E224" s="154" t="s">
        <v>2707</v>
      </c>
      <c r="F224" s="155" t="s">
        <v>2708</v>
      </c>
      <c r="G224" s="156" t="s">
        <v>2704</v>
      </c>
      <c r="H224" s="157">
        <v>1</v>
      </c>
      <c r="I224" s="158"/>
      <c r="J224" s="159">
        <f t="shared" si="30"/>
        <v>0</v>
      </c>
      <c r="K224" s="160"/>
      <c r="L224" s="30"/>
      <c r="M224" s="161" t="s">
        <v>1</v>
      </c>
      <c r="N224" s="162" t="s">
        <v>37</v>
      </c>
      <c r="O224" s="58"/>
      <c r="P224" s="163">
        <f t="shared" si="31"/>
        <v>0</v>
      </c>
      <c r="Q224" s="163">
        <v>0</v>
      </c>
      <c r="R224" s="163">
        <f t="shared" si="32"/>
        <v>0</v>
      </c>
      <c r="S224" s="163">
        <v>0</v>
      </c>
      <c r="T224" s="164">
        <f t="shared" si="3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5" t="s">
        <v>243</v>
      </c>
      <c r="AT224" s="165" t="s">
        <v>213</v>
      </c>
      <c r="AU224" s="165" t="s">
        <v>84</v>
      </c>
      <c r="AY224" s="14" t="s">
        <v>211</v>
      </c>
      <c r="BE224" s="166">
        <f t="shared" si="34"/>
        <v>0</v>
      </c>
      <c r="BF224" s="166">
        <f t="shared" si="35"/>
        <v>0</v>
      </c>
      <c r="BG224" s="166">
        <f t="shared" si="36"/>
        <v>0</v>
      </c>
      <c r="BH224" s="166">
        <f t="shared" si="37"/>
        <v>0</v>
      </c>
      <c r="BI224" s="166">
        <f t="shared" si="38"/>
        <v>0</v>
      </c>
      <c r="BJ224" s="14" t="s">
        <v>84</v>
      </c>
      <c r="BK224" s="166">
        <f t="shared" si="39"/>
        <v>0</v>
      </c>
      <c r="BL224" s="14" t="s">
        <v>243</v>
      </c>
      <c r="BM224" s="165" t="s">
        <v>1011</v>
      </c>
    </row>
    <row r="225" spans="1:65" s="2" customFormat="1" ht="24.2" customHeight="1" x14ac:dyDescent="0.2">
      <c r="A225" s="29"/>
      <c r="B225" s="152"/>
      <c r="C225" s="153" t="s">
        <v>1012</v>
      </c>
      <c r="D225" s="153" t="s">
        <v>213</v>
      </c>
      <c r="E225" s="154" t="s">
        <v>2709</v>
      </c>
      <c r="F225" s="155" t="s">
        <v>2710</v>
      </c>
      <c r="G225" s="156" t="s">
        <v>257</v>
      </c>
      <c r="H225" s="157">
        <v>806</v>
      </c>
      <c r="I225" s="158"/>
      <c r="J225" s="159">
        <f t="shared" si="30"/>
        <v>0</v>
      </c>
      <c r="K225" s="160"/>
      <c r="L225" s="30"/>
      <c r="M225" s="161" t="s">
        <v>1</v>
      </c>
      <c r="N225" s="162" t="s">
        <v>37</v>
      </c>
      <c r="O225" s="58"/>
      <c r="P225" s="163">
        <f t="shared" si="31"/>
        <v>0</v>
      </c>
      <c r="Q225" s="163">
        <v>0</v>
      </c>
      <c r="R225" s="163">
        <f t="shared" si="32"/>
        <v>0</v>
      </c>
      <c r="S225" s="163">
        <v>0</v>
      </c>
      <c r="T225" s="164">
        <f t="shared" si="3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5" t="s">
        <v>243</v>
      </c>
      <c r="AT225" s="165" t="s">
        <v>213</v>
      </c>
      <c r="AU225" s="165" t="s">
        <v>84</v>
      </c>
      <c r="AY225" s="14" t="s">
        <v>211</v>
      </c>
      <c r="BE225" s="166">
        <f t="shared" si="34"/>
        <v>0</v>
      </c>
      <c r="BF225" s="166">
        <f t="shared" si="35"/>
        <v>0</v>
      </c>
      <c r="BG225" s="166">
        <f t="shared" si="36"/>
        <v>0</v>
      </c>
      <c r="BH225" s="166">
        <f t="shared" si="37"/>
        <v>0</v>
      </c>
      <c r="BI225" s="166">
        <f t="shared" si="38"/>
        <v>0</v>
      </c>
      <c r="BJ225" s="14" t="s">
        <v>84</v>
      </c>
      <c r="BK225" s="166">
        <f t="shared" si="39"/>
        <v>0</v>
      </c>
      <c r="BL225" s="14" t="s">
        <v>243</v>
      </c>
      <c r="BM225" s="165" t="s">
        <v>1015</v>
      </c>
    </row>
    <row r="226" spans="1:65" s="2" customFormat="1" ht="24.2" customHeight="1" x14ac:dyDescent="0.2">
      <c r="A226" s="29"/>
      <c r="B226" s="152"/>
      <c r="C226" s="153" t="s">
        <v>386</v>
      </c>
      <c r="D226" s="153" t="s">
        <v>213</v>
      </c>
      <c r="E226" s="154" t="s">
        <v>2711</v>
      </c>
      <c r="F226" s="155" t="s">
        <v>2712</v>
      </c>
      <c r="G226" s="156" t="s">
        <v>257</v>
      </c>
      <c r="H226" s="157">
        <v>806</v>
      </c>
      <c r="I226" s="158"/>
      <c r="J226" s="159">
        <f t="shared" si="30"/>
        <v>0</v>
      </c>
      <c r="K226" s="160"/>
      <c r="L226" s="30"/>
      <c r="M226" s="161" t="s">
        <v>1</v>
      </c>
      <c r="N226" s="162" t="s">
        <v>37</v>
      </c>
      <c r="O226" s="58"/>
      <c r="P226" s="163">
        <f t="shared" si="31"/>
        <v>0</v>
      </c>
      <c r="Q226" s="163">
        <v>0</v>
      </c>
      <c r="R226" s="163">
        <f t="shared" si="32"/>
        <v>0</v>
      </c>
      <c r="S226" s="163">
        <v>0</v>
      </c>
      <c r="T226" s="164">
        <f t="shared" si="3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5" t="s">
        <v>243</v>
      </c>
      <c r="AT226" s="165" t="s">
        <v>213</v>
      </c>
      <c r="AU226" s="165" t="s">
        <v>84</v>
      </c>
      <c r="AY226" s="14" t="s">
        <v>211</v>
      </c>
      <c r="BE226" s="166">
        <f t="shared" si="34"/>
        <v>0</v>
      </c>
      <c r="BF226" s="166">
        <f t="shared" si="35"/>
        <v>0</v>
      </c>
      <c r="BG226" s="166">
        <f t="shared" si="36"/>
        <v>0</v>
      </c>
      <c r="BH226" s="166">
        <f t="shared" si="37"/>
        <v>0</v>
      </c>
      <c r="BI226" s="166">
        <f t="shared" si="38"/>
        <v>0</v>
      </c>
      <c r="BJ226" s="14" t="s">
        <v>84</v>
      </c>
      <c r="BK226" s="166">
        <f t="shared" si="39"/>
        <v>0</v>
      </c>
      <c r="BL226" s="14" t="s">
        <v>243</v>
      </c>
      <c r="BM226" s="165" t="s">
        <v>1016</v>
      </c>
    </row>
    <row r="227" spans="1:65" s="2" customFormat="1" ht="24.2" customHeight="1" x14ac:dyDescent="0.2">
      <c r="A227" s="29"/>
      <c r="B227" s="152"/>
      <c r="C227" s="153" t="s">
        <v>1017</v>
      </c>
      <c r="D227" s="153" t="s">
        <v>213</v>
      </c>
      <c r="E227" s="154" t="s">
        <v>2713</v>
      </c>
      <c r="F227" s="155" t="s">
        <v>2714</v>
      </c>
      <c r="G227" s="156" t="s">
        <v>414</v>
      </c>
      <c r="H227" s="178"/>
      <c r="I227" s="158"/>
      <c r="J227" s="159">
        <f t="shared" si="30"/>
        <v>0</v>
      </c>
      <c r="K227" s="160"/>
      <c r="L227" s="30"/>
      <c r="M227" s="161" t="s">
        <v>1</v>
      </c>
      <c r="N227" s="162" t="s">
        <v>37</v>
      </c>
      <c r="O227" s="58"/>
      <c r="P227" s="163">
        <f t="shared" si="31"/>
        <v>0</v>
      </c>
      <c r="Q227" s="163">
        <v>0</v>
      </c>
      <c r="R227" s="163">
        <f t="shared" si="32"/>
        <v>0</v>
      </c>
      <c r="S227" s="163">
        <v>0</v>
      </c>
      <c r="T227" s="164">
        <f t="shared" si="3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5" t="s">
        <v>243</v>
      </c>
      <c r="AT227" s="165" t="s">
        <v>213</v>
      </c>
      <c r="AU227" s="165" t="s">
        <v>84</v>
      </c>
      <c r="AY227" s="14" t="s">
        <v>211</v>
      </c>
      <c r="BE227" s="166">
        <f t="shared" si="34"/>
        <v>0</v>
      </c>
      <c r="BF227" s="166">
        <f t="shared" si="35"/>
        <v>0</v>
      </c>
      <c r="BG227" s="166">
        <f t="shared" si="36"/>
        <v>0</v>
      </c>
      <c r="BH227" s="166">
        <f t="shared" si="37"/>
        <v>0</v>
      </c>
      <c r="BI227" s="166">
        <f t="shared" si="38"/>
        <v>0</v>
      </c>
      <c r="BJ227" s="14" t="s">
        <v>84</v>
      </c>
      <c r="BK227" s="166">
        <f t="shared" si="39"/>
        <v>0</v>
      </c>
      <c r="BL227" s="14" t="s">
        <v>243</v>
      </c>
      <c r="BM227" s="165" t="s">
        <v>1018</v>
      </c>
    </row>
    <row r="228" spans="1:65" s="2" customFormat="1" ht="16.5" customHeight="1" x14ac:dyDescent="0.2">
      <c r="A228" s="29"/>
      <c r="B228" s="152"/>
      <c r="C228" s="153" t="s">
        <v>392</v>
      </c>
      <c r="D228" s="153" t="s">
        <v>213</v>
      </c>
      <c r="E228" s="154" t="s">
        <v>2715</v>
      </c>
      <c r="F228" s="155" t="s">
        <v>2716</v>
      </c>
      <c r="G228" s="156" t="s">
        <v>385</v>
      </c>
      <c r="H228" s="157">
        <v>1</v>
      </c>
      <c r="I228" s="158"/>
      <c r="J228" s="159">
        <f t="shared" si="30"/>
        <v>0</v>
      </c>
      <c r="K228" s="160"/>
      <c r="L228" s="30"/>
      <c r="M228" s="161" t="s">
        <v>1</v>
      </c>
      <c r="N228" s="162" t="s">
        <v>37</v>
      </c>
      <c r="O228" s="58"/>
      <c r="P228" s="163">
        <f t="shared" si="31"/>
        <v>0</v>
      </c>
      <c r="Q228" s="163">
        <v>0</v>
      </c>
      <c r="R228" s="163">
        <f t="shared" si="32"/>
        <v>0</v>
      </c>
      <c r="S228" s="163">
        <v>0</v>
      </c>
      <c r="T228" s="164">
        <f t="shared" si="3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5" t="s">
        <v>243</v>
      </c>
      <c r="AT228" s="165" t="s">
        <v>213</v>
      </c>
      <c r="AU228" s="165" t="s">
        <v>84</v>
      </c>
      <c r="AY228" s="14" t="s">
        <v>211</v>
      </c>
      <c r="BE228" s="166">
        <f t="shared" si="34"/>
        <v>0</v>
      </c>
      <c r="BF228" s="166">
        <f t="shared" si="35"/>
        <v>0</v>
      </c>
      <c r="BG228" s="166">
        <f t="shared" si="36"/>
        <v>0</v>
      </c>
      <c r="BH228" s="166">
        <f t="shared" si="37"/>
        <v>0</v>
      </c>
      <c r="BI228" s="166">
        <f t="shared" si="38"/>
        <v>0</v>
      </c>
      <c r="BJ228" s="14" t="s">
        <v>84</v>
      </c>
      <c r="BK228" s="166">
        <f t="shared" si="39"/>
        <v>0</v>
      </c>
      <c r="BL228" s="14" t="s">
        <v>243</v>
      </c>
      <c r="BM228" s="165" t="s">
        <v>1023</v>
      </c>
    </row>
    <row r="229" spans="1:65" s="2" customFormat="1" ht="16.5" customHeight="1" x14ac:dyDescent="0.2">
      <c r="A229" s="29"/>
      <c r="B229" s="152"/>
      <c r="C229" s="153" t="s">
        <v>1024</v>
      </c>
      <c r="D229" s="153" t="s">
        <v>213</v>
      </c>
      <c r="E229" s="154" t="s">
        <v>2717</v>
      </c>
      <c r="F229" s="155" t="s">
        <v>2718</v>
      </c>
      <c r="G229" s="156" t="s">
        <v>2719</v>
      </c>
      <c r="H229" s="157">
        <v>1</v>
      </c>
      <c r="I229" s="158"/>
      <c r="J229" s="159">
        <f t="shared" si="30"/>
        <v>0</v>
      </c>
      <c r="K229" s="160"/>
      <c r="L229" s="30"/>
      <c r="M229" s="161" t="s">
        <v>1</v>
      </c>
      <c r="N229" s="162" t="s">
        <v>37</v>
      </c>
      <c r="O229" s="58"/>
      <c r="P229" s="163">
        <f t="shared" si="31"/>
        <v>0</v>
      </c>
      <c r="Q229" s="163">
        <v>0</v>
      </c>
      <c r="R229" s="163">
        <f t="shared" si="32"/>
        <v>0</v>
      </c>
      <c r="S229" s="163">
        <v>0</v>
      </c>
      <c r="T229" s="164">
        <f t="shared" si="3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5" t="s">
        <v>243</v>
      </c>
      <c r="AT229" s="165" t="s">
        <v>213</v>
      </c>
      <c r="AU229" s="165" t="s">
        <v>84</v>
      </c>
      <c r="AY229" s="14" t="s">
        <v>211</v>
      </c>
      <c r="BE229" s="166">
        <f t="shared" si="34"/>
        <v>0</v>
      </c>
      <c r="BF229" s="166">
        <f t="shared" si="35"/>
        <v>0</v>
      </c>
      <c r="BG229" s="166">
        <f t="shared" si="36"/>
        <v>0</v>
      </c>
      <c r="BH229" s="166">
        <f t="shared" si="37"/>
        <v>0</v>
      </c>
      <c r="BI229" s="166">
        <f t="shared" si="38"/>
        <v>0</v>
      </c>
      <c r="BJ229" s="14" t="s">
        <v>84</v>
      </c>
      <c r="BK229" s="166">
        <f t="shared" si="39"/>
        <v>0</v>
      </c>
      <c r="BL229" s="14" t="s">
        <v>243</v>
      </c>
      <c r="BM229" s="165" t="s">
        <v>1025</v>
      </c>
    </row>
    <row r="230" spans="1:65" s="12" customFormat="1" ht="22.9" customHeight="1" x14ac:dyDescent="0.2">
      <c r="B230" s="139"/>
      <c r="D230" s="140" t="s">
        <v>70</v>
      </c>
      <c r="E230" s="150" t="s">
        <v>2720</v>
      </c>
      <c r="F230" s="150" t="s">
        <v>2721</v>
      </c>
      <c r="I230" s="142"/>
      <c r="J230" s="151">
        <f>BK230</f>
        <v>0</v>
      </c>
      <c r="L230" s="139"/>
      <c r="M230" s="144"/>
      <c r="N230" s="145"/>
      <c r="O230" s="145"/>
      <c r="P230" s="146">
        <f>SUM(P231:P269)</f>
        <v>0</v>
      </c>
      <c r="Q230" s="145"/>
      <c r="R230" s="146">
        <f>SUM(R231:R269)</f>
        <v>0</v>
      </c>
      <c r="S230" s="145"/>
      <c r="T230" s="147">
        <f>SUM(T231:T269)</f>
        <v>0</v>
      </c>
      <c r="AR230" s="140" t="s">
        <v>84</v>
      </c>
      <c r="AT230" s="148" t="s">
        <v>70</v>
      </c>
      <c r="AU230" s="148" t="s">
        <v>78</v>
      </c>
      <c r="AY230" s="140" t="s">
        <v>211</v>
      </c>
      <c r="BK230" s="149">
        <f>SUM(BK231:BK269)</f>
        <v>0</v>
      </c>
    </row>
    <row r="231" spans="1:65" s="2" customFormat="1" ht="21.75" customHeight="1" x14ac:dyDescent="0.2">
      <c r="A231" s="29"/>
      <c r="B231" s="152"/>
      <c r="C231" s="153" t="s">
        <v>399</v>
      </c>
      <c r="D231" s="153" t="s">
        <v>213</v>
      </c>
      <c r="E231" s="154" t="s">
        <v>2722</v>
      </c>
      <c r="F231" s="155" t="s">
        <v>2723</v>
      </c>
      <c r="G231" s="156" t="s">
        <v>385</v>
      </c>
      <c r="H231" s="157">
        <v>10</v>
      </c>
      <c r="I231" s="158"/>
      <c r="J231" s="159">
        <f t="shared" ref="J231:J269" si="40">ROUND(I231*H231,2)</f>
        <v>0</v>
      </c>
      <c r="K231" s="160"/>
      <c r="L231" s="30"/>
      <c r="M231" s="161" t="s">
        <v>1</v>
      </c>
      <c r="N231" s="162" t="s">
        <v>37</v>
      </c>
      <c r="O231" s="58"/>
      <c r="P231" s="163">
        <f t="shared" ref="P231:P269" si="41">O231*H231</f>
        <v>0</v>
      </c>
      <c r="Q231" s="163">
        <v>0</v>
      </c>
      <c r="R231" s="163">
        <f t="shared" ref="R231:R269" si="42">Q231*H231</f>
        <v>0</v>
      </c>
      <c r="S231" s="163">
        <v>0</v>
      </c>
      <c r="T231" s="164">
        <f t="shared" ref="T231:T269" si="43">S231*H231</f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5" t="s">
        <v>243</v>
      </c>
      <c r="AT231" s="165" t="s">
        <v>213</v>
      </c>
      <c r="AU231" s="165" t="s">
        <v>84</v>
      </c>
      <c r="AY231" s="14" t="s">
        <v>211</v>
      </c>
      <c r="BE231" s="166">
        <f t="shared" ref="BE231:BE269" si="44">IF(N231="základná",J231,0)</f>
        <v>0</v>
      </c>
      <c r="BF231" s="166">
        <f t="shared" ref="BF231:BF269" si="45">IF(N231="znížená",J231,0)</f>
        <v>0</v>
      </c>
      <c r="BG231" s="166">
        <f t="shared" ref="BG231:BG269" si="46">IF(N231="zákl. prenesená",J231,0)</f>
        <v>0</v>
      </c>
      <c r="BH231" s="166">
        <f t="shared" ref="BH231:BH269" si="47">IF(N231="zníž. prenesená",J231,0)</f>
        <v>0</v>
      </c>
      <c r="BI231" s="166">
        <f t="shared" ref="BI231:BI269" si="48">IF(N231="nulová",J231,0)</f>
        <v>0</v>
      </c>
      <c r="BJ231" s="14" t="s">
        <v>84</v>
      </c>
      <c r="BK231" s="166">
        <f t="shared" ref="BK231:BK269" si="49">ROUND(I231*H231,2)</f>
        <v>0</v>
      </c>
      <c r="BL231" s="14" t="s">
        <v>243</v>
      </c>
      <c r="BM231" s="165" t="s">
        <v>1028</v>
      </c>
    </row>
    <row r="232" spans="1:65" s="2" customFormat="1" ht="16.5" customHeight="1" x14ac:dyDescent="0.2">
      <c r="A232" s="29"/>
      <c r="B232" s="152"/>
      <c r="C232" s="167" t="s">
        <v>1029</v>
      </c>
      <c r="D232" s="167" t="s">
        <v>401</v>
      </c>
      <c r="E232" s="168" t="s">
        <v>2724</v>
      </c>
      <c r="F232" s="169" t="s">
        <v>2725</v>
      </c>
      <c r="G232" s="170" t="s">
        <v>385</v>
      </c>
      <c r="H232" s="171">
        <v>10</v>
      </c>
      <c r="I232" s="172"/>
      <c r="J232" s="173">
        <f t="shared" si="40"/>
        <v>0</v>
      </c>
      <c r="K232" s="174"/>
      <c r="L232" s="175"/>
      <c r="M232" s="176" t="s">
        <v>1</v>
      </c>
      <c r="N232" s="177" t="s">
        <v>37</v>
      </c>
      <c r="O232" s="58"/>
      <c r="P232" s="163">
        <f t="shared" si="41"/>
        <v>0</v>
      </c>
      <c r="Q232" s="163">
        <v>0</v>
      </c>
      <c r="R232" s="163">
        <f t="shared" si="42"/>
        <v>0</v>
      </c>
      <c r="S232" s="163">
        <v>0</v>
      </c>
      <c r="T232" s="164">
        <f t="shared" si="4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5" t="s">
        <v>280</v>
      </c>
      <c r="AT232" s="165" t="s">
        <v>401</v>
      </c>
      <c r="AU232" s="165" t="s">
        <v>84</v>
      </c>
      <c r="AY232" s="14" t="s">
        <v>211</v>
      </c>
      <c r="BE232" s="166">
        <f t="shared" si="44"/>
        <v>0</v>
      </c>
      <c r="BF232" s="166">
        <f t="shared" si="45"/>
        <v>0</v>
      </c>
      <c r="BG232" s="166">
        <f t="shared" si="46"/>
        <v>0</v>
      </c>
      <c r="BH232" s="166">
        <f t="shared" si="47"/>
        <v>0</v>
      </c>
      <c r="BI232" s="166">
        <f t="shared" si="48"/>
        <v>0</v>
      </c>
      <c r="BJ232" s="14" t="s">
        <v>84</v>
      </c>
      <c r="BK232" s="166">
        <f t="shared" si="49"/>
        <v>0</v>
      </c>
      <c r="BL232" s="14" t="s">
        <v>243</v>
      </c>
      <c r="BM232" s="165" t="s">
        <v>1032</v>
      </c>
    </row>
    <row r="233" spans="1:65" s="2" customFormat="1" ht="24.2" customHeight="1" x14ac:dyDescent="0.2">
      <c r="A233" s="29"/>
      <c r="B233" s="152"/>
      <c r="C233" s="153" t="s">
        <v>404</v>
      </c>
      <c r="D233" s="153" t="s">
        <v>213</v>
      </c>
      <c r="E233" s="154" t="s">
        <v>2726</v>
      </c>
      <c r="F233" s="155" t="s">
        <v>2727</v>
      </c>
      <c r="G233" s="156" t="s">
        <v>385</v>
      </c>
      <c r="H233" s="157">
        <v>13</v>
      </c>
      <c r="I233" s="158"/>
      <c r="J233" s="159">
        <f t="shared" si="40"/>
        <v>0</v>
      </c>
      <c r="K233" s="160"/>
      <c r="L233" s="30"/>
      <c r="M233" s="161" t="s">
        <v>1</v>
      </c>
      <c r="N233" s="162" t="s">
        <v>37</v>
      </c>
      <c r="O233" s="58"/>
      <c r="P233" s="163">
        <f t="shared" si="41"/>
        <v>0</v>
      </c>
      <c r="Q233" s="163">
        <v>0</v>
      </c>
      <c r="R233" s="163">
        <f t="shared" si="42"/>
        <v>0</v>
      </c>
      <c r="S233" s="163">
        <v>0</v>
      </c>
      <c r="T233" s="164">
        <f t="shared" si="4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5" t="s">
        <v>243</v>
      </c>
      <c r="AT233" s="165" t="s">
        <v>213</v>
      </c>
      <c r="AU233" s="165" t="s">
        <v>84</v>
      </c>
      <c r="AY233" s="14" t="s">
        <v>211</v>
      </c>
      <c r="BE233" s="166">
        <f t="shared" si="44"/>
        <v>0</v>
      </c>
      <c r="BF233" s="166">
        <f t="shared" si="45"/>
        <v>0</v>
      </c>
      <c r="BG233" s="166">
        <f t="shared" si="46"/>
        <v>0</v>
      </c>
      <c r="BH233" s="166">
        <f t="shared" si="47"/>
        <v>0</v>
      </c>
      <c r="BI233" s="166">
        <f t="shared" si="48"/>
        <v>0</v>
      </c>
      <c r="BJ233" s="14" t="s">
        <v>84</v>
      </c>
      <c r="BK233" s="166">
        <f t="shared" si="49"/>
        <v>0</v>
      </c>
      <c r="BL233" s="14" t="s">
        <v>243</v>
      </c>
      <c r="BM233" s="165" t="s">
        <v>1033</v>
      </c>
    </row>
    <row r="234" spans="1:65" s="2" customFormat="1" ht="37.9" customHeight="1" x14ac:dyDescent="0.2">
      <c r="A234" s="29"/>
      <c r="B234" s="152"/>
      <c r="C234" s="167" t="s">
        <v>1034</v>
      </c>
      <c r="D234" s="167" t="s">
        <v>401</v>
      </c>
      <c r="E234" s="168" t="s">
        <v>2728</v>
      </c>
      <c r="F234" s="169" t="s">
        <v>2729</v>
      </c>
      <c r="G234" s="170" t="s">
        <v>385</v>
      </c>
      <c r="H234" s="171">
        <v>13</v>
      </c>
      <c r="I234" s="172"/>
      <c r="J234" s="173">
        <f t="shared" si="40"/>
        <v>0</v>
      </c>
      <c r="K234" s="174"/>
      <c r="L234" s="175"/>
      <c r="M234" s="176" t="s">
        <v>1</v>
      </c>
      <c r="N234" s="177" t="s">
        <v>37</v>
      </c>
      <c r="O234" s="58"/>
      <c r="P234" s="163">
        <f t="shared" si="41"/>
        <v>0</v>
      </c>
      <c r="Q234" s="163">
        <v>0</v>
      </c>
      <c r="R234" s="163">
        <f t="shared" si="42"/>
        <v>0</v>
      </c>
      <c r="S234" s="163">
        <v>0</v>
      </c>
      <c r="T234" s="164">
        <f t="shared" si="4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5" t="s">
        <v>280</v>
      </c>
      <c r="AT234" s="165" t="s">
        <v>401</v>
      </c>
      <c r="AU234" s="165" t="s">
        <v>84</v>
      </c>
      <c r="AY234" s="14" t="s">
        <v>211</v>
      </c>
      <c r="BE234" s="166">
        <f t="shared" si="44"/>
        <v>0</v>
      </c>
      <c r="BF234" s="166">
        <f t="shared" si="45"/>
        <v>0</v>
      </c>
      <c r="BG234" s="166">
        <f t="shared" si="46"/>
        <v>0</v>
      </c>
      <c r="BH234" s="166">
        <f t="shared" si="47"/>
        <v>0</v>
      </c>
      <c r="BI234" s="166">
        <f t="shared" si="48"/>
        <v>0</v>
      </c>
      <c r="BJ234" s="14" t="s">
        <v>84</v>
      </c>
      <c r="BK234" s="166">
        <f t="shared" si="49"/>
        <v>0</v>
      </c>
      <c r="BL234" s="14" t="s">
        <v>243</v>
      </c>
      <c r="BM234" s="165" t="s">
        <v>1035</v>
      </c>
    </row>
    <row r="235" spans="1:65" s="2" customFormat="1" ht="16.5" customHeight="1" x14ac:dyDescent="0.2">
      <c r="A235" s="29"/>
      <c r="B235" s="152"/>
      <c r="C235" s="153" t="s">
        <v>407</v>
      </c>
      <c r="D235" s="153" t="s">
        <v>213</v>
      </c>
      <c r="E235" s="154" t="s">
        <v>2730</v>
      </c>
      <c r="F235" s="155" t="s">
        <v>2731</v>
      </c>
      <c r="G235" s="156" t="s">
        <v>385</v>
      </c>
      <c r="H235" s="157">
        <v>13</v>
      </c>
      <c r="I235" s="158"/>
      <c r="J235" s="159">
        <f t="shared" si="40"/>
        <v>0</v>
      </c>
      <c r="K235" s="160"/>
      <c r="L235" s="30"/>
      <c r="M235" s="161" t="s">
        <v>1</v>
      </c>
      <c r="N235" s="162" t="s">
        <v>37</v>
      </c>
      <c r="O235" s="58"/>
      <c r="P235" s="163">
        <f t="shared" si="41"/>
        <v>0</v>
      </c>
      <c r="Q235" s="163">
        <v>0</v>
      </c>
      <c r="R235" s="163">
        <f t="shared" si="42"/>
        <v>0</v>
      </c>
      <c r="S235" s="163">
        <v>0</v>
      </c>
      <c r="T235" s="164">
        <f t="shared" si="4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5" t="s">
        <v>243</v>
      </c>
      <c r="AT235" s="165" t="s">
        <v>213</v>
      </c>
      <c r="AU235" s="165" t="s">
        <v>84</v>
      </c>
      <c r="AY235" s="14" t="s">
        <v>211</v>
      </c>
      <c r="BE235" s="166">
        <f t="shared" si="44"/>
        <v>0</v>
      </c>
      <c r="BF235" s="166">
        <f t="shared" si="45"/>
        <v>0</v>
      </c>
      <c r="BG235" s="166">
        <f t="shared" si="46"/>
        <v>0</v>
      </c>
      <c r="BH235" s="166">
        <f t="shared" si="47"/>
        <v>0</v>
      </c>
      <c r="BI235" s="166">
        <f t="shared" si="48"/>
        <v>0</v>
      </c>
      <c r="BJ235" s="14" t="s">
        <v>84</v>
      </c>
      <c r="BK235" s="166">
        <f t="shared" si="49"/>
        <v>0</v>
      </c>
      <c r="BL235" s="14" t="s">
        <v>243</v>
      </c>
      <c r="BM235" s="165" t="s">
        <v>1040</v>
      </c>
    </row>
    <row r="236" spans="1:65" s="2" customFormat="1" ht="24.2" customHeight="1" x14ac:dyDescent="0.2">
      <c r="A236" s="29"/>
      <c r="B236" s="152"/>
      <c r="C236" s="167" t="s">
        <v>387</v>
      </c>
      <c r="D236" s="167" t="s">
        <v>401</v>
      </c>
      <c r="E236" s="168" t="s">
        <v>2732</v>
      </c>
      <c r="F236" s="169" t="s">
        <v>2733</v>
      </c>
      <c r="G236" s="170" t="s">
        <v>385</v>
      </c>
      <c r="H236" s="171">
        <v>13</v>
      </c>
      <c r="I236" s="172"/>
      <c r="J236" s="173">
        <f t="shared" si="40"/>
        <v>0</v>
      </c>
      <c r="K236" s="174"/>
      <c r="L236" s="175"/>
      <c r="M236" s="176" t="s">
        <v>1</v>
      </c>
      <c r="N236" s="177" t="s">
        <v>37</v>
      </c>
      <c r="O236" s="58"/>
      <c r="P236" s="163">
        <f t="shared" si="41"/>
        <v>0</v>
      </c>
      <c r="Q236" s="163">
        <v>0</v>
      </c>
      <c r="R236" s="163">
        <f t="shared" si="42"/>
        <v>0</v>
      </c>
      <c r="S236" s="163">
        <v>0</v>
      </c>
      <c r="T236" s="164">
        <f t="shared" si="4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5" t="s">
        <v>280</v>
      </c>
      <c r="AT236" s="165" t="s">
        <v>401</v>
      </c>
      <c r="AU236" s="165" t="s">
        <v>84</v>
      </c>
      <c r="AY236" s="14" t="s">
        <v>211</v>
      </c>
      <c r="BE236" s="166">
        <f t="shared" si="44"/>
        <v>0</v>
      </c>
      <c r="BF236" s="166">
        <f t="shared" si="45"/>
        <v>0</v>
      </c>
      <c r="BG236" s="166">
        <f t="shared" si="46"/>
        <v>0</v>
      </c>
      <c r="BH236" s="166">
        <f t="shared" si="47"/>
        <v>0</v>
      </c>
      <c r="BI236" s="166">
        <f t="shared" si="48"/>
        <v>0</v>
      </c>
      <c r="BJ236" s="14" t="s">
        <v>84</v>
      </c>
      <c r="BK236" s="166">
        <f t="shared" si="49"/>
        <v>0</v>
      </c>
      <c r="BL236" s="14" t="s">
        <v>243</v>
      </c>
      <c r="BM236" s="165" t="s">
        <v>1043</v>
      </c>
    </row>
    <row r="237" spans="1:65" s="2" customFormat="1" ht="24.2" customHeight="1" x14ac:dyDescent="0.2">
      <c r="A237" s="29"/>
      <c r="B237" s="152"/>
      <c r="C237" s="153" t="s">
        <v>411</v>
      </c>
      <c r="D237" s="153" t="s">
        <v>213</v>
      </c>
      <c r="E237" s="154" t="s">
        <v>2734</v>
      </c>
      <c r="F237" s="155" t="s">
        <v>2735</v>
      </c>
      <c r="G237" s="156" t="s">
        <v>385</v>
      </c>
      <c r="H237" s="157">
        <v>27</v>
      </c>
      <c r="I237" s="158"/>
      <c r="J237" s="159">
        <f t="shared" si="40"/>
        <v>0</v>
      </c>
      <c r="K237" s="160"/>
      <c r="L237" s="30"/>
      <c r="M237" s="161" t="s">
        <v>1</v>
      </c>
      <c r="N237" s="162" t="s">
        <v>37</v>
      </c>
      <c r="O237" s="58"/>
      <c r="P237" s="163">
        <f t="shared" si="41"/>
        <v>0</v>
      </c>
      <c r="Q237" s="163">
        <v>0</v>
      </c>
      <c r="R237" s="163">
        <f t="shared" si="42"/>
        <v>0</v>
      </c>
      <c r="S237" s="163">
        <v>0</v>
      </c>
      <c r="T237" s="164">
        <f t="shared" si="4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5" t="s">
        <v>243</v>
      </c>
      <c r="AT237" s="165" t="s">
        <v>213</v>
      </c>
      <c r="AU237" s="165" t="s">
        <v>84</v>
      </c>
      <c r="AY237" s="14" t="s">
        <v>211</v>
      </c>
      <c r="BE237" s="166">
        <f t="shared" si="44"/>
        <v>0</v>
      </c>
      <c r="BF237" s="166">
        <f t="shared" si="45"/>
        <v>0</v>
      </c>
      <c r="BG237" s="166">
        <f t="shared" si="46"/>
        <v>0</v>
      </c>
      <c r="BH237" s="166">
        <f t="shared" si="47"/>
        <v>0</v>
      </c>
      <c r="BI237" s="166">
        <f t="shared" si="48"/>
        <v>0</v>
      </c>
      <c r="BJ237" s="14" t="s">
        <v>84</v>
      </c>
      <c r="BK237" s="166">
        <f t="shared" si="49"/>
        <v>0</v>
      </c>
      <c r="BL237" s="14" t="s">
        <v>243</v>
      </c>
      <c r="BM237" s="165" t="s">
        <v>1046</v>
      </c>
    </row>
    <row r="238" spans="1:65" s="2" customFormat="1" ht="24.2" customHeight="1" x14ac:dyDescent="0.2">
      <c r="A238" s="29"/>
      <c r="B238" s="152"/>
      <c r="C238" s="167" t="s">
        <v>13</v>
      </c>
      <c r="D238" s="167" t="s">
        <v>401</v>
      </c>
      <c r="E238" s="168" t="s">
        <v>2736</v>
      </c>
      <c r="F238" s="169" t="s">
        <v>2737</v>
      </c>
      <c r="G238" s="170" t="s">
        <v>385</v>
      </c>
      <c r="H238" s="171">
        <v>27</v>
      </c>
      <c r="I238" s="172"/>
      <c r="J238" s="173">
        <f t="shared" si="40"/>
        <v>0</v>
      </c>
      <c r="K238" s="174"/>
      <c r="L238" s="175"/>
      <c r="M238" s="176" t="s">
        <v>1</v>
      </c>
      <c r="N238" s="177" t="s">
        <v>37</v>
      </c>
      <c r="O238" s="58"/>
      <c r="P238" s="163">
        <f t="shared" si="41"/>
        <v>0</v>
      </c>
      <c r="Q238" s="163">
        <v>0</v>
      </c>
      <c r="R238" s="163">
        <f t="shared" si="42"/>
        <v>0</v>
      </c>
      <c r="S238" s="163">
        <v>0</v>
      </c>
      <c r="T238" s="164">
        <f t="shared" si="4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5" t="s">
        <v>280</v>
      </c>
      <c r="AT238" s="165" t="s">
        <v>401</v>
      </c>
      <c r="AU238" s="165" t="s">
        <v>84</v>
      </c>
      <c r="AY238" s="14" t="s">
        <v>211</v>
      </c>
      <c r="BE238" s="166">
        <f t="shared" si="44"/>
        <v>0</v>
      </c>
      <c r="BF238" s="166">
        <f t="shared" si="45"/>
        <v>0</v>
      </c>
      <c r="BG238" s="166">
        <f t="shared" si="46"/>
        <v>0</v>
      </c>
      <c r="BH238" s="166">
        <f t="shared" si="47"/>
        <v>0</v>
      </c>
      <c r="BI238" s="166">
        <f t="shared" si="48"/>
        <v>0</v>
      </c>
      <c r="BJ238" s="14" t="s">
        <v>84</v>
      </c>
      <c r="BK238" s="166">
        <f t="shared" si="49"/>
        <v>0</v>
      </c>
      <c r="BL238" s="14" t="s">
        <v>243</v>
      </c>
      <c r="BM238" s="165" t="s">
        <v>1049</v>
      </c>
    </row>
    <row r="239" spans="1:65" s="2" customFormat="1" ht="24.2" customHeight="1" x14ac:dyDescent="0.2">
      <c r="A239" s="29"/>
      <c r="B239" s="152"/>
      <c r="C239" s="153" t="s">
        <v>415</v>
      </c>
      <c r="D239" s="153" t="s">
        <v>213</v>
      </c>
      <c r="E239" s="154" t="s">
        <v>2738</v>
      </c>
      <c r="F239" s="155" t="s">
        <v>2739</v>
      </c>
      <c r="G239" s="156" t="s">
        <v>385</v>
      </c>
      <c r="H239" s="157">
        <v>27</v>
      </c>
      <c r="I239" s="158"/>
      <c r="J239" s="159">
        <f t="shared" si="40"/>
        <v>0</v>
      </c>
      <c r="K239" s="160"/>
      <c r="L239" s="30"/>
      <c r="M239" s="161" t="s">
        <v>1</v>
      </c>
      <c r="N239" s="162" t="s">
        <v>37</v>
      </c>
      <c r="O239" s="58"/>
      <c r="P239" s="163">
        <f t="shared" si="41"/>
        <v>0</v>
      </c>
      <c r="Q239" s="163">
        <v>0</v>
      </c>
      <c r="R239" s="163">
        <f t="shared" si="42"/>
        <v>0</v>
      </c>
      <c r="S239" s="163">
        <v>0</v>
      </c>
      <c r="T239" s="164">
        <f t="shared" si="4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5" t="s">
        <v>243</v>
      </c>
      <c r="AT239" s="165" t="s">
        <v>213</v>
      </c>
      <c r="AU239" s="165" t="s">
        <v>84</v>
      </c>
      <c r="AY239" s="14" t="s">
        <v>211</v>
      </c>
      <c r="BE239" s="166">
        <f t="shared" si="44"/>
        <v>0</v>
      </c>
      <c r="BF239" s="166">
        <f t="shared" si="45"/>
        <v>0</v>
      </c>
      <c r="BG239" s="166">
        <f t="shared" si="46"/>
        <v>0</v>
      </c>
      <c r="BH239" s="166">
        <f t="shared" si="47"/>
        <v>0</v>
      </c>
      <c r="BI239" s="166">
        <f t="shared" si="48"/>
        <v>0</v>
      </c>
      <c r="BJ239" s="14" t="s">
        <v>84</v>
      </c>
      <c r="BK239" s="166">
        <f t="shared" si="49"/>
        <v>0</v>
      </c>
      <c r="BL239" s="14" t="s">
        <v>243</v>
      </c>
      <c r="BM239" s="165" t="s">
        <v>1052</v>
      </c>
    </row>
    <row r="240" spans="1:65" s="2" customFormat="1" ht="16.5" customHeight="1" x14ac:dyDescent="0.2">
      <c r="A240" s="29"/>
      <c r="B240" s="152"/>
      <c r="C240" s="167" t="s">
        <v>1053</v>
      </c>
      <c r="D240" s="167" t="s">
        <v>401</v>
      </c>
      <c r="E240" s="168" t="s">
        <v>2740</v>
      </c>
      <c r="F240" s="169" t="s">
        <v>2741</v>
      </c>
      <c r="G240" s="170" t="s">
        <v>385</v>
      </c>
      <c r="H240" s="171">
        <v>27</v>
      </c>
      <c r="I240" s="172"/>
      <c r="J240" s="173">
        <f t="shared" si="40"/>
        <v>0</v>
      </c>
      <c r="K240" s="174"/>
      <c r="L240" s="175"/>
      <c r="M240" s="176" t="s">
        <v>1</v>
      </c>
      <c r="N240" s="177" t="s">
        <v>37</v>
      </c>
      <c r="O240" s="58"/>
      <c r="P240" s="163">
        <f t="shared" si="41"/>
        <v>0</v>
      </c>
      <c r="Q240" s="163">
        <v>0</v>
      </c>
      <c r="R240" s="163">
        <f t="shared" si="42"/>
        <v>0</v>
      </c>
      <c r="S240" s="163">
        <v>0</v>
      </c>
      <c r="T240" s="164">
        <f t="shared" si="4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5" t="s">
        <v>280</v>
      </c>
      <c r="AT240" s="165" t="s">
        <v>401</v>
      </c>
      <c r="AU240" s="165" t="s">
        <v>84</v>
      </c>
      <c r="AY240" s="14" t="s">
        <v>211</v>
      </c>
      <c r="BE240" s="166">
        <f t="shared" si="44"/>
        <v>0</v>
      </c>
      <c r="BF240" s="166">
        <f t="shared" si="45"/>
        <v>0</v>
      </c>
      <c r="BG240" s="166">
        <f t="shared" si="46"/>
        <v>0</v>
      </c>
      <c r="BH240" s="166">
        <f t="shared" si="47"/>
        <v>0</v>
      </c>
      <c r="BI240" s="166">
        <f t="shared" si="48"/>
        <v>0</v>
      </c>
      <c r="BJ240" s="14" t="s">
        <v>84</v>
      </c>
      <c r="BK240" s="166">
        <f t="shared" si="49"/>
        <v>0</v>
      </c>
      <c r="BL240" s="14" t="s">
        <v>243</v>
      </c>
      <c r="BM240" s="165" t="s">
        <v>1056</v>
      </c>
    </row>
    <row r="241" spans="1:65" s="2" customFormat="1" ht="16.5" customHeight="1" x14ac:dyDescent="0.2">
      <c r="A241" s="29"/>
      <c r="B241" s="152"/>
      <c r="C241" s="153" t="s">
        <v>421</v>
      </c>
      <c r="D241" s="153" t="s">
        <v>213</v>
      </c>
      <c r="E241" s="154" t="s">
        <v>2742</v>
      </c>
      <c r="F241" s="155" t="s">
        <v>2743</v>
      </c>
      <c r="G241" s="156" t="s">
        <v>385</v>
      </c>
      <c r="H241" s="157">
        <v>13</v>
      </c>
      <c r="I241" s="158"/>
      <c r="J241" s="159">
        <f t="shared" si="40"/>
        <v>0</v>
      </c>
      <c r="K241" s="160"/>
      <c r="L241" s="30"/>
      <c r="M241" s="161" t="s">
        <v>1</v>
      </c>
      <c r="N241" s="162" t="s">
        <v>37</v>
      </c>
      <c r="O241" s="58"/>
      <c r="P241" s="163">
        <f t="shared" si="41"/>
        <v>0</v>
      </c>
      <c r="Q241" s="163">
        <v>0</v>
      </c>
      <c r="R241" s="163">
        <f t="shared" si="42"/>
        <v>0</v>
      </c>
      <c r="S241" s="163">
        <v>0</v>
      </c>
      <c r="T241" s="164">
        <f t="shared" si="4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5" t="s">
        <v>243</v>
      </c>
      <c r="AT241" s="165" t="s">
        <v>213</v>
      </c>
      <c r="AU241" s="165" t="s">
        <v>84</v>
      </c>
      <c r="AY241" s="14" t="s">
        <v>211</v>
      </c>
      <c r="BE241" s="166">
        <f t="shared" si="44"/>
        <v>0</v>
      </c>
      <c r="BF241" s="166">
        <f t="shared" si="45"/>
        <v>0</v>
      </c>
      <c r="BG241" s="166">
        <f t="shared" si="46"/>
        <v>0</v>
      </c>
      <c r="BH241" s="166">
        <f t="shared" si="47"/>
        <v>0</v>
      </c>
      <c r="BI241" s="166">
        <f t="shared" si="48"/>
        <v>0</v>
      </c>
      <c r="BJ241" s="14" t="s">
        <v>84</v>
      </c>
      <c r="BK241" s="166">
        <f t="shared" si="49"/>
        <v>0</v>
      </c>
      <c r="BL241" s="14" t="s">
        <v>243</v>
      </c>
      <c r="BM241" s="165" t="s">
        <v>1057</v>
      </c>
    </row>
    <row r="242" spans="1:65" s="2" customFormat="1" ht="21.75" customHeight="1" x14ac:dyDescent="0.2">
      <c r="A242" s="29"/>
      <c r="B242" s="152"/>
      <c r="C242" s="167" t="s">
        <v>1058</v>
      </c>
      <c r="D242" s="167" t="s">
        <v>401</v>
      </c>
      <c r="E242" s="168" t="s">
        <v>2744</v>
      </c>
      <c r="F242" s="169" t="s">
        <v>2745</v>
      </c>
      <c r="G242" s="170" t="s">
        <v>385</v>
      </c>
      <c r="H242" s="171">
        <v>13</v>
      </c>
      <c r="I242" s="172"/>
      <c r="J242" s="173">
        <f t="shared" si="40"/>
        <v>0</v>
      </c>
      <c r="K242" s="174"/>
      <c r="L242" s="175"/>
      <c r="M242" s="176" t="s">
        <v>1</v>
      </c>
      <c r="N242" s="177" t="s">
        <v>37</v>
      </c>
      <c r="O242" s="58"/>
      <c r="P242" s="163">
        <f t="shared" si="41"/>
        <v>0</v>
      </c>
      <c r="Q242" s="163">
        <v>0</v>
      </c>
      <c r="R242" s="163">
        <f t="shared" si="42"/>
        <v>0</v>
      </c>
      <c r="S242" s="163">
        <v>0</v>
      </c>
      <c r="T242" s="164">
        <f t="shared" si="4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5" t="s">
        <v>280</v>
      </c>
      <c r="AT242" s="165" t="s">
        <v>401</v>
      </c>
      <c r="AU242" s="165" t="s">
        <v>84</v>
      </c>
      <c r="AY242" s="14" t="s">
        <v>211</v>
      </c>
      <c r="BE242" s="166">
        <f t="shared" si="44"/>
        <v>0</v>
      </c>
      <c r="BF242" s="166">
        <f t="shared" si="45"/>
        <v>0</v>
      </c>
      <c r="BG242" s="166">
        <f t="shared" si="46"/>
        <v>0</v>
      </c>
      <c r="BH242" s="166">
        <f t="shared" si="47"/>
        <v>0</v>
      </c>
      <c r="BI242" s="166">
        <f t="shared" si="48"/>
        <v>0</v>
      </c>
      <c r="BJ242" s="14" t="s">
        <v>84</v>
      </c>
      <c r="BK242" s="166">
        <f t="shared" si="49"/>
        <v>0</v>
      </c>
      <c r="BL242" s="14" t="s">
        <v>243</v>
      </c>
      <c r="BM242" s="165" t="s">
        <v>1059</v>
      </c>
    </row>
    <row r="243" spans="1:65" s="2" customFormat="1" ht="24.2" customHeight="1" x14ac:dyDescent="0.2">
      <c r="A243" s="29"/>
      <c r="B243" s="152"/>
      <c r="C243" s="167" t="s">
        <v>424</v>
      </c>
      <c r="D243" s="167" t="s">
        <v>401</v>
      </c>
      <c r="E243" s="168" t="s">
        <v>2746</v>
      </c>
      <c r="F243" s="169" t="s">
        <v>2747</v>
      </c>
      <c r="G243" s="170" t="s">
        <v>385</v>
      </c>
      <c r="H243" s="171">
        <v>13</v>
      </c>
      <c r="I243" s="172"/>
      <c r="J243" s="173">
        <f t="shared" si="40"/>
        <v>0</v>
      </c>
      <c r="K243" s="174"/>
      <c r="L243" s="175"/>
      <c r="M243" s="176" t="s">
        <v>1</v>
      </c>
      <c r="N243" s="177" t="s">
        <v>37</v>
      </c>
      <c r="O243" s="58"/>
      <c r="P243" s="163">
        <f t="shared" si="41"/>
        <v>0</v>
      </c>
      <c r="Q243" s="163">
        <v>0</v>
      </c>
      <c r="R243" s="163">
        <f t="shared" si="42"/>
        <v>0</v>
      </c>
      <c r="S243" s="163">
        <v>0</v>
      </c>
      <c r="T243" s="164">
        <f t="shared" si="4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5" t="s">
        <v>280</v>
      </c>
      <c r="AT243" s="165" t="s">
        <v>401</v>
      </c>
      <c r="AU243" s="165" t="s">
        <v>84</v>
      </c>
      <c r="AY243" s="14" t="s">
        <v>211</v>
      </c>
      <c r="BE243" s="166">
        <f t="shared" si="44"/>
        <v>0</v>
      </c>
      <c r="BF243" s="166">
        <f t="shared" si="45"/>
        <v>0</v>
      </c>
      <c r="BG243" s="166">
        <f t="shared" si="46"/>
        <v>0</v>
      </c>
      <c r="BH243" s="166">
        <f t="shared" si="47"/>
        <v>0</v>
      </c>
      <c r="BI243" s="166">
        <f t="shared" si="48"/>
        <v>0</v>
      </c>
      <c r="BJ243" s="14" t="s">
        <v>84</v>
      </c>
      <c r="BK243" s="166">
        <f t="shared" si="49"/>
        <v>0</v>
      </c>
      <c r="BL243" s="14" t="s">
        <v>243</v>
      </c>
      <c r="BM243" s="165" t="s">
        <v>1064</v>
      </c>
    </row>
    <row r="244" spans="1:65" s="2" customFormat="1" ht="33" customHeight="1" x14ac:dyDescent="0.2">
      <c r="A244" s="29"/>
      <c r="B244" s="152"/>
      <c r="C244" s="153" t="s">
        <v>1065</v>
      </c>
      <c r="D244" s="153" t="s">
        <v>213</v>
      </c>
      <c r="E244" s="154" t="s">
        <v>2748</v>
      </c>
      <c r="F244" s="155" t="s">
        <v>2749</v>
      </c>
      <c r="G244" s="156" t="s">
        <v>385</v>
      </c>
      <c r="H244" s="157">
        <v>1</v>
      </c>
      <c r="I244" s="158"/>
      <c r="J244" s="159">
        <f t="shared" si="40"/>
        <v>0</v>
      </c>
      <c r="K244" s="160"/>
      <c r="L244" s="30"/>
      <c r="M244" s="161" t="s">
        <v>1</v>
      </c>
      <c r="N244" s="162" t="s">
        <v>37</v>
      </c>
      <c r="O244" s="58"/>
      <c r="P244" s="163">
        <f t="shared" si="41"/>
        <v>0</v>
      </c>
      <c r="Q244" s="163">
        <v>0</v>
      </c>
      <c r="R244" s="163">
        <f t="shared" si="42"/>
        <v>0</v>
      </c>
      <c r="S244" s="163">
        <v>0</v>
      </c>
      <c r="T244" s="164">
        <f t="shared" si="4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5" t="s">
        <v>243</v>
      </c>
      <c r="AT244" s="165" t="s">
        <v>213</v>
      </c>
      <c r="AU244" s="165" t="s">
        <v>84</v>
      </c>
      <c r="AY244" s="14" t="s">
        <v>211</v>
      </c>
      <c r="BE244" s="166">
        <f t="shared" si="44"/>
        <v>0</v>
      </c>
      <c r="BF244" s="166">
        <f t="shared" si="45"/>
        <v>0</v>
      </c>
      <c r="BG244" s="166">
        <f t="shared" si="46"/>
        <v>0</v>
      </c>
      <c r="BH244" s="166">
        <f t="shared" si="47"/>
        <v>0</v>
      </c>
      <c r="BI244" s="166">
        <f t="shared" si="48"/>
        <v>0</v>
      </c>
      <c r="BJ244" s="14" t="s">
        <v>84</v>
      </c>
      <c r="BK244" s="166">
        <f t="shared" si="49"/>
        <v>0</v>
      </c>
      <c r="BL244" s="14" t="s">
        <v>243</v>
      </c>
      <c r="BM244" s="165" t="s">
        <v>1068</v>
      </c>
    </row>
    <row r="245" spans="1:65" s="2" customFormat="1" ht="24.2" customHeight="1" x14ac:dyDescent="0.2">
      <c r="A245" s="29"/>
      <c r="B245" s="152"/>
      <c r="C245" s="167" t="s">
        <v>428</v>
      </c>
      <c r="D245" s="167" t="s">
        <v>401</v>
      </c>
      <c r="E245" s="168" t="s">
        <v>2750</v>
      </c>
      <c r="F245" s="169" t="s">
        <v>2751</v>
      </c>
      <c r="G245" s="170" t="s">
        <v>385</v>
      </c>
      <c r="H245" s="171">
        <v>1</v>
      </c>
      <c r="I245" s="172"/>
      <c r="J245" s="173">
        <f t="shared" si="40"/>
        <v>0</v>
      </c>
      <c r="K245" s="174"/>
      <c r="L245" s="175"/>
      <c r="M245" s="176" t="s">
        <v>1</v>
      </c>
      <c r="N245" s="177" t="s">
        <v>37</v>
      </c>
      <c r="O245" s="58"/>
      <c r="P245" s="163">
        <f t="shared" si="41"/>
        <v>0</v>
      </c>
      <c r="Q245" s="163">
        <v>0</v>
      </c>
      <c r="R245" s="163">
        <f t="shared" si="42"/>
        <v>0</v>
      </c>
      <c r="S245" s="163">
        <v>0</v>
      </c>
      <c r="T245" s="164">
        <f t="shared" si="4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5" t="s">
        <v>280</v>
      </c>
      <c r="AT245" s="165" t="s">
        <v>401</v>
      </c>
      <c r="AU245" s="165" t="s">
        <v>84</v>
      </c>
      <c r="AY245" s="14" t="s">
        <v>211</v>
      </c>
      <c r="BE245" s="166">
        <f t="shared" si="44"/>
        <v>0</v>
      </c>
      <c r="BF245" s="166">
        <f t="shared" si="45"/>
        <v>0</v>
      </c>
      <c r="BG245" s="166">
        <f t="shared" si="46"/>
        <v>0</v>
      </c>
      <c r="BH245" s="166">
        <f t="shared" si="47"/>
        <v>0</v>
      </c>
      <c r="BI245" s="166">
        <f t="shared" si="48"/>
        <v>0</v>
      </c>
      <c r="BJ245" s="14" t="s">
        <v>84</v>
      </c>
      <c r="BK245" s="166">
        <f t="shared" si="49"/>
        <v>0</v>
      </c>
      <c r="BL245" s="14" t="s">
        <v>243</v>
      </c>
      <c r="BM245" s="165" t="s">
        <v>1071</v>
      </c>
    </row>
    <row r="246" spans="1:65" s="2" customFormat="1" ht="37.9" customHeight="1" x14ac:dyDescent="0.2">
      <c r="A246" s="29"/>
      <c r="B246" s="152"/>
      <c r="C246" s="153" t="s">
        <v>1072</v>
      </c>
      <c r="D246" s="153" t="s">
        <v>213</v>
      </c>
      <c r="E246" s="154" t="s">
        <v>2752</v>
      </c>
      <c r="F246" s="155" t="s">
        <v>2753</v>
      </c>
      <c r="G246" s="156" t="s">
        <v>238</v>
      </c>
      <c r="H246" s="157">
        <v>298.154</v>
      </c>
      <c r="I246" s="158"/>
      <c r="J246" s="159">
        <f t="shared" si="40"/>
        <v>0</v>
      </c>
      <c r="K246" s="160"/>
      <c r="L246" s="30"/>
      <c r="M246" s="161" t="s">
        <v>1</v>
      </c>
      <c r="N246" s="162" t="s">
        <v>37</v>
      </c>
      <c r="O246" s="58"/>
      <c r="P246" s="163">
        <f t="shared" si="41"/>
        <v>0</v>
      </c>
      <c r="Q246" s="163">
        <v>0</v>
      </c>
      <c r="R246" s="163">
        <f t="shared" si="42"/>
        <v>0</v>
      </c>
      <c r="S246" s="163">
        <v>0</v>
      </c>
      <c r="T246" s="164">
        <f t="shared" si="4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5" t="s">
        <v>243</v>
      </c>
      <c r="AT246" s="165" t="s">
        <v>213</v>
      </c>
      <c r="AU246" s="165" t="s">
        <v>84</v>
      </c>
      <c r="AY246" s="14" t="s">
        <v>211</v>
      </c>
      <c r="BE246" s="166">
        <f t="shared" si="44"/>
        <v>0</v>
      </c>
      <c r="BF246" s="166">
        <f t="shared" si="45"/>
        <v>0</v>
      </c>
      <c r="BG246" s="166">
        <f t="shared" si="46"/>
        <v>0</v>
      </c>
      <c r="BH246" s="166">
        <f t="shared" si="47"/>
        <v>0</v>
      </c>
      <c r="BI246" s="166">
        <f t="shared" si="48"/>
        <v>0</v>
      </c>
      <c r="BJ246" s="14" t="s">
        <v>84</v>
      </c>
      <c r="BK246" s="166">
        <f t="shared" si="49"/>
        <v>0</v>
      </c>
      <c r="BL246" s="14" t="s">
        <v>243</v>
      </c>
      <c r="BM246" s="165" t="s">
        <v>1075</v>
      </c>
    </row>
    <row r="247" spans="1:65" s="2" customFormat="1" ht="21.75" customHeight="1" x14ac:dyDescent="0.2">
      <c r="A247" s="29"/>
      <c r="B247" s="152"/>
      <c r="C247" s="153" t="s">
        <v>431</v>
      </c>
      <c r="D247" s="153" t="s">
        <v>213</v>
      </c>
      <c r="E247" s="154" t="s">
        <v>2754</v>
      </c>
      <c r="F247" s="155" t="s">
        <v>2755</v>
      </c>
      <c r="G247" s="156" t="s">
        <v>385</v>
      </c>
      <c r="H247" s="157">
        <v>56</v>
      </c>
      <c r="I247" s="158"/>
      <c r="J247" s="159">
        <f t="shared" si="40"/>
        <v>0</v>
      </c>
      <c r="K247" s="160"/>
      <c r="L247" s="30"/>
      <c r="M247" s="161" t="s">
        <v>1</v>
      </c>
      <c r="N247" s="162" t="s">
        <v>37</v>
      </c>
      <c r="O247" s="58"/>
      <c r="P247" s="163">
        <f t="shared" si="41"/>
        <v>0</v>
      </c>
      <c r="Q247" s="163">
        <v>0</v>
      </c>
      <c r="R247" s="163">
        <f t="shared" si="42"/>
        <v>0</v>
      </c>
      <c r="S247" s="163">
        <v>0</v>
      </c>
      <c r="T247" s="164">
        <f t="shared" si="4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5" t="s">
        <v>243</v>
      </c>
      <c r="AT247" s="165" t="s">
        <v>213</v>
      </c>
      <c r="AU247" s="165" t="s">
        <v>84</v>
      </c>
      <c r="AY247" s="14" t="s">
        <v>211</v>
      </c>
      <c r="BE247" s="166">
        <f t="shared" si="44"/>
        <v>0</v>
      </c>
      <c r="BF247" s="166">
        <f t="shared" si="45"/>
        <v>0</v>
      </c>
      <c r="BG247" s="166">
        <f t="shared" si="46"/>
        <v>0</v>
      </c>
      <c r="BH247" s="166">
        <f t="shared" si="47"/>
        <v>0</v>
      </c>
      <c r="BI247" s="166">
        <f t="shared" si="48"/>
        <v>0</v>
      </c>
      <c r="BJ247" s="14" t="s">
        <v>84</v>
      </c>
      <c r="BK247" s="166">
        <f t="shared" si="49"/>
        <v>0</v>
      </c>
      <c r="BL247" s="14" t="s">
        <v>243</v>
      </c>
      <c r="BM247" s="165" t="s">
        <v>1076</v>
      </c>
    </row>
    <row r="248" spans="1:65" s="2" customFormat="1" ht="21.75" customHeight="1" x14ac:dyDescent="0.2">
      <c r="A248" s="29"/>
      <c r="B248" s="152"/>
      <c r="C248" s="167" t="s">
        <v>1077</v>
      </c>
      <c r="D248" s="167" t="s">
        <v>401</v>
      </c>
      <c r="E248" s="168" t="s">
        <v>2756</v>
      </c>
      <c r="F248" s="169" t="s">
        <v>2757</v>
      </c>
      <c r="G248" s="170" t="s">
        <v>385</v>
      </c>
      <c r="H248" s="171">
        <v>56</v>
      </c>
      <c r="I248" s="172"/>
      <c r="J248" s="173">
        <f t="shared" si="40"/>
        <v>0</v>
      </c>
      <c r="K248" s="174"/>
      <c r="L248" s="175"/>
      <c r="M248" s="176" t="s">
        <v>1</v>
      </c>
      <c r="N248" s="177" t="s">
        <v>37</v>
      </c>
      <c r="O248" s="58"/>
      <c r="P248" s="163">
        <f t="shared" si="41"/>
        <v>0</v>
      </c>
      <c r="Q248" s="163">
        <v>0</v>
      </c>
      <c r="R248" s="163">
        <f t="shared" si="42"/>
        <v>0</v>
      </c>
      <c r="S248" s="163">
        <v>0</v>
      </c>
      <c r="T248" s="164">
        <f t="shared" si="4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65" t="s">
        <v>280</v>
      </c>
      <c r="AT248" s="165" t="s">
        <v>401</v>
      </c>
      <c r="AU248" s="165" t="s">
        <v>84</v>
      </c>
      <c r="AY248" s="14" t="s">
        <v>211</v>
      </c>
      <c r="BE248" s="166">
        <f t="shared" si="44"/>
        <v>0</v>
      </c>
      <c r="BF248" s="166">
        <f t="shared" si="45"/>
        <v>0</v>
      </c>
      <c r="BG248" s="166">
        <f t="shared" si="46"/>
        <v>0</v>
      </c>
      <c r="BH248" s="166">
        <f t="shared" si="47"/>
        <v>0</v>
      </c>
      <c r="BI248" s="166">
        <f t="shared" si="48"/>
        <v>0</v>
      </c>
      <c r="BJ248" s="14" t="s">
        <v>84</v>
      </c>
      <c r="BK248" s="166">
        <f t="shared" si="49"/>
        <v>0</v>
      </c>
      <c r="BL248" s="14" t="s">
        <v>243</v>
      </c>
      <c r="BM248" s="165" t="s">
        <v>1078</v>
      </c>
    </row>
    <row r="249" spans="1:65" s="2" customFormat="1" ht="33" customHeight="1" x14ac:dyDescent="0.2">
      <c r="A249" s="29"/>
      <c r="B249" s="152"/>
      <c r="C249" s="153" t="s">
        <v>435</v>
      </c>
      <c r="D249" s="153" t="s">
        <v>213</v>
      </c>
      <c r="E249" s="154" t="s">
        <v>2758</v>
      </c>
      <c r="F249" s="155" t="s">
        <v>2759</v>
      </c>
      <c r="G249" s="156" t="s">
        <v>385</v>
      </c>
      <c r="H249" s="157">
        <v>1</v>
      </c>
      <c r="I249" s="158"/>
      <c r="J249" s="159">
        <f t="shared" si="40"/>
        <v>0</v>
      </c>
      <c r="K249" s="160"/>
      <c r="L249" s="30"/>
      <c r="M249" s="161" t="s">
        <v>1</v>
      </c>
      <c r="N249" s="162" t="s">
        <v>37</v>
      </c>
      <c r="O249" s="58"/>
      <c r="P249" s="163">
        <f t="shared" si="41"/>
        <v>0</v>
      </c>
      <c r="Q249" s="163">
        <v>0</v>
      </c>
      <c r="R249" s="163">
        <f t="shared" si="42"/>
        <v>0</v>
      </c>
      <c r="S249" s="163">
        <v>0</v>
      </c>
      <c r="T249" s="164">
        <f t="shared" si="43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5" t="s">
        <v>243</v>
      </c>
      <c r="AT249" s="165" t="s">
        <v>213</v>
      </c>
      <c r="AU249" s="165" t="s">
        <v>84</v>
      </c>
      <c r="AY249" s="14" t="s">
        <v>211</v>
      </c>
      <c r="BE249" s="166">
        <f t="shared" si="44"/>
        <v>0</v>
      </c>
      <c r="BF249" s="166">
        <f t="shared" si="45"/>
        <v>0</v>
      </c>
      <c r="BG249" s="166">
        <f t="shared" si="46"/>
        <v>0</v>
      </c>
      <c r="BH249" s="166">
        <f t="shared" si="47"/>
        <v>0</v>
      </c>
      <c r="BI249" s="166">
        <f t="shared" si="48"/>
        <v>0</v>
      </c>
      <c r="BJ249" s="14" t="s">
        <v>84</v>
      </c>
      <c r="BK249" s="166">
        <f t="shared" si="49"/>
        <v>0</v>
      </c>
      <c r="BL249" s="14" t="s">
        <v>243</v>
      </c>
      <c r="BM249" s="165" t="s">
        <v>1083</v>
      </c>
    </row>
    <row r="250" spans="1:65" s="2" customFormat="1" ht="16.5" customHeight="1" x14ac:dyDescent="0.2">
      <c r="A250" s="29"/>
      <c r="B250" s="152"/>
      <c r="C250" s="167" t="s">
        <v>1084</v>
      </c>
      <c r="D250" s="167" t="s">
        <v>401</v>
      </c>
      <c r="E250" s="168" t="s">
        <v>2760</v>
      </c>
      <c r="F250" s="169" t="s">
        <v>2761</v>
      </c>
      <c r="G250" s="170" t="s">
        <v>385</v>
      </c>
      <c r="H250" s="171">
        <v>1</v>
      </c>
      <c r="I250" s="172"/>
      <c r="J250" s="173">
        <f t="shared" si="40"/>
        <v>0</v>
      </c>
      <c r="K250" s="174"/>
      <c r="L250" s="175"/>
      <c r="M250" s="176" t="s">
        <v>1</v>
      </c>
      <c r="N250" s="177" t="s">
        <v>37</v>
      </c>
      <c r="O250" s="58"/>
      <c r="P250" s="163">
        <f t="shared" si="41"/>
        <v>0</v>
      </c>
      <c r="Q250" s="163">
        <v>0</v>
      </c>
      <c r="R250" s="163">
        <f t="shared" si="42"/>
        <v>0</v>
      </c>
      <c r="S250" s="163">
        <v>0</v>
      </c>
      <c r="T250" s="164">
        <f t="shared" si="4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5" t="s">
        <v>280</v>
      </c>
      <c r="AT250" s="165" t="s">
        <v>401</v>
      </c>
      <c r="AU250" s="165" t="s">
        <v>84</v>
      </c>
      <c r="AY250" s="14" t="s">
        <v>211</v>
      </c>
      <c r="BE250" s="166">
        <f t="shared" si="44"/>
        <v>0</v>
      </c>
      <c r="BF250" s="166">
        <f t="shared" si="45"/>
        <v>0</v>
      </c>
      <c r="BG250" s="166">
        <f t="shared" si="46"/>
        <v>0</v>
      </c>
      <c r="BH250" s="166">
        <f t="shared" si="47"/>
        <v>0</v>
      </c>
      <c r="BI250" s="166">
        <f t="shared" si="48"/>
        <v>0</v>
      </c>
      <c r="BJ250" s="14" t="s">
        <v>84</v>
      </c>
      <c r="BK250" s="166">
        <f t="shared" si="49"/>
        <v>0</v>
      </c>
      <c r="BL250" s="14" t="s">
        <v>243</v>
      </c>
      <c r="BM250" s="165" t="s">
        <v>1087</v>
      </c>
    </row>
    <row r="251" spans="1:65" s="2" customFormat="1" ht="33" customHeight="1" x14ac:dyDescent="0.2">
      <c r="A251" s="29"/>
      <c r="B251" s="152"/>
      <c r="C251" s="153" t="s">
        <v>438</v>
      </c>
      <c r="D251" s="153" t="s">
        <v>213</v>
      </c>
      <c r="E251" s="154" t="s">
        <v>2762</v>
      </c>
      <c r="F251" s="155" t="s">
        <v>2763</v>
      </c>
      <c r="G251" s="156" t="s">
        <v>385</v>
      </c>
      <c r="H251" s="157">
        <v>27</v>
      </c>
      <c r="I251" s="158"/>
      <c r="J251" s="159">
        <f t="shared" si="40"/>
        <v>0</v>
      </c>
      <c r="K251" s="160"/>
      <c r="L251" s="30"/>
      <c r="M251" s="161" t="s">
        <v>1</v>
      </c>
      <c r="N251" s="162" t="s">
        <v>37</v>
      </c>
      <c r="O251" s="58"/>
      <c r="P251" s="163">
        <f t="shared" si="41"/>
        <v>0</v>
      </c>
      <c r="Q251" s="163">
        <v>0</v>
      </c>
      <c r="R251" s="163">
        <f t="shared" si="42"/>
        <v>0</v>
      </c>
      <c r="S251" s="163">
        <v>0</v>
      </c>
      <c r="T251" s="164">
        <f t="shared" si="4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65" t="s">
        <v>243</v>
      </c>
      <c r="AT251" s="165" t="s">
        <v>213</v>
      </c>
      <c r="AU251" s="165" t="s">
        <v>84</v>
      </c>
      <c r="AY251" s="14" t="s">
        <v>211</v>
      </c>
      <c r="BE251" s="166">
        <f t="shared" si="44"/>
        <v>0</v>
      </c>
      <c r="BF251" s="166">
        <f t="shared" si="45"/>
        <v>0</v>
      </c>
      <c r="BG251" s="166">
        <f t="shared" si="46"/>
        <v>0</v>
      </c>
      <c r="BH251" s="166">
        <f t="shared" si="47"/>
        <v>0</v>
      </c>
      <c r="BI251" s="166">
        <f t="shared" si="48"/>
        <v>0</v>
      </c>
      <c r="BJ251" s="14" t="s">
        <v>84</v>
      </c>
      <c r="BK251" s="166">
        <f t="shared" si="49"/>
        <v>0</v>
      </c>
      <c r="BL251" s="14" t="s">
        <v>243</v>
      </c>
      <c r="BM251" s="165" t="s">
        <v>1090</v>
      </c>
    </row>
    <row r="252" spans="1:65" s="2" customFormat="1" ht="16.5" customHeight="1" x14ac:dyDescent="0.2">
      <c r="A252" s="29"/>
      <c r="B252" s="152"/>
      <c r="C252" s="167" t="s">
        <v>1091</v>
      </c>
      <c r="D252" s="167" t="s">
        <v>401</v>
      </c>
      <c r="E252" s="168" t="s">
        <v>2764</v>
      </c>
      <c r="F252" s="169" t="s">
        <v>2765</v>
      </c>
      <c r="G252" s="170" t="s">
        <v>385</v>
      </c>
      <c r="H252" s="171">
        <v>27</v>
      </c>
      <c r="I252" s="172"/>
      <c r="J252" s="173">
        <f t="shared" si="40"/>
        <v>0</v>
      </c>
      <c r="K252" s="174"/>
      <c r="L252" s="175"/>
      <c r="M252" s="176" t="s">
        <v>1</v>
      </c>
      <c r="N252" s="177" t="s">
        <v>37</v>
      </c>
      <c r="O252" s="58"/>
      <c r="P252" s="163">
        <f t="shared" si="41"/>
        <v>0</v>
      </c>
      <c r="Q252" s="163">
        <v>0</v>
      </c>
      <c r="R252" s="163">
        <f t="shared" si="42"/>
        <v>0</v>
      </c>
      <c r="S252" s="163">
        <v>0</v>
      </c>
      <c r="T252" s="164">
        <f t="shared" si="4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65" t="s">
        <v>280</v>
      </c>
      <c r="AT252" s="165" t="s">
        <v>401</v>
      </c>
      <c r="AU252" s="165" t="s">
        <v>84</v>
      </c>
      <c r="AY252" s="14" t="s">
        <v>211</v>
      </c>
      <c r="BE252" s="166">
        <f t="shared" si="44"/>
        <v>0</v>
      </c>
      <c r="BF252" s="166">
        <f t="shared" si="45"/>
        <v>0</v>
      </c>
      <c r="BG252" s="166">
        <f t="shared" si="46"/>
        <v>0</v>
      </c>
      <c r="BH252" s="166">
        <f t="shared" si="47"/>
        <v>0</v>
      </c>
      <c r="BI252" s="166">
        <f t="shared" si="48"/>
        <v>0</v>
      </c>
      <c r="BJ252" s="14" t="s">
        <v>84</v>
      </c>
      <c r="BK252" s="166">
        <f t="shared" si="49"/>
        <v>0</v>
      </c>
      <c r="BL252" s="14" t="s">
        <v>243</v>
      </c>
      <c r="BM252" s="165" t="s">
        <v>1094</v>
      </c>
    </row>
    <row r="253" spans="1:65" s="2" customFormat="1" ht="33" customHeight="1" x14ac:dyDescent="0.2">
      <c r="A253" s="29"/>
      <c r="B253" s="152"/>
      <c r="C253" s="153" t="s">
        <v>444</v>
      </c>
      <c r="D253" s="153" t="s">
        <v>213</v>
      </c>
      <c r="E253" s="154" t="s">
        <v>2762</v>
      </c>
      <c r="F253" s="155" t="s">
        <v>2763</v>
      </c>
      <c r="G253" s="156" t="s">
        <v>385</v>
      </c>
      <c r="H253" s="157">
        <v>1</v>
      </c>
      <c r="I253" s="158"/>
      <c r="J253" s="159">
        <f t="shared" si="40"/>
        <v>0</v>
      </c>
      <c r="K253" s="160"/>
      <c r="L253" s="30"/>
      <c r="M253" s="161" t="s">
        <v>1</v>
      </c>
      <c r="N253" s="162" t="s">
        <v>37</v>
      </c>
      <c r="O253" s="58"/>
      <c r="P253" s="163">
        <f t="shared" si="41"/>
        <v>0</v>
      </c>
      <c r="Q253" s="163">
        <v>0</v>
      </c>
      <c r="R253" s="163">
        <f t="shared" si="42"/>
        <v>0</v>
      </c>
      <c r="S253" s="163">
        <v>0</v>
      </c>
      <c r="T253" s="164">
        <f t="shared" si="4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65" t="s">
        <v>243</v>
      </c>
      <c r="AT253" s="165" t="s">
        <v>213</v>
      </c>
      <c r="AU253" s="165" t="s">
        <v>84</v>
      </c>
      <c r="AY253" s="14" t="s">
        <v>211</v>
      </c>
      <c r="BE253" s="166">
        <f t="shared" si="44"/>
        <v>0</v>
      </c>
      <c r="BF253" s="166">
        <f t="shared" si="45"/>
        <v>0</v>
      </c>
      <c r="BG253" s="166">
        <f t="shared" si="46"/>
        <v>0</v>
      </c>
      <c r="BH253" s="166">
        <f t="shared" si="47"/>
        <v>0</v>
      </c>
      <c r="BI253" s="166">
        <f t="shared" si="48"/>
        <v>0</v>
      </c>
      <c r="BJ253" s="14" t="s">
        <v>84</v>
      </c>
      <c r="BK253" s="166">
        <f t="shared" si="49"/>
        <v>0</v>
      </c>
      <c r="BL253" s="14" t="s">
        <v>243</v>
      </c>
      <c r="BM253" s="165" t="s">
        <v>1097</v>
      </c>
    </row>
    <row r="254" spans="1:65" s="2" customFormat="1" ht="33" customHeight="1" x14ac:dyDescent="0.2">
      <c r="A254" s="29"/>
      <c r="B254" s="152"/>
      <c r="C254" s="167" t="s">
        <v>1098</v>
      </c>
      <c r="D254" s="167" t="s">
        <v>401</v>
      </c>
      <c r="E254" s="168" t="s">
        <v>2766</v>
      </c>
      <c r="F254" s="169" t="s">
        <v>2767</v>
      </c>
      <c r="G254" s="170" t="s">
        <v>385</v>
      </c>
      <c r="H254" s="171">
        <v>1</v>
      </c>
      <c r="I254" s="172"/>
      <c r="J254" s="173">
        <f t="shared" si="40"/>
        <v>0</v>
      </c>
      <c r="K254" s="174"/>
      <c r="L254" s="175"/>
      <c r="M254" s="176" t="s">
        <v>1</v>
      </c>
      <c r="N254" s="177" t="s">
        <v>37</v>
      </c>
      <c r="O254" s="58"/>
      <c r="P254" s="163">
        <f t="shared" si="41"/>
        <v>0</v>
      </c>
      <c r="Q254" s="163">
        <v>0</v>
      </c>
      <c r="R254" s="163">
        <f t="shared" si="42"/>
        <v>0</v>
      </c>
      <c r="S254" s="163">
        <v>0</v>
      </c>
      <c r="T254" s="164">
        <f t="shared" si="4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65" t="s">
        <v>280</v>
      </c>
      <c r="AT254" s="165" t="s">
        <v>401</v>
      </c>
      <c r="AU254" s="165" t="s">
        <v>84</v>
      </c>
      <c r="AY254" s="14" t="s">
        <v>211</v>
      </c>
      <c r="BE254" s="166">
        <f t="shared" si="44"/>
        <v>0</v>
      </c>
      <c r="BF254" s="166">
        <f t="shared" si="45"/>
        <v>0</v>
      </c>
      <c r="BG254" s="166">
        <f t="shared" si="46"/>
        <v>0</v>
      </c>
      <c r="BH254" s="166">
        <f t="shared" si="47"/>
        <v>0</v>
      </c>
      <c r="BI254" s="166">
        <f t="shared" si="48"/>
        <v>0</v>
      </c>
      <c r="BJ254" s="14" t="s">
        <v>84</v>
      </c>
      <c r="BK254" s="166">
        <f t="shared" si="49"/>
        <v>0</v>
      </c>
      <c r="BL254" s="14" t="s">
        <v>243</v>
      </c>
      <c r="BM254" s="165" t="s">
        <v>1101</v>
      </c>
    </row>
    <row r="255" spans="1:65" s="2" customFormat="1" ht="24.2" customHeight="1" x14ac:dyDescent="0.2">
      <c r="A255" s="29"/>
      <c r="B255" s="152"/>
      <c r="C255" s="153" t="s">
        <v>447</v>
      </c>
      <c r="D255" s="153" t="s">
        <v>213</v>
      </c>
      <c r="E255" s="154" t="s">
        <v>2768</v>
      </c>
      <c r="F255" s="155" t="s">
        <v>2769</v>
      </c>
      <c r="G255" s="156" t="s">
        <v>385</v>
      </c>
      <c r="H255" s="157">
        <v>15</v>
      </c>
      <c r="I255" s="158"/>
      <c r="J255" s="159">
        <f t="shared" si="40"/>
        <v>0</v>
      </c>
      <c r="K255" s="160"/>
      <c r="L255" s="30"/>
      <c r="M255" s="161" t="s">
        <v>1</v>
      </c>
      <c r="N255" s="162" t="s">
        <v>37</v>
      </c>
      <c r="O255" s="58"/>
      <c r="P255" s="163">
        <f t="shared" si="41"/>
        <v>0</v>
      </c>
      <c r="Q255" s="163">
        <v>0</v>
      </c>
      <c r="R255" s="163">
        <f t="shared" si="42"/>
        <v>0</v>
      </c>
      <c r="S255" s="163">
        <v>0</v>
      </c>
      <c r="T255" s="164">
        <f t="shared" si="4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65" t="s">
        <v>243</v>
      </c>
      <c r="AT255" s="165" t="s">
        <v>213</v>
      </c>
      <c r="AU255" s="165" t="s">
        <v>84</v>
      </c>
      <c r="AY255" s="14" t="s">
        <v>211</v>
      </c>
      <c r="BE255" s="166">
        <f t="shared" si="44"/>
        <v>0</v>
      </c>
      <c r="BF255" s="166">
        <f t="shared" si="45"/>
        <v>0</v>
      </c>
      <c r="BG255" s="166">
        <f t="shared" si="46"/>
        <v>0</v>
      </c>
      <c r="BH255" s="166">
        <f t="shared" si="47"/>
        <v>0</v>
      </c>
      <c r="BI255" s="166">
        <f t="shared" si="48"/>
        <v>0</v>
      </c>
      <c r="BJ255" s="14" t="s">
        <v>84</v>
      </c>
      <c r="BK255" s="166">
        <f t="shared" si="49"/>
        <v>0</v>
      </c>
      <c r="BL255" s="14" t="s">
        <v>243</v>
      </c>
      <c r="BM255" s="165" t="s">
        <v>1104</v>
      </c>
    </row>
    <row r="256" spans="1:65" s="2" customFormat="1" ht="24.2" customHeight="1" x14ac:dyDescent="0.2">
      <c r="A256" s="29"/>
      <c r="B256" s="152"/>
      <c r="C256" s="167" t="s">
        <v>1105</v>
      </c>
      <c r="D256" s="167" t="s">
        <v>401</v>
      </c>
      <c r="E256" s="168" t="s">
        <v>2770</v>
      </c>
      <c r="F256" s="169" t="s">
        <v>2771</v>
      </c>
      <c r="G256" s="170" t="s">
        <v>385</v>
      </c>
      <c r="H256" s="171">
        <v>15</v>
      </c>
      <c r="I256" s="172"/>
      <c r="J256" s="173">
        <f t="shared" si="40"/>
        <v>0</v>
      </c>
      <c r="K256" s="174"/>
      <c r="L256" s="175"/>
      <c r="M256" s="176" t="s">
        <v>1</v>
      </c>
      <c r="N256" s="177" t="s">
        <v>37</v>
      </c>
      <c r="O256" s="58"/>
      <c r="P256" s="163">
        <f t="shared" si="41"/>
        <v>0</v>
      </c>
      <c r="Q256" s="163">
        <v>0</v>
      </c>
      <c r="R256" s="163">
        <f t="shared" si="42"/>
        <v>0</v>
      </c>
      <c r="S256" s="163">
        <v>0</v>
      </c>
      <c r="T256" s="164">
        <f t="shared" si="4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5" t="s">
        <v>280</v>
      </c>
      <c r="AT256" s="165" t="s">
        <v>401</v>
      </c>
      <c r="AU256" s="165" t="s">
        <v>84</v>
      </c>
      <c r="AY256" s="14" t="s">
        <v>211</v>
      </c>
      <c r="BE256" s="166">
        <f t="shared" si="44"/>
        <v>0</v>
      </c>
      <c r="BF256" s="166">
        <f t="shared" si="45"/>
        <v>0</v>
      </c>
      <c r="BG256" s="166">
        <f t="shared" si="46"/>
        <v>0</v>
      </c>
      <c r="BH256" s="166">
        <f t="shared" si="47"/>
        <v>0</v>
      </c>
      <c r="BI256" s="166">
        <f t="shared" si="48"/>
        <v>0</v>
      </c>
      <c r="BJ256" s="14" t="s">
        <v>84</v>
      </c>
      <c r="BK256" s="166">
        <f t="shared" si="49"/>
        <v>0</v>
      </c>
      <c r="BL256" s="14" t="s">
        <v>243</v>
      </c>
      <c r="BM256" s="165" t="s">
        <v>1106</v>
      </c>
    </row>
    <row r="257" spans="1:65" s="2" customFormat="1" ht="16.5" customHeight="1" x14ac:dyDescent="0.2">
      <c r="A257" s="29"/>
      <c r="B257" s="152"/>
      <c r="C257" s="153" t="s">
        <v>451</v>
      </c>
      <c r="D257" s="153" t="s">
        <v>213</v>
      </c>
      <c r="E257" s="154" t="s">
        <v>2772</v>
      </c>
      <c r="F257" s="155" t="s">
        <v>2773</v>
      </c>
      <c r="G257" s="156" t="s">
        <v>385</v>
      </c>
      <c r="H257" s="157">
        <v>15</v>
      </c>
      <c r="I257" s="158"/>
      <c r="J257" s="159">
        <f t="shared" si="40"/>
        <v>0</v>
      </c>
      <c r="K257" s="160"/>
      <c r="L257" s="30"/>
      <c r="M257" s="161" t="s">
        <v>1</v>
      </c>
      <c r="N257" s="162" t="s">
        <v>37</v>
      </c>
      <c r="O257" s="58"/>
      <c r="P257" s="163">
        <f t="shared" si="41"/>
        <v>0</v>
      </c>
      <c r="Q257" s="163">
        <v>0</v>
      </c>
      <c r="R257" s="163">
        <f t="shared" si="42"/>
        <v>0</v>
      </c>
      <c r="S257" s="163">
        <v>0</v>
      </c>
      <c r="T257" s="164">
        <f t="shared" si="4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65" t="s">
        <v>243</v>
      </c>
      <c r="AT257" s="165" t="s">
        <v>213</v>
      </c>
      <c r="AU257" s="165" t="s">
        <v>84</v>
      </c>
      <c r="AY257" s="14" t="s">
        <v>211</v>
      </c>
      <c r="BE257" s="166">
        <f t="shared" si="44"/>
        <v>0</v>
      </c>
      <c r="BF257" s="166">
        <f t="shared" si="45"/>
        <v>0</v>
      </c>
      <c r="BG257" s="166">
        <f t="shared" si="46"/>
        <v>0</v>
      </c>
      <c r="BH257" s="166">
        <f t="shared" si="47"/>
        <v>0</v>
      </c>
      <c r="BI257" s="166">
        <f t="shared" si="48"/>
        <v>0</v>
      </c>
      <c r="BJ257" s="14" t="s">
        <v>84</v>
      </c>
      <c r="BK257" s="166">
        <f t="shared" si="49"/>
        <v>0</v>
      </c>
      <c r="BL257" s="14" t="s">
        <v>243</v>
      </c>
      <c r="BM257" s="165" t="s">
        <v>1107</v>
      </c>
    </row>
    <row r="258" spans="1:65" s="2" customFormat="1" ht="33" customHeight="1" x14ac:dyDescent="0.2">
      <c r="A258" s="29"/>
      <c r="B258" s="152"/>
      <c r="C258" s="167" t="s">
        <v>1110</v>
      </c>
      <c r="D258" s="167" t="s">
        <v>401</v>
      </c>
      <c r="E258" s="168" t="s">
        <v>2774</v>
      </c>
      <c r="F258" s="169" t="s">
        <v>2775</v>
      </c>
      <c r="G258" s="170" t="s">
        <v>385</v>
      </c>
      <c r="H258" s="171">
        <v>15</v>
      </c>
      <c r="I258" s="172"/>
      <c r="J258" s="173">
        <f t="shared" si="40"/>
        <v>0</v>
      </c>
      <c r="K258" s="174"/>
      <c r="L258" s="175"/>
      <c r="M258" s="176" t="s">
        <v>1</v>
      </c>
      <c r="N258" s="177" t="s">
        <v>37</v>
      </c>
      <c r="O258" s="58"/>
      <c r="P258" s="163">
        <f t="shared" si="41"/>
        <v>0</v>
      </c>
      <c r="Q258" s="163">
        <v>0</v>
      </c>
      <c r="R258" s="163">
        <f t="shared" si="42"/>
        <v>0</v>
      </c>
      <c r="S258" s="163">
        <v>0</v>
      </c>
      <c r="T258" s="164">
        <f t="shared" si="4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5" t="s">
        <v>280</v>
      </c>
      <c r="AT258" s="165" t="s">
        <v>401</v>
      </c>
      <c r="AU258" s="165" t="s">
        <v>84</v>
      </c>
      <c r="AY258" s="14" t="s">
        <v>211</v>
      </c>
      <c r="BE258" s="166">
        <f t="shared" si="44"/>
        <v>0</v>
      </c>
      <c r="BF258" s="166">
        <f t="shared" si="45"/>
        <v>0</v>
      </c>
      <c r="BG258" s="166">
        <f t="shared" si="46"/>
        <v>0</v>
      </c>
      <c r="BH258" s="166">
        <f t="shared" si="47"/>
        <v>0</v>
      </c>
      <c r="BI258" s="166">
        <f t="shared" si="48"/>
        <v>0</v>
      </c>
      <c r="BJ258" s="14" t="s">
        <v>84</v>
      </c>
      <c r="BK258" s="166">
        <f t="shared" si="49"/>
        <v>0</v>
      </c>
      <c r="BL258" s="14" t="s">
        <v>243</v>
      </c>
      <c r="BM258" s="165" t="s">
        <v>1112</v>
      </c>
    </row>
    <row r="259" spans="1:65" s="2" customFormat="1" ht="24.2" customHeight="1" x14ac:dyDescent="0.2">
      <c r="A259" s="29"/>
      <c r="B259" s="152"/>
      <c r="C259" s="153" t="s">
        <v>454</v>
      </c>
      <c r="D259" s="153" t="s">
        <v>213</v>
      </c>
      <c r="E259" s="154" t="s">
        <v>2776</v>
      </c>
      <c r="F259" s="155" t="s">
        <v>2777</v>
      </c>
      <c r="G259" s="156" t="s">
        <v>385</v>
      </c>
      <c r="H259" s="157">
        <v>1</v>
      </c>
      <c r="I259" s="158"/>
      <c r="J259" s="159">
        <f t="shared" si="40"/>
        <v>0</v>
      </c>
      <c r="K259" s="160"/>
      <c r="L259" s="30"/>
      <c r="M259" s="161" t="s">
        <v>1</v>
      </c>
      <c r="N259" s="162" t="s">
        <v>37</v>
      </c>
      <c r="O259" s="58"/>
      <c r="P259" s="163">
        <f t="shared" si="41"/>
        <v>0</v>
      </c>
      <c r="Q259" s="163">
        <v>0</v>
      </c>
      <c r="R259" s="163">
        <f t="shared" si="42"/>
        <v>0</v>
      </c>
      <c r="S259" s="163">
        <v>0</v>
      </c>
      <c r="T259" s="164">
        <f t="shared" si="43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65" t="s">
        <v>243</v>
      </c>
      <c r="AT259" s="165" t="s">
        <v>213</v>
      </c>
      <c r="AU259" s="165" t="s">
        <v>84</v>
      </c>
      <c r="AY259" s="14" t="s">
        <v>211</v>
      </c>
      <c r="BE259" s="166">
        <f t="shared" si="44"/>
        <v>0</v>
      </c>
      <c r="BF259" s="166">
        <f t="shared" si="45"/>
        <v>0</v>
      </c>
      <c r="BG259" s="166">
        <f t="shared" si="46"/>
        <v>0</v>
      </c>
      <c r="BH259" s="166">
        <f t="shared" si="47"/>
        <v>0</v>
      </c>
      <c r="BI259" s="166">
        <f t="shared" si="48"/>
        <v>0</v>
      </c>
      <c r="BJ259" s="14" t="s">
        <v>84</v>
      </c>
      <c r="BK259" s="166">
        <f t="shared" si="49"/>
        <v>0</v>
      </c>
      <c r="BL259" s="14" t="s">
        <v>243</v>
      </c>
      <c r="BM259" s="165" t="s">
        <v>1114</v>
      </c>
    </row>
    <row r="260" spans="1:65" s="2" customFormat="1" ht="24.2" customHeight="1" x14ac:dyDescent="0.2">
      <c r="A260" s="29"/>
      <c r="B260" s="152"/>
      <c r="C260" s="167" t="s">
        <v>1115</v>
      </c>
      <c r="D260" s="167" t="s">
        <v>401</v>
      </c>
      <c r="E260" s="168" t="s">
        <v>2778</v>
      </c>
      <c r="F260" s="169" t="s">
        <v>2779</v>
      </c>
      <c r="G260" s="170" t="s">
        <v>385</v>
      </c>
      <c r="H260" s="171">
        <v>1</v>
      </c>
      <c r="I260" s="172"/>
      <c r="J260" s="173">
        <f t="shared" si="40"/>
        <v>0</v>
      </c>
      <c r="K260" s="174"/>
      <c r="L260" s="175"/>
      <c r="M260" s="176" t="s">
        <v>1</v>
      </c>
      <c r="N260" s="177" t="s">
        <v>37</v>
      </c>
      <c r="O260" s="58"/>
      <c r="P260" s="163">
        <f t="shared" si="41"/>
        <v>0</v>
      </c>
      <c r="Q260" s="163">
        <v>0</v>
      </c>
      <c r="R260" s="163">
        <f t="shared" si="42"/>
        <v>0</v>
      </c>
      <c r="S260" s="163">
        <v>0</v>
      </c>
      <c r="T260" s="164">
        <f t="shared" si="43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65" t="s">
        <v>280</v>
      </c>
      <c r="AT260" s="165" t="s">
        <v>401</v>
      </c>
      <c r="AU260" s="165" t="s">
        <v>84</v>
      </c>
      <c r="AY260" s="14" t="s">
        <v>211</v>
      </c>
      <c r="BE260" s="166">
        <f t="shared" si="44"/>
        <v>0</v>
      </c>
      <c r="BF260" s="166">
        <f t="shared" si="45"/>
        <v>0</v>
      </c>
      <c r="BG260" s="166">
        <f t="shared" si="46"/>
        <v>0</v>
      </c>
      <c r="BH260" s="166">
        <f t="shared" si="47"/>
        <v>0</v>
      </c>
      <c r="BI260" s="166">
        <f t="shared" si="48"/>
        <v>0</v>
      </c>
      <c r="BJ260" s="14" t="s">
        <v>84</v>
      </c>
      <c r="BK260" s="166">
        <f t="shared" si="49"/>
        <v>0</v>
      </c>
      <c r="BL260" s="14" t="s">
        <v>243</v>
      </c>
      <c r="BM260" s="165" t="s">
        <v>1116</v>
      </c>
    </row>
    <row r="261" spans="1:65" s="2" customFormat="1" ht="24.2" customHeight="1" x14ac:dyDescent="0.2">
      <c r="A261" s="29"/>
      <c r="B261" s="152"/>
      <c r="C261" s="153" t="s">
        <v>458</v>
      </c>
      <c r="D261" s="153" t="s">
        <v>213</v>
      </c>
      <c r="E261" s="154" t="s">
        <v>2780</v>
      </c>
      <c r="F261" s="155" t="s">
        <v>2781</v>
      </c>
      <c r="G261" s="156" t="s">
        <v>385</v>
      </c>
      <c r="H261" s="157">
        <v>27</v>
      </c>
      <c r="I261" s="158"/>
      <c r="J261" s="159">
        <f t="shared" si="40"/>
        <v>0</v>
      </c>
      <c r="K261" s="160"/>
      <c r="L261" s="30"/>
      <c r="M261" s="161" t="s">
        <v>1</v>
      </c>
      <c r="N261" s="162" t="s">
        <v>37</v>
      </c>
      <c r="O261" s="58"/>
      <c r="P261" s="163">
        <f t="shared" si="41"/>
        <v>0</v>
      </c>
      <c r="Q261" s="163">
        <v>0</v>
      </c>
      <c r="R261" s="163">
        <f t="shared" si="42"/>
        <v>0</v>
      </c>
      <c r="S261" s="163">
        <v>0</v>
      </c>
      <c r="T261" s="164">
        <f t="shared" si="43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65" t="s">
        <v>243</v>
      </c>
      <c r="AT261" s="165" t="s">
        <v>213</v>
      </c>
      <c r="AU261" s="165" t="s">
        <v>84</v>
      </c>
      <c r="AY261" s="14" t="s">
        <v>211</v>
      </c>
      <c r="BE261" s="166">
        <f t="shared" si="44"/>
        <v>0</v>
      </c>
      <c r="BF261" s="166">
        <f t="shared" si="45"/>
        <v>0</v>
      </c>
      <c r="BG261" s="166">
        <f t="shared" si="46"/>
        <v>0</v>
      </c>
      <c r="BH261" s="166">
        <f t="shared" si="47"/>
        <v>0</v>
      </c>
      <c r="BI261" s="166">
        <f t="shared" si="48"/>
        <v>0</v>
      </c>
      <c r="BJ261" s="14" t="s">
        <v>84</v>
      </c>
      <c r="BK261" s="166">
        <f t="shared" si="49"/>
        <v>0</v>
      </c>
      <c r="BL261" s="14" t="s">
        <v>243</v>
      </c>
      <c r="BM261" s="165" t="s">
        <v>1117</v>
      </c>
    </row>
    <row r="262" spans="1:65" s="2" customFormat="1" ht="21.75" customHeight="1" x14ac:dyDescent="0.2">
      <c r="A262" s="29"/>
      <c r="B262" s="152"/>
      <c r="C262" s="167" t="s">
        <v>1118</v>
      </c>
      <c r="D262" s="167" t="s">
        <v>401</v>
      </c>
      <c r="E262" s="168" t="s">
        <v>2782</v>
      </c>
      <c r="F262" s="169" t="s">
        <v>2783</v>
      </c>
      <c r="G262" s="170" t="s">
        <v>385</v>
      </c>
      <c r="H262" s="171">
        <v>27</v>
      </c>
      <c r="I262" s="172"/>
      <c r="J262" s="173">
        <f t="shared" si="40"/>
        <v>0</v>
      </c>
      <c r="K262" s="174"/>
      <c r="L262" s="175"/>
      <c r="M262" s="176" t="s">
        <v>1</v>
      </c>
      <c r="N262" s="177" t="s">
        <v>37</v>
      </c>
      <c r="O262" s="58"/>
      <c r="P262" s="163">
        <f t="shared" si="41"/>
        <v>0</v>
      </c>
      <c r="Q262" s="163">
        <v>0</v>
      </c>
      <c r="R262" s="163">
        <f t="shared" si="42"/>
        <v>0</v>
      </c>
      <c r="S262" s="163">
        <v>0</v>
      </c>
      <c r="T262" s="164">
        <f t="shared" si="43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65" t="s">
        <v>280</v>
      </c>
      <c r="AT262" s="165" t="s">
        <v>401</v>
      </c>
      <c r="AU262" s="165" t="s">
        <v>84</v>
      </c>
      <c r="AY262" s="14" t="s">
        <v>211</v>
      </c>
      <c r="BE262" s="166">
        <f t="shared" si="44"/>
        <v>0</v>
      </c>
      <c r="BF262" s="166">
        <f t="shared" si="45"/>
        <v>0</v>
      </c>
      <c r="BG262" s="166">
        <f t="shared" si="46"/>
        <v>0</v>
      </c>
      <c r="BH262" s="166">
        <f t="shared" si="47"/>
        <v>0</v>
      </c>
      <c r="BI262" s="166">
        <f t="shared" si="48"/>
        <v>0</v>
      </c>
      <c r="BJ262" s="14" t="s">
        <v>84</v>
      </c>
      <c r="BK262" s="166">
        <f t="shared" si="49"/>
        <v>0</v>
      </c>
      <c r="BL262" s="14" t="s">
        <v>243</v>
      </c>
      <c r="BM262" s="165" t="s">
        <v>1119</v>
      </c>
    </row>
    <row r="263" spans="1:65" s="2" customFormat="1" ht="33" customHeight="1" x14ac:dyDescent="0.2">
      <c r="A263" s="29"/>
      <c r="B263" s="152"/>
      <c r="C263" s="153" t="s">
        <v>461</v>
      </c>
      <c r="D263" s="153" t="s">
        <v>213</v>
      </c>
      <c r="E263" s="154" t="s">
        <v>2784</v>
      </c>
      <c r="F263" s="155" t="s">
        <v>2785</v>
      </c>
      <c r="G263" s="156" t="s">
        <v>385</v>
      </c>
      <c r="H263" s="157">
        <v>1</v>
      </c>
      <c r="I263" s="158"/>
      <c r="J263" s="159">
        <f t="shared" si="40"/>
        <v>0</v>
      </c>
      <c r="K263" s="160"/>
      <c r="L263" s="30"/>
      <c r="M263" s="161" t="s">
        <v>1</v>
      </c>
      <c r="N263" s="162" t="s">
        <v>37</v>
      </c>
      <c r="O263" s="58"/>
      <c r="P263" s="163">
        <f t="shared" si="41"/>
        <v>0</v>
      </c>
      <c r="Q263" s="163">
        <v>0</v>
      </c>
      <c r="R263" s="163">
        <f t="shared" si="42"/>
        <v>0</v>
      </c>
      <c r="S263" s="163">
        <v>0</v>
      </c>
      <c r="T263" s="164">
        <f t="shared" si="43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65" t="s">
        <v>243</v>
      </c>
      <c r="AT263" s="165" t="s">
        <v>213</v>
      </c>
      <c r="AU263" s="165" t="s">
        <v>84</v>
      </c>
      <c r="AY263" s="14" t="s">
        <v>211</v>
      </c>
      <c r="BE263" s="166">
        <f t="shared" si="44"/>
        <v>0</v>
      </c>
      <c r="BF263" s="166">
        <f t="shared" si="45"/>
        <v>0</v>
      </c>
      <c r="BG263" s="166">
        <f t="shared" si="46"/>
        <v>0</v>
      </c>
      <c r="BH263" s="166">
        <f t="shared" si="47"/>
        <v>0</v>
      </c>
      <c r="BI263" s="166">
        <f t="shared" si="48"/>
        <v>0</v>
      </c>
      <c r="BJ263" s="14" t="s">
        <v>84</v>
      </c>
      <c r="BK263" s="166">
        <f t="shared" si="49"/>
        <v>0</v>
      </c>
      <c r="BL263" s="14" t="s">
        <v>243</v>
      </c>
      <c r="BM263" s="165" t="s">
        <v>1120</v>
      </c>
    </row>
    <row r="264" spans="1:65" s="2" customFormat="1" ht="24.2" customHeight="1" x14ac:dyDescent="0.2">
      <c r="A264" s="29"/>
      <c r="B264" s="152"/>
      <c r="C264" s="167" t="s">
        <v>1121</v>
      </c>
      <c r="D264" s="167" t="s">
        <v>401</v>
      </c>
      <c r="E264" s="168" t="s">
        <v>2786</v>
      </c>
      <c r="F264" s="169" t="s">
        <v>2787</v>
      </c>
      <c r="G264" s="170" t="s">
        <v>385</v>
      </c>
      <c r="H264" s="171">
        <v>1</v>
      </c>
      <c r="I264" s="172"/>
      <c r="J264" s="173">
        <f t="shared" si="40"/>
        <v>0</v>
      </c>
      <c r="K264" s="174"/>
      <c r="L264" s="175"/>
      <c r="M264" s="176" t="s">
        <v>1</v>
      </c>
      <c r="N264" s="177" t="s">
        <v>37</v>
      </c>
      <c r="O264" s="58"/>
      <c r="P264" s="163">
        <f t="shared" si="41"/>
        <v>0</v>
      </c>
      <c r="Q264" s="163">
        <v>0</v>
      </c>
      <c r="R264" s="163">
        <f t="shared" si="42"/>
        <v>0</v>
      </c>
      <c r="S264" s="163">
        <v>0</v>
      </c>
      <c r="T264" s="164">
        <f t="shared" si="43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65" t="s">
        <v>280</v>
      </c>
      <c r="AT264" s="165" t="s">
        <v>401</v>
      </c>
      <c r="AU264" s="165" t="s">
        <v>84</v>
      </c>
      <c r="AY264" s="14" t="s">
        <v>211</v>
      </c>
      <c r="BE264" s="166">
        <f t="shared" si="44"/>
        <v>0</v>
      </c>
      <c r="BF264" s="166">
        <f t="shared" si="45"/>
        <v>0</v>
      </c>
      <c r="BG264" s="166">
        <f t="shared" si="46"/>
        <v>0</v>
      </c>
      <c r="BH264" s="166">
        <f t="shared" si="47"/>
        <v>0</v>
      </c>
      <c r="BI264" s="166">
        <f t="shared" si="48"/>
        <v>0</v>
      </c>
      <c r="BJ264" s="14" t="s">
        <v>84</v>
      </c>
      <c r="BK264" s="166">
        <f t="shared" si="49"/>
        <v>0</v>
      </c>
      <c r="BL264" s="14" t="s">
        <v>243</v>
      </c>
      <c r="BM264" s="165" t="s">
        <v>1122</v>
      </c>
    </row>
    <row r="265" spans="1:65" s="2" customFormat="1" ht="33" customHeight="1" x14ac:dyDescent="0.2">
      <c r="A265" s="29"/>
      <c r="B265" s="152"/>
      <c r="C265" s="153" t="s">
        <v>465</v>
      </c>
      <c r="D265" s="153" t="s">
        <v>213</v>
      </c>
      <c r="E265" s="154" t="s">
        <v>2788</v>
      </c>
      <c r="F265" s="155" t="s">
        <v>2789</v>
      </c>
      <c r="G265" s="156" t="s">
        <v>385</v>
      </c>
      <c r="H265" s="157">
        <v>2</v>
      </c>
      <c r="I265" s="158"/>
      <c r="J265" s="159">
        <f t="shared" si="40"/>
        <v>0</v>
      </c>
      <c r="K265" s="160"/>
      <c r="L265" s="30"/>
      <c r="M265" s="161" t="s">
        <v>1</v>
      </c>
      <c r="N265" s="162" t="s">
        <v>37</v>
      </c>
      <c r="O265" s="58"/>
      <c r="P265" s="163">
        <f t="shared" si="41"/>
        <v>0</v>
      </c>
      <c r="Q265" s="163">
        <v>0</v>
      </c>
      <c r="R265" s="163">
        <f t="shared" si="42"/>
        <v>0</v>
      </c>
      <c r="S265" s="163">
        <v>0</v>
      </c>
      <c r="T265" s="164">
        <f t="shared" si="43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65" t="s">
        <v>243</v>
      </c>
      <c r="AT265" s="165" t="s">
        <v>213</v>
      </c>
      <c r="AU265" s="165" t="s">
        <v>84</v>
      </c>
      <c r="AY265" s="14" t="s">
        <v>211</v>
      </c>
      <c r="BE265" s="166">
        <f t="shared" si="44"/>
        <v>0</v>
      </c>
      <c r="BF265" s="166">
        <f t="shared" si="45"/>
        <v>0</v>
      </c>
      <c r="BG265" s="166">
        <f t="shared" si="46"/>
        <v>0</v>
      </c>
      <c r="BH265" s="166">
        <f t="shared" si="47"/>
        <v>0</v>
      </c>
      <c r="BI265" s="166">
        <f t="shared" si="48"/>
        <v>0</v>
      </c>
      <c r="BJ265" s="14" t="s">
        <v>84</v>
      </c>
      <c r="BK265" s="166">
        <f t="shared" si="49"/>
        <v>0</v>
      </c>
      <c r="BL265" s="14" t="s">
        <v>243</v>
      </c>
      <c r="BM265" s="165" t="s">
        <v>1123</v>
      </c>
    </row>
    <row r="266" spans="1:65" s="2" customFormat="1" ht="44.25" customHeight="1" x14ac:dyDescent="0.2">
      <c r="A266" s="29"/>
      <c r="B266" s="152"/>
      <c r="C266" s="167" t="s">
        <v>1124</v>
      </c>
      <c r="D266" s="167" t="s">
        <v>401</v>
      </c>
      <c r="E266" s="168" t="s">
        <v>2790</v>
      </c>
      <c r="F266" s="169" t="s">
        <v>2791</v>
      </c>
      <c r="G266" s="170" t="s">
        <v>385</v>
      </c>
      <c r="H266" s="171">
        <v>2</v>
      </c>
      <c r="I266" s="172"/>
      <c r="J266" s="173">
        <f t="shared" si="40"/>
        <v>0</v>
      </c>
      <c r="K266" s="174"/>
      <c r="L266" s="175"/>
      <c r="M266" s="176" t="s">
        <v>1</v>
      </c>
      <c r="N266" s="177" t="s">
        <v>37</v>
      </c>
      <c r="O266" s="58"/>
      <c r="P266" s="163">
        <f t="shared" si="41"/>
        <v>0</v>
      </c>
      <c r="Q266" s="163">
        <v>0</v>
      </c>
      <c r="R266" s="163">
        <f t="shared" si="42"/>
        <v>0</v>
      </c>
      <c r="S266" s="163">
        <v>0</v>
      </c>
      <c r="T266" s="164">
        <f t="shared" si="43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65" t="s">
        <v>280</v>
      </c>
      <c r="AT266" s="165" t="s">
        <v>401</v>
      </c>
      <c r="AU266" s="165" t="s">
        <v>84</v>
      </c>
      <c r="AY266" s="14" t="s">
        <v>211</v>
      </c>
      <c r="BE266" s="166">
        <f t="shared" si="44"/>
        <v>0</v>
      </c>
      <c r="BF266" s="166">
        <f t="shared" si="45"/>
        <v>0</v>
      </c>
      <c r="BG266" s="166">
        <f t="shared" si="46"/>
        <v>0</v>
      </c>
      <c r="BH266" s="166">
        <f t="shared" si="47"/>
        <v>0</v>
      </c>
      <c r="BI266" s="166">
        <f t="shared" si="48"/>
        <v>0</v>
      </c>
      <c r="BJ266" s="14" t="s">
        <v>84</v>
      </c>
      <c r="BK266" s="166">
        <f t="shared" si="49"/>
        <v>0</v>
      </c>
      <c r="BL266" s="14" t="s">
        <v>243</v>
      </c>
      <c r="BM266" s="165" t="s">
        <v>1125</v>
      </c>
    </row>
    <row r="267" spans="1:65" s="2" customFormat="1" ht="24.2" customHeight="1" x14ac:dyDescent="0.2">
      <c r="A267" s="29"/>
      <c r="B267" s="152"/>
      <c r="C267" s="153" t="s">
        <v>472</v>
      </c>
      <c r="D267" s="153" t="s">
        <v>213</v>
      </c>
      <c r="E267" s="154" t="s">
        <v>2792</v>
      </c>
      <c r="F267" s="155" t="s">
        <v>2793</v>
      </c>
      <c r="G267" s="156" t="s">
        <v>385</v>
      </c>
      <c r="H267" s="157">
        <v>16</v>
      </c>
      <c r="I267" s="158"/>
      <c r="J267" s="159">
        <f t="shared" si="40"/>
        <v>0</v>
      </c>
      <c r="K267" s="160"/>
      <c r="L267" s="30"/>
      <c r="M267" s="161" t="s">
        <v>1</v>
      </c>
      <c r="N267" s="162" t="s">
        <v>37</v>
      </c>
      <c r="O267" s="58"/>
      <c r="P267" s="163">
        <f t="shared" si="41"/>
        <v>0</v>
      </c>
      <c r="Q267" s="163">
        <v>0</v>
      </c>
      <c r="R267" s="163">
        <f t="shared" si="42"/>
        <v>0</v>
      </c>
      <c r="S267" s="163">
        <v>0</v>
      </c>
      <c r="T267" s="164">
        <f t="shared" si="43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65" t="s">
        <v>243</v>
      </c>
      <c r="AT267" s="165" t="s">
        <v>213</v>
      </c>
      <c r="AU267" s="165" t="s">
        <v>84</v>
      </c>
      <c r="AY267" s="14" t="s">
        <v>211</v>
      </c>
      <c r="BE267" s="166">
        <f t="shared" si="44"/>
        <v>0</v>
      </c>
      <c r="BF267" s="166">
        <f t="shared" si="45"/>
        <v>0</v>
      </c>
      <c r="BG267" s="166">
        <f t="shared" si="46"/>
        <v>0</v>
      </c>
      <c r="BH267" s="166">
        <f t="shared" si="47"/>
        <v>0</v>
      </c>
      <c r="BI267" s="166">
        <f t="shared" si="48"/>
        <v>0</v>
      </c>
      <c r="BJ267" s="14" t="s">
        <v>84</v>
      </c>
      <c r="BK267" s="166">
        <f t="shared" si="49"/>
        <v>0</v>
      </c>
      <c r="BL267" s="14" t="s">
        <v>243</v>
      </c>
      <c r="BM267" s="165" t="s">
        <v>1130</v>
      </c>
    </row>
    <row r="268" spans="1:65" s="2" customFormat="1" ht="37.9" customHeight="1" x14ac:dyDescent="0.2">
      <c r="A268" s="29"/>
      <c r="B268" s="152"/>
      <c r="C268" s="167" t="s">
        <v>1131</v>
      </c>
      <c r="D268" s="167" t="s">
        <v>401</v>
      </c>
      <c r="E268" s="168" t="s">
        <v>2794</v>
      </c>
      <c r="F268" s="169" t="s">
        <v>2795</v>
      </c>
      <c r="G268" s="170" t="s">
        <v>385</v>
      </c>
      <c r="H268" s="171">
        <v>16</v>
      </c>
      <c r="I268" s="172"/>
      <c r="J268" s="173">
        <f t="shared" si="40"/>
        <v>0</v>
      </c>
      <c r="K268" s="174"/>
      <c r="L268" s="175"/>
      <c r="M268" s="176" t="s">
        <v>1</v>
      </c>
      <c r="N268" s="177" t="s">
        <v>37</v>
      </c>
      <c r="O268" s="58"/>
      <c r="P268" s="163">
        <f t="shared" si="41"/>
        <v>0</v>
      </c>
      <c r="Q268" s="163">
        <v>0</v>
      </c>
      <c r="R268" s="163">
        <f t="shared" si="42"/>
        <v>0</v>
      </c>
      <c r="S268" s="163">
        <v>0</v>
      </c>
      <c r="T268" s="164">
        <f t="shared" si="43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65" t="s">
        <v>280</v>
      </c>
      <c r="AT268" s="165" t="s">
        <v>401</v>
      </c>
      <c r="AU268" s="165" t="s">
        <v>84</v>
      </c>
      <c r="AY268" s="14" t="s">
        <v>211</v>
      </c>
      <c r="BE268" s="166">
        <f t="shared" si="44"/>
        <v>0</v>
      </c>
      <c r="BF268" s="166">
        <f t="shared" si="45"/>
        <v>0</v>
      </c>
      <c r="BG268" s="166">
        <f t="shared" si="46"/>
        <v>0</v>
      </c>
      <c r="BH268" s="166">
        <f t="shared" si="47"/>
        <v>0</v>
      </c>
      <c r="BI268" s="166">
        <f t="shared" si="48"/>
        <v>0</v>
      </c>
      <c r="BJ268" s="14" t="s">
        <v>84</v>
      </c>
      <c r="BK268" s="166">
        <f t="shared" si="49"/>
        <v>0</v>
      </c>
      <c r="BL268" s="14" t="s">
        <v>243</v>
      </c>
      <c r="BM268" s="165" t="s">
        <v>1133</v>
      </c>
    </row>
    <row r="269" spans="1:65" s="2" customFormat="1" ht="24.2" customHeight="1" x14ac:dyDescent="0.2">
      <c r="A269" s="29"/>
      <c r="B269" s="152"/>
      <c r="C269" s="153" t="s">
        <v>468</v>
      </c>
      <c r="D269" s="153" t="s">
        <v>213</v>
      </c>
      <c r="E269" s="154" t="s">
        <v>2796</v>
      </c>
      <c r="F269" s="155" t="s">
        <v>2797</v>
      </c>
      <c r="G269" s="156" t="s">
        <v>414</v>
      </c>
      <c r="H269" s="178"/>
      <c r="I269" s="158"/>
      <c r="J269" s="159">
        <f t="shared" si="40"/>
        <v>0</v>
      </c>
      <c r="K269" s="160"/>
      <c r="L269" s="30"/>
      <c r="M269" s="161" t="s">
        <v>1</v>
      </c>
      <c r="N269" s="162" t="s">
        <v>37</v>
      </c>
      <c r="O269" s="58"/>
      <c r="P269" s="163">
        <f t="shared" si="41"/>
        <v>0</v>
      </c>
      <c r="Q269" s="163">
        <v>0</v>
      </c>
      <c r="R269" s="163">
        <f t="shared" si="42"/>
        <v>0</v>
      </c>
      <c r="S269" s="163">
        <v>0</v>
      </c>
      <c r="T269" s="164">
        <f t="shared" si="43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65" t="s">
        <v>243</v>
      </c>
      <c r="AT269" s="165" t="s">
        <v>213</v>
      </c>
      <c r="AU269" s="165" t="s">
        <v>84</v>
      </c>
      <c r="AY269" s="14" t="s">
        <v>211</v>
      </c>
      <c r="BE269" s="166">
        <f t="shared" si="44"/>
        <v>0</v>
      </c>
      <c r="BF269" s="166">
        <f t="shared" si="45"/>
        <v>0</v>
      </c>
      <c r="BG269" s="166">
        <f t="shared" si="46"/>
        <v>0</v>
      </c>
      <c r="BH269" s="166">
        <f t="shared" si="47"/>
        <v>0</v>
      </c>
      <c r="BI269" s="166">
        <f t="shared" si="48"/>
        <v>0</v>
      </c>
      <c r="BJ269" s="14" t="s">
        <v>84</v>
      </c>
      <c r="BK269" s="166">
        <f t="shared" si="49"/>
        <v>0</v>
      </c>
      <c r="BL269" s="14" t="s">
        <v>243</v>
      </c>
      <c r="BM269" s="165" t="s">
        <v>1136</v>
      </c>
    </row>
    <row r="270" spans="1:65" s="12" customFormat="1" ht="25.9" customHeight="1" x14ac:dyDescent="0.2">
      <c r="B270" s="139"/>
      <c r="D270" s="140" t="s">
        <v>70</v>
      </c>
      <c r="E270" s="141" t="s">
        <v>2318</v>
      </c>
      <c r="F270" s="141" t="s">
        <v>2798</v>
      </c>
      <c r="I270" s="142"/>
      <c r="J270" s="143">
        <f>BK270</f>
        <v>0</v>
      </c>
      <c r="L270" s="139"/>
      <c r="M270" s="144"/>
      <c r="N270" s="145"/>
      <c r="O270" s="145"/>
      <c r="P270" s="146">
        <f>P271</f>
        <v>0</v>
      </c>
      <c r="Q270" s="145"/>
      <c r="R270" s="146">
        <f>R271</f>
        <v>0</v>
      </c>
      <c r="S270" s="145"/>
      <c r="T270" s="147">
        <f>T271</f>
        <v>0</v>
      </c>
      <c r="AR270" s="140" t="s">
        <v>217</v>
      </c>
      <c r="AT270" s="148" t="s">
        <v>70</v>
      </c>
      <c r="AU270" s="148" t="s">
        <v>71</v>
      </c>
      <c r="AY270" s="140" t="s">
        <v>211</v>
      </c>
      <c r="BK270" s="149">
        <f>BK271</f>
        <v>0</v>
      </c>
    </row>
    <row r="271" spans="1:65" s="2" customFormat="1" ht="37.9" customHeight="1" x14ac:dyDescent="0.2">
      <c r="A271" s="29"/>
      <c r="B271" s="152"/>
      <c r="C271" s="153" t="s">
        <v>1137</v>
      </c>
      <c r="D271" s="153" t="s">
        <v>213</v>
      </c>
      <c r="E271" s="154" t="s">
        <v>2799</v>
      </c>
      <c r="F271" s="155" t="s">
        <v>2800</v>
      </c>
      <c r="G271" s="156" t="s">
        <v>920</v>
      </c>
      <c r="H271" s="157">
        <v>20</v>
      </c>
      <c r="I271" s="158"/>
      <c r="J271" s="159">
        <f>ROUND(I271*H271,2)</f>
        <v>0</v>
      </c>
      <c r="K271" s="160"/>
      <c r="L271" s="30"/>
      <c r="M271" s="179" t="s">
        <v>1</v>
      </c>
      <c r="N271" s="180" t="s">
        <v>37</v>
      </c>
      <c r="O271" s="181"/>
      <c r="P271" s="182">
        <f>O271*H271</f>
        <v>0</v>
      </c>
      <c r="Q271" s="182">
        <v>0</v>
      </c>
      <c r="R271" s="182">
        <f>Q271*H271</f>
        <v>0</v>
      </c>
      <c r="S271" s="182">
        <v>0</v>
      </c>
      <c r="T271" s="183">
        <f>S271*H271</f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65" t="s">
        <v>2322</v>
      </c>
      <c r="AT271" s="165" t="s">
        <v>213</v>
      </c>
      <c r="AU271" s="165" t="s">
        <v>78</v>
      </c>
      <c r="AY271" s="14" t="s">
        <v>211</v>
      </c>
      <c r="BE271" s="166">
        <f>IF(N271="základná",J271,0)</f>
        <v>0</v>
      </c>
      <c r="BF271" s="166">
        <f>IF(N271="znížená",J271,0)</f>
        <v>0</v>
      </c>
      <c r="BG271" s="166">
        <f>IF(N271="zákl. prenesená",J271,0)</f>
        <v>0</v>
      </c>
      <c r="BH271" s="166">
        <f>IF(N271="zníž. prenesená",J271,0)</f>
        <v>0</v>
      </c>
      <c r="BI271" s="166">
        <f>IF(N271="nulová",J271,0)</f>
        <v>0</v>
      </c>
      <c r="BJ271" s="14" t="s">
        <v>84</v>
      </c>
      <c r="BK271" s="166">
        <f>ROUND(I271*H271,2)</f>
        <v>0</v>
      </c>
      <c r="BL271" s="14" t="s">
        <v>2322</v>
      </c>
      <c r="BM271" s="165" t="s">
        <v>1140</v>
      </c>
    </row>
    <row r="272" spans="1:65" s="2" customFormat="1" ht="6.95" customHeight="1" x14ac:dyDescent="0.2">
      <c r="A272" s="29"/>
      <c r="B272" s="47"/>
      <c r="C272" s="48"/>
      <c r="D272" s="48"/>
      <c r="E272" s="48"/>
      <c r="F272" s="48"/>
      <c r="G272" s="48"/>
      <c r="H272" s="48"/>
      <c r="I272" s="48"/>
      <c r="J272" s="48"/>
      <c r="K272" s="48"/>
      <c r="L272" s="30"/>
      <c r="M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</row>
  </sheetData>
  <autoFilter ref="C128:K271" xr:uid="{00000000-0009-0000-0000-00000C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126"/>
  <sheetViews>
    <sheetView showGridLines="0" workbookViewId="0">
      <selection activeCell="J116" sqref="J116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124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1211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2801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ROUND(J122,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ROUND((SUM(BE122:BE125)),  2)</f>
        <v>0</v>
      </c>
      <c r="G35" s="105"/>
      <c r="H35" s="105"/>
      <c r="I35" s="106">
        <v>0.23</v>
      </c>
      <c r="J35" s="104">
        <f>ROUND(((SUM(BE122:BE125))*I35),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ROUND((SUM(BF122:BF125)),  2)</f>
        <v>0</v>
      </c>
      <c r="G36" s="105"/>
      <c r="H36" s="105"/>
      <c r="I36" s="106">
        <v>0.23</v>
      </c>
      <c r="J36" s="104">
        <f>ROUND(((SUM(BF122:BF125))*I36),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ROUND((SUM(BG122:BG125)),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ROUND((SUM(BH122:BH125)),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ROUND((SUM(BI122:BI125)),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1211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01-8 - Nožnicová plošina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J122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1222</v>
      </c>
      <c r="E99" s="122"/>
      <c r="F99" s="122"/>
      <c r="G99" s="122"/>
      <c r="H99" s="122"/>
      <c r="I99" s="122"/>
      <c r="J99" s="123">
        <f>J123</f>
        <v>0</v>
      </c>
      <c r="L99" s="120"/>
    </row>
    <row r="100" spans="1:47" s="10" customFormat="1" ht="19.899999999999999" hidden="1" customHeight="1" x14ac:dyDescent="0.2">
      <c r="B100" s="124"/>
      <c r="D100" s="125" t="s">
        <v>2802</v>
      </c>
      <c r="E100" s="126"/>
      <c r="F100" s="126"/>
      <c r="G100" s="126"/>
      <c r="H100" s="126"/>
      <c r="I100" s="126"/>
      <c r="J100" s="127">
        <f>J124</f>
        <v>0</v>
      </c>
      <c r="L100" s="124"/>
    </row>
    <row r="101" spans="1:47" s="2" customFormat="1" ht="21.75" hidden="1" customHeight="1" x14ac:dyDescent="0.2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47" s="2" customFormat="1" ht="6.95" hidden="1" customHeight="1" x14ac:dyDescent="0.2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47" hidden="1" x14ac:dyDescent="0.2"/>
    <row r="104" spans="1:47" hidden="1" x14ac:dyDescent="0.2"/>
    <row r="105" spans="1:47" hidden="1" x14ac:dyDescent="0.2"/>
    <row r="106" spans="1:47" s="2" customFormat="1" ht="6.95" customHeight="1" x14ac:dyDescent="0.2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24.95" customHeight="1" x14ac:dyDescent="0.2">
      <c r="A107" s="29"/>
      <c r="B107" s="30"/>
      <c r="C107" s="18" t="s">
        <v>197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customHeight="1" x14ac:dyDescent="0.2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12" customHeight="1" x14ac:dyDescent="0.2">
      <c r="A109" s="29"/>
      <c r="B109" s="30"/>
      <c r="C109" s="24" t="s">
        <v>15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6.5" customHeight="1" x14ac:dyDescent="0.2">
      <c r="A110" s="29"/>
      <c r="B110" s="30"/>
      <c r="C110" s="29"/>
      <c r="D110" s="29"/>
      <c r="E110" s="252" t="str">
        <f>E7</f>
        <v>HS Hálkova - rekonštrukcia objektu, Hálkova 3, BA</v>
      </c>
      <c r="F110" s="253"/>
      <c r="G110" s="253"/>
      <c r="H110" s="253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1" customFormat="1" ht="12" customHeight="1" x14ac:dyDescent="0.2">
      <c r="B111" s="17"/>
      <c r="C111" s="24" t="s">
        <v>177</v>
      </c>
      <c r="L111" s="17"/>
    </row>
    <row r="112" spans="1:47" s="2" customFormat="1" ht="16.5" customHeight="1" x14ac:dyDescent="0.2">
      <c r="A112" s="29"/>
      <c r="B112" s="30"/>
      <c r="C112" s="29"/>
      <c r="D112" s="29"/>
      <c r="E112" s="252" t="s">
        <v>1211</v>
      </c>
      <c r="F112" s="251"/>
      <c r="G112" s="251"/>
      <c r="H112" s="251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4" t="s">
        <v>179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 x14ac:dyDescent="0.2">
      <c r="A114" s="29"/>
      <c r="B114" s="30"/>
      <c r="C114" s="29"/>
      <c r="D114" s="29"/>
      <c r="E114" s="225" t="str">
        <f>E11</f>
        <v>SO 01-8 - Nožnicová plošina</v>
      </c>
      <c r="F114" s="251"/>
      <c r="G114" s="251"/>
      <c r="H114" s="251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 x14ac:dyDescent="0.2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 x14ac:dyDescent="0.2">
      <c r="A116" s="29"/>
      <c r="B116" s="30"/>
      <c r="C116" s="24" t="s">
        <v>19</v>
      </c>
      <c r="D116" s="29"/>
      <c r="E116" s="29"/>
      <c r="F116" s="22" t="str">
        <f>F14</f>
        <v xml:space="preserve"> </v>
      </c>
      <c r="G116" s="29"/>
      <c r="H116" s="29"/>
      <c r="I116" s="24" t="s">
        <v>21</v>
      </c>
      <c r="J116" s="55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 x14ac:dyDescent="0.2">
      <c r="A118" s="29"/>
      <c r="B118" s="30"/>
      <c r="C118" s="24" t="s">
        <v>22</v>
      </c>
      <c r="D118" s="29"/>
      <c r="E118" s="29"/>
      <c r="F118" s="22" t="str">
        <f>E17</f>
        <v xml:space="preserve"> </v>
      </c>
      <c r="G118" s="29"/>
      <c r="H118" s="29"/>
      <c r="I118" s="24" t="s">
        <v>27</v>
      </c>
      <c r="J118" s="27" t="str">
        <f>E23</f>
        <v xml:space="preserve">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4" t="s">
        <v>25</v>
      </c>
      <c r="D119" s="29"/>
      <c r="E119" s="29"/>
      <c r="F119" s="22" t="str">
        <f>IF(E20="","",E20)</f>
        <v>Vyplň údaj</v>
      </c>
      <c r="G119" s="29"/>
      <c r="H119" s="29"/>
      <c r="I119" s="24" t="s">
        <v>28</v>
      </c>
      <c r="J119" s="27" t="str">
        <f>E26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 x14ac:dyDescent="0.2">
      <c r="A121" s="128"/>
      <c r="B121" s="129"/>
      <c r="C121" s="130" t="s">
        <v>198</v>
      </c>
      <c r="D121" s="131" t="s">
        <v>56</v>
      </c>
      <c r="E121" s="131" t="s">
        <v>52</v>
      </c>
      <c r="F121" s="131" t="s">
        <v>53</v>
      </c>
      <c r="G121" s="131" t="s">
        <v>199</v>
      </c>
      <c r="H121" s="131" t="s">
        <v>200</v>
      </c>
      <c r="I121" s="131" t="s">
        <v>201</v>
      </c>
      <c r="J121" s="132" t="s">
        <v>183</v>
      </c>
      <c r="K121" s="133" t="s">
        <v>202</v>
      </c>
      <c r="L121" s="134"/>
      <c r="M121" s="62" t="s">
        <v>1</v>
      </c>
      <c r="N121" s="63" t="s">
        <v>35</v>
      </c>
      <c r="O121" s="63" t="s">
        <v>203</v>
      </c>
      <c r="P121" s="63" t="s">
        <v>204</v>
      </c>
      <c r="Q121" s="63" t="s">
        <v>205</v>
      </c>
      <c r="R121" s="63" t="s">
        <v>206</v>
      </c>
      <c r="S121" s="63" t="s">
        <v>207</v>
      </c>
      <c r="T121" s="64" t="s">
        <v>208</v>
      </c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</row>
    <row r="122" spans="1:65" s="2" customFormat="1" ht="22.9" customHeight="1" x14ac:dyDescent="0.25">
      <c r="A122" s="29"/>
      <c r="B122" s="30"/>
      <c r="C122" s="69" t="s">
        <v>184</v>
      </c>
      <c r="D122" s="29"/>
      <c r="E122" s="29"/>
      <c r="F122" s="29"/>
      <c r="G122" s="29"/>
      <c r="H122" s="29"/>
      <c r="I122" s="29"/>
      <c r="J122" s="135">
        <f>BK122</f>
        <v>0</v>
      </c>
      <c r="K122" s="29"/>
      <c r="L122" s="30"/>
      <c r="M122" s="65"/>
      <c r="N122" s="56"/>
      <c r="O122" s="66"/>
      <c r="P122" s="136">
        <f>P123</f>
        <v>0</v>
      </c>
      <c r="Q122" s="66"/>
      <c r="R122" s="136">
        <f>R123</f>
        <v>0</v>
      </c>
      <c r="S122" s="66"/>
      <c r="T122" s="137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70</v>
      </c>
      <c r="AU122" s="14" t="s">
        <v>185</v>
      </c>
      <c r="BK122" s="138">
        <f>BK123</f>
        <v>0</v>
      </c>
    </row>
    <row r="123" spans="1:65" s="12" customFormat="1" ht="25.9" customHeight="1" x14ac:dyDescent="0.2">
      <c r="B123" s="139"/>
      <c r="D123" s="140" t="s">
        <v>70</v>
      </c>
      <c r="E123" s="141" t="s">
        <v>401</v>
      </c>
      <c r="F123" s="141" t="s">
        <v>2009</v>
      </c>
      <c r="I123" s="142"/>
      <c r="J123" s="143">
        <f>BK123</f>
        <v>0</v>
      </c>
      <c r="L123" s="139"/>
      <c r="M123" s="144"/>
      <c r="N123" s="145"/>
      <c r="O123" s="145"/>
      <c r="P123" s="146">
        <f>P124</f>
        <v>0</v>
      </c>
      <c r="Q123" s="145"/>
      <c r="R123" s="146">
        <f>R124</f>
        <v>0</v>
      </c>
      <c r="S123" s="145"/>
      <c r="T123" s="147">
        <f>T124</f>
        <v>0</v>
      </c>
      <c r="AR123" s="140" t="s">
        <v>220</v>
      </c>
      <c r="AT123" s="148" t="s">
        <v>70</v>
      </c>
      <c r="AU123" s="148" t="s">
        <v>71</v>
      </c>
      <c r="AY123" s="140" t="s">
        <v>211</v>
      </c>
      <c r="BK123" s="149">
        <f>BK124</f>
        <v>0</v>
      </c>
    </row>
    <row r="124" spans="1:65" s="12" customFormat="1" ht="22.9" customHeight="1" x14ac:dyDescent="0.2">
      <c r="B124" s="139"/>
      <c r="D124" s="140" t="s">
        <v>70</v>
      </c>
      <c r="E124" s="150" t="s">
        <v>2803</v>
      </c>
      <c r="F124" s="150" t="s">
        <v>2804</v>
      </c>
      <c r="I124" s="142"/>
      <c r="J124" s="151">
        <f>BK124</f>
        <v>0</v>
      </c>
      <c r="L124" s="139"/>
      <c r="M124" s="144"/>
      <c r="N124" s="145"/>
      <c r="O124" s="145"/>
      <c r="P124" s="146">
        <f>P125</f>
        <v>0</v>
      </c>
      <c r="Q124" s="145"/>
      <c r="R124" s="146">
        <f>R125</f>
        <v>0</v>
      </c>
      <c r="S124" s="145"/>
      <c r="T124" s="147">
        <f>T125</f>
        <v>0</v>
      </c>
      <c r="AR124" s="140" t="s">
        <v>220</v>
      </c>
      <c r="AT124" s="148" t="s">
        <v>70</v>
      </c>
      <c r="AU124" s="148" t="s">
        <v>78</v>
      </c>
      <c r="AY124" s="140" t="s">
        <v>211</v>
      </c>
      <c r="BK124" s="149">
        <f>BK125</f>
        <v>0</v>
      </c>
    </row>
    <row r="125" spans="1:65" s="2" customFormat="1" ht="55.5" customHeight="1" x14ac:dyDescent="0.2">
      <c r="A125" s="29"/>
      <c r="B125" s="152"/>
      <c r="C125" s="153" t="s">
        <v>78</v>
      </c>
      <c r="D125" s="153" t="s">
        <v>213</v>
      </c>
      <c r="E125" s="154" t="s">
        <v>2805</v>
      </c>
      <c r="F125" s="155" t="s">
        <v>2806</v>
      </c>
      <c r="G125" s="156" t="s">
        <v>2719</v>
      </c>
      <c r="H125" s="157">
        <v>1</v>
      </c>
      <c r="I125" s="158"/>
      <c r="J125" s="159">
        <f>ROUND(I125*H125,2)</f>
        <v>0</v>
      </c>
      <c r="K125" s="160"/>
      <c r="L125" s="30"/>
      <c r="M125" s="179" t="s">
        <v>1</v>
      </c>
      <c r="N125" s="180" t="s">
        <v>37</v>
      </c>
      <c r="O125" s="181"/>
      <c r="P125" s="182">
        <f>O125*H125</f>
        <v>0</v>
      </c>
      <c r="Q125" s="182">
        <v>0</v>
      </c>
      <c r="R125" s="182">
        <f>Q125*H125</f>
        <v>0</v>
      </c>
      <c r="S125" s="182">
        <v>0</v>
      </c>
      <c r="T125" s="183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5" t="s">
        <v>340</v>
      </c>
      <c r="AT125" s="165" t="s">
        <v>213</v>
      </c>
      <c r="AU125" s="165" t="s">
        <v>84</v>
      </c>
      <c r="AY125" s="14" t="s">
        <v>211</v>
      </c>
      <c r="BE125" s="166">
        <f>IF(N125="základná",J125,0)</f>
        <v>0</v>
      </c>
      <c r="BF125" s="166">
        <f>IF(N125="znížená",J125,0)</f>
        <v>0</v>
      </c>
      <c r="BG125" s="166">
        <f>IF(N125="zákl. prenesená",J125,0)</f>
        <v>0</v>
      </c>
      <c r="BH125" s="166">
        <f>IF(N125="zníž. prenesená",J125,0)</f>
        <v>0</v>
      </c>
      <c r="BI125" s="166">
        <f>IF(N125="nulová",J125,0)</f>
        <v>0</v>
      </c>
      <c r="BJ125" s="14" t="s">
        <v>84</v>
      </c>
      <c r="BK125" s="166">
        <f>ROUND(I125*H125,2)</f>
        <v>0</v>
      </c>
      <c r="BL125" s="14" t="s">
        <v>340</v>
      </c>
      <c r="BM125" s="165" t="s">
        <v>2807</v>
      </c>
    </row>
    <row r="126" spans="1:65" s="2" customFormat="1" ht="6.95" customHeight="1" x14ac:dyDescent="0.2">
      <c r="A126" s="29"/>
      <c r="B126" s="47"/>
      <c r="C126" s="48"/>
      <c r="D126" s="48"/>
      <c r="E126" s="48"/>
      <c r="F126" s="48"/>
      <c r="G126" s="48"/>
      <c r="H126" s="48"/>
      <c r="I126" s="48"/>
      <c r="J126" s="48"/>
      <c r="K126" s="48"/>
      <c r="L126" s="30"/>
      <c r="M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</sheetData>
  <autoFilter ref="C121:K125" xr:uid="{00000000-0009-0000-0000-00000D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M144"/>
  <sheetViews>
    <sheetView showGridLines="0" workbookViewId="0">
      <selection activeCell="J116" sqref="J116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127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1211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2808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ROUND(J122,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ROUND((SUM(BE122:BE143)),  2)</f>
        <v>0</v>
      </c>
      <c r="G35" s="105"/>
      <c r="H35" s="105"/>
      <c r="I35" s="106">
        <v>0.23</v>
      </c>
      <c r="J35" s="104">
        <f>ROUND(((SUM(BE122:BE143))*I35),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ROUND((SUM(BF122:BF143)),  2)</f>
        <v>0</v>
      </c>
      <c r="G36" s="105"/>
      <c r="H36" s="105"/>
      <c r="I36" s="106">
        <v>0.23</v>
      </c>
      <c r="J36" s="104">
        <f>ROUND(((SUM(BF122:BF143))*I36),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ROUND((SUM(BG122:BG143)),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ROUND((SUM(BH122:BH143)),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ROUND((SUM(BI122:BI143)),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1211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01-9 - Rozvod stlačeného vzduchu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J122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2809</v>
      </c>
      <c r="E99" s="122"/>
      <c r="F99" s="122"/>
      <c r="G99" s="122"/>
      <c r="H99" s="122"/>
      <c r="I99" s="122"/>
      <c r="J99" s="123">
        <f>J123</f>
        <v>0</v>
      </c>
      <c r="L99" s="120"/>
    </row>
    <row r="100" spans="1:47" s="9" customFormat="1" ht="24.95" hidden="1" customHeight="1" x14ac:dyDescent="0.2">
      <c r="B100" s="120"/>
      <c r="D100" s="121" t="s">
        <v>2810</v>
      </c>
      <c r="E100" s="122"/>
      <c r="F100" s="122"/>
      <c r="G100" s="122"/>
      <c r="H100" s="122"/>
      <c r="I100" s="122"/>
      <c r="J100" s="123">
        <f>J141</f>
        <v>0</v>
      </c>
      <c r="L100" s="120"/>
    </row>
    <row r="101" spans="1:47" s="2" customFormat="1" ht="21.75" hidden="1" customHeight="1" x14ac:dyDescent="0.2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47" s="2" customFormat="1" ht="6.95" hidden="1" customHeight="1" x14ac:dyDescent="0.2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47" hidden="1" x14ac:dyDescent="0.2"/>
    <row r="104" spans="1:47" hidden="1" x14ac:dyDescent="0.2"/>
    <row r="105" spans="1:47" hidden="1" x14ac:dyDescent="0.2"/>
    <row r="106" spans="1:47" s="2" customFormat="1" ht="6.95" customHeight="1" x14ac:dyDescent="0.2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24.95" customHeight="1" x14ac:dyDescent="0.2">
      <c r="A107" s="29"/>
      <c r="B107" s="30"/>
      <c r="C107" s="18" t="s">
        <v>197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customHeight="1" x14ac:dyDescent="0.2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12" customHeight="1" x14ac:dyDescent="0.2">
      <c r="A109" s="29"/>
      <c r="B109" s="30"/>
      <c r="C109" s="24" t="s">
        <v>15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6.5" customHeight="1" x14ac:dyDescent="0.2">
      <c r="A110" s="29"/>
      <c r="B110" s="30"/>
      <c r="C110" s="29"/>
      <c r="D110" s="29"/>
      <c r="E110" s="252" t="str">
        <f>E7</f>
        <v>HS Hálkova - rekonštrukcia objektu, Hálkova 3, BA</v>
      </c>
      <c r="F110" s="253"/>
      <c r="G110" s="253"/>
      <c r="H110" s="253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1" customFormat="1" ht="12" customHeight="1" x14ac:dyDescent="0.2">
      <c r="B111" s="17"/>
      <c r="C111" s="24" t="s">
        <v>177</v>
      </c>
      <c r="L111" s="17"/>
    </row>
    <row r="112" spans="1:47" s="2" customFormat="1" ht="16.5" customHeight="1" x14ac:dyDescent="0.2">
      <c r="A112" s="29"/>
      <c r="B112" s="30"/>
      <c r="C112" s="29"/>
      <c r="D112" s="29"/>
      <c r="E112" s="252" t="s">
        <v>1211</v>
      </c>
      <c r="F112" s="251"/>
      <c r="G112" s="251"/>
      <c r="H112" s="251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4" t="s">
        <v>179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 x14ac:dyDescent="0.2">
      <c r="A114" s="29"/>
      <c r="B114" s="30"/>
      <c r="C114" s="29"/>
      <c r="D114" s="29"/>
      <c r="E114" s="225" t="str">
        <f>E11</f>
        <v>SO 01-9 - Rozvod stlačeného vzduchu</v>
      </c>
      <c r="F114" s="251"/>
      <c r="G114" s="251"/>
      <c r="H114" s="251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 x14ac:dyDescent="0.2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 x14ac:dyDescent="0.2">
      <c r="A116" s="29"/>
      <c r="B116" s="30"/>
      <c r="C116" s="24" t="s">
        <v>19</v>
      </c>
      <c r="D116" s="29"/>
      <c r="E116" s="29"/>
      <c r="F116" s="22" t="str">
        <f>F14</f>
        <v xml:space="preserve"> </v>
      </c>
      <c r="G116" s="29"/>
      <c r="H116" s="29"/>
      <c r="I116" s="24" t="s">
        <v>21</v>
      </c>
      <c r="J116" s="55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 x14ac:dyDescent="0.2">
      <c r="A118" s="29"/>
      <c r="B118" s="30"/>
      <c r="C118" s="24" t="s">
        <v>22</v>
      </c>
      <c r="D118" s="29"/>
      <c r="E118" s="29"/>
      <c r="F118" s="22" t="str">
        <f>E17</f>
        <v xml:space="preserve"> </v>
      </c>
      <c r="G118" s="29"/>
      <c r="H118" s="29"/>
      <c r="I118" s="24" t="s">
        <v>27</v>
      </c>
      <c r="J118" s="27" t="str">
        <f>E23</f>
        <v xml:space="preserve">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4" t="s">
        <v>25</v>
      </c>
      <c r="D119" s="29"/>
      <c r="E119" s="29"/>
      <c r="F119" s="22" t="str">
        <f>IF(E20="","",E20)</f>
        <v>Vyplň údaj</v>
      </c>
      <c r="G119" s="29"/>
      <c r="H119" s="29"/>
      <c r="I119" s="24" t="s">
        <v>28</v>
      </c>
      <c r="J119" s="27" t="str">
        <f>E26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 x14ac:dyDescent="0.2">
      <c r="A121" s="128"/>
      <c r="B121" s="129"/>
      <c r="C121" s="130" t="s">
        <v>198</v>
      </c>
      <c r="D121" s="131" t="s">
        <v>56</v>
      </c>
      <c r="E121" s="131" t="s">
        <v>52</v>
      </c>
      <c r="F121" s="131" t="s">
        <v>53</v>
      </c>
      <c r="G121" s="131" t="s">
        <v>199</v>
      </c>
      <c r="H121" s="131" t="s">
        <v>200</v>
      </c>
      <c r="I121" s="131" t="s">
        <v>201</v>
      </c>
      <c r="J121" s="132" t="s">
        <v>183</v>
      </c>
      <c r="K121" s="133" t="s">
        <v>202</v>
      </c>
      <c r="L121" s="134"/>
      <c r="M121" s="62" t="s">
        <v>1</v>
      </c>
      <c r="N121" s="63" t="s">
        <v>35</v>
      </c>
      <c r="O121" s="63" t="s">
        <v>203</v>
      </c>
      <c r="P121" s="63" t="s">
        <v>204</v>
      </c>
      <c r="Q121" s="63" t="s">
        <v>205</v>
      </c>
      <c r="R121" s="63" t="s">
        <v>206</v>
      </c>
      <c r="S121" s="63" t="s">
        <v>207</v>
      </c>
      <c r="T121" s="64" t="s">
        <v>208</v>
      </c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</row>
    <row r="122" spans="1:65" s="2" customFormat="1" ht="22.9" customHeight="1" x14ac:dyDescent="0.25">
      <c r="A122" s="29"/>
      <c r="B122" s="30"/>
      <c r="C122" s="69" t="s">
        <v>184</v>
      </c>
      <c r="D122" s="29"/>
      <c r="E122" s="29"/>
      <c r="F122" s="29"/>
      <c r="G122" s="29"/>
      <c r="H122" s="29"/>
      <c r="I122" s="29"/>
      <c r="J122" s="135">
        <f>BK122</f>
        <v>0</v>
      </c>
      <c r="K122" s="29"/>
      <c r="L122" s="30"/>
      <c r="M122" s="65"/>
      <c r="N122" s="56"/>
      <c r="O122" s="66"/>
      <c r="P122" s="136">
        <f>P123+P141</f>
        <v>0</v>
      </c>
      <c r="Q122" s="66"/>
      <c r="R122" s="136">
        <f>R123+R141</f>
        <v>0</v>
      </c>
      <c r="S122" s="66"/>
      <c r="T122" s="137">
        <f>T123+T141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70</v>
      </c>
      <c r="AU122" s="14" t="s">
        <v>185</v>
      </c>
      <c r="BK122" s="138">
        <f>BK123+BK141</f>
        <v>0</v>
      </c>
    </row>
    <row r="123" spans="1:65" s="12" customFormat="1" ht="25.9" customHeight="1" x14ac:dyDescent="0.2">
      <c r="B123" s="139"/>
      <c r="D123" s="140" t="s">
        <v>70</v>
      </c>
      <c r="E123" s="141" t="s">
        <v>863</v>
      </c>
      <c r="F123" s="141" t="s">
        <v>2811</v>
      </c>
      <c r="I123" s="142"/>
      <c r="J123" s="143">
        <f>BK123</f>
        <v>0</v>
      </c>
      <c r="L123" s="139"/>
      <c r="M123" s="144"/>
      <c r="N123" s="145"/>
      <c r="O123" s="145"/>
      <c r="P123" s="146">
        <f>SUM(P124:P140)</f>
        <v>0</v>
      </c>
      <c r="Q123" s="145"/>
      <c r="R123" s="146">
        <f>SUM(R124:R140)</f>
        <v>0</v>
      </c>
      <c r="S123" s="145"/>
      <c r="T123" s="147">
        <f>SUM(T124:T140)</f>
        <v>0</v>
      </c>
      <c r="AR123" s="140" t="s">
        <v>78</v>
      </c>
      <c r="AT123" s="148" t="s">
        <v>70</v>
      </c>
      <c r="AU123" s="148" t="s">
        <v>71</v>
      </c>
      <c r="AY123" s="140" t="s">
        <v>211</v>
      </c>
      <c r="BK123" s="149">
        <f>SUM(BK124:BK140)</f>
        <v>0</v>
      </c>
    </row>
    <row r="124" spans="1:65" s="2" customFormat="1" ht="33" customHeight="1" x14ac:dyDescent="0.2">
      <c r="A124" s="29"/>
      <c r="B124" s="152"/>
      <c r="C124" s="153" t="s">
        <v>78</v>
      </c>
      <c r="D124" s="153" t="s">
        <v>213</v>
      </c>
      <c r="E124" s="154" t="s">
        <v>2812</v>
      </c>
      <c r="F124" s="155" t="s">
        <v>2813</v>
      </c>
      <c r="G124" s="156" t="s">
        <v>257</v>
      </c>
      <c r="H124" s="157">
        <v>90</v>
      </c>
      <c r="I124" s="158"/>
      <c r="J124" s="159">
        <f t="shared" ref="J124:J140" si="0">ROUND(I124*H124,2)</f>
        <v>0</v>
      </c>
      <c r="K124" s="160"/>
      <c r="L124" s="30"/>
      <c r="M124" s="161" t="s">
        <v>1</v>
      </c>
      <c r="N124" s="162" t="s">
        <v>37</v>
      </c>
      <c r="O124" s="58"/>
      <c r="P124" s="163">
        <f t="shared" ref="P124:P140" si="1">O124*H124</f>
        <v>0</v>
      </c>
      <c r="Q124" s="163">
        <v>0</v>
      </c>
      <c r="R124" s="163">
        <f t="shared" ref="R124:R140" si="2">Q124*H124</f>
        <v>0</v>
      </c>
      <c r="S124" s="163">
        <v>0</v>
      </c>
      <c r="T124" s="164">
        <f t="shared" ref="T124:T140" si="3"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5" t="s">
        <v>217</v>
      </c>
      <c r="AT124" s="165" t="s">
        <v>213</v>
      </c>
      <c r="AU124" s="165" t="s">
        <v>78</v>
      </c>
      <c r="AY124" s="14" t="s">
        <v>211</v>
      </c>
      <c r="BE124" s="166">
        <f t="shared" ref="BE124:BE140" si="4">IF(N124="základná",J124,0)</f>
        <v>0</v>
      </c>
      <c r="BF124" s="166">
        <f t="shared" ref="BF124:BF140" si="5">IF(N124="znížená",J124,0)</f>
        <v>0</v>
      </c>
      <c r="BG124" s="166">
        <f t="shared" ref="BG124:BG140" si="6">IF(N124="zákl. prenesená",J124,0)</f>
        <v>0</v>
      </c>
      <c r="BH124" s="166">
        <f t="shared" ref="BH124:BH140" si="7">IF(N124="zníž. prenesená",J124,0)</f>
        <v>0</v>
      </c>
      <c r="BI124" s="166">
        <f t="shared" ref="BI124:BI140" si="8">IF(N124="nulová",J124,0)</f>
        <v>0</v>
      </c>
      <c r="BJ124" s="14" t="s">
        <v>84</v>
      </c>
      <c r="BK124" s="166">
        <f t="shared" ref="BK124:BK140" si="9">ROUND(I124*H124,2)</f>
        <v>0</v>
      </c>
      <c r="BL124" s="14" t="s">
        <v>217</v>
      </c>
      <c r="BM124" s="165" t="s">
        <v>84</v>
      </c>
    </row>
    <row r="125" spans="1:65" s="2" customFormat="1" ht="33" customHeight="1" x14ac:dyDescent="0.2">
      <c r="A125" s="29"/>
      <c r="B125" s="152"/>
      <c r="C125" s="153" t="s">
        <v>84</v>
      </c>
      <c r="D125" s="153" t="s">
        <v>213</v>
      </c>
      <c r="E125" s="154" t="s">
        <v>2814</v>
      </c>
      <c r="F125" s="155" t="s">
        <v>2815</v>
      </c>
      <c r="G125" s="156" t="s">
        <v>257</v>
      </c>
      <c r="H125" s="157">
        <v>110</v>
      </c>
      <c r="I125" s="158"/>
      <c r="J125" s="159">
        <f t="shared" si="0"/>
        <v>0</v>
      </c>
      <c r="K125" s="160"/>
      <c r="L125" s="30"/>
      <c r="M125" s="161" t="s">
        <v>1</v>
      </c>
      <c r="N125" s="162" t="s">
        <v>37</v>
      </c>
      <c r="O125" s="58"/>
      <c r="P125" s="163">
        <f t="shared" si="1"/>
        <v>0</v>
      </c>
      <c r="Q125" s="163">
        <v>0</v>
      </c>
      <c r="R125" s="163">
        <f t="shared" si="2"/>
        <v>0</v>
      </c>
      <c r="S125" s="163">
        <v>0</v>
      </c>
      <c r="T125" s="164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5" t="s">
        <v>217</v>
      </c>
      <c r="AT125" s="165" t="s">
        <v>213</v>
      </c>
      <c r="AU125" s="165" t="s">
        <v>78</v>
      </c>
      <c r="AY125" s="14" t="s">
        <v>211</v>
      </c>
      <c r="BE125" s="166">
        <f t="shared" si="4"/>
        <v>0</v>
      </c>
      <c r="BF125" s="166">
        <f t="shared" si="5"/>
        <v>0</v>
      </c>
      <c r="BG125" s="166">
        <f t="shared" si="6"/>
        <v>0</v>
      </c>
      <c r="BH125" s="166">
        <f t="shared" si="7"/>
        <v>0</v>
      </c>
      <c r="BI125" s="166">
        <f t="shared" si="8"/>
        <v>0</v>
      </c>
      <c r="BJ125" s="14" t="s">
        <v>84</v>
      </c>
      <c r="BK125" s="166">
        <f t="shared" si="9"/>
        <v>0</v>
      </c>
      <c r="BL125" s="14" t="s">
        <v>217</v>
      </c>
      <c r="BM125" s="165" t="s">
        <v>217</v>
      </c>
    </row>
    <row r="126" spans="1:65" s="2" customFormat="1" ht="24.2" customHeight="1" x14ac:dyDescent="0.2">
      <c r="A126" s="29"/>
      <c r="B126" s="152"/>
      <c r="C126" s="153" t="s">
        <v>220</v>
      </c>
      <c r="D126" s="153" t="s">
        <v>213</v>
      </c>
      <c r="E126" s="154" t="s">
        <v>2816</v>
      </c>
      <c r="F126" s="155" t="s">
        <v>2817</v>
      </c>
      <c r="G126" s="156" t="s">
        <v>385</v>
      </c>
      <c r="H126" s="157">
        <v>4</v>
      </c>
      <c r="I126" s="158"/>
      <c r="J126" s="159">
        <f t="shared" si="0"/>
        <v>0</v>
      </c>
      <c r="K126" s="160"/>
      <c r="L126" s="30"/>
      <c r="M126" s="161" t="s">
        <v>1</v>
      </c>
      <c r="N126" s="162" t="s">
        <v>37</v>
      </c>
      <c r="O126" s="58"/>
      <c r="P126" s="163">
        <f t="shared" si="1"/>
        <v>0</v>
      </c>
      <c r="Q126" s="163">
        <v>0</v>
      </c>
      <c r="R126" s="163">
        <f t="shared" si="2"/>
        <v>0</v>
      </c>
      <c r="S126" s="163">
        <v>0</v>
      </c>
      <c r="T126" s="164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217</v>
      </c>
      <c r="AT126" s="165" t="s">
        <v>213</v>
      </c>
      <c r="AU126" s="165" t="s">
        <v>78</v>
      </c>
      <c r="AY126" s="14" t="s">
        <v>211</v>
      </c>
      <c r="BE126" s="166">
        <f t="shared" si="4"/>
        <v>0</v>
      </c>
      <c r="BF126" s="166">
        <f t="shared" si="5"/>
        <v>0</v>
      </c>
      <c r="BG126" s="166">
        <f t="shared" si="6"/>
        <v>0</v>
      </c>
      <c r="BH126" s="166">
        <f t="shared" si="7"/>
        <v>0</v>
      </c>
      <c r="BI126" s="166">
        <f t="shared" si="8"/>
        <v>0</v>
      </c>
      <c r="BJ126" s="14" t="s">
        <v>84</v>
      </c>
      <c r="BK126" s="166">
        <f t="shared" si="9"/>
        <v>0</v>
      </c>
      <c r="BL126" s="14" t="s">
        <v>217</v>
      </c>
      <c r="BM126" s="165" t="s">
        <v>224</v>
      </c>
    </row>
    <row r="127" spans="1:65" s="2" customFormat="1" ht="24.2" customHeight="1" x14ac:dyDescent="0.2">
      <c r="A127" s="29"/>
      <c r="B127" s="152"/>
      <c r="C127" s="153" t="s">
        <v>217</v>
      </c>
      <c r="D127" s="153" t="s">
        <v>213</v>
      </c>
      <c r="E127" s="154" t="s">
        <v>2818</v>
      </c>
      <c r="F127" s="155" t="s">
        <v>2819</v>
      </c>
      <c r="G127" s="156" t="s">
        <v>385</v>
      </c>
      <c r="H127" s="157">
        <v>18</v>
      </c>
      <c r="I127" s="158"/>
      <c r="J127" s="159">
        <f t="shared" si="0"/>
        <v>0</v>
      </c>
      <c r="K127" s="160"/>
      <c r="L127" s="30"/>
      <c r="M127" s="161" t="s">
        <v>1</v>
      </c>
      <c r="N127" s="162" t="s">
        <v>37</v>
      </c>
      <c r="O127" s="58"/>
      <c r="P127" s="163">
        <f t="shared" si="1"/>
        <v>0</v>
      </c>
      <c r="Q127" s="163">
        <v>0</v>
      </c>
      <c r="R127" s="163">
        <f t="shared" si="2"/>
        <v>0</v>
      </c>
      <c r="S127" s="163">
        <v>0</v>
      </c>
      <c r="T127" s="164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217</v>
      </c>
      <c r="AT127" s="165" t="s">
        <v>213</v>
      </c>
      <c r="AU127" s="165" t="s">
        <v>78</v>
      </c>
      <c r="AY127" s="14" t="s">
        <v>211</v>
      </c>
      <c r="BE127" s="166">
        <f t="shared" si="4"/>
        <v>0</v>
      </c>
      <c r="BF127" s="166">
        <f t="shared" si="5"/>
        <v>0</v>
      </c>
      <c r="BG127" s="166">
        <f t="shared" si="6"/>
        <v>0</v>
      </c>
      <c r="BH127" s="166">
        <f t="shared" si="7"/>
        <v>0</v>
      </c>
      <c r="BI127" s="166">
        <f t="shared" si="8"/>
        <v>0</v>
      </c>
      <c r="BJ127" s="14" t="s">
        <v>84</v>
      </c>
      <c r="BK127" s="166">
        <f t="shared" si="9"/>
        <v>0</v>
      </c>
      <c r="BL127" s="14" t="s">
        <v>217</v>
      </c>
      <c r="BM127" s="165" t="s">
        <v>227</v>
      </c>
    </row>
    <row r="128" spans="1:65" s="2" customFormat="1" ht="24.2" customHeight="1" x14ac:dyDescent="0.2">
      <c r="A128" s="29"/>
      <c r="B128" s="152"/>
      <c r="C128" s="153" t="s">
        <v>228</v>
      </c>
      <c r="D128" s="153" t="s">
        <v>213</v>
      </c>
      <c r="E128" s="154" t="s">
        <v>2820</v>
      </c>
      <c r="F128" s="155" t="s">
        <v>2821</v>
      </c>
      <c r="G128" s="156" t="s">
        <v>385</v>
      </c>
      <c r="H128" s="157">
        <v>5</v>
      </c>
      <c r="I128" s="158"/>
      <c r="J128" s="159">
        <f t="shared" si="0"/>
        <v>0</v>
      </c>
      <c r="K128" s="160"/>
      <c r="L128" s="30"/>
      <c r="M128" s="161" t="s">
        <v>1</v>
      </c>
      <c r="N128" s="162" t="s">
        <v>37</v>
      </c>
      <c r="O128" s="58"/>
      <c r="P128" s="163">
        <f t="shared" si="1"/>
        <v>0</v>
      </c>
      <c r="Q128" s="163">
        <v>0</v>
      </c>
      <c r="R128" s="163">
        <f t="shared" si="2"/>
        <v>0</v>
      </c>
      <c r="S128" s="163">
        <v>0</v>
      </c>
      <c r="T128" s="164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217</v>
      </c>
      <c r="AT128" s="165" t="s">
        <v>213</v>
      </c>
      <c r="AU128" s="165" t="s">
        <v>78</v>
      </c>
      <c r="AY128" s="14" t="s">
        <v>211</v>
      </c>
      <c r="BE128" s="166">
        <f t="shared" si="4"/>
        <v>0</v>
      </c>
      <c r="BF128" s="166">
        <f t="shared" si="5"/>
        <v>0</v>
      </c>
      <c r="BG128" s="166">
        <f t="shared" si="6"/>
        <v>0</v>
      </c>
      <c r="BH128" s="166">
        <f t="shared" si="7"/>
        <v>0</v>
      </c>
      <c r="BI128" s="166">
        <f t="shared" si="8"/>
        <v>0</v>
      </c>
      <c r="BJ128" s="14" t="s">
        <v>84</v>
      </c>
      <c r="BK128" s="166">
        <f t="shared" si="9"/>
        <v>0</v>
      </c>
      <c r="BL128" s="14" t="s">
        <v>217</v>
      </c>
      <c r="BM128" s="165" t="s">
        <v>231</v>
      </c>
    </row>
    <row r="129" spans="1:65" s="2" customFormat="1" ht="24.2" customHeight="1" x14ac:dyDescent="0.2">
      <c r="A129" s="29"/>
      <c r="B129" s="152"/>
      <c r="C129" s="153" t="s">
        <v>224</v>
      </c>
      <c r="D129" s="153" t="s">
        <v>213</v>
      </c>
      <c r="E129" s="154" t="s">
        <v>2822</v>
      </c>
      <c r="F129" s="155" t="s">
        <v>2823</v>
      </c>
      <c r="G129" s="156" t="s">
        <v>385</v>
      </c>
      <c r="H129" s="157">
        <v>1</v>
      </c>
      <c r="I129" s="158"/>
      <c r="J129" s="159">
        <f t="shared" si="0"/>
        <v>0</v>
      </c>
      <c r="K129" s="160"/>
      <c r="L129" s="30"/>
      <c r="M129" s="161" t="s">
        <v>1</v>
      </c>
      <c r="N129" s="162" t="s">
        <v>37</v>
      </c>
      <c r="O129" s="58"/>
      <c r="P129" s="163">
        <f t="shared" si="1"/>
        <v>0</v>
      </c>
      <c r="Q129" s="163">
        <v>0</v>
      </c>
      <c r="R129" s="163">
        <f t="shared" si="2"/>
        <v>0</v>
      </c>
      <c r="S129" s="163">
        <v>0</v>
      </c>
      <c r="T129" s="16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217</v>
      </c>
      <c r="AT129" s="165" t="s">
        <v>213</v>
      </c>
      <c r="AU129" s="165" t="s">
        <v>78</v>
      </c>
      <c r="AY129" s="14" t="s">
        <v>211</v>
      </c>
      <c r="BE129" s="166">
        <f t="shared" si="4"/>
        <v>0</v>
      </c>
      <c r="BF129" s="166">
        <f t="shared" si="5"/>
        <v>0</v>
      </c>
      <c r="BG129" s="166">
        <f t="shared" si="6"/>
        <v>0</v>
      </c>
      <c r="BH129" s="166">
        <f t="shared" si="7"/>
        <v>0</v>
      </c>
      <c r="BI129" s="166">
        <f t="shared" si="8"/>
        <v>0</v>
      </c>
      <c r="BJ129" s="14" t="s">
        <v>84</v>
      </c>
      <c r="BK129" s="166">
        <f t="shared" si="9"/>
        <v>0</v>
      </c>
      <c r="BL129" s="14" t="s">
        <v>217</v>
      </c>
      <c r="BM129" s="165" t="s">
        <v>234</v>
      </c>
    </row>
    <row r="130" spans="1:65" s="2" customFormat="1" ht="24.2" customHeight="1" x14ac:dyDescent="0.2">
      <c r="A130" s="29"/>
      <c r="B130" s="152"/>
      <c r="C130" s="153" t="s">
        <v>235</v>
      </c>
      <c r="D130" s="153" t="s">
        <v>213</v>
      </c>
      <c r="E130" s="154" t="s">
        <v>2824</v>
      </c>
      <c r="F130" s="155" t="s">
        <v>2825</v>
      </c>
      <c r="G130" s="156" t="s">
        <v>385</v>
      </c>
      <c r="H130" s="157">
        <v>1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37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217</v>
      </c>
      <c r="AT130" s="165" t="s">
        <v>213</v>
      </c>
      <c r="AU130" s="165" t="s">
        <v>78</v>
      </c>
      <c r="AY130" s="14" t="s">
        <v>211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84</v>
      </c>
      <c r="BK130" s="166">
        <f t="shared" si="9"/>
        <v>0</v>
      </c>
      <c r="BL130" s="14" t="s">
        <v>217</v>
      </c>
      <c r="BM130" s="165" t="s">
        <v>239</v>
      </c>
    </row>
    <row r="131" spans="1:65" s="2" customFormat="1" ht="16.5" customHeight="1" x14ac:dyDescent="0.2">
      <c r="A131" s="29"/>
      <c r="B131" s="152"/>
      <c r="C131" s="153" t="s">
        <v>227</v>
      </c>
      <c r="D131" s="153" t="s">
        <v>213</v>
      </c>
      <c r="E131" s="154" t="s">
        <v>2826</v>
      </c>
      <c r="F131" s="155" t="s">
        <v>2827</v>
      </c>
      <c r="G131" s="156" t="s">
        <v>385</v>
      </c>
      <c r="H131" s="157">
        <v>1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37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217</v>
      </c>
      <c r="AT131" s="165" t="s">
        <v>213</v>
      </c>
      <c r="AU131" s="165" t="s">
        <v>78</v>
      </c>
      <c r="AY131" s="14" t="s">
        <v>211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84</v>
      </c>
      <c r="BK131" s="166">
        <f t="shared" si="9"/>
        <v>0</v>
      </c>
      <c r="BL131" s="14" t="s">
        <v>217</v>
      </c>
      <c r="BM131" s="165" t="s">
        <v>243</v>
      </c>
    </row>
    <row r="132" spans="1:65" s="2" customFormat="1" ht="37.9" customHeight="1" x14ac:dyDescent="0.2">
      <c r="A132" s="29"/>
      <c r="B132" s="152"/>
      <c r="C132" s="153" t="s">
        <v>244</v>
      </c>
      <c r="D132" s="153" t="s">
        <v>213</v>
      </c>
      <c r="E132" s="154" t="s">
        <v>2828</v>
      </c>
      <c r="F132" s="155" t="s">
        <v>2829</v>
      </c>
      <c r="G132" s="156" t="s">
        <v>385</v>
      </c>
      <c r="H132" s="157">
        <v>18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37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217</v>
      </c>
      <c r="AT132" s="165" t="s">
        <v>213</v>
      </c>
      <c r="AU132" s="165" t="s">
        <v>78</v>
      </c>
      <c r="AY132" s="14" t="s">
        <v>211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84</v>
      </c>
      <c r="BK132" s="166">
        <f t="shared" si="9"/>
        <v>0</v>
      </c>
      <c r="BL132" s="14" t="s">
        <v>217</v>
      </c>
      <c r="BM132" s="165" t="s">
        <v>247</v>
      </c>
    </row>
    <row r="133" spans="1:65" s="2" customFormat="1" ht="37.9" customHeight="1" x14ac:dyDescent="0.2">
      <c r="A133" s="29"/>
      <c r="B133" s="152"/>
      <c r="C133" s="153" t="s">
        <v>231</v>
      </c>
      <c r="D133" s="153" t="s">
        <v>213</v>
      </c>
      <c r="E133" s="154" t="s">
        <v>2830</v>
      </c>
      <c r="F133" s="155" t="s">
        <v>2831</v>
      </c>
      <c r="G133" s="156" t="s">
        <v>385</v>
      </c>
      <c r="H133" s="157">
        <v>18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37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217</v>
      </c>
      <c r="AT133" s="165" t="s">
        <v>213</v>
      </c>
      <c r="AU133" s="165" t="s">
        <v>78</v>
      </c>
      <c r="AY133" s="14" t="s">
        <v>211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84</v>
      </c>
      <c r="BK133" s="166">
        <f t="shared" si="9"/>
        <v>0</v>
      </c>
      <c r="BL133" s="14" t="s">
        <v>217</v>
      </c>
      <c r="BM133" s="165" t="s">
        <v>250</v>
      </c>
    </row>
    <row r="134" spans="1:65" s="2" customFormat="1" ht="37.9" customHeight="1" x14ac:dyDescent="0.2">
      <c r="A134" s="29"/>
      <c r="B134" s="152"/>
      <c r="C134" s="153" t="s">
        <v>251</v>
      </c>
      <c r="D134" s="153" t="s">
        <v>213</v>
      </c>
      <c r="E134" s="154" t="s">
        <v>2832</v>
      </c>
      <c r="F134" s="155" t="s">
        <v>2833</v>
      </c>
      <c r="G134" s="156" t="s">
        <v>385</v>
      </c>
      <c r="H134" s="189">
        <v>0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37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217</v>
      </c>
      <c r="AT134" s="165" t="s">
        <v>213</v>
      </c>
      <c r="AU134" s="165" t="s">
        <v>78</v>
      </c>
      <c r="AY134" s="14" t="s">
        <v>211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84</v>
      </c>
      <c r="BK134" s="166">
        <f t="shared" si="9"/>
        <v>0</v>
      </c>
      <c r="BL134" s="14" t="s">
        <v>217</v>
      </c>
      <c r="BM134" s="165" t="s">
        <v>254</v>
      </c>
    </row>
    <row r="135" spans="1:65" s="2" customFormat="1" ht="44.25" customHeight="1" x14ac:dyDescent="0.2">
      <c r="A135" s="29"/>
      <c r="B135" s="152"/>
      <c r="C135" s="153" t="s">
        <v>234</v>
      </c>
      <c r="D135" s="153" t="s">
        <v>213</v>
      </c>
      <c r="E135" s="154" t="s">
        <v>2834</v>
      </c>
      <c r="F135" s="155" t="s">
        <v>2835</v>
      </c>
      <c r="G135" s="156" t="s">
        <v>385</v>
      </c>
      <c r="H135" s="157">
        <v>1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37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217</v>
      </c>
      <c r="AT135" s="165" t="s">
        <v>213</v>
      </c>
      <c r="AU135" s="165" t="s">
        <v>78</v>
      </c>
      <c r="AY135" s="14" t="s">
        <v>211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84</v>
      </c>
      <c r="BK135" s="166">
        <f t="shared" si="9"/>
        <v>0</v>
      </c>
      <c r="BL135" s="14" t="s">
        <v>217</v>
      </c>
      <c r="BM135" s="165" t="s">
        <v>266</v>
      </c>
    </row>
    <row r="136" spans="1:65" s="2" customFormat="1" ht="16.5" customHeight="1" x14ac:dyDescent="0.2">
      <c r="A136" s="29"/>
      <c r="B136" s="152"/>
      <c r="C136" s="153" t="s">
        <v>259</v>
      </c>
      <c r="D136" s="153" t="s">
        <v>213</v>
      </c>
      <c r="E136" s="154" t="s">
        <v>2836</v>
      </c>
      <c r="F136" s="155" t="s">
        <v>2837</v>
      </c>
      <c r="G136" s="156" t="s">
        <v>385</v>
      </c>
      <c r="H136" s="157">
        <v>1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37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217</v>
      </c>
      <c r="AT136" s="165" t="s">
        <v>213</v>
      </c>
      <c r="AU136" s="165" t="s">
        <v>78</v>
      </c>
      <c r="AY136" s="14" t="s">
        <v>211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84</v>
      </c>
      <c r="BK136" s="166">
        <f t="shared" si="9"/>
        <v>0</v>
      </c>
      <c r="BL136" s="14" t="s">
        <v>217</v>
      </c>
      <c r="BM136" s="165" t="s">
        <v>270</v>
      </c>
    </row>
    <row r="137" spans="1:65" s="2" customFormat="1" ht="24.2" customHeight="1" x14ac:dyDescent="0.2">
      <c r="A137" s="29"/>
      <c r="B137" s="152"/>
      <c r="C137" s="153" t="s">
        <v>239</v>
      </c>
      <c r="D137" s="153" t="s">
        <v>213</v>
      </c>
      <c r="E137" s="154" t="s">
        <v>2838</v>
      </c>
      <c r="F137" s="155" t="s">
        <v>2839</v>
      </c>
      <c r="G137" s="156" t="s">
        <v>2840</v>
      </c>
      <c r="H137" s="157">
        <v>200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37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217</v>
      </c>
      <c r="AT137" s="165" t="s">
        <v>213</v>
      </c>
      <c r="AU137" s="165" t="s">
        <v>78</v>
      </c>
      <c r="AY137" s="14" t="s">
        <v>211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84</v>
      </c>
      <c r="BK137" s="166">
        <f t="shared" si="9"/>
        <v>0</v>
      </c>
      <c r="BL137" s="14" t="s">
        <v>217</v>
      </c>
      <c r="BM137" s="165" t="s">
        <v>273</v>
      </c>
    </row>
    <row r="138" spans="1:65" s="2" customFormat="1" ht="16.5" customHeight="1" x14ac:dyDescent="0.2">
      <c r="A138" s="29"/>
      <c r="B138" s="152"/>
      <c r="C138" s="153" t="s">
        <v>267</v>
      </c>
      <c r="D138" s="153" t="s">
        <v>213</v>
      </c>
      <c r="E138" s="154" t="s">
        <v>2841</v>
      </c>
      <c r="F138" s="155" t="s">
        <v>2842</v>
      </c>
      <c r="G138" s="156" t="s">
        <v>2840</v>
      </c>
      <c r="H138" s="157">
        <v>200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37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217</v>
      </c>
      <c r="AT138" s="165" t="s">
        <v>213</v>
      </c>
      <c r="AU138" s="165" t="s">
        <v>78</v>
      </c>
      <c r="AY138" s="14" t="s">
        <v>211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84</v>
      </c>
      <c r="BK138" s="166">
        <f t="shared" si="9"/>
        <v>0</v>
      </c>
      <c r="BL138" s="14" t="s">
        <v>217</v>
      </c>
      <c r="BM138" s="165" t="s">
        <v>277</v>
      </c>
    </row>
    <row r="139" spans="1:65" s="2" customFormat="1" ht="37.9" customHeight="1" x14ac:dyDescent="0.2">
      <c r="A139" s="29"/>
      <c r="B139" s="152"/>
      <c r="C139" s="153" t="s">
        <v>243</v>
      </c>
      <c r="D139" s="153" t="s">
        <v>213</v>
      </c>
      <c r="E139" s="154" t="s">
        <v>2843</v>
      </c>
      <c r="F139" s="155" t="s">
        <v>2844</v>
      </c>
      <c r="G139" s="156" t="s">
        <v>385</v>
      </c>
      <c r="H139" s="157">
        <v>105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37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217</v>
      </c>
      <c r="AT139" s="165" t="s">
        <v>213</v>
      </c>
      <c r="AU139" s="165" t="s">
        <v>78</v>
      </c>
      <c r="AY139" s="14" t="s">
        <v>211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84</v>
      </c>
      <c r="BK139" s="166">
        <f t="shared" si="9"/>
        <v>0</v>
      </c>
      <c r="BL139" s="14" t="s">
        <v>217</v>
      </c>
      <c r="BM139" s="165" t="s">
        <v>280</v>
      </c>
    </row>
    <row r="140" spans="1:65" s="2" customFormat="1" ht="16.5" customHeight="1" x14ac:dyDescent="0.2">
      <c r="A140" s="29"/>
      <c r="B140" s="152"/>
      <c r="C140" s="153" t="s">
        <v>274</v>
      </c>
      <c r="D140" s="153" t="s">
        <v>213</v>
      </c>
      <c r="E140" s="154" t="s">
        <v>2845</v>
      </c>
      <c r="F140" s="155" t="s">
        <v>2846</v>
      </c>
      <c r="G140" s="156" t="s">
        <v>385</v>
      </c>
      <c r="H140" s="157">
        <v>1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37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217</v>
      </c>
      <c r="AT140" s="165" t="s">
        <v>213</v>
      </c>
      <c r="AU140" s="165" t="s">
        <v>78</v>
      </c>
      <c r="AY140" s="14" t="s">
        <v>211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84</v>
      </c>
      <c r="BK140" s="166">
        <f t="shared" si="9"/>
        <v>0</v>
      </c>
      <c r="BL140" s="14" t="s">
        <v>217</v>
      </c>
      <c r="BM140" s="165" t="s">
        <v>284</v>
      </c>
    </row>
    <row r="141" spans="1:65" s="12" customFormat="1" ht="25.9" customHeight="1" x14ac:dyDescent="0.2">
      <c r="B141" s="139"/>
      <c r="D141" s="140" t="s">
        <v>70</v>
      </c>
      <c r="E141" s="141" t="s">
        <v>872</v>
      </c>
      <c r="F141" s="141" t="s">
        <v>2847</v>
      </c>
      <c r="I141" s="142"/>
      <c r="J141" s="143">
        <f>BK141</f>
        <v>0</v>
      </c>
      <c r="L141" s="139"/>
      <c r="M141" s="144"/>
      <c r="N141" s="145"/>
      <c r="O141" s="145"/>
      <c r="P141" s="146">
        <f>SUM(P142:P143)</f>
        <v>0</v>
      </c>
      <c r="Q141" s="145"/>
      <c r="R141" s="146">
        <f>SUM(R142:R143)</f>
        <v>0</v>
      </c>
      <c r="S141" s="145"/>
      <c r="T141" s="147">
        <f>SUM(T142:T143)</f>
        <v>0</v>
      </c>
      <c r="AR141" s="140" t="s">
        <v>78</v>
      </c>
      <c r="AT141" s="148" t="s">
        <v>70</v>
      </c>
      <c r="AU141" s="148" t="s">
        <v>71</v>
      </c>
      <c r="AY141" s="140" t="s">
        <v>211</v>
      </c>
      <c r="BK141" s="149">
        <f>SUM(BK142:BK143)</f>
        <v>0</v>
      </c>
    </row>
    <row r="142" spans="1:65" s="2" customFormat="1" ht="24.2" customHeight="1" x14ac:dyDescent="0.2">
      <c r="A142" s="29"/>
      <c r="B142" s="152"/>
      <c r="C142" s="153" t="s">
        <v>247</v>
      </c>
      <c r="D142" s="153" t="s">
        <v>213</v>
      </c>
      <c r="E142" s="154" t="s">
        <v>2848</v>
      </c>
      <c r="F142" s="155" t="s">
        <v>2849</v>
      </c>
      <c r="G142" s="156" t="s">
        <v>2719</v>
      </c>
      <c r="H142" s="157">
        <v>1</v>
      </c>
      <c r="I142" s="158"/>
      <c r="J142" s="159">
        <f>ROUND(I142*H142,2)</f>
        <v>0</v>
      </c>
      <c r="K142" s="160"/>
      <c r="L142" s="30"/>
      <c r="M142" s="161" t="s">
        <v>1</v>
      </c>
      <c r="N142" s="162" t="s">
        <v>37</v>
      </c>
      <c r="O142" s="58"/>
      <c r="P142" s="163">
        <f>O142*H142</f>
        <v>0</v>
      </c>
      <c r="Q142" s="163">
        <v>0</v>
      </c>
      <c r="R142" s="163">
        <f>Q142*H142</f>
        <v>0</v>
      </c>
      <c r="S142" s="163">
        <v>0</v>
      </c>
      <c r="T142" s="164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217</v>
      </c>
      <c r="AT142" s="165" t="s">
        <v>213</v>
      </c>
      <c r="AU142" s="165" t="s">
        <v>78</v>
      </c>
      <c r="AY142" s="14" t="s">
        <v>211</v>
      </c>
      <c r="BE142" s="166">
        <f>IF(N142="základná",J142,0)</f>
        <v>0</v>
      </c>
      <c r="BF142" s="166">
        <f>IF(N142="znížená",J142,0)</f>
        <v>0</v>
      </c>
      <c r="BG142" s="166">
        <f>IF(N142="zákl. prenesená",J142,0)</f>
        <v>0</v>
      </c>
      <c r="BH142" s="166">
        <f>IF(N142="zníž. prenesená",J142,0)</f>
        <v>0</v>
      </c>
      <c r="BI142" s="166">
        <f>IF(N142="nulová",J142,0)</f>
        <v>0</v>
      </c>
      <c r="BJ142" s="14" t="s">
        <v>84</v>
      </c>
      <c r="BK142" s="166">
        <f>ROUND(I142*H142,2)</f>
        <v>0</v>
      </c>
      <c r="BL142" s="14" t="s">
        <v>217</v>
      </c>
      <c r="BM142" s="165" t="s">
        <v>291</v>
      </c>
    </row>
    <row r="143" spans="1:65" s="2" customFormat="1" ht="16.5" customHeight="1" x14ac:dyDescent="0.2">
      <c r="A143" s="29"/>
      <c r="B143" s="152"/>
      <c r="C143" s="153" t="s">
        <v>281</v>
      </c>
      <c r="D143" s="153" t="s">
        <v>213</v>
      </c>
      <c r="E143" s="154" t="s">
        <v>2850</v>
      </c>
      <c r="F143" s="155" t="s">
        <v>2851</v>
      </c>
      <c r="G143" s="156" t="s">
        <v>2719</v>
      </c>
      <c r="H143" s="157">
        <v>1</v>
      </c>
      <c r="I143" s="158"/>
      <c r="J143" s="159">
        <f>ROUND(I143*H143,2)</f>
        <v>0</v>
      </c>
      <c r="K143" s="160"/>
      <c r="L143" s="30"/>
      <c r="M143" s="179" t="s">
        <v>1</v>
      </c>
      <c r="N143" s="180" t="s">
        <v>37</v>
      </c>
      <c r="O143" s="181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217</v>
      </c>
      <c r="AT143" s="165" t="s">
        <v>213</v>
      </c>
      <c r="AU143" s="165" t="s">
        <v>78</v>
      </c>
      <c r="AY143" s="14" t="s">
        <v>211</v>
      </c>
      <c r="BE143" s="166">
        <f>IF(N143="základná",J143,0)</f>
        <v>0</v>
      </c>
      <c r="BF143" s="166">
        <f>IF(N143="znížená",J143,0)</f>
        <v>0</v>
      </c>
      <c r="BG143" s="166">
        <f>IF(N143="zákl. prenesená",J143,0)</f>
        <v>0</v>
      </c>
      <c r="BH143" s="166">
        <f>IF(N143="zníž. prenesená",J143,0)</f>
        <v>0</v>
      </c>
      <c r="BI143" s="166">
        <f>IF(N143="nulová",J143,0)</f>
        <v>0</v>
      </c>
      <c r="BJ143" s="14" t="s">
        <v>84</v>
      </c>
      <c r="BK143" s="166">
        <f>ROUND(I143*H143,2)</f>
        <v>0</v>
      </c>
      <c r="BL143" s="14" t="s">
        <v>217</v>
      </c>
      <c r="BM143" s="165" t="s">
        <v>287</v>
      </c>
    </row>
    <row r="144" spans="1:65" s="2" customFormat="1" ht="6.95" customHeight="1" x14ac:dyDescent="0.2">
      <c r="A144" s="29"/>
      <c r="B144" s="47"/>
      <c r="C144" s="48"/>
      <c r="D144" s="48"/>
      <c r="E144" s="48"/>
      <c r="F144" s="48"/>
      <c r="G144" s="48"/>
      <c r="H144" s="48"/>
      <c r="I144" s="48"/>
      <c r="J144" s="48"/>
      <c r="K144" s="48"/>
      <c r="L144" s="30"/>
      <c r="M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</sheetData>
  <autoFilter ref="C121:K143" xr:uid="{00000000-0009-0000-0000-00000E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BM153"/>
  <sheetViews>
    <sheetView showGridLines="0" workbookViewId="0">
      <selection activeCell="J116" sqref="J116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130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1211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2852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ROUND(J122,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ROUND((SUM(BE122:BE152)),  2)</f>
        <v>0</v>
      </c>
      <c r="G35" s="105"/>
      <c r="H35" s="105"/>
      <c r="I35" s="106">
        <v>0.23</v>
      </c>
      <c r="J35" s="104">
        <f>ROUND(((SUM(BE122:BE152))*I35),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ROUND((SUM(BF122:BF152)),  2)</f>
        <v>0</v>
      </c>
      <c r="G36" s="105"/>
      <c r="H36" s="105"/>
      <c r="I36" s="106">
        <v>0.23</v>
      </c>
      <c r="J36" s="104">
        <f>ROUND(((SUM(BF122:BF152))*I36),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ROUND((SUM(BG122:BG152)),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ROUND((SUM(BH122:BH152)),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ROUND((SUM(BI122:BI152)),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1211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01-10 - Odsávanie výfukových plynov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J122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2853</v>
      </c>
      <c r="E99" s="122"/>
      <c r="F99" s="122"/>
      <c r="G99" s="122"/>
      <c r="H99" s="122"/>
      <c r="I99" s="122"/>
      <c r="J99" s="123">
        <f>J123</f>
        <v>0</v>
      </c>
      <c r="L99" s="120"/>
    </row>
    <row r="100" spans="1:47" s="9" customFormat="1" ht="24.95" hidden="1" customHeight="1" x14ac:dyDescent="0.2">
      <c r="B100" s="120"/>
      <c r="D100" s="121" t="s">
        <v>2854</v>
      </c>
      <c r="E100" s="122"/>
      <c r="F100" s="122"/>
      <c r="G100" s="122"/>
      <c r="H100" s="122"/>
      <c r="I100" s="122"/>
      <c r="J100" s="123">
        <f>J129</f>
        <v>0</v>
      </c>
      <c r="L100" s="120"/>
    </row>
    <row r="101" spans="1:47" s="2" customFormat="1" ht="21.75" hidden="1" customHeight="1" x14ac:dyDescent="0.2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47" s="2" customFormat="1" ht="6.95" hidden="1" customHeight="1" x14ac:dyDescent="0.2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47" hidden="1" x14ac:dyDescent="0.2"/>
    <row r="104" spans="1:47" hidden="1" x14ac:dyDescent="0.2"/>
    <row r="105" spans="1:47" hidden="1" x14ac:dyDescent="0.2"/>
    <row r="106" spans="1:47" s="2" customFormat="1" ht="6.95" customHeight="1" x14ac:dyDescent="0.2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24.95" customHeight="1" x14ac:dyDescent="0.2">
      <c r="A107" s="29"/>
      <c r="B107" s="30"/>
      <c r="C107" s="18" t="s">
        <v>197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customHeight="1" x14ac:dyDescent="0.2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12" customHeight="1" x14ac:dyDescent="0.2">
      <c r="A109" s="29"/>
      <c r="B109" s="30"/>
      <c r="C109" s="24" t="s">
        <v>15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6.5" customHeight="1" x14ac:dyDescent="0.2">
      <c r="A110" s="29"/>
      <c r="B110" s="30"/>
      <c r="C110" s="29"/>
      <c r="D110" s="29"/>
      <c r="E110" s="252" t="str">
        <f>E7</f>
        <v>HS Hálkova - rekonštrukcia objektu, Hálkova 3, BA</v>
      </c>
      <c r="F110" s="253"/>
      <c r="G110" s="253"/>
      <c r="H110" s="253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1" customFormat="1" ht="12" customHeight="1" x14ac:dyDescent="0.2">
      <c r="B111" s="17"/>
      <c r="C111" s="24" t="s">
        <v>177</v>
      </c>
      <c r="L111" s="17"/>
    </row>
    <row r="112" spans="1:47" s="2" customFormat="1" ht="16.5" customHeight="1" x14ac:dyDescent="0.2">
      <c r="A112" s="29"/>
      <c r="B112" s="30"/>
      <c r="C112" s="29"/>
      <c r="D112" s="29"/>
      <c r="E112" s="252" t="s">
        <v>1211</v>
      </c>
      <c r="F112" s="251"/>
      <c r="G112" s="251"/>
      <c r="H112" s="251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4" t="s">
        <v>179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 x14ac:dyDescent="0.2">
      <c r="A114" s="29"/>
      <c r="B114" s="30"/>
      <c r="C114" s="29"/>
      <c r="D114" s="29"/>
      <c r="E114" s="225" t="str">
        <f>E11</f>
        <v>SO 01-10 - Odsávanie výfukových plynov</v>
      </c>
      <c r="F114" s="251"/>
      <c r="G114" s="251"/>
      <c r="H114" s="251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 x14ac:dyDescent="0.2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 x14ac:dyDescent="0.2">
      <c r="A116" s="29"/>
      <c r="B116" s="30"/>
      <c r="C116" s="24" t="s">
        <v>19</v>
      </c>
      <c r="D116" s="29"/>
      <c r="E116" s="29"/>
      <c r="F116" s="22" t="str">
        <f>F14</f>
        <v xml:space="preserve"> </v>
      </c>
      <c r="G116" s="29"/>
      <c r="H116" s="29"/>
      <c r="I116" s="24" t="s">
        <v>21</v>
      </c>
      <c r="J116" s="55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 x14ac:dyDescent="0.2">
      <c r="A118" s="29"/>
      <c r="B118" s="30"/>
      <c r="C118" s="24" t="s">
        <v>22</v>
      </c>
      <c r="D118" s="29"/>
      <c r="E118" s="29"/>
      <c r="F118" s="22" t="str">
        <f>E17</f>
        <v xml:space="preserve"> </v>
      </c>
      <c r="G118" s="29"/>
      <c r="H118" s="29"/>
      <c r="I118" s="24" t="s">
        <v>27</v>
      </c>
      <c r="J118" s="27" t="str">
        <f>E23</f>
        <v xml:space="preserve">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4" t="s">
        <v>25</v>
      </c>
      <c r="D119" s="29"/>
      <c r="E119" s="29"/>
      <c r="F119" s="22" t="str">
        <f>IF(E20="","",E20)</f>
        <v>Vyplň údaj</v>
      </c>
      <c r="G119" s="29"/>
      <c r="H119" s="29"/>
      <c r="I119" s="24" t="s">
        <v>28</v>
      </c>
      <c r="J119" s="27" t="str">
        <f>E26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 x14ac:dyDescent="0.2">
      <c r="A121" s="128"/>
      <c r="B121" s="129"/>
      <c r="C121" s="130" t="s">
        <v>198</v>
      </c>
      <c r="D121" s="131" t="s">
        <v>56</v>
      </c>
      <c r="E121" s="131" t="s">
        <v>52</v>
      </c>
      <c r="F121" s="131" t="s">
        <v>53</v>
      </c>
      <c r="G121" s="131" t="s">
        <v>199</v>
      </c>
      <c r="H121" s="131" t="s">
        <v>200</v>
      </c>
      <c r="I121" s="131" t="s">
        <v>201</v>
      </c>
      <c r="J121" s="132" t="s">
        <v>183</v>
      </c>
      <c r="K121" s="133" t="s">
        <v>202</v>
      </c>
      <c r="L121" s="134"/>
      <c r="M121" s="62" t="s">
        <v>1</v>
      </c>
      <c r="N121" s="63" t="s">
        <v>35</v>
      </c>
      <c r="O121" s="63" t="s">
        <v>203</v>
      </c>
      <c r="P121" s="63" t="s">
        <v>204</v>
      </c>
      <c r="Q121" s="63" t="s">
        <v>205</v>
      </c>
      <c r="R121" s="63" t="s">
        <v>206</v>
      </c>
      <c r="S121" s="63" t="s">
        <v>207</v>
      </c>
      <c r="T121" s="64" t="s">
        <v>208</v>
      </c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</row>
    <row r="122" spans="1:65" s="2" customFormat="1" ht="22.9" customHeight="1" x14ac:dyDescent="0.25">
      <c r="A122" s="29"/>
      <c r="B122" s="30"/>
      <c r="C122" s="69" t="s">
        <v>184</v>
      </c>
      <c r="D122" s="29"/>
      <c r="E122" s="29"/>
      <c r="F122" s="29"/>
      <c r="G122" s="29"/>
      <c r="H122" s="29"/>
      <c r="I122" s="29"/>
      <c r="J122" s="135">
        <f>BK122</f>
        <v>0</v>
      </c>
      <c r="K122" s="29"/>
      <c r="L122" s="30"/>
      <c r="M122" s="65"/>
      <c r="N122" s="56"/>
      <c r="O122" s="66"/>
      <c r="P122" s="136">
        <f>P123+P129</f>
        <v>0</v>
      </c>
      <c r="Q122" s="66"/>
      <c r="R122" s="136">
        <f>R123+R129</f>
        <v>0</v>
      </c>
      <c r="S122" s="66"/>
      <c r="T122" s="137">
        <f>T123+T129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70</v>
      </c>
      <c r="AU122" s="14" t="s">
        <v>185</v>
      </c>
      <c r="BK122" s="138">
        <f>BK123+BK129</f>
        <v>0</v>
      </c>
    </row>
    <row r="123" spans="1:65" s="12" customFormat="1" ht="25.9" customHeight="1" x14ac:dyDescent="0.2">
      <c r="B123" s="139"/>
      <c r="D123" s="140" t="s">
        <v>70</v>
      </c>
      <c r="E123" s="141" t="s">
        <v>863</v>
      </c>
      <c r="F123" s="141" t="s">
        <v>2855</v>
      </c>
      <c r="I123" s="142"/>
      <c r="J123" s="143">
        <f>BK123</f>
        <v>0</v>
      </c>
      <c r="L123" s="139"/>
      <c r="M123" s="144"/>
      <c r="N123" s="145"/>
      <c r="O123" s="145"/>
      <c r="P123" s="146">
        <f>SUM(P124:P128)</f>
        <v>0</v>
      </c>
      <c r="Q123" s="145"/>
      <c r="R123" s="146">
        <f>SUM(R124:R128)</f>
        <v>0</v>
      </c>
      <c r="S123" s="145"/>
      <c r="T123" s="147">
        <f>SUM(T124:T128)</f>
        <v>0</v>
      </c>
      <c r="AR123" s="140" t="s">
        <v>78</v>
      </c>
      <c r="AT123" s="148" t="s">
        <v>70</v>
      </c>
      <c r="AU123" s="148" t="s">
        <v>71</v>
      </c>
      <c r="AY123" s="140" t="s">
        <v>211</v>
      </c>
      <c r="BK123" s="149">
        <f>SUM(BK124:BK128)</f>
        <v>0</v>
      </c>
    </row>
    <row r="124" spans="1:65" s="2" customFormat="1" ht="16.5" customHeight="1" x14ac:dyDescent="0.2">
      <c r="A124" s="29"/>
      <c r="B124" s="152"/>
      <c r="C124" s="153" t="s">
        <v>78</v>
      </c>
      <c r="D124" s="153" t="s">
        <v>213</v>
      </c>
      <c r="E124" s="154" t="s">
        <v>2856</v>
      </c>
      <c r="F124" s="155" t="s">
        <v>2857</v>
      </c>
      <c r="G124" s="156" t="s">
        <v>216</v>
      </c>
      <c r="H124" s="157">
        <v>110</v>
      </c>
      <c r="I124" s="158"/>
      <c r="J124" s="159">
        <f>ROUND(I124*H124,2)</f>
        <v>0</v>
      </c>
      <c r="K124" s="160"/>
      <c r="L124" s="30"/>
      <c r="M124" s="161" t="s">
        <v>1</v>
      </c>
      <c r="N124" s="162" t="s">
        <v>37</v>
      </c>
      <c r="O124" s="58"/>
      <c r="P124" s="163">
        <f>O124*H124</f>
        <v>0</v>
      </c>
      <c r="Q124" s="163">
        <v>0</v>
      </c>
      <c r="R124" s="163">
        <f>Q124*H124</f>
        <v>0</v>
      </c>
      <c r="S124" s="163">
        <v>0</v>
      </c>
      <c r="T124" s="164">
        <f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5" t="s">
        <v>217</v>
      </c>
      <c r="AT124" s="165" t="s">
        <v>213</v>
      </c>
      <c r="AU124" s="165" t="s">
        <v>78</v>
      </c>
      <c r="AY124" s="14" t="s">
        <v>211</v>
      </c>
      <c r="BE124" s="166">
        <f>IF(N124="základná",J124,0)</f>
        <v>0</v>
      </c>
      <c r="BF124" s="166">
        <f>IF(N124="znížená",J124,0)</f>
        <v>0</v>
      </c>
      <c r="BG124" s="166">
        <f>IF(N124="zákl. prenesená",J124,0)</f>
        <v>0</v>
      </c>
      <c r="BH124" s="166">
        <f>IF(N124="zníž. prenesená",J124,0)</f>
        <v>0</v>
      </c>
      <c r="BI124" s="166">
        <f>IF(N124="nulová",J124,0)</f>
        <v>0</v>
      </c>
      <c r="BJ124" s="14" t="s">
        <v>84</v>
      </c>
      <c r="BK124" s="166">
        <f>ROUND(I124*H124,2)</f>
        <v>0</v>
      </c>
      <c r="BL124" s="14" t="s">
        <v>217</v>
      </c>
      <c r="BM124" s="165" t="s">
        <v>84</v>
      </c>
    </row>
    <row r="125" spans="1:65" s="2" customFormat="1" ht="16.5" customHeight="1" x14ac:dyDescent="0.2">
      <c r="A125" s="29"/>
      <c r="B125" s="152"/>
      <c r="C125" s="153" t="s">
        <v>84</v>
      </c>
      <c r="D125" s="153" t="s">
        <v>213</v>
      </c>
      <c r="E125" s="154" t="s">
        <v>2858</v>
      </c>
      <c r="F125" s="155" t="s">
        <v>2859</v>
      </c>
      <c r="G125" s="156" t="s">
        <v>216</v>
      </c>
      <c r="H125" s="157">
        <v>70</v>
      </c>
      <c r="I125" s="158"/>
      <c r="J125" s="159">
        <f>ROUND(I125*H125,2)</f>
        <v>0</v>
      </c>
      <c r="K125" s="160"/>
      <c r="L125" s="30"/>
      <c r="M125" s="161" t="s">
        <v>1</v>
      </c>
      <c r="N125" s="162" t="s">
        <v>37</v>
      </c>
      <c r="O125" s="58"/>
      <c r="P125" s="163">
        <f>O125*H125</f>
        <v>0</v>
      </c>
      <c r="Q125" s="163">
        <v>0</v>
      </c>
      <c r="R125" s="163">
        <f>Q125*H125</f>
        <v>0</v>
      </c>
      <c r="S125" s="163">
        <v>0</v>
      </c>
      <c r="T125" s="164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5" t="s">
        <v>217</v>
      </c>
      <c r="AT125" s="165" t="s">
        <v>213</v>
      </c>
      <c r="AU125" s="165" t="s">
        <v>78</v>
      </c>
      <c r="AY125" s="14" t="s">
        <v>211</v>
      </c>
      <c r="BE125" s="166">
        <f>IF(N125="základná",J125,0)</f>
        <v>0</v>
      </c>
      <c r="BF125" s="166">
        <f>IF(N125="znížená",J125,0)</f>
        <v>0</v>
      </c>
      <c r="BG125" s="166">
        <f>IF(N125="zákl. prenesená",J125,0)</f>
        <v>0</v>
      </c>
      <c r="BH125" s="166">
        <f>IF(N125="zníž. prenesená",J125,0)</f>
        <v>0</v>
      </c>
      <c r="BI125" s="166">
        <f>IF(N125="nulová",J125,0)</f>
        <v>0</v>
      </c>
      <c r="BJ125" s="14" t="s">
        <v>84</v>
      </c>
      <c r="BK125" s="166">
        <f>ROUND(I125*H125,2)</f>
        <v>0</v>
      </c>
      <c r="BL125" s="14" t="s">
        <v>217</v>
      </c>
      <c r="BM125" s="165" t="s">
        <v>217</v>
      </c>
    </row>
    <row r="126" spans="1:65" s="2" customFormat="1" ht="16.5" customHeight="1" x14ac:dyDescent="0.2">
      <c r="A126" s="29"/>
      <c r="B126" s="152"/>
      <c r="C126" s="153" t="s">
        <v>220</v>
      </c>
      <c r="D126" s="153" t="s">
        <v>213</v>
      </c>
      <c r="E126" s="154" t="s">
        <v>2860</v>
      </c>
      <c r="F126" s="155" t="s">
        <v>2861</v>
      </c>
      <c r="G126" s="156" t="s">
        <v>216</v>
      </c>
      <c r="H126" s="157">
        <v>60</v>
      </c>
      <c r="I126" s="158"/>
      <c r="J126" s="159">
        <f>ROUND(I126*H126,2)</f>
        <v>0</v>
      </c>
      <c r="K126" s="160"/>
      <c r="L126" s="30"/>
      <c r="M126" s="161" t="s">
        <v>1</v>
      </c>
      <c r="N126" s="162" t="s">
        <v>37</v>
      </c>
      <c r="O126" s="58"/>
      <c r="P126" s="163">
        <f>O126*H126</f>
        <v>0</v>
      </c>
      <c r="Q126" s="163">
        <v>0</v>
      </c>
      <c r="R126" s="163">
        <f>Q126*H126</f>
        <v>0</v>
      </c>
      <c r="S126" s="163">
        <v>0</v>
      </c>
      <c r="T126" s="164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217</v>
      </c>
      <c r="AT126" s="165" t="s">
        <v>213</v>
      </c>
      <c r="AU126" s="165" t="s">
        <v>78</v>
      </c>
      <c r="AY126" s="14" t="s">
        <v>211</v>
      </c>
      <c r="BE126" s="166">
        <f>IF(N126="základná",J126,0)</f>
        <v>0</v>
      </c>
      <c r="BF126" s="166">
        <f>IF(N126="znížená",J126,0)</f>
        <v>0</v>
      </c>
      <c r="BG126" s="166">
        <f>IF(N126="zákl. prenesená",J126,0)</f>
        <v>0</v>
      </c>
      <c r="BH126" s="166">
        <f>IF(N126="zníž. prenesená",J126,0)</f>
        <v>0</v>
      </c>
      <c r="BI126" s="166">
        <f>IF(N126="nulová",J126,0)</f>
        <v>0</v>
      </c>
      <c r="BJ126" s="14" t="s">
        <v>84</v>
      </c>
      <c r="BK126" s="166">
        <f>ROUND(I126*H126,2)</f>
        <v>0</v>
      </c>
      <c r="BL126" s="14" t="s">
        <v>217</v>
      </c>
      <c r="BM126" s="165" t="s">
        <v>224</v>
      </c>
    </row>
    <row r="127" spans="1:65" s="2" customFormat="1" ht="16.5" customHeight="1" x14ac:dyDescent="0.2">
      <c r="A127" s="29"/>
      <c r="B127" s="152"/>
      <c r="C127" s="153" t="s">
        <v>217</v>
      </c>
      <c r="D127" s="153" t="s">
        <v>213</v>
      </c>
      <c r="E127" s="154" t="s">
        <v>2862</v>
      </c>
      <c r="F127" s="155" t="s">
        <v>2863</v>
      </c>
      <c r="G127" s="156" t="s">
        <v>216</v>
      </c>
      <c r="H127" s="157">
        <v>40</v>
      </c>
      <c r="I127" s="158"/>
      <c r="J127" s="159">
        <f>ROUND(I127*H127,2)</f>
        <v>0</v>
      </c>
      <c r="K127" s="160"/>
      <c r="L127" s="30"/>
      <c r="M127" s="161" t="s">
        <v>1</v>
      </c>
      <c r="N127" s="162" t="s">
        <v>37</v>
      </c>
      <c r="O127" s="58"/>
      <c r="P127" s="163">
        <f>O127*H127</f>
        <v>0</v>
      </c>
      <c r="Q127" s="163">
        <v>0</v>
      </c>
      <c r="R127" s="163">
        <f>Q127*H127</f>
        <v>0</v>
      </c>
      <c r="S127" s="163">
        <v>0</v>
      </c>
      <c r="T127" s="164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217</v>
      </c>
      <c r="AT127" s="165" t="s">
        <v>213</v>
      </c>
      <c r="AU127" s="165" t="s">
        <v>78</v>
      </c>
      <c r="AY127" s="14" t="s">
        <v>211</v>
      </c>
      <c r="BE127" s="166">
        <f>IF(N127="základná",J127,0)</f>
        <v>0</v>
      </c>
      <c r="BF127" s="166">
        <f>IF(N127="znížená",J127,0)</f>
        <v>0</v>
      </c>
      <c r="BG127" s="166">
        <f>IF(N127="zákl. prenesená",J127,0)</f>
        <v>0</v>
      </c>
      <c r="BH127" s="166">
        <f>IF(N127="zníž. prenesená",J127,0)</f>
        <v>0</v>
      </c>
      <c r="BI127" s="166">
        <f>IF(N127="nulová",J127,0)</f>
        <v>0</v>
      </c>
      <c r="BJ127" s="14" t="s">
        <v>84</v>
      </c>
      <c r="BK127" s="166">
        <f>ROUND(I127*H127,2)</f>
        <v>0</v>
      </c>
      <c r="BL127" s="14" t="s">
        <v>217</v>
      </c>
      <c r="BM127" s="165" t="s">
        <v>227</v>
      </c>
    </row>
    <row r="128" spans="1:65" s="2" customFormat="1" ht="16.5" customHeight="1" x14ac:dyDescent="0.2">
      <c r="A128" s="29"/>
      <c r="B128" s="152"/>
      <c r="C128" s="153" t="s">
        <v>228</v>
      </c>
      <c r="D128" s="153" t="s">
        <v>213</v>
      </c>
      <c r="E128" s="154" t="s">
        <v>2864</v>
      </c>
      <c r="F128" s="155" t="s">
        <v>2865</v>
      </c>
      <c r="G128" s="156" t="s">
        <v>216</v>
      </c>
      <c r="H128" s="157">
        <v>25</v>
      </c>
      <c r="I128" s="158"/>
      <c r="J128" s="159">
        <f>ROUND(I128*H128,2)</f>
        <v>0</v>
      </c>
      <c r="K128" s="160"/>
      <c r="L128" s="30"/>
      <c r="M128" s="161" t="s">
        <v>1</v>
      </c>
      <c r="N128" s="162" t="s">
        <v>37</v>
      </c>
      <c r="O128" s="58"/>
      <c r="P128" s="163">
        <f>O128*H128</f>
        <v>0</v>
      </c>
      <c r="Q128" s="163">
        <v>0</v>
      </c>
      <c r="R128" s="163">
        <f>Q128*H128</f>
        <v>0</v>
      </c>
      <c r="S128" s="163">
        <v>0</v>
      </c>
      <c r="T128" s="164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217</v>
      </c>
      <c r="AT128" s="165" t="s">
        <v>213</v>
      </c>
      <c r="AU128" s="165" t="s">
        <v>78</v>
      </c>
      <c r="AY128" s="14" t="s">
        <v>211</v>
      </c>
      <c r="BE128" s="166">
        <f>IF(N128="základná",J128,0)</f>
        <v>0</v>
      </c>
      <c r="BF128" s="166">
        <f>IF(N128="znížená",J128,0)</f>
        <v>0</v>
      </c>
      <c r="BG128" s="166">
        <f>IF(N128="zákl. prenesená",J128,0)</f>
        <v>0</v>
      </c>
      <c r="BH128" s="166">
        <f>IF(N128="zníž. prenesená",J128,0)</f>
        <v>0</v>
      </c>
      <c r="BI128" s="166">
        <f>IF(N128="nulová",J128,0)</f>
        <v>0</v>
      </c>
      <c r="BJ128" s="14" t="s">
        <v>84</v>
      </c>
      <c r="BK128" s="166">
        <f>ROUND(I128*H128,2)</f>
        <v>0</v>
      </c>
      <c r="BL128" s="14" t="s">
        <v>217</v>
      </c>
      <c r="BM128" s="165" t="s">
        <v>231</v>
      </c>
    </row>
    <row r="129" spans="1:65" s="12" customFormat="1" ht="25.9" customHeight="1" x14ac:dyDescent="0.2">
      <c r="B129" s="139"/>
      <c r="D129" s="140" t="s">
        <v>70</v>
      </c>
      <c r="E129" s="141" t="s">
        <v>872</v>
      </c>
      <c r="F129" s="141" t="s">
        <v>2866</v>
      </c>
      <c r="I129" s="142"/>
      <c r="J129" s="143">
        <f>BK129</f>
        <v>0</v>
      </c>
      <c r="L129" s="139"/>
      <c r="M129" s="144"/>
      <c r="N129" s="145"/>
      <c r="O129" s="145"/>
      <c r="P129" s="146">
        <f>SUM(P130:P152)</f>
        <v>0</v>
      </c>
      <c r="Q129" s="145"/>
      <c r="R129" s="146">
        <f>SUM(R130:R152)</f>
        <v>0</v>
      </c>
      <c r="S129" s="145"/>
      <c r="T129" s="147">
        <f>SUM(T130:T152)</f>
        <v>0</v>
      </c>
      <c r="AR129" s="140" t="s">
        <v>78</v>
      </c>
      <c r="AT129" s="148" t="s">
        <v>70</v>
      </c>
      <c r="AU129" s="148" t="s">
        <v>71</v>
      </c>
      <c r="AY129" s="140" t="s">
        <v>211</v>
      </c>
      <c r="BK129" s="149">
        <f>SUM(BK130:BK152)</f>
        <v>0</v>
      </c>
    </row>
    <row r="130" spans="1:65" s="2" customFormat="1" ht="16.5" customHeight="1" x14ac:dyDescent="0.2">
      <c r="A130" s="29"/>
      <c r="B130" s="152"/>
      <c r="C130" s="153" t="s">
        <v>224</v>
      </c>
      <c r="D130" s="153" t="s">
        <v>213</v>
      </c>
      <c r="E130" s="154" t="s">
        <v>2867</v>
      </c>
      <c r="F130" s="155" t="s">
        <v>2868</v>
      </c>
      <c r="G130" s="156" t="s">
        <v>2719</v>
      </c>
      <c r="H130" s="157">
        <v>1</v>
      </c>
      <c r="I130" s="158"/>
      <c r="J130" s="159">
        <f t="shared" ref="J130:J152" si="0">ROUND(I130*H130,2)</f>
        <v>0</v>
      </c>
      <c r="K130" s="160"/>
      <c r="L130" s="30"/>
      <c r="M130" s="161" t="s">
        <v>1</v>
      </c>
      <c r="N130" s="162" t="s">
        <v>37</v>
      </c>
      <c r="O130" s="58"/>
      <c r="P130" s="163">
        <f t="shared" ref="P130:P152" si="1">O130*H130</f>
        <v>0</v>
      </c>
      <c r="Q130" s="163">
        <v>0</v>
      </c>
      <c r="R130" s="163">
        <f t="shared" ref="R130:R152" si="2">Q130*H130</f>
        <v>0</v>
      </c>
      <c r="S130" s="163">
        <v>0</v>
      </c>
      <c r="T130" s="164">
        <f t="shared" ref="T130:T152" si="3"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217</v>
      </c>
      <c r="AT130" s="165" t="s">
        <v>213</v>
      </c>
      <c r="AU130" s="165" t="s">
        <v>78</v>
      </c>
      <c r="AY130" s="14" t="s">
        <v>211</v>
      </c>
      <c r="BE130" s="166">
        <f t="shared" ref="BE130:BE152" si="4">IF(N130="základná",J130,0)</f>
        <v>0</v>
      </c>
      <c r="BF130" s="166">
        <f t="shared" ref="BF130:BF152" si="5">IF(N130="znížená",J130,0)</f>
        <v>0</v>
      </c>
      <c r="BG130" s="166">
        <f t="shared" ref="BG130:BG152" si="6">IF(N130="zákl. prenesená",J130,0)</f>
        <v>0</v>
      </c>
      <c r="BH130" s="166">
        <f t="shared" ref="BH130:BH152" si="7">IF(N130="zníž. prenesená",J130,0)</f>
        <v>0</v>
      </c>
      <c r="BI130" s="166">
        <f t="shared" ref="BI130:BI152" si="8">IF(N130="nulová",J130,0)</f>
        <v>0</v>
      </c>
      <c r="BJ130" s="14" t="s">
        <v>84</v>
      </c>
      <c r="BK130" s="166">
        <f t="shared" ref="BK130:BK152" si="9">ROUND(I130*H130,2)</f>
        <v>0</v>
      </c>
      <c r="BL130" s="14" t="s">
        <v>217</v>
      </c>
      <c r="BM130" s="165" t="s">
        <v>234</v>
      </c>
    </row>
    <row r="131" spans="1:65" s="2" customFormat="1" ht="16.5" customHeight="1" x14ac:dyDescent="0.2">
      <c r="A131" s="29"/>
      <c r="B131" s="152"/>
      <c r="C131" s="153" t="s">
        <v>235</v>
      </c>
      <c r="D131" s="153" t="s">
        <v>213</v>
      </c>
      <c r="E131" s="154" t="s">
        <v>2869</v>
      </c>
      <c r="F131" s="155" t="s">
        <v>2870</v>
      </c>
      <c r="G131" s="156" t="s">
        <v>385</v>
      </c>
      <c r="H131" s="157">
        <v>1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37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217</v>
      </c>
      <c r="AT131" s="165" t="s">
        <v>213</v>
      </c>
      <c r="AU131" s="165" t="s">
        <v>78</v>
      </c>
      <c r="AY131" s="14" t="s">
        <v>211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84</v>
      </c>
      <c r="BK131" s="166">
        <f t="shared" si="9"/>
        <v>0</v>
      </c>
      <c r="BL131" s="14" t="s">
        <v>217</v>
      </c>
      <c r="BM131" s="165" t="s">
        <v>239</v>
      </c>
    </row>
    <row r="132" spans="1:65" s="2" customFormat="1" ht="16.5" customHeight="1" x14ac:dyDescent="0.2">
      <c r="A132" s="29"/>
      <c r="B132" s="152"/>
      <c r="C132" s="153" t="s">
        <v>227</v>
      </c>
      <c r="D132" s="153" t="s">
        <v>213</v>
      </c>
      <c r="E132" s="154" t="s">
        <v>2871</v>
      </c>
      <c r="F132" s="155" t="s">
        <v>2872</v>
      </c>
      <c r="G132" s="156" t="s">
        <v>2719</v>
      </c>
      <c r="H132" s="157">
        <v>1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37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217</v>
      </c>
      <c r="AT132" s="165" t="s">
        <v>213</v>
      </c>
      <c r="AU132" s="165" t="s">
        <v>78</v>
      </c>
      <c r="AY132" s="14" t="s">
        <v>211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84</v>
      </c>
      <c r="BK132" s="166">
        <f t="shared" si="9"/>
        <v>0</v>
      </c>
      <c r="BL132" s="14" t="s">
        <v>217</v>
      </c>
      <c r="BM132" s="165" t="s">
        <v>243</v>
      </c>
    </row>
    <row r="133" spans="1:65" s="2" customFormat="1" ht="16.5" customHeight="1" x14ac:dyDescent="0.2">
      <c r="A133" s="29"/>
      <c r="B133" s="152"/>
      <c r="C133" s="153" t="s">
        <v>244</v>
      </c>
      <c r="D133" s="153" t="s">
        <v>213</v>
      </c>
      <c r="E133" s="154" t="s">
        <v>2873</v>
      </c>
      <c r="F133" s="155" t="s">
        <v>2874</v>
      </c>
      <c r="G133" s="156" t="s">
        <v>385</v>
      </c>
      <c r="H133" s="157">
        <v>1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37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217</v>
      </c>
      <c r="AT133" s="165" t="s">
        <v>213</v>
      </c>
      <c r="AU133" s="165" t="s">
        <v>78</v>
      </c>
      <c r="AY133" s="14" t="s">
        <v>211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84</v>
      </c>
      <c r="BK133" s="166">
        <f t="shared" si="9"/>
        <v>0</v>
      </c>
      <c r="BL133" s="14" t="s">
        <v>217</v>
      </c>
      <c r="BM133" s="165" t="s">
        <v>247</v>
      </c>
    </row>
    <row r="134" spans="1:65" s="2" customFormat="1" ht="49.15" customHeight="1" x14ac:dyDescent="0.2">
      <c r="A134" s="29"/>
      <c r="B134" s="152"/>
      <c r="C134" s="153" t="s">
        <v>231</v>
      </c>
      <c r="D134" s="153" t="s">
        <v>213</v>
      </c>
      <c r="E134" s="154" t="s">
        <v>2875</v>
      </c>
      <c r="F134" s="155" t="s">
        <v>2876</v>
      </c>
      <c r="G134" s="156" t="s">
        <v>2719</v>
      </c>
      <c r="H134" s="157">
        <v>18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37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217</v>
      </c>
      <c r="AT134" s="165" t="s">
        <v>213</v>
      </c>
      <c r="AU134" s="165" t="s">
        <v>78</v>
      </c>
      <c r="AY134" s="14" t="s">
        <v>211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84</v>
      </c>
      <c r="BK134" s="166">
        <f t="shared" si="9"/>
        <v>0</v>
      </c>
      <c r="BL134" s="14" t="s">
        <v>217</v>
      </c>
      <c r="BM134" s="165" t="s">
        <v>250</v>
      </c>
    </row>
    <row r="135" spans="1:65" s="2" customFormat="1" ht="24.2" customHeight="1" x14ac:dyDescent="0.2">
      <c r="A135" s="29"/>
      <c r="B135" s="152"/>
      <c r="C135" s="153" t="s">
        <v>251</v>
      </c>
      <c r="D135" s="153" t="s">
        <v>213</v>
      </c>
      <c r="E135" s="154" t="s">
        <v>2877</v>
      </c>
      <c r="F135" s="155" t="s">
        <v>2878</v>
      </c>
      <c r="G135" s="156" t="s">
        <v>2719</v>
      </c>
      <c r="H135" s="157">
        <v>18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37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217</v>
      </c>
      <c r="AT135" s="165" t="s">
        <v>213</v>
      </c>
      <c r="AU135" s="165" t="s">
        <v>78</v>
      </c>
      <c r="AY135" s="14" t="s">
        <v>211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84</v>
      </c>
      <c r="BK135" s="166">
        <f t="shared" si="9"/>
        <v>0</v>
      </c>
      <c r="BL135" s="14" t="s">
        <v>217</v>
      </c>
      <c r="BM135" s="165" t="s">
        <v>254</v>
      </c>
    </row>
    <row r="136" spans="1:65" s="2" customFormat="1" ht="24.2" customHeight="1" x14ac:dyDescent="0.2">
      <c r="A136" s="29"/>
      <c r="B136" s="152"/>
      <c r="C136" s="153" t="s">
        <v>234</v>
      </c>
      <c r="D136" s="153" t="s">
        <v>213</v>
      </c>
      <c r="E136" s="154" t="s">
        <v>2879</v>
      </c>
      <c r="F136" s="155" t="s">
        <v>2880</v>
      </c>
      <c r="G136" s="156" t="s">
        <v>257</v>
      </c>
      <c r="H136" s="157">
        <v>58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37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217</v>
      </c>
      <c r="AT136" s="165" t="s">
        <v>213</v>
      </c>
      <c r="AU136" s="165" t="s">
        <v>78</v>
      </c>
      <c r="AY136" s="14" t="s">
        <v>211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84</v>
      </c>
      <c r="BK136" s="166">
        <f t="shared" si="9"/>
        <v>0</v>
      </c>
      <c r="BL136" s="14" t="s">
        <v>217</v>
      </c>
      <c r="BM136" s="165" t="s">
        <v>266</v>
      </c>
    </row>
    <row r="137" spans="1:65" s="2" customFormat="1" ht="24.2" customHeight="1" x14ac:dyDescent="0.2">
      <c r="A137" s="29"/>
      <c r="B137" s="152"/>
      <c r="C137" s="153" t="s">
        <v>259</v>
      </c>
      <c r="D137" s="153" t="s">
        <v>213</v>
      </c>
      <c r="E137" s="154" t="s">
        <v>2881</v>
      </c>
      <c r="F137" s="155" t="s">
        <v>2882</v>
      </c>
      <c r="G137" s="156" t="s">
        <v>257</v>
      </c>
      <c r="H137" s="157">
        <v>16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37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217</v>
      </c>
      <c r="AT137" s="165" t="s">
        <v>213</v>
      </c>
      <c r="AU137" s="165" t="s">
        <v>78</v>
      </c>
      <c r="AY137" s="14" t="s">
        <v>211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84</v>
      </c>
      <c r="BK137" s="166">
        <f t="shared" si="9"/>
        <v>0</v>
      </c>
      <c r="BL137" s="14" t="s">
        <v>217</v>
      </c>
      <c r="BM137" s="165" t="s">
        <v>270</v>
      </c>
    </row>
    <row r="138" spans="1:65" s="2" customFormat="1" ht="24.2" customHeight="1" x14ac:dyDescent="0.2">
      <c r="A138" s="29"/>
      <c r="B138" s="152"/>
      <c r="C138" s="153" t="s">
        <v>239</v>
      </c>
      <c r="D138" s="153" t="s">
        <v>213</v>
      </c>
      <c r="E138" s="154" t="s">
        <v>2883</v>
      </c>
      <c r="F138" s="155" t="s">
        <v>2884</v>
      </c>
      <c r="G138" s="156" t="s">
        <v>257</v>
      </c>
      <c r="H138" s="157">
        <v>40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37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217</v>
      </c>
      <c r="AT138" s="165" t="s">
        <v>213</v>
      </c>
      <c r="AU138" s="165" t="s">
        <v>78</v>
      </c>
      <c r="AY138" s="14" t="s">
        <v>211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84</v>
      </c>
      <c r="BK138" s="166">
        <f t="shared" si="9"/>
        <v>0</v>
      </c>
      <c r="BL138" s="14" t="s">
        <v>217</v>
      </c>
      <c r="BM138" s="165" t="s">
        <v>273</v>
      </c>
    </row>
    <row r="139" spans="1:65" s="2" customFormat="1" ht="24.2" customHeight="1" x14ac:dyDescent="0.2">
      <c r="A139" s="29"/>
      <c r="B139" s="152"/>
      <c r="C139" s="153" t="s">
        <v>267</v>
      </c>
      <c r="D139" s="153" t="s">
        <v>213</v>
      </c>
      <c r="E139" s="154" t="s">
        <v>2885</v>
      </c>
      <c r="F139" s="155" t="s">
        <v>2886</v>
      </c>
      <c r="G139" s="156" t="s">
        <v>257</v>
      </c>
      <c r="H139" s="157">
        <v>68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37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217</v>
      </c>
      <c r="AT139" s="165" t="s">
        <v>213</v>
      </c>
      <c r="AU139" s="165" t="s">
        <v>78</v>
      </c>
      <c r="AY139" s="14" t="s">
        <v>211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84</v>
      </c>
      <c r="BK139" s="166">
        <f t="shared" si="9"/>
        <v>0</v>
      </c>
      <c r="BL139" s="14" t="s">
        <v>217</v>
      </c>
      <c r="BM139" s="165" t="s">
        <v>277</v>
      </c>
    </row>
    <row r="140" spans="1:65" s="2" customFormat="1" ht="24.2" customHeight="1" x14ac:dyDescent="0.2">
      <c r="A140" s="29"/>
      <c r="B140" s="152"/>
      <c r="C140" s="153" t="s">
        <v>243</v>
      </c>
      <c r="D140" s="153" t="s">
        <v>213</v>
      </c>
      <c r="E140" s="154" t="s">
        <v>2887</v>
      </c>
      <c r="F140" s="155" t="s">
        <v>2888</v>
      </c>
      <c r="G140" s="156" t="s">
        <v>257</v>
      </c>
      <c r="H140" s="157">
        <v>3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37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217</v>
      </c>
      <c r="AT140" s="165" t="s">
        <v>213</v>
      </c>
      <c r="AU140" s="165" t="s">
        <v>78</v>
      </c>
      <c r="AY140" s="14" t="s">
        <v>211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84</v>
      </c>
      <c r="BK140" s="166">
        <f t="shared" si="9"/>
        <v>0</v>
      </c>
      <c r="BL140" s="14" t="s">
        <v>217</v>
      </c>
      <c r="BM140" s="165" t="s">
        <v>280</v>
      </c>
    </row>
    <row r="141" spans="1:65" s="2" customFormat="1" ht="24.2" customHeight="1" x14ac:dyDescent="0.2">
      <c r="A141" s="29"/>
      <c r="B141" s="152"/>
      <c r="C141" s="153" t="s">
        <v>274</v>
      </c>
      <c r="D141" s="153" t="s">
        <v>213</v>
      </c>
      <c r="E141" s="154" t="s">
        <v>2889</v>
      </c>
      <c r="F141" s="155" t="s">
        <v>2890</v>
      </c>
      <c r="G141" s="156" t="s">
        <v>385</v>
      </c>
      <c r="H141" s="157">
        <v>1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37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217</v>
      </c>
      <c r="AT141" s="165" t="s">
        <v>213</v>
      </c>
      <c r="AU141" s="165" t="s">
        <v>78</v>
      </c>
      <c r="AY141" s="14" t="s">
        <v>211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84</v>
      </c>
      <c r="BK141" s="166">
        <f t="shared" si="9"/>
        <v>0</v>
      </c>
      <c r="BL141" s="14" t="s">
        <v>217</v>
      </c>
      <c r="BM141" s="165" t="s">
        <v>284</v>
      </c>
    </row>
    <row r="142" spans="1:65" s="2" customFormat="1" ht="24.2" customHeight="1" x14ac:dyDescent="0.2">
      <c r="A142" s="29"/>
      <c r="B142" s="152"/>
      <c r="C142" s="153" t="s">
        <v>247</v>
      </c>
      <c r="D142" s="153" t="s">
        <v>213</v>
      </c>
      <c r="E142" s="154" t="s">
        <v>2891</v>
      </c>
      <c r="F142" s="155" t="s">
        <v>2892</v>
      </c>
      <c r="G142" s="156" t="s">
        <v>385</v>
      </c>
      <c r="H142" s="157">
        <v>1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37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217</v>
      </c>
      <c r="AT142" s="165" t="s">
        <v>213</v>
      </c>
      <c r="AU142" s="165" t="s">
        <v>78</v>
      </c>
      <c r="AY142" s="14" t="s">
        <v>211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84</v>
      </c>
      <c r="BK142" s="166">
        <f t="shared" si="9"/>
        <v>0</v>
      </c>
      <c r="BL142" s="14" t="s">
        <v>217</v>
      </c>
      <c r="BM142" s="165" t="s">
        <v>291</v>
      </c>
    </row>
    <row r="143" spans="1:65" s="2" customFormat="1" ht="16.5" customHeight="1" x14ac:dyDescent="0.2">
      <c r="A143" s="29"/>
      <c r="B143" s="152"/>
      <c r="C143" s="153" t="s">
        <v>281</v>
      </c>
      <c r="D143" s="153" t="s">
        <v>213</v>
      </c>
      <c r="E143" s="154" t="s">
        <v>2893</v>
      </c>
      <c r="F143" s="155" t="s">
        <v>2894</v>
      </c>
      <c r="G143" s="156" t="s">
        <v>385</v>
      </c>
      <c r="H143" s="157">
        <v>1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37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217</v>
      </c>
      <c r="AT143" s="165" t="s">
        <v>213</v>
      </c>
      <c r="AU143" s="165" t="s">
        <v>78</v>
      </c>
      <c r="AY143" s="14" t="s">
        <v>211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84</v>
      </c>
      <c r="BK143" s="166">
        <f t="shared" si="9"/>
        <v>0</v>
      </c>
      <c r="BL143" s="14" t="s">
        <v>217</v>
      </c>
      <c r="BM143" s="165" t="s">
        <v>287</v>
      </c>
    </row>
    <row r="144" spans="1:65" s="2" customFormat="1" ht="16.5" customHeight="1" x14ac:dyDescent="0.2">
      <c r="A144" s="29"/>
      <c r="B144" s="152"/>
      <c r="C144" s="153" t="s">
        <v>250</v>
      </c>
      <c r="D144" s="153" t="s">
        <v>213</v>
      </c>
      <c r="E144" s="154" t="s">
        <v>2895</v>
      </c>
      <c r="F144" s="155" t="s">
        <v>2896</v>
      </c>
      <c r="G144" s="156" t="s">
        <v>385</v>
      </c>
      <c r="H144" s="157">
        <v>1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37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217</v>
      </c>
      <c r="AT144" s="165" t="s">
        <v>213</v>
      </c>
      <c r="AU144" s="165" t="s">
        <v>78</v>
      </c>
      <c r="AY144" s="14" t="s">
        <v>211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84</v>
      </c>
      <c r="BK144" s="166">
        <f t="shared" si="9"/>
        <v>0</v>
      </c>
      <c r="BL144" s="14" t="s">
        <v>217</v>
      </c>
      <c r="BM144" s="165" t="s">
        <v>294</v>
      </c>
    </row>
    <row r="145" spans="1:65" s="2" customFormat="1" ht="16.5" customHeight="1" x14ac:dyDescent="0.2">
      <c r="A145" s="29"/>
      <c r="B145" s="152"/>
      <c r="C145" s="153" t="s">
        <v>288</v>
      </c>
      <c r="D145" s="153" t="s">
        <v>213</v>
      </c>
      <c r="E145" s="154" t="s">
        <v>2897</v>
      </c>
      <c r="F145" s="155" t="s">
        <v>2898</v>
      </c>
      <c r="G145" s="156" t="s">
        <v>385</v>
      </c>
      <c r="H145" s="157">
        <v>84</v>
      </c>
      <c r="I145" s="158"/>
      <c r="J145" s="159">
        <f t="shared" si="0"/>
        <v>0</v>
      </c>
      <c r="K145" s="160"/>
      <c r="L145" s="30"/>
      <c r="M145" s="161" t="s">
        <v>1</v>
      </c>
      <c r="N145" s="162" t="s">
        <v>37</v>
      </c>
      <c r="O145" s="58"/>
      <c r="P145" s="163">
        <f t="shared" si="1"/>
        <v>0</v>
      </c>
      <c r="Q145" s="163">
        <v>0</v>
      </c>
      <c r="R145" s="163">
        <f t="shared" si="2"/>
        <v>0</v>
      </c>
      <c r="S145" s="163">
        <v>0</v>
      </c>
      <c r="T145" s="16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217</v>
      </c>
      <c r="AT145" s="165" t="s">
        <v>213</v>
      </c>
      <c r="AU145" s="165" t="s">
        <v>78</v>
      </c>
      <c r="AY145" s="14" t="s">
        <v>211</v>
      </c>
      <c r="BE145" s="166">
        <f t="shared" si="4"/>
        <v>0</v>
      </c>
      <c r="BF145" s="166">
        <f t="shared" si="5"/>
        <v>0</v>
      </c>
      <c r="BG145" s="166">
        <f t="shared" si="6"/>
        <v>0</v>
      </c>
      <c r="BH145" s="166">
        <f t="shared" si="7"/>
        <v>0</v>
      </c>
      <c r="BI145" s="166">
        <f t="shared" si="8"/>
        <v>0</v>
      </c>
      <c r="BJ145" s="14" t="s">
        <v>84</v>
      </c>
      <c r="BK145" s="166">
        <f t="shared" si="9"/>
        <v>0</v>
      </c>
      <c r="BL145" s="14" t="s">
        <v>217</v>
      </c>
      <c r="BM145" s="165" t="s">
        <v>297</v>
      </c>
    </row>
    <row r="146" spans="1:65" s="2" customFormat="1" ht="16.5" customHeight="1" x14ac:dyDescent="0.2">
      <c r="A146" s="29"/>
      <c r="B146" s="152"/>
      <c r="C146" s="153" t="s">
        <v>254</v>
      </c>
      <c r="D146" s="153" t="s">
        <v>213</v>
      </c>
      <c r="E146" s="154" t="s">
        <v>2899</v>
      </c>
      <c r="F146" s="155" t="s">
        <v>2900</v>
      </c>
      <c r="G146" s="156" t="s">
        <v>767</v>
      </c>
      <c r="H146" s="157">
        <v>170</v>
      </c>
      <c r="I146" s="158"/>
      <c r="J146" s="159">
        <f t="shared" si="0"/>
        <v>0</v>
      </c>
      <c r="K146" s="160"/>
      <c r="L146" s="30"/>
      <c r="M146" s="161" t="s">
        <v>1</v>
      </c>
      <c r="N146" s="162" t="s">
        <v>37</v>
      </c>
      <c r="O146" s="58"/>
      <c r="P146" s="163">
        <f t="shared" si="1"/>
        <v>0</v>
      </c>
      <c r="Q146" s="163">
        <v>0</v>
      </c>
      <c r="R146" s="163">
        <f t="shared" si="2"/>
        <v>0</v>
      </c>
      <c r="S146" s="163">
        <v>0</v>
      </c>
      <c r="T146" s="16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217</v>
      </c>
      <c r="AT146" s="165" t="s">
        <v>213</v>
      </c>
      <c r="AU146" s="165" t="s">
        <v>78</v>
      </c>
      <c r="AY146" s="14" t="s">
        <v>211</v>
      </c>
      <c r="BE146" s="166">
        <f t="shared" si="4"/>
        <v>0</v>
      </c>
      <c r="BF146" s="166">
        <f t="shared" si="5"/>
        <v>0</v>
      </c>
      <c r="BG146" s="166">
        <f t="shared" si="6"/>
        <v>0</v>
      </c>
      <c r="BH146" s="166">
        <f t="shared" si="7"/>
        <v>0</v>
      </c>
      <c r="BI146" s="166">
        <f t="shared" si="8"/>
        <v>0</v>
      </c>
      <c r="BJ146" s="14" t="s">
        <v>84</v>
      </c>
      <c r="BK146" s="166">
        <f t="shared" si="9"/>
        <v>0</v>
      </c>
      <c r="BL146" s="14" t="s">
        <v>217</v>
      </c>
      <c r="BM146" s="165" t="s">
        <v>300</v>
      </c>
    </row>
    <row r="147" spans="1:65" s="2" customFormat="1" ht="16.5" customHeight="1" x14ac:dyDescent="0.2">
      <c r="A147" s="29"/>
      <c r="B147" s="152"/>
      <c r="C147" s="153" t="s">
        <v>7</v>
      </c>
      <c r="D147" s="153" t="s">
        <v>213</v>
      </c>
      <c r="E147" s="154" t="s">
        <v>2901</v>
      </c>
      <c r="F147" s="155" t="s">
        <v>2902</v>
      </c>
      <c r="G147" s="156" t="s">
        <v>767</v>
      </c>
      <c r="H147" s="157">
        <v>75</v>
      </c>
      <c r="I147" s="158"/>
      <c r="J147" s="159">
        <f t="shared" si="0"/>
        <v>0</v>
      </c>
      <c r="K147" s="160"/>
      <c r="L147" s="30"/>
      <c r="M147" s="161" t="s">
        <v>1</v>
      </c>
      <c r="N147" s="162" t="s">
        <v>37</v>
      </c>
      <c r="O147" s="58"/>
      <c r="P147" s="163">
        <f t="shared" si="1"/>
        <v>0</v>
      </c>
      <c r="Q147" s="163">
        <v>0</v>
      </c>
      <c r="R147" s="163">
        <f t="shared" si="2"/>
        <v>0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217</v>
      </c>
      <c r="AT147" s="165" t="s">
        <v>213</v>
      </c>
      <c r="AU147" s="165" t="s">
        <v>78</v>
      </c>
      <c r="AY147" s="14" t="s">
        <v>211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84</v>
      </c>
      <c r="BK147" s="166">
        <f t="shared" si="9"/>
        <v>0</v>
      </c>
      <c r="BL147" s="14" t="s">
        <v>217</v>
      </c>
      <c r="BM147" s="165" t="s">
        <v>304</v>
      </c>
    </row>
    <row r="148" spans="1:65" s="2" customFormat="1" ht="16.5" customHeight="1" x14ac:dyDescent="0.2">
      <c r="A148" s="29"/>
      <c r="B148" s="152"/>
      <c r="C148" s="153" t="s">
        <v>266</v>
      </c>
      <c r="D148" s="153" t="s">
        <v>213</v>
      </c>
      <c r="E148" s="154" t="s">
        <v>2903</v>
      </c>
      <c r="F148" s="155" t="s">
        <v>2904</v>
      </c>
      <c r="G148" s="156" t="s">
        <v>2719</v>
      </c>
      <c r="H148" s="157">
        <v>1</v>
      </c>
      <c r="I148" s="158"/>
      <c r="J148" s="159">
        <f t="shared" si="0"/>
        <v>0</v>
      </c>
      <c r="K148" s="160"/>
      <c r="L148" s="30"/>
      <c r="M148" s="161" t="s">
        <v>1</v>
      </c>
      <c r="N148" s="162" t="s">
        <v>37</v>
      </c>
      <c r="O148" s="58"/>
      <c r="P148" s="163">
        <f t="shared" si="1"/>
        <v>0</v>
      </c>
      <c r="Q148" s="163">
        <v>0</v>
      </c>
      <c r="R148" s="163">
        <f t="shared" si="2"/>
        <v>0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217</v>
      </c>
      <c r="AT148" s="165" t="s">
        <v>213</v>
      </c>
      <c r="AU148" s="165" t="s">
        <v>78</v>
      </c>
      <c r="AY148" s="14" t="s">
        <v>211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84</v>
      </c>
      <c r="BK148" s="166">
        <f t="shared" si="9"/>
        <v>0</v>
      </c>
      <c r="BL148" s="14" t="s">
        <v>217</v>
      </c>
      <c r="BM148" s="165" t="s">
        <v>307</v>
      </c>
    </row>
    <row r="149" spans="1:65" s="2" customFormat="1" ht="16.5" customHeight="1" x14ac:dyDescent="0.2">
      <c r="A149" s="29"/>
      <c r="B149" s="152"/>
      <c r="C149" s="153" t="s">
        <v>301</v>
      </c>
      <c r="D149" s="153" t="s">
        <v>213</v>
      </c>
      <c r="E149" s="154" t="s">
        <v>2905</v>
      </c>
      <c r="F149" s="155" t="s">
        <v>2906</v>
      </c>
      <c r="G149" s="156" t="s">
        <v>2719</v>
      </c>
      <c r="H149" s="157">
        <v>1</v>
      </c>
      <c r="I149" s="158"/>
      <c r="J149" s="159">
        <f t="shared" si="0"/>
        <v>0</v>
      </c>
      <c r="K149" s="160"/>
      <c r="L149" s="30"/>
      <c r="M149" s="161" t="s">
        <v>1</v>
      </c>
      <c r="N149" s="162" t="s">
        <v>37</v>
      </c>
      <c r="O149" s="58"/>
      <c r="P149" s="163">
        <f t="shared" si="1"/>
        <v>0</v>
      </c>
      <c r="Q149" s="163">
        <v>0</v>
      </c>
      <c r="R149" s="163">
        <f t="shared" si="2"/>
        <v>0</v>
      </c>
      <c r="S149" s="163">
        <v>0</v>
      </c>
      <c r="T149" s="16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217</v>
      </c>
      <c r="AT149" s="165" t="s">
        <v>213</v>
      </c>
      <c r="AU149" s="165" t="s">
        <v>78</v>
      </c>
      <c r="AY149" s="14" t="s">
        <v>211</v>
      </c>
      <c r="BE149" s="166">
        <f t="shared" si="4"/>
        <v>0</v>
      </c>
      <c r="BF149" s="166">
        <f t="shared" si="5"/>
        <v>0</v>
      </c>
      <c r="BG149" s="166">
        <f t="shared" si="6"/>
        <v>0</v>
      </c>
      <c r="BH149" s="166">
        <f t="shared" si="7"/>
        <v>0</v>
      </c>
      <c r="BI149" s="166">
        <f t="shared" si="8"/>
        <v>0</v>
      </c>
      <c r="BJ149" s="14" t="s">
        <v>84</v>
      </c>
      <c r="BK149" s="166">
        <f t="shared" si="9"/>
        <v>0</v>
      </c>
      <c r="BL149" s="14" t="s">
        <v>217</v>
      </c>
      <c r="BM149" s="165" t="s">
        <v>311</v>
      </c>
    </row>
    <row r="150" spans="1:65" s="2" customFormat="1" ht="16.5" customHeight="1" x14ac:dyDescent="0.2">
      <c r="A150" s="29"/>
      <c r="B150" s="152"/>
      <c r="C150" s="153" t="s">
        <v>270</v>
      </c>
      <c r="D150" s="153" t="s">
        <v>213</v>
      </c>
      <c r="E150" s="154" t="s">
        <v>2907</v>
      </c>
      <c r="F150" s="155" t="s">
        <v>2908</v>
      </c>
      <c r="G150" s="156" t="s">
        <v>2719</v>
      </c>
      <c r="H150" s="157">
        <v>1</v>
      </c>
      <c r="I150" s="158"/>
      <c r="J150" s="159">
        <f t="shared" si="0"/>
        <v>0</v>
      </c>
      <c r="K150" s="160"/>
      <c r="L150" s="30"/>
      <c r="M150" s="161" t="s">
        <v>1</v>
      </c>
      <c r="N150" s="162" t="s">
        <v>37</v>
      </c>
      <c r="O150" s="58"/>
      <c r="P150" s="163">
        <f t="shared" si="1"/>
        <v>0</v>
      </c>
      <c r="Q150" s="163">
        <v>0</v>
      </c>
      <c r="R150" s="163">
        <f t="shared" si="2"/>
        <v>0</v>
      </c>
      <c r="S150" s="163">
        <v>0</v>
      </c>
      <c r="T150" s="16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217</v>
      </c>
      <c r="AT150" s="165" t="s">
        <v>213</v>
      </c>
      <c r="AU150" s="165" t="s">
        <v>78</v>
      </c>
      <c r="AY150" s="14" t="s">
        <v>211</v>
      </c>
      <c r="BE150" s="166">
        <f t="shared" si="4"/>
        <v>0</v>
      </c>
      <c r="BF150" s="166">
        <f t="shared" si="5"/>
        <v>0</v>
      </c>
      <c r="BG150" s="166">
        <f t="shared" si="6"/>
        <v>0</v>
      </c>
      <c r="BH150" s="166">
        <f t="shared" si="7"/>
        <v>0</v>
      </c>
      <c r="BI150" s="166">
        <f t="shared" si="8"/>
        <v>0</v>
      </c>
      <c r="BJ150" s="14" t="s">
        <v>84</v>
      </c>
      <c r="BK150" s="166">
        <f t="shared" si="9"/>
        <v>0</v>
      </c>
      <c r="BL150" s="14" t="s">
        <v>217</v>
      </c>
      <c r="BM150" s="165" t="s">
        <v>314</v>
      </c>
    </row>
    <row r="151" spans="1:65" s="2" customFormat="1" ht="16.5" customHeight="1" x14ac:dyDescent="0.2">
      <c r="A151" s="29"/>
      <c r="B151" s="152"/>
      <c r="C151" s="153" t="s">
        <v>308</v>
      </c>
      <c r="D151" s="153" t="s">
        <v>213</v>
      </c>
      <c r="E151" s="154" t="s">
        <v>2909</v>
      </c>
      <c r="F151" s="155" t="s">
        <v>2910</v>
      </c>
      <c r="G151" s="156" t="s">
        <v>2719</v>
      </c>
      <c r="H151" s="157">
        <v>1</v>
      </c>
      <c r="I151" s="158"/>
      <c r="J151" s="159">
        <f t="shared" si="0"/>
        <v>0</v>
      </c>
      <c r="K151" s="160"/>
      <c r="L151" s="30"/>
      <c r="M151" s="161" t="s">
        <v>1</v>
      </c>
      <c r="N151" s="162" t="s">
        <v>37</v>
      </c>
      <c r="O151" s="58"/>
      <c r="P151" s="163">
        <f t="shared" si="1"/>
        <v>0</v>
      </c>
      <c r="Q151" s="163">
        <v>0</v>
      </c>
      <c r="R151" s="163">
        <f t="shared" si="2"/>
        <v>0</v>
      </c>
      <c r="S151" s="163">
        <v>0</v>
      </c>
      <c r="T151" s="16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217</v>
      </c>
      <c r="AT151" s="165" t="s">
        <v>213</v>
      </c>
      <c r="AU151" s="165" t="s">
        <v>78</v>
      </c>
      <c r="AY151" s="14" t="s">
        <v>211</v>
      </c>
      <c r="BE151" s="166">
        <f t="shared" si="4"/>
        <v>0</v>
      </c>
      <c r="BF151" s="166">
        <f t="shared" si="5"/>
        <v>0</v>
      </c>
      <c r="BG151" s="166">
        <f t="shared" si="6"/>
        <v>0</v>
      </c>
      <c r="BH151" s="166">
        <f t="shared" si="7"/>
        <v>0</v>
      </c>
      <c r="BI151" s="166">
        <f t="shared" si="8"/>
        <v>0</v>
      </c>
      <c r="BJ151" s="14" t="s">
        <v>84</v>
      </c>
      <c r="BK151" s="166">
        <f t="shared" si="9"/>
        <v>0</v>
      </c>
      <c r="BL151" s="14" t="s">
        <v>217</v>
      </c>
      <c r="BM151" s="165" t="s">
        <v>322</v>
      </c>
    </row>
    <row r="152" spans="1:65" s="2" customFormat="1" ht="16.5" customHeight="1" x14ac:dyDescent="0.2">
      <c r="A152" s="29"/>
      <c r="B152" s="152"/>
      <c r="C152" s="153" t="s">
        <v>273</v>
      </c>
      <c r="D152" s="153" t="s">
        <v>213</v>
      </c>
      <c r="E152" s="154" t="s">
        <v>2911</v>
      </c>
      <c r="F152" s="155" t="s">
        <v>2912</v>
      </c>
      <c r="G152" s="156" t="s">
        <v>2719</v>
      </c>
      <c r="H152" s="157">
        <v>1</v>
      </c>
      <c r="I152" s="158"/>
      <c r="J152" s="159">
        <f t="shared" si="0"/>
        <v>0</v>
      </c>
      <c r="K152" s="160"/>
      <c r="L152" s="30"/>
      <c r="M152" s="179" t="s">
        <v>1</v>
      </c>
      <c r="N152" s="180" t="s">
        <v>37</v>
      </c>
      <c r="O152" s="181"/>
      <c r="P152" s="182">
        <f t="shared" si="1"/>
        <v>0</v>
      </c>
      <c r="Q152" s="182">
        <v>0</v>
      </c>
      <c r="R152" s="182">
        <f t="shared" si="2"/>
        <v>0</v>
      </c>
      <c r="S152" s="182">
        <v>0</v>
      </c>
      <c r="T152" s="183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217</v>
      </c>
      <c r="AT152" s="165" t="s">
        <v>213</v>
      </c>
      <c r="AU152" s="165" t="s">
        <v>78</v>
      </c>
      <c r="AY152" s="14" t="s">
        <v>211</v>
      </c>
      <c r="BE152" s="166">
        <f t="shared" si="4"/>
        <v>0</v>
      </c>
      <c r="BF152" s="166">
        <f t="shared" si="5"/>
        <v>0</v>
      </c>
      <c r="BG152" s="166">
        <f t="shared" si="6"/>
        <v>0</v>
      </c>
      <c r="BH152" s="166">
        <f t="shared" si="7"/>
        <v>0</v>
      </c>
      <c r="BI152" s="166">
        <f t="shared" si="8"/>
        <v>0</v>
      </c>
      <c r="BJ152" s="14" t="s">
        <v>84</v>
      </c>
      <c r="BK152" s="166">
        <f t="shared" si="9"/>
        <v>0</v>
      </c>
      <c r="BL152" s="14" t="s">
        <v>217</v>
      </c>
      <c r="BM152" s="165" t="s">
        <v>326</v>
      </c>
    </row>
    <row r="153" spans="1:65" s="2" customFormat="1" ht="6.95" customHeight="1" x14ac:dyDescent="0.2">
      <c r="A153" s="29"/>
      <c r="B153" s="47"/>
      <c r="C153" s="48"/>
      <c r="D153" s="48"/>
      <c r="E153" s="48"/>
      <c r="F153" s="48"/>
      <c r="G153" s="48"/>
      <c r="H153" s="48"/>
      <c r="I153" s="48"/>
      <c r="J153" s="48"/>
      <c r="K153" s="48"/>
      <c r="L153" s="30"/>
      <c r="M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</row>
  </sheetData>
  <autoFilter ref="C121:K152" xr:uid="{00000000-0009-0000-0000-00000F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BM264"/>
  <sheetViews>
    <sheetView showGridLines="0" workbookViewId="0">
      <selection activeCell="J129" sqref="J129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136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2913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2914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ROUND(J135,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ROUND((SUM(BE135:BE263)),  2)</f>
        <v>0</v>
      </c>
      <c r="G35" s="105"/>
      <c r="H35" s="105"/>
      <c r="I35" s="106">
        <v>0.23</v>
      </c>
      <c r="J35" s="104">
        <f>ROUND(((SUM(BE135:BE263))*I35),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ROUND((SUM(BF135:BF263)),  2)</f>
        <v>0</v>
      </c>
      <c r="G36" s="105"/>
      <c r="H36" s="105"/>
      <c r="I36" s="106">
        <v>0.23</v>
      </c>
      <c r="J36" s="104">
        <f>ROUND(((SUM(BF135:BF263))*I36),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ROUND((SUM(BG135:BG263)),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ROUND((SUM(BH135:BH263)),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ROUND((SUM(BI135:BI263)),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2913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02-1,2 - Garáže - architektonicko-stavebné riešenie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J135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186</v>
      </c>
      <c r="E99" s="122"/>
      <c r="F99" s="122"/>
      <c r="G99" s="122"/>
      <c r="H99" s="122"/>
      <c r="I99" s="122"/>
      <c r="J99" s="123">
        <f>J136</f>
        <v>0</v>
      </c>
      <c r="L99" s="120"/>
    </row>
    <row r="100" spans="1:47" s="10" customFormat="1" ht="19.899999999999999" hidden="1" customHeight="1" x14ac:dyDescent="0.2">
      <c r="B100" s="124"/>
      <c r="D100" s="125" t="s">
        <v>187</v>
      </c>
      <c r="E100" s="126"/>
      <c r="F100" s="126"/>
      <c r="G100" s="126"/>
      <c r="H100" s="126"/>
      <c r="I100" s="126"/>
      <c r="J100" s="127">
        <f>J137</f>
        <v>0</v>
      </c>
      <c r="L100" s="124"/>
    </row>
    <row r="101" spans="1:47" s="10" customFormat="1" ht="19.899999999999999" hidden="1" customHeight="1" x14ac:dyDescent="0.2">
      <c r="B101" s="124"/>
      <c r="D101" s="125" t="s">
        <v>1213</v>
      </c>
      <c r="E101" s="126"/>
      <c r="F101" s="126"/>
      <c r="G101" s="126"/>
      <c r="H101" s="126"/>
      <c r="I101" s="126"/>
      <c r="J101" s="127">
        <f>J145</f>
        <v>0</v>
      </c>
      <c r="L101" s="124"/>
    </row>
    <row r="102" spans="1:47" s="10" customFormat="1" ht="19.899999999999999" hidden="1" customHeight="1" x14ac:dyDescent="0.2">
      <c r="B102" s="124"/>
      <c r="D102" s="125" t="s">
        <v>188</v>
      </c>
      <c r="E102" s="126"/>
      <c r="F102" s="126"/>
      <c r="G102" s="126"/>
      <c r="H102" s="126"/>
      <c r="I102" s="126"/>
      <c r="J102" s="127">
        <f>J167</f>
        <v>0</v>
      </c>
      <c r="L102" s="124"/>
    </row>
    <row r="103" spans="1:47" s="10" customFormat="1" ht="19.899999999999999" hidden="1" customHeight="1" x14ac:dyDescent="0.2">
      <c r="B103" s="124"/>
      <c r="D103" s="125" t="s">
        <v>189</v>
      </c>
      <c r="E103" s="126"/>
      <c r="F103" s="126"/>
      <c r="G103" s="126"/>
      <c r="H103" s="126"/>
      <c r="I103" s="126"/>
      <c r="J103" s="127">
        <f>J170</f>
        <v>0</v>
      </c>
      <c r="L103" s="124"/>
    </row>
    <row r="104" spans="1:47" s="10" customFormat="1" ht="19.899999999999999" hidden="1" customHeight="1" x14ac:dyDescent="0.2">
      <c r="B104" s="124"/>
      <c r="D104" s="125" t="s">
        <v>190</v>
      </c>
      <c r="E104" s="126"/>
      <c r="F104" s="126"/>
      <c r="G104" s="126"/>
      <c r="H104" s="126"/>
      <c r="I104" s="126"/>
      <c r="J104" s="127">
        <f>J178</f>
        <v>0</v>
      </c>
      <c r="L104" s="124"/>
    </row>
    <row r="105" spans="1:47" s="10" customFormat="1" ht="19.899999999999999" hidden="1" customHeight="1" x14ac:dyDescent="0.2">
      <c r="B105" s="124"/>
      <c r="D105" s="125" t="s">
        <v>191</v>
      </c>
      <c r="E105" s="126"/>
      <c r="F105" s="126"/>
      <c r="G105" s="126"/>
      <c r="H105" s="126"/>
      <c r="I105" s="126"/>
      <c r="J105" s="127">
        <f>J200</f>
        <v>0</v>
      </c>
      <c r="L105" s="124"/>
    </row>
    <row r="106" spans="1:47" s="9" customFormat="1" ht="24.95" hidden="1" customHeight="1" x14ac:dyDescent="0.2">
      <c r="B106" s="120"/>
      <c r="D106" s="121" t="s">
        <v>192</v>
      </c>
      <c r="E106" s="122"/>
      <c r="F106" s="122"/>
      <c r="G106" s="122"/>
      <c r="H106" s="122"/>
      <c r="I106" s="122"/>
      <c r="J106" s="123">
        <f>J202</f>
        <v>0</v>
      </c>
      <c r="L106" s="120"/>
    </row>
    <row r="107" spans="1:47" s="10" customFormat="1" ht="19.899999999999999" hidden="1" customHeight="1" x14ac:dyDescent="0.2">
      <c r="B107" s="124"/>
      <c r="D107" s="125" t="s">
        <v>193</v>
      </c>
      <c r="E107" s="126"/>
      <c r="F107" s="126"/>
      <c r="G107" s="126"/>
      <c r="H107" s="126"/>
      <c r="I107" s="126"/>
      <c r="J107" s="127">
        <f>J203</f>
        <v>0</v>
      </c>
      <c r="L107" s="124"/>
    </row>
    <row r="108" spans="1:47" s="10" customFormat="1" ht="19.899999999999999" hidden="1" customHeight="1" x14ac:dyDescent="0.2">
      <c r="B108" s="124"/>
      <c r="D108" s="125" t="s">
        <v>522</v>
      </c>
      <c r="E108" s="126"/>
      <c r="F108" s="126"/>
      <c r="G108" s="126"/>
      <c r="H108" s="126"/>
      <c r="I108" s="126"/>
      <c r="J108" s="127">
        <f>J218</f>
        <v>0</v>
      </c>
      <c r="L108" s="124"/>
    </row>
    <row r="109" spans="1:47" s="10" customFormat="1" ht="19.899999999999999" hidden="1" customHeight="1" x14ac:dyDescent="0.2">
      <c r="B109" s="124"/>
      <c r="D109" s="125" t="s">
        <v>195</v>
      </c>
      <c r="E109" s="126"/>
      <c r="F109" s="126"/>
      <c r="G109" s="126"/>
      <c r="H109" s="126"/>
      <c r="I109" s="126"/>
      <c r="J109" s="127">
        <f>J224</f>
        <v>0</v>
      </c>
      <c r="L109" s="124"/>
    </row>
    <row r="110" spans="1:47" s="10" customFormat="1" ht="19.899999999999999" hidden="1" customHeight="1" x14ac:dyDescent="0.2">
      <c r="B110" s="124"/>
      <c r="D110" s="125" t="s">
        <v>525</v>
      </c>
      <c r="E110" s="126"/>
      <c r="F110" s="126"/>
      <c r="G110" s="126"/>
      <c r="H110" s="126"/>
      <c r="I110" s="126"/>
      <c r="J110" s="127">
        <f>J236</f>
        <v>0</v>
      </c>
      <c r="L110" s="124"/>
    </row>
    <row r="111" spans="1:47" s="10" customFormat="1" ht="19.899999999999999" hidden="1" customHeight="1" x14ac:dyDescent="0.2">
      <c r="B111" s="124"/>
      <c r="D111" s="125" t="s">
        <v>637</v>
      </c>
      <c r="E111" s="126"/>
      <c r="F111" s="126"/>
      <c r="G111" s="126"/>
      <c r="H111" s="126"/>
      <c r="I111" s="126"/>
      <c r="J111" s="127">
        <f>J254</f>
        <v>0</v>
      </c>
      <c r="L111" s="124"/>
    </row>
    <row r="112" spans="1:47" s="9" customFormat="1" ht="24.95" hidden="1" customHeight="1" x14ac:dyDescent="0.2">
      <c r="B112" s="120"/>
      <c r="D112" s="121" t="s">
        <v>1222</v>
      </c>
      <c r="E112" s="122"/>
      <c r="F112" s="122"/>
      <c r="G112" s="122"/>
      <c r="H112" s="122"/>
      <c r="I112" s="122"/>
      <c r="J112" s="123">
        <f>J260</f>
        <v>0</v>
      </c>
      <c r="L112" s="120"/>
    </row>
    <row r="113" spans="1:31" s="10" customFormat="1" ht="19.899999999999999" hidden="1" customHeight="1" x14ac:dyDescent="0.2">
      <c r="B113" s="124"/>
      <c r="D113" s="125" t="s">
        <v>1223</v>
      </c>
      <c r="E113" s="126"/>
      <c r="F113" s="126"/>
      <c r="G113" s="126"/>
      <c r="H113" s="126"/>
      <c r="I113" s="126"/>
      <c r="J113" s="127">
        <f>J261</f>
        <v>0</v>
      </c>
      <c r="L113" s="124"/>
    </row>
    <row r="114" spans="1:31" s="2" customFormat="1" ht="21.75" hidden="1" customHeight="1" x14ac:dyDescent="0.2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5" hidden="1" customHeight="1" x14ac:dyDescent="0.2">
      <c r="A115" s="29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hidden="1" x14ac:dyDescent="0.2"/>
    <row r="117" spans="1:31" hidden="1" x14ac:dyDescent="0.2"/>
    <row r="118" spans="1:31" hidden="1" x14ac:dyDescent="0.2"/>
    <row r="119" spans="1:31" s="2" customFormat="1" ht="6.95" customHeight="1" x14ac:dyDescent="0.2">
      <c r="A119" s="29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4.95" customHeight="1" x14ac:dyDescent="0.2">
      <c r="A120" s="29"/>
      <c r="B120" s="30"/>
      <c r="C120" s="18" t="s">
        <v>197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6.9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 x14ac:dyDescent="0.2">
      <c r="A122" s="29"/>
      <c r="B122" s="30"/>
      <c r="C122" s="24" t="s">
        <v>15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 x14ac:dyDescent="0.2">
      <c r="A123" s="29"/>
      <c r="B123" s="30"/>
      <c r="C123" s="29"/>
      <c r="D123" s="29"/>
      <c r="E123" s="252" t="str">
        <f>E7</f>
        <v>HS Hálkova - rekonštrukcia objektu, Hálkova 3, BA</v>
      </c>
      <c r="F123" s="253"/>
      <c r="G123" s="253"/>
      <c r="H123" s="253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1" customFormat="1" ht="12" customHeight="1" x14ac:dyDescent="0.2">
      <c r="B124" s="17"/>
      <c r="C124" s="24" t="s">
        <v>177</v>
      </c>
      <c r="L124" s="17"/>
    </row>
    <row r="125" spans="1:31" s="2" customFormat="1" ht="16.5" customHeight="1" x14ac:dyDescent="0.2">
      <c r="A125" s="29"/>
      <c r="B125" s="30"/>
      <c r="C125" s="29"/>
      <c r="D125" s="29"/>
      <c r="E125" s="252" t="s">
        <v>2913</v>
      </c>
      <c r="F125" s="251"/>
      <c r="G125" s="251"/>
      <c r="H125" s="251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 x14ac:dyDescent="0.2">
      <c r="A126" s="29"/>
      <c r="B126" s="30"/>
      <c r="C126" s="24" t="s">
        <v>179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6.5" customHeight="1" x14ac:dyDescent="0.2">
      <c r="A127" s="29"/>
      <c r="B127" s="30"/>
      <c r="C127" s="29"/>
      <c r="D127" s="29"/>
      <c r="E127" s="225" t="str">
        <f>E11</f>
        <v>SO 02-1,2 - Garáže - architektonicko-stavebné riešenie</v>
      </c>
      <c r="F127" s="251"/>
      <c r="G127" s="251"/>
      <c r="H127" s="251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 x14ac:dyDescent="0.2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 x14ac:dyDescent="0.2">
      <c r="A129" s="29"/>
      <c r="B129" s="30"/>
      <c r="C129" s="24" t="s">
        <v>19</v>
      </c>
      <c r="D129" s="29"/>
      <c r="E129" s="29"/>
      <c r="F129" s="22" t="str">
        <f>F14</f>
        <v xml:space="preserve"> </v>
      </c>
      <c r="G129" s="29"/>
      <c r="H129" s="29"/>
      <c r="I129" s="24" t="s">
        <v>21</v>
      </c>
      <c r="J129" s="55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 x14ac:dyDescent="0.2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 x14ac:dyDescent="0.2">
      <c r="A131" s="29"/>
      <c r="B131" s="30"/>
      <c r="C131" s="24" t="s">
        <v>22</v>
      </c>
      <c r="D131" s="29"/>
      <c r="E131" s="29"/>
      <c r="F131" s="22" t="str">
        <f>E17</f>
        <v xml:space="preserve"> </v>
      </c>
      <c r="G131" s="29"/>
      <c r="H131" s="29"/>
      <c r="I131" s="24" t="s">
        <v>27</v>
      </c>
      <c r="J131" s="27" t="str">
        <f>E23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 x14ac:dyDescent="0.2">
      <c r="A132" s="29"/>
      <c r="B132" s="30"/>
      <c r="C132" s="24" t="s">
        <v>25</v>
      </c>
      <c r="D132" s="29"/>
      <c r="E132" s="29"/>
      <c r="F132" s="22" t="str">
        <f>IF(E20="","",E20)</f>
        <v>Vyplň údaj</v>
      </c>
      <c r="G132" s="29"/>
      <c r="H132" s="29"/>
      <c r="I132" s="24" t="s">
        <v>28</v>
      </c>
      <c r="J132" s="27" t="str">
        <f>E26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 x14ac:dyDescent="0.2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 x14ac:dyDescent="0.2">
      <c r="A134" s="128"/>
      <c r="B134" s="129"/>
      <c r="C134" s="130" t="s">
        <v>198</v>
      </c>
      <c r="D134" s="131" t="s">
        <v>56</v>
      </c>
      <c r="E134" s="131" t="s">
        <v>52</v>
      </c>
      <c r="F134" s="131" t="s">
        <v>53</v>
      </c>
      <c r="G134" s="131" t="s">
        <v>199</v>
      </c>
      <c r="H134" s="131" t="s">
        <v>200</v>
      </c>
      <c r="I134" s="131" t="s">
        <v>201</v>
      </c>
      <c r="J134" s="132" t="s">
        <v>183</v>
      </c>
      <c r="K134" s="133" t="s">
        <v>202</v>
      </c>
      <c r="L134" s="134"/>
      <c r="M134" s="62" t="s">
        <v>1</v>
      </c>
      <c r="N134" s="63" t="s">
        <v>35</v>
      </c>
      <c r="O134" s="63" t="s">
        <v>203</v>
      </c>
      <c r="P134" s="63" t="s">
        <v>204</v>
      </c>
      <c r="Q134" s="63" t="s">
        <v>205</v>
      </c>
      <c r="R134" s="63" t="s">
        <v>206</v>
      </c>
      <c r="S134" s="63" t="s">
        <v>207</v>
      </c>
      <c r="T134" s="64" t="s">
        <v>208</v>
      </c>
      <c r="U134" s="128"/>
      <c r="V134" s="128"/>
      <c r="W134" s="128"/>
      <c r="X134" s="128"/>
      <c r="Y134" s="128"/>
      <c r="Z134" s="128"/>
      <c r="AA134" s="128"/>
      <c r="AB134" s="128"/>
      <c r="AC134" s="128"/>
      <c r="AD134" s="128"/>
      <c r="AE134" s="128"/>
    </row>
    <row r="135" spans="1:65" s="2" customFormat="1" ht="22.9" customHeight="1" x14ac:dyDescent="0.25">
      <c r="A135" s="29"/>
      <c r="B135" s="30"/>
      <c r="C135" s="69" t="s">
        <v>184</v>
      </c>
      <c r="D135" s="29"/>
      <c r="E135" s="29"/>
      <c r="F135" s="29"/>
      <c r="G135" s="29"/>
      <c r="H135" s="29"/>
      <c r="I135" s="29"/>
      <c r="J135" s="135">
        <f>BK135</f>
        <v>0</v>
      </c>
      <c r="K135" s="29"/>
      <c r="L135" s="30"/>
      <c r="M135" s="65"/>
      <c r="N135" s="56"/>
      <c r="O135" s="66"/>
      <c r="P135" s="136">
        <f>P136+P202+P260</f>
        <v>0</v>
      </c>
      <c r="Q135" s="66"/>
      <c r="R135" s="136">
        <f>R136+R202+R260</f>
        <v>361.01669790684002</v>
      </c>
      <c r="S135" s="66"/>
      <c r="T135" s="137">
        <f>T136+T202+T260</f>
        <v>237.77655200000001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70</v>
      </c>
      <c r="AU135" s="14" t="s">
        <v>185</v>
      </c>
      <c r="BK135" s="138">
        <f>BK136+BK202+BK260</f>
        <v>0</v>
      </c>
    </row>
    <row r="136" spans="1:65" s="12" customFormat="1" ht="25.9" customHeight="1" x14ac:dyDescent="0.2">
      <c r="B136" s="139"/>
      <c r="D136" s="140" t="s">
        <v>70</v>
      </c>
      <c r="E136" s="141" t="s">
        <v>209</v>
      </c>
      <c r="F136" s="141" t="s">
        <v>210</v>
      </c>
      <c r="I136" s="142"/>
      <c r="J136" s="143">
        <f>BK136</f>
        <v>0</v>
      </c>
      <c r="L136" s="139"/>
      <c r="M136" s="144"/>
      <c r="N136" s="145"/>
      <c r="O136" s="145"/>
      <c r="P136" s="146">
        <f>P137+P145+P167+P170+P178+P200</f>
        <v>0</v>
      </c>
      <c r="Q136" s="145"/>
      <c r="R136" s="146">
        <f>R137+R145+R167+R170+R178+R200</f>
        <v>357.59010758684002</v>
      </c>
      <c r="S136" s="145"/>
      <c r="T136" s="147">
        <f>T137+T145+T167+T170+T178+T200</f>
        <v>229.96745000000001</v>
      </c>
      <c r="AR136" s="140" t="s">
        <v>78</v>
      </c>
      <c r="AT136" s="148" t="s">
        <v>70</v>
      </c>
      <c r="AU136" s="148" t="s">
        <v>71</v>
      </c>
      <c r="AY136" s="140" t="s">
        <v>211</v>
      </c>
      <c r="BK136" s="149">
        <f>BK137+BK145+BK167+BK170+BK178+BK200</f>
        <v>0</v>
      </c>
    </row>
    <row r="137" spans="1:65" s="12" customFormat="1" ht="22.9" customHeight="1" x14ac:dyDescent="0.2">
      <c r="B137" s="139"/>
      <c r="D137" s="140" t="s">
        <v>70</v>
      </c>
      <c r="E137" s="150" t="s">
        <v>78</v>
      </c>
      <c r="F137" s="150" t="s">
        <v>212</v>
      </c>
      <c r="I137" s="142"/>
      <c r="J137" s="151">
        <f>BK137</f>
        <v>0</v>
      </c>
      <c r="L137" s="139"/>
      <c r="M137" s="144"/>
      <c r="N137" s="145"/>
      <c r="O137" s="145"/>
      <c r="P137" s="146">
        <f>SUM(P138:P144)</f>
        <v>0</v>
      </c>
      <c r="Q137" s="145"/>
      <c r="R137" s="146">
        <f>SUM(R138:R144)</f>
        <v>0</v>
      </c>
      <c r="S137" s="145"/>
      <c r="T137" s="147">
        <f>SUM(T138:T144)</f>
        <v>0</v>
      </c>
      <c r="AR137" s="140" t="s">
        <v>78</v>
      </c>
      <c r="AT137" s="148" t="s">
        <v>70</v>
      </c>
      <c r="AU137" s="148" t="s">
        <v>78</v>
      </c>
      <c r="AY137" s="140" t="s">
        <v>211</v>
      </c>
      <c r="BK137" s="149">
        <f>SUM(BK138:BK144)</f>
        <v>0</v>
      </c>
    </row>
    <row r="138" spans="1:65" s="2" customFormat="1" ht="21.75" customHeight="1" x14ac:dyDescent="0.2">
      <c r="A138" s="29"/>
      <c r="B138" s="152"/>
      <c r="C138" s="153" t="s">
        <v>78</v>
      </c>
      <c r="D138" s="153" t="s">
        <v>213</v>
      </c>
      <c r="E138" s="154" t="s">
        <v>2915</v>
      </c>
      <c r="F138" s="155" t="s">
        <v>2916</v>
      </c>
      <c r="G138" s="156" t="s">
        <v>223</v>
      </c>
      <c r="H138" s="157">
        <v>3</v>
      </c>
      <c r="I138" s="158"/>
      <c r="J138" s="159">
        <f t="shared" ref="J138:J144" si="0">ROUND(I138*H138,2)</f>
        <v>0</v>
      </c>
      <c r="K138" s="160"/>
      <c r="L138" s="30"/>
      <c r="M138" s="161" t="s">
        <v>1</v>
      </c>
      <c r="N138" s="162" t="s">
        <v>37</v>
      </c>
      <c r="O138" s="58"/>
      <c r="P138" s="163">
        <f t="shared" ref="P138:P144" si="1">O138*H138</f>
        <v>0</v>
      </c>
      <c r="Q138" s="163">
        <v>0</v>
      </c>
      <c r="R138" s="163">
        <f t="shared" ref="R138:R144" si="2">Q138*H138</f>
        <v>0</v>
      </c>
      <c r="S138" s="163">
        <v>0</v>
      </c>
      <c r="T138" s="164">
        <f t="shared" ref="T138:T144" si="3"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217</v>
      </c>
      <c r="AT138" s="165" t="s">
        <v>213</v>
      </c>
      <c r="AU138" s="165" t="s">
        <v>84</v>
      </c>
      <c r="AY138" s="14" t="s">
        <v>211</v>
      </c>
      <c r="BE138" s="166">
        <f t="shared" ref="BE138:BE144" si="4">IF(N138="základná",J138,0)</f>
        <v>0</v>
      </c>
      <c r="BF138" s="166">
        <f t="shared" ref="BF138:BF144" si="5">IF(N138="znížená",J138,0)</f>
        <v>0</v>
      </c>
      <c r="BG138" s="166">
        <f t="shared" ref="BG138:BG144" si="6">IF(N138="zákl. prenesená",J138,0)</f>
        <v>0</v>
      </c>
      <c r="BH138" s="166">
        <f t="shared" ref="BH138:BH144" si="7">IF(N138="zníž. prenesená",J138,0)</f>
        <v>0</v>
      </c>
      <c r="BI138" s="166">
        <f t="shared" ref="BI138:BI144" si="8">IF(N138="nulová",J138,0)</f>
        <v>0</v>
      </c>
      <c r="BJ138" s="14" t="s">
        <v>84</v>
      </c>
      <c r="BK138" s="166">
        <f t="shared" ref="BK138:BK144" si="9">ROUND(I138*H138,2)</f>
        <v>0</v>
      </c>
      <c r="BL138" s="14" t="s">
        <v>217</v>
      </c>
      <c r="BM138" s="165" t="s">
        <v>84</v>
      </c>
    </row>
    <row r="139" spans="1:65" s="2" customFormat="1" ht="49.15" customHeight="1" x14ac:dyDescent="0.2">
      <c r="A139" s="29"/>
      <c r="B139" s="152"/>
      <c r="C139" s="153" t="s">
        <v>84</v>
      </c>
      <c r="D139" s="153" t="s">
        <v>213</v>
      </c>
      <c r="E139" s="154" t="s">
        <v>2917</v>
      </c>
      <c r="F139" s="155" t="s">
        <v>222</v>
      </c>
      <c r="G139" s="156" t="s">
        <v>223</v>
      </c>
      <c r="H139" s="157">
        <v>3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37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217</v>
      </c>
      <c r="AT139" s="165" t="s">
        <v>213</v>
      </c>
      <c r="AU139" s="165" t="s">
        <v>84</v>
      </c>
      <c r="AY139" s="14" t="s">
        <v>211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84</v>
      </c>
      <c r="BK139" s="166">
        <f t="shared" si="9"/>
        <v>0</v>
      </c>
      <c r="BL139" s="14" t="s">
        <v>217</v>
      </c>
      <c r="BM139" s="165" t="s">
        <v>217</v>
      </c>
    </row>
    <row r="140" spans="1:65" s="2" customFormat="1" ht="37.9" customHeight="1" x14ac:dyDescent="0.2">
      <c r="A140" s="29"/>
      <c r="B140" s="152"/>
      <c r="C140" s="153" t="s">
        <v>220</v>
      </c>
      <c r="D140" s="153" t="s">
        <v>213</v>
      </c>
      <c r="E140" s="154" t="s">
        <v>2918</v>
      </c>
      <c r="F140" s="155" t="s">
        <v>2919</v>
      </c>
      <c r="G140" s="156" t="s">
        <v>223</v>
      </c>
      <c r="H140" s="157">
        <v>3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37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217</v>
      </c>
      <c r="AT140" s="165" t="s">
        <v>213</v>
      </c>
      <c r="AU140" s="165" t="s">
        <v>84</v>
      </c>
      <c r="AY140" s="14" t="s">
        <v>211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84</v>
      </c>
      <c r="BK140" s="166">
        <f t="shared" si="9"/>
        <v>0</v>
      </c>
      <c r="BL140" s="14" t="s">
        <v>217</v>
      </c>
      <c r="BM140" s="165" t="s">
        <v>224</v>
      </c>
    </row>
    <row r="141" spans="1:65" s="2" customFormat="1" ht="37.9" customHeight="1" x14ac:dyDescent="0.2">
      <c r="A141" s="29"/>
      <c r="B141" s="152"/>
      <c r="C141" s="153" t="s">
        <v>217</v>
      </c>
      <c r="D141" s="153" t="s">
        <v>213</v>
      </c>
      <c r="E141" s="154" t="s">
        <v>2920</v>
      </c>
      <c r="F141" s="155" t="s">
        <v>2921</v>
      </c>
      <c r="G141" s="156" t="s">
        <v>223</v>
      </c>
      <c r="H141" s="157">
        <v>36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37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217</v>
      </c>
      <c r="AT141" s="165" t="s">
        <v>213</v>
      </c>
      <c r="AU141" s="165" t="s">
        <v>84</v>
      </c>
      <c r="AY141" s="14" t="s">
        <v>211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84</v>
      </c>
      <c r="BK141" s="166">
        <f t="shared" si="9"/>
        <v>0</v>
      </c>
      <c r="BL141" s="14" t="s">
        <v>217</v>
      </c>
      <c r="BM141" s="165" t="s">
        <v>227</v>
      </c>
    </row>
    <row r="142" spans="1:65" s="2" customFormat="1" ht="21.75" customHeight="1" x14ac:dyDescent="0.2">
      <c r="A142" s="29"/>
      <c r="B142" s="152"/>
      <c r="C142" s="153" t="s">
        <v>228</v>
      </c>
      <c r="D142" s="153" t="s">
        <v>213</v>
      </c>
      <c r="E142" s="154" t="s">
        <v>2922</v>
      </c>
      <c r="F142" s="155" t="s">
        <v>2923</v>
      </c>
      <c r="G142" s="156" t="s">
        <v>223</v>
      </c>
      <c r="H142" s="157">
        <v>3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37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217</v>
      </c>
      <c r="AT142" s="165" t="s">
        <v>213</v>
      </c>
      <c r="AU142" s="165" t="s">
        <v>84</v>
      </c>
      <c r="AY142" s="14" t="s">
        <v>211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84</v>
      </c>
      <c r="BK142" s="166">
        <f t="shared" si="9"/>
        <v>0</v>
      </c>
      <c r="BL142" s="14" t="s">
        <v>217</v>
      </c>
      <c r="BM142" s="165" t="s">
        <v>231</v>
      </c>
    </row>
    <row r="143" spans="1:65" s="2" customFormat="1" ht="24.2" customHeight="1" x14ac:dyDescent="0.2">
      <c r="A143" s="29"/>
      <c r="B143" s="152"/>
      <c r="C143" s="153" t="s">
        <v>224</v>
      </c>
      <c r="D143" s="153" t="s">
        <v>213</v>
      </c>
      <c r="E143" s="154" t="s">
        <v>2924</v>
      </c>
      <c r="F143" s="155" t="s">
        <v>237</v>
      </c>
      <c r="G143" s="156" t="s">
        <v>238</v>
      </c>
      <c r="H143" s="157">
        <v>5.34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37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217</v>
      </c>
      <c r="AT143" s="165" t="s">
        <v>213</v>
      </c>
      <c r="AU143" s="165" t="s">
        <v>84</v>
      </c>
      <c r="AY143" s="14" t="s">
        <v>211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84</v>
      </c>
      <c r="BK143" s="166">
        <f t="shared" si="9"/>
        <v>0</v>
      </c>
      <c r="BL143" s="14" t="s">
        <v>217</v>
      </c>
      <c r="BM143" s="165" t="s">
        <v>234</v>
      </c>
    </row>
    <row r="144" spans="1:65" s="2" customFormat="1" ht="21.75" customHeight="1" x14ac:dyDescent="0.2">
      <c r="A144" s="29"/>
      <c r="B144" s="152"/>
      <c r="C144" s="153" t="s">
        <v>235</v>
      </c>
      <c r="D144" s="153" t="s">
        <v>213</v>
      </c>
      <c r="E144" s="154" t="s">
        <v>2925</v>
      </c>
      <c r="F144" s="155" t="s">
        <v>2926</v>
      </c>
      <c r="G144" s="156" t="s">
        <v>216</v>
      </c>
      <c r="H144" s="157">
        <v>402.7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37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217</v>
      </c>
      <c r="AT144" s="165" t="s">
        <v>213</v>
      </c>
      <c r="AU144" s="165" t="s">
        <v>84</v>
      </c>
      <c r="AY144" s="14" t="s">
        <v>211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84</v>
      </c>
      <c r="BK144" s="166">
        <f t="shared" si="9"/>
        <v>0</v>
      </c>
      <c r="BL144" s="14" t="s">
        <v>217</v>
      </c>
      <c r="BM144" s="165" t="s">
        <v>239</v>
      </c>
    </row>
    <row r="145" spans="1:65" s="12" customFormat="1" ht="22.9" customHeight="1" x14ac:dyDescent="0.2">
      <c r="B145" s="139"/>
      <c r="D145" s="140" t="s">
        <v>70</v>
      </c>
      <c r="E145" s="150" t="s">
        <v>84</v>
      </c>
      <c r="F145" s="150" t="s">
        <v>1224</v>
      </c>
      <c r="I145" s="142"/>
      <c r="J145" s="151">
        <f>BK145</f>
        <v>0</v>
      </c>
      <c r="L145" s="139"/>
      <c r="M145" s="144"/>
      <c r="N145" s="145"/>
      <c r="O145" s="145"/>
      <c r="P145" s="146">
        <f>SUM(P146:P166)</f>
        <v>0</v>
      </c>
      <c r="Q145" s="145"/>
      <c r="R145" s="146">
        <f>SUM(R146:R166)</f>
        <v>305.87037332384</v>
      </c>
      <c r="S145" s="145"/>
      <c r="T145" s="147">
        <f>SUM(T146:T166)</f>
        <v>0</v>
      </c>
      <c r="AR145" s="140" t="s">
        <v>78</v>
      </c>
      <c r="AT145" s="148" t="s">
        <v>70</v>
      </c>
      <c r="AU145" s="148" t="s">
        <v>78</v>
      </c>
      <c r="AY145" s="140" t="s">
        <v>211</v>
      </c>
      <c r="BK145" s="149">
        <f>SUM(BK146:BK166)</f>
        <v>0</v>
      </c>
    </row>
    <row r="146" spans="1:65" s="2" customFormat="1" ht="24.2" customHeight="1" x14ac:dyDescent="0.2">
      <c r="A146" s="29"/>
      <c r="B146" s="152"/>
      <c r="C146" s="153" t="s">
        <v>227</v>
      </c>
      <c r="D146" s="153" t="s">
        <v>213</v>
      </c>
      <c r="E146" s="154" t="s">
        <v>1227</v>
      </c>
      <c r="F146" s="155" t="s">
        <v>1228</v>
      </c>
      <c r="G146" s="156" t="s">
        <v>223</v>
      </c>
      <c r="H146" s="157">
        <v>12</v>
      </c>
      <c r="I146" s="158"/>
      <c r="J146" s="159">
        <f t="shared" ref="J146:J166" si="10">ROUND(I146*H146,2)</f>
        <v>0</v>
      </c>
      <c r="K146" s="160"/>
      <c r="L146" s="30"/>
      <c r="M146" s="161" t="s">
        <v>1</v>
      </c>
      <c r="N146" s="162" t="s">
        <v>37</v>
      </c>
      <c r="O146" s="58"/>
      <c r="P146" s="163">
        <f t="shared" ref="P146:P166" si="11">O146*H146</f>
        <v>0</v>
      </c>
      <c r="Q146" s="163">
        <v>1.9319999999999999</v>
      </c>
      <c r="R146" s="163">
        <f t="shared" ref="R146:R166" si="12">Q146*H146</f>
        <v>23.183999999999997</v>
      </c>
      <c r="S146" s="163">
        <v>0</v>
      </c>
      <c r="T146" s="164">
        <f t="shared" ref="T146:T166" si="13"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217</v>
      </c>
      <c r="AT146" s="165" t="s">
        <v>213</v>
      </c>
      <c r="AU146" s="165" t="s">
        <v>84</v>
      </c>
      <c r="AY146" s="14" t="s">
        <v>211</v>
      </c>
      <c r="BE146" s="166">
        <f t="shared" ref="BE146:BE166" si="14">IF(N146="základná",J146,0)</f>
        <v>0</v>
      </c>
      <c r="BF146" s="166">
        <f t="shared" ref="BF146:BF166" si="15">IF(N146="znížená",J146,0)</f>
        <v>0</v>
      </c>
      <c r="BG146" s="166">
        <f t="shared" ref="BG146:BG166" si="16">IF(N146="zákl. prenesená",J146,0)</f>
        <v>0</v>
      </c>
      <c r="BH146" s="166">
        <f t="shared" ref="BH146:BH166" si="17">IF(N146="zníž. prenesená",J146,0)</f>
        <v>0</v>
      </c>
      <c r="BI146" s="166">
        <f t="shared" ref="BI146:BI166" si="18">IF(N146="nulová",J146,0)</f>
        <v>0</v>
      </c>
      <c r="BJ146" s="14" t="s">
        <v>84</v>
      </c>
      <c r="BK146" s="166">
        <f t="shared" ref="BK146:BK166" si="19">ROUND(I146*H146,2)</f>
        <v>0</v>
      </c>
      <c r="BL146" s="14" t="s">
        <v>217</v>
      </c>
      <c r="BM146" s="165" t="s">
        <v>243</v>
      </c>
    </row>
    <row r="147" spans="1:65" s="2" customFormat="1" ht="24.2" customHeight="1" x14ac:dyDescent="0.2">
      <c r="A147" s="29"/>
      <c r="B147" s="152"/>
      <c r="C147" s="153" t="s">
        <v>244</v>
      </c>
      <c r="D147" s="153" t="s">
        <v>213</v>
      </c>
      <c r="E147" s="154" t="s">
        <v>2927</v>
      </c>
      <c r="F147" s="155" t="s">
        <v>2928</v>
      </c>
      <c r="G147" s="156" t="s">
        <v>223</v>
      </c>
      <c r="H147" s="157">
        <v>88.9</v>
      </c>
      <c r="I147" s="158"/>
      <c r="J147" s="159">
        <f t="shared" si="10"/>
        <v>0</v>
      </c>
      <c r="K147" s="160"/>
      <c r="L147" s="30"/>
      <c r="M147" s="161" t="s">
        <v>1</v>
      </c>
      <c r="N147" s="162" t="s">
        <v>37</v>
      </c>
      <c r="O147" s="58"/>
      <c r="P147" s="163">
        <f t="shared" si="11"/>
        <v>0</v>
      </c>
      <c r="Q147" s="163">
        <v>2.0699999999999998</v>
      </c>
      <c r="R147" s="163">
        <f t="shared" si="12"/>
        <v>184.023</v>
      </c>
      <c r="S147" s="163">
        <v>0</v>
      </c>
      <c r="T147" s="164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217</v>
      </c>
      <c r="AT147" s="165" t="s">
        <v>213</v>
      </c>
      <c r="AU147" s="165" t="s">
        <v>84</v>
      </c>
      <c r="AY147" s="14" t="s">
        <v>211</v>
      </c>
      <c r="BE147" s="166">
        <f t="shared" si="14"/>
        <v>0</v>
      </c>
      <c r="BF147" s="166">
        <f t="shared" si="15"/>
        <v>0</v>
      </c>
      <c r="BG147" s="166">
        <f t="shared" si="16"/>
        <v>0</v>
      </c>
      <c r="BH147" s="166">
        <f t="shared" si="17"/>
        <v>0</v>
      </c>
      <c r="BI147" s="166">
        <f t="shared" si="18"/>
        <v>0</v>
      </c>
      <c r="BJ147" s="14" t="s">
        <v>84</v>
      </c>
      <c r="BK147" s="166">
        <f t="shared" si="19"/>
        <v>0</v>
      </c>
      <c r="BL147" s="14" t="s">
        <v>217</v>
      </c>
      <c r="BM147" s="165" t="s">
        <v>247</v>
      </c>
    </row>
    <row r="148" spans="1:65" s="2" customFormat="1" ht="24.2" customHeight="1" x14ac:dyDescent="0.2">
      <c r="A148" s="29"/>
      <c r="B148" s="152"/>
      <c r="C148" s="153" t="s">
        <v>231</v>
      </c>
      <c r="D148" s="153" t="s">
        <v>213</v>
      </c>
      <c r="E148" s="154" t="s">
        <v>2929</v>
      </c>
      <c r="F148" s="155" t="s">
        <v>2930</v>
      </c>
      <c r="G148" s="156" t="s">
        <v>223</v>
      </c>
      <c r="H148" s="157">
        <v>1.3</v>
      </c>
      <c r="I148" s="158"/>
      <c r="J148" s="159">
        <f t="shared" si="10"/>
        <v>0</v>
      </c>
      <c r="K148" s="160"/>
      <c r="L148" s="30"/>
      <c r="M148" s="161" t="s">
        <v>1</v>
      </c>
      <c r="N148" s="162" t="s">
        <v>37</v>
      </c>
      <c r="O148" s="58"/>
      <c r="P148" s="163">
        <f t="shared" si="11"/>
        <v>0</v>
      </c>
      <c r="Q148" s="163">
        <v>2.2354352039999998</v>
      </c>
      <c r="R148" s="163">
        <f t="shared" si="12"/>
        <v>2.9060657651999997</v>
      </c>
      <c r="S148" s="163">
        <v>0</v>
      </c>
      <c r="T148" s="164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217</v>
      </c>
      <c r="AT148" s="165" t="s">
        <v>213</v>
      </c>
      <c r="AU148" s="165" t="s">
        <v>84</v>
      </c>
      <c r="AY148" s="14" t="s">
        <v>211</v>
      </c>
      <c r="BE148" s="166">
        <f t="shared" si="14"/>
        <v>0</v>
      </c>
      <c r="BF148" s="166">
        <f t="shared" si="15"/>
        <v>0</v>
      </c>
      <c r="BG148" s="166">
        <f t="shared" si="16"/>
        <v>0</v>
      </c>
      <c r="BH148" s="166">
        <f t="shared" si="17"/>
        <v>0</v>
      </c>
      <c r="BI148" s="166">
        <f t="shared" si="18"/>
        <v>0</v>
      </c>
      <c r="BJ148" s="14" t="s">
        <v>84</v>
      </c>
      <c r="BK148" s="166">
        <f t="shared" si="19"/>
        <v>0</v>
      </c>
      <c r="BL148" s="14" t="s">
        <v>217</v>
      </c>
      <c r="BM148" s="165" t="s">
        <v>250</v>
      </c>
    </row>
    <row r="149" spans="1:65" s="2" customFormat="1" ht="24.2" customHeight="1" x14ac:dyDescent="0.2">
      <c r="A149" s="29"/>
      <c r="B149" s="152"/>
      <c r="C149" s="153" t="s">
        <v>251</v>
      </c>
      <c r="D149" s="153" t="s">
        <v>213</v>
      </c>
      <c r="E149" s="154" t="s">
        <v>1229</v>
      </c>
      <c r="F149" s="155" t="s">
        <v>1230</v>
      </c>
      <c r="G149" s="156" t="s">
        <v>223</v>
      </c>
      <c r="H149" s="157">
        <v>1.3</v>
      </c>
      <c r="I149" s="158"/>
      <c r="J149" s="159">
        <f t="shared" si="10"/>
        <v>0</v>
      </c>
      <c r="K149" s="160"/>
      <c r="L149" s="30"/>
      <c r="M149" s="161" t="s">
        <v>1</v>
      </c>
      <c r="N149" s="162" t="s">
        <v>37</v>
      </c>
      <c r="O149" s="58"/>
      <c r="P149" s="163">
        <f t="shared" si="11"/>
        <v>0</v>
      </c>
      <c r="Q149" s="163">
        <v>2.2151342039999999</v>
      </c>
      <c r="R149" s="163">
        <f t="shared" si="12"/>
        <v>2.8796744651999999</v>
      </c>
      <c r="S149" s="163">
        <v>0</v>
      </c>
      <c r="T149" s="164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217</v>
      </c>
      <c r="AT149" s="165" t="s">
        <v>213</v>
      </c>
      <c r="AU149" s="165" t="s">
        <v>84</v>
      </c>
      <c r="AY149" s="14" t="s">
        <v>211</v>
      </c>
      <c r="BE149" s="166">
        <f t="shared" si="14"/>
        <v>0</v>
      </c>
      <c r="BF149" s="166">
        <f t="shared" si="15"/>
        <v>0</v>
      </c>
      <c r="BG149" s="166">
        <f t="shared" si="16"/>
        <v>0</v>
      </c>
      <c r="BH149" s="166">
        <f t="shared" si="17"/>
        <v>0</v>
      </c>
      <c r="BI149" s="166">
        <f t="shared" si="18"/>
        <v>0</v>
      </c>
      <c r="BJ149" s="14" t="s">
        <v>84</v>
      </c>
      <c r="BK149" s="166">
        <f t="shared" si="19"/>
        <v>0</v>
      </c>
      <c r="BL149" s="14" t="s">
        <v>217</v>
      </c>
      <c r="BM149" s="165" t="s">
        <v>254</v>
      </c>
    </row>
    <row r="150" spans="1:65" s="2" customFormat="1" ht="24.2" customHeight="1" x14ac:dyDescent="0.2">
      <c r="A150" s="29"/>
      <c r="B150" s="152"/>
      <c r="C150" s="153" t="s">
        <v>234</v>
      </c>
      <c r="D150" s="153" t="s">
        <v>213</v>
      </c>
      <c r="E150" s="154" t="s">
        <v>2931</v>
      </c>
      <c r="F150" s="155" t="s">
        <v>2932</v>
      </c>
      <c r="G150" s="156" t="s">
        <v>223</v>
      </c>
      <c r="H150" s="157">
        <v>1.4</v>
      </c>
      <c r="I150" s="158"/>
      <c r="J150" s="159">
        <f t="shared" si="10"/>
        <v>0</v>
      </c>
      <c r="K150" s="160"/>
      <c r="L150" s="30"/>
      <c r="M150" s="161" t="s">
        <v>1</v>
      </c>
      <c r="N150" s="162" t="s">
        <v>37</v>
      </c>
      <c r="O150" s="58"/>
      <c r="P150" s="163">
        <f t="shared" si="11"/>
        <v>0</v>
      </c>
      <c r="Q150" s="163">
        <v>2.3453392040000001</v>
      </c>
      <c r="R150" s="163">
        <f t="shared" si="12"/>
        <v>3.2834748856</v>
      </c>
      <c r="S150" s="163">
        <v>0</v>
      </c>
      <c r="T150" s="164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217</v>
      </c>
      <c r="AT150" s="165" t="s">
        <v>213</v>
      </c>
      <c r="AU150" s="165" t="s">
        <v>84</v>
      </c>
      <c r="AY150" s="14" t="s">
        <v>211</v>
      </c>
      <c r="BE150" s="166">
        <f t="shared" si="14"/>
        <v>0</v>
      </c>
      <c r="BF150" s="166">
        <f t="shared" si="15"/>
        <v>0</v>
      </c>
      <c r="BG150" s="166">
        <f t="shared" si="16"/>
        <v>0</v>
      </c>
      <c r="BH150" s="166">
        <f t="shared" si="17"/>
        <v>0</v>
      </c>
      <c r="BI150" s="166">
        <f t="shared" si="18"/>
        <v>0</v>
      </c>
      <c r="BJ150" s="14" t="s">
        <v>84</v>
      </c>
      <c r="BK150" s="166">
        <f t="shared" si="19"/>
        <v>0</v>
      </c>
      <c r="BL150" s="14" t="s">
        <v>217</v>
      </c>
      <c r="BM150" s="165" t="s">
        <v>266</v>
      </c>
    </row>
    <row r="151" spans="1:65" s="2" customFormat="1" ht="24.2" customHeight="1" x14ac:dyDescent="0.2">
      <c r="A151" s="29"/>
      <c r="B151" s="152"/>
      <c r="C151" s="153" t="s">
        <v>259</v>
      </c>
      <c r="D151" s="153" t="s">
        <v>213</v>
      </c>
      <c r="E151" s="154" t="s">
        <v>2933</v>
      </c>
      <c r="F151" s="155" t="s">
        <v>2934</v>
      </c>
      <c r="G151" s="156" t="s">
        <v>216</v>
      </c>
      <c r="H151" s="157">
        <v>7.5</v>
      </c>
      <c r="I151" s="158"/>
      <c r="J151" s="159">
        <f t="shared" si="10"/>
        <v>0</v>
      </c>
      <c r="K151" s="160"/>
      <c r="L151" s="30"/>
      <c r="M151" s="161" t="s">
        <v>1</v>
      </c>
      <c r="N151" s="162" t="s">
        <v>37</v>
      </c>
      <c r="O151" s="58"/>
      <c r="P151" s="163">
        <f t="shared" si="11"/>
        <v>0</v>
      </c>
      <c r="Q151" s="163">
        <v>3.7677600000000002E-3</v>
      </c>
      <c r="R151" s="163">
        <f t="shared" si="12"/>
        <v>2.8258200000000001E-2</v>
      </c>
      <c r="S151" s="163">
        <v>0</v>
      </c>
      <c r="T151" s="164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217</v>
      </c>
      <c r="AT151" s="165" t="s">
        <v>213</v>
      </c>
      <c r="AU151" s="165" t="s">
        <v>84</v>
      </c>
      <c r="AY151" s="14" t="s">
        <v>211</v>
      </c>
      <c r="BE151" s="166">
        <f t="shared" si="14"/>
        <v>0</v>
      </c>
      <c r="BF151" s="166">
        <f t="shared" si="15"/>
        <v>0</v>
      </c>
      <c r="BG151" s="166">
        <f t="shared" si="16"/>
        <v>0</v>
      </c>
      <c r="BH151" s="166">
        <f t="shared" si="17"/>
        <v>0</v>
      </c>
      <c r="BI151" s="166">
        <f t="shared" si="18"/>
        <v>0</v>
      </c>
      <c r="BJ151" s="14" t="s">
        <v>84</v>
      </c>
      <c r="BK151" s="166">
        <f t="shared" si="19"/>
        <v>0</v>
      </c>
      <c r="BL151" s="14" t="s">
        <v>217</v>
      </c>
      <c r="BM151" s="165" t="s">
        <v>270</v>
      </c>
    </row>
    <row r="152" spans="1:65" s="2" customFormat="1" ht="24.2" customHeight="1" x14ac:dyDescent="0.2">
      <c r="A152" s="29"/>
      <c r="B152" s="152"/>
      <c r="C152" s="153" t="s">
        <v>239</v>
      </c>
      <c r="D152" s="153" t="s">
        <v>213</v>
      </c>
      <c r="E152" s="154" t="s">
        <v>2935</v>
      </c>
      <c r="F152" s="155" t="s">
        <v>2936</v>
      </c>
      <c r="G152" s="156" t="s">
        <v>216</v>
      </c>
      <c r="H152" s="157">
        <v>7.5</v>
      </c>
      <c r="I152" s="158"/>
      <c r="J152" s="159">
        <f t="shared" si="10"/>
        <v>0</v>
      </c>
      <c r="K152" s="160"/>
      <c r="L152" s="30"/>
      <c r="M152" s="161" t="s">
        <v>1</v>
      </c>
      <c r="N152" s="162" t="s">
        <v>37</v>
      </c>
      <c r="O152" s="58"/>
      <c r="P152" s="163">
        <f t="shared" si="11"/>
        <v>0</v>
      </c>
      <c r="Q152" s="163">
        <v>0</v>
      </c>
      <c r="R152" s="163">
        <f t="shared" si="12"/>
        <v>0</v>
      </c>
      <c r="S152" s="163">
        <v>0</v>
      </c>
      <c r="T152" s="164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217</v>
      </c>
      <c r="AT152" s="165" t="s">
        <v>213</v>
      </c>
      <c r="AU152" s="165" t="s">
        <v>84</v>
      </c>
      <c r="AY152" s="14" t="s">
        <v>211</v>
      </c>
      <c r="BE152" s="166">
        <f t="shared" si="14"/>
        <v>0</v>
      </c>
      <c r="BF152" s="166">
        <f t="shared" si="15"/>
        <v>0</v>
      </c>
      <c r="BG152" s="166">
        <f t="shared" si="16"/>
        <v>0</v>
      </c>
      <c r="BH152" s="166">
        <f t="shared" si="17"/>
        <v>0</v>
      </c>
      <c r="BI152" s="166">
        <f t="shared" si="18"/>
        <v>0</v>
      </c>
      <c r="BJ152" s="14" t="s">
        <v>84</v>
      </c>
      <c r="BK152" s="166">
        <f t="shared" si="19"/>
        <v>0</v>
      </c>
      <c r="BL152" s="14" t="s">
        <v>217</v>
      </c>
      <c r="BM152" s="165" t="s">
        <v>273</v>
      </c>
    </row>
    <row r="153" spans="1:65" s="2" customFormat="1" ht="16.5" customHeight="1" x14ac:dyDescent="0.2">
      <c r="A153" s="29"/>
      <c r="B153" s="152"/>
      <c r="C153" s="153" t="s">
        <v>267</v>
      </c>
      <c r="D153" s="153" t="s">
        <v>213</v>
      </c>
      <c r="E153" s="154" t="s">
        <v>1233</v>
      </c>
      <c r="F153" s="155" t="s">
        <v>1234</v>
      </c>
      <c r="G153" s="156" t="s">
        <v>238</v>
      </c>
      <c r="H153" s="157">
        <v>0.05</v>
      </c>
      <c r="I153" s="158"/>
      <c r="J153" s="159">
        <f t="shared" si="10"/>
        <v>0</v>
      </c>
      <c r="K153" s="160"/>
      <c r="L153" s="30"/>
      <c r="M153" s="161" t="s">
        <v>1</v>
      </c>
      <c r="N153" s="162" t="s">
        <v>37</v>
      </c>
      <c r="O153" s="58"/>
      <c r="P153" s="163">
        <f t="shared" si="11"/>
        <v>0</v>
      </c>
      <c r="Q153" s="163">
        <v>1.202961408</v>
      </c>
      <c r="R153" s="163">
        <f t="shared" si="12"/>
        <v>6.0148070400000003E-2</v>
      </c>
      <c r="S153" s="163">
        <v>0</v>
      </c>
      <c r="T153" s="164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217</v>
      </c>
      <c r="AT153" s="165" t="s">
        <v>213</v>
      </c>
      <c r="AU153" s="165" t="s">
        <v>84</v>
      </c>
      <c r="AY153" s="14" t="s">
        <v>211</v>
      </c>
      <c r="BE153" s="166">
        <f t="shared" si="14"/>
        <v>0</v>
      </c>
      <c r="BF153" s="166">
        <f t="shared" si="15"/>
        <v>0</v>
      </c>
      <c r="BG153" s="166">
        <f t="shared" si="16"/>
        <v>0</v>
      </c>
      <c r="BH153" s="166">
        <f t="shared" si="17"/>
        <v>0</v>
      </c>
      <c r="BI153" s="166">
        <f t="shared" si="18"/>
        <v>0</v>
      </c>
      <c r="BJ153" s="14" t="s">
        <v>84</v>
      </c>
      <c r="BK153" s="166">
        <f t="shared" si="19"/>
        <v>0</v>
      </c>
      <c r="BL153" s="14" t="s">
        <v>217</v>
      </c>
      <c r="BM153" s="165" t="s">
        <v>277</v>
      </c>
    </row>
    <row r="154" spans="1:65" s="2" customFormat="1" ht="24.2" customHeight="1" x14ac:dyDescent="0.2">
      <c r="A154" s="29"/>
      <c r="B154" s="152"/>
      <c r="C154" s="153" t="s">
        <v>243</v>
      </c>
      <c r="D154" s="153" t="s">
        <v>213</v>
      </c>
      <c r="E154" s="154" t="s">
        <v>2937</v>
      </c>
      <c r="F154" s="155" t="s">
        <v>2938</v>
      </c>
      <c r="G154" s="156" t="s">
        <v>223</v>
      </c>
      <c r="H154" s="157">
        <v>26.7</v>
      </c>
      <c r="I154" s="158"/>
      <c r="J154" s="159">
        <f t="shared" si="10"/>
        <v>0</v>
      </c>
      <c r="K154" s="160"/>
      <c r="L154" s="30"/>
      <c r="M154" s="161" t="s">
        <v>1</v>
      </c>
      <c r="N154" s="162" t="s">
        <v>37</v>
      </c>
      <c r="O154" s="58"/>
      <c r="P154" s="163">
        <f t="shared" si="11"/>
        <v>0</v>
      </c>
      <c r="Q154" s="163">
        <v>2.4157202039999999</v>
      </c>
      <c r="R154" s="163">
        <f t="shared" si="12"/>
        <v>64.499729446799989</v>
      </c>
      <c r="S154" s="163">
        <v>0</v>
      </c>
      <c r="T154" s="164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217</v>
      </c>
      <c r="AT154" s="165" t="s">
        <v>213</v>
      </c>
      <c r="AU154" s="165" t="s">
        <v>84</v>
      </c>
      <c r="AY154" s="14" t="s">
        <v>211</v>
      </c>
      <c r="BE154" s="166">
        <f t="shared" si="14"/>
        <v>0</v>
      </c>
      <c r="BF154" s="166">
        <f t="shared" si="15"/>
        <v>0</v>
      </c>
      <c r="BG154" s="166">
        <f t="shared" si="16"/>
        <v>0</v>
      </c>
      <c r="BH154" s="166">
        <f t="shared" si="17"/>
        <v>0</v>
      </c>
      <c r="BI154" s="166">
        <f t="shared" si="18"/>
        <v>0</v>
      </c>
      <c r="BJ154" s="14" t="s">
        <v>84</v>
      </c>
      <c r="BK154" s="166">
        <f t="shared" si="19"/>
        <v>0</v>
      </c>
      <c r="BL154" s="14" t="s">
        <v>217</v>
      </c>
      <c r="BM154" s="165" t="s">
        <v>280</v>
      </c>
    </row>
    <row r="155" spans="1:65" s="2" customFormat="1" ht="21.75" customHeight="1" x14ac:dyDescent="0.2">
      <c r="A155" s="29"/>
      <c r="B155" s="152"/>
      <c r="C155" s="153" t="s">
        <v>274</v>
      </c>
      <c r="D155" s="153" t="s">
        <v>213</v>
      </c>
      <c r="E155" s="154" t="s">
        <v>2939</v>
      </c>
      <c r="F155" s="155" t="s">
        <v>2940</v>
      </c>
      <c r="G155" s="156" t="s">
        <v>216</v>
      </c>
      <c r="H155" s="157">
        <v>133.5</v>
      </c>
      <c r="I155" s="158"/>
      <c r="J155" s="159">
        <f t="shared" si="10"/>
        <v>0</v>
      </c>
      <c r="K155" s="160"/>
      <c r="L155" s="30"/>
      <c r="M155" s="161" t="s">
        <v>1</v>
      </c>
      <c r="N155" s="162" t="s">
        <v>37</v>
      </c>
      <c r="O155" s="58"/>
      <c r="P155" s="163">
        <f t="shared" si="11"/>
        <v>0</v>
      </c>
      <c r="Q155" s="163">
        <v>3.7677600000000002E-3</v>
      </c>
      <c r="R155" s="163">
        <f t="shared" si="12"/>
        <v>0.50299596000000002</v>
      </c>
      <c r="S155" s="163">
        <v>0</v>
      </c>
      <c r="T155" s="164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217</v>
      </c>
      <c r="AT155" s="165" t="s">
        <v>213</v>
      </c>
      <c r="AU155" s="165" t="s">
        <v>84</v>
      </c>
      <c r="AY155" s="14" t="s">
        <v>211</v>
      </c>
      <c r="BE155" s="166">
        <f t="shared" si="14"/>
        <v>0</v>
      </c>
      <c r="BF155" s="166">
        <f t="shared" si="15"/>
        <v>0</v>
      </c>
      <c r="BG155" s="166">
        <f t="shared" si="16"/>
        <v>0</v>
      </c>
      <c r="BH155" s="166">
        <f t="shared" si="17"/>
        <v>0</v>
      </c>
      <c r="BI155" s="166">
        <f t="shared" si="18"/>
        <v>0</v>
      </c>
      <c r="BJ155" s="14" t="s">
        <v>84</v>
      </c>
      <c r="BK155" s="166">
        <f t="shared" si="19"/>
        <v>0</v>
      </c>
      <c r="BL155" s="14" t="s">
        <v>217</v>
      </c>
      <c r="BM155" s="165" t="s">
        <v>284</v>
      </c>
    </row>
    <row r="156" spans="1:65" s="2" customFormat="1" ht="24.2" customHeight="1" x14ac:dyDescent="0.2">
      <c r="A156" s="29"/>
      <c r="B156" s="152"/>
      <c r="C156" s="153" t="s">
        <v>247</v>
      </c>
      <c r="D156" s="153" t="s">
        <v>213</v>
      </c>
      <c r="E156" s="154" t="s">
        <v>2941</v>
      </c>
      <c r="F156" s="155" t="s">
        <v>2942</v>
      </c>
      <c r="G156" s="156" t="s">
        <v>216</v>
      </c>
      <c r="H156" s="157">
        <v>133.5</v>
      </c>
      <c r="I156" s="158"/>
      <c r="J156" s="159">
        <f t="shared" si="10"/>
        <v>0</v>
      </c>
      <c r="K156" s="160"/>
      <c r="L156" s="30"/>
      <c r="M156" s="161" t="s">
        <v>1</v>
      </c>
      <c r="N156" s="162" t="s">
        <v>37</v>
      </c>
      <c r="O156" s="58"/>
      <c r="P156" s="163">
        <f t="shared" si="11"/>
        <v>0</v>
      </c>
      <c r="Q156" s="163">
        <v>0</v>
      </c>
      <c r="R156" s="163">
        <f t="shared" si="12"/>
        <v>0</v>
      </c>
      <c r="S156" s="163">
        <v>0</v>
      </c>
      <c r="T156" s="164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217</v>
      </c>
      <c r="AT156" s="165" t="s">
        <v>213</v>
      </c>
      <c r="AU156" s="165" t="s">
        <v>84</v>
      </c>
      <c r="AY156" s="14" t="s">
        <v>211</v>
      </c>
      <c r="BE156" s="166">
        <f t="shared" si="14"/>
        <v>0</v>
      </c>
      <c r="BF156" s="166">
        <f t="shared" si="15"/>
        <v>0</v>
      </c>
      <c r="BG156" s="166">
        <f t="shared" si="16"/>
        <v>0</v>
      </c>
      <c r="BH156" s="166">
        <f t="shared" si="17"/>
        <v>0</v>
      </c>
      <c r="BI156" s="166">
        <f t="shared" si="18"/>
        <v>0</v>
      </c>
      <c r="BJ156" s="14" t="s">
        <v>84</v>
      </c>
      <c r="BK156" s="166">
        <f t="shared" si="19"/>
        <v>0</v>
      </c>
      <c r="BL156" s="14" t="s">
        <v>217</v>
      </c>
      <c r="BM156" s="165" t="s">
        <v>291</v>
      </c>
    </row>
    <row r="157" spans="1:65" s="2" customFormat="1" ht="16.5" customHeight="1" x14ac:dyDescent="0.2">
      <c r="A157" s="29"/>
      <c r="B157" s="152"/>
      <c r="C157" s="153" t="s">
        <v>281</v>
      </c>
      <c r="D157" s="153" t="s">
        <v>213</v>
      </c>
      <c r="E157" s="154" t="s">
        <v>2943</v>
      </c>
      <c r="F157" s="155" t="s">
        <v>2944</v>
      </c>
      <c r="G157" s="156" t="s">
        <v>238</v>
      </c>
      <c r="H157" s="157">
        <v>0.78</v>
      </c>
      <c r="I157" s="158"/>
      <c r="J157" s="159">
        <f t="shared" si="10"/>
        <v>0</v>
      </c>
      <c r="K157" s="160"/>
      <c r="L157" s="30"/>
      <c r="M157" s="161" t="s">
        <v>1</v>
      </c>
      <c r="N157" s="162" t="s">
        <v>37</v>
      </c>
      <c r="O157" s="58"/>
      <c r="P157" s="163">
        <f t="shared" si="11"/>
        <v>0</v>
      </c>
      <c r="Q157" s="163">
        <v>1.0189584970000001</v>
      </c>
      <c r="R157" s="163">
        <f t="shared" si="12"/>
        <v>0.79478762766000011</v>
      </c>
      <c r="S157" s="163">
        <v>0</v>
      </c>
      <c r="T157" s="164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217</v>
      </c>
      <c r="AT157" s="165" t="s">
        <v>213</v>
      </c>
      <c r="AU157" s="165" t="s">
        <v>84</v>
      </c>
      <c r="AY157" s="14" t="s">
        <v>211</v>
      </c>
      <c r="BE157" s="166">
        <f t="shared" si="14"/>
        <v>0</v>
      </c>
      <c r="BF157" s="166">
        <f t="shared" si="15"/>
        <v>0</v>
      </c>
      <c r="BG157" s="166">
        <f t="shared" si="16"/>
        <v>0</v>
      </c>
      <c r="BH157" s="166">
        <f t="shared" si="17"/>
        <v>0</v>
      </c>
      <c r="BI157" s="166">
        <f t="shared" si="18"/>
        <v>0</v>
      </c>
      <c r="BJ157" s="14" t="s">
        <v>84</v>
      </c>
      <c r="BK157" s="166">
        <f t="shared" si="19"/>
        <v>0</v>
      </c>
      <c r="BL157" s="14" t="s">
        <v>217</v>
      </c>
      <c r="BM157" s="165" t="s">
        <v>287</v>
      </c>
    </row>
    <row r="158" spans="1:65" s="2" customFormat="1" ht="24.2" customHeight="1" x14ac:dyDescent="0.2">
      <c r="A158" s="29"/>
      <c r="B158" s="152"/>
      <c r="C158" s="153" t="s">
        <v>250</v>
      </c>
      <c r="D158" s="153" t="s">
        <v>213</v>
      </c>
      <c r="E158" s="154" t="s">
        <v>2945</v>
      </c>
      <c r="F158" s="155" t="s">
        <v>2946</v>
      </c>
      <c r="G158" s="156" t="s">
        <v>223</v>
      </c>
      <c r="H158" s="157">
        <v>2.1</v>
      </c>
      <c r="I158" s="158"/>
      <c r="J158" s="159">
        <f t="shared" si="10"/>
        <v>0</v>
      </c>
      <c r="K158" s="160"/>
      <c r="L158" s="30"/>
      <c r="M158" s="161" t="s">
        <v>1</v>
      </c>
      <c r="N158" s="162" t="s">
        <v>37</v>
      </c>
      <c r="O158" s="58"/>
      <c r="P158" s="163">
        <f t="shared" si="11"/>
        <v>0</v>
      </c>
      <c r="Q158" s="163">
        <v>2.4157202039999999</v>
      </c>
      <c r="R158" s="163">
        <f t="shared" si="12"/>
        <v>5.0730124284000002</v>
      </c>
      <c r="S158" s="163">
        <v>0</v>
      </c>
      <c r="T158" s="164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217</v>
      </c>
      <c r="AT158" s="165" t="s">
        <v>213</v>
      </c>
      <c r="AU158" s="165" t="s">
        <v>84</v>
      </c>
      <c r="AY158" s="14" t="s">
        <v>211</v>
      </c>
      <c r="BE158" s="166">
        <f t="shared" si="14"/>
        <v>0</v>
      </c>
      <c r="BF158" s="166">
        <f t="shared" si="15"/>
        <v>0</v>
      </c>
      <c r="BG158" s="166">
        <f t="shared" si="16"/>
        <v>0</v>
      </c>
      <c r="BH158" s="166">
        <f t="shared" si="17"/>
        <v>0</v>
      </c>
      <c r="BI158" s="166">
        <f t="shared" si="18"/>
        <v>0</v>
      </c>
      <c r="BJ158" s="14" t="s">
        <v>84</v>
      </c>
      <c r="BK158" s="166">
        <f t="shared" si="19"/>
        <v>0</v>
      </c>
      <c r="BL158" s="14" t="s">
        <v>217</v>
      </c>
      <c r="BM158" s="165" t="s">
        <v>294</v>
      </c>
    </row>
    <row r="159" spans="1:65" s="2" customFormat="1" ht="21.75" customHeight="1" x14ac:dyDescent="0.2">
      <c r="A159" s="29"/>
      <c r="B159" s="152"/>
      <c r="C159" s="153" t="s">
        <v>288</v>
      </c>
      <c r="D159" s="153" t="s">
        <v>213</v>
      </c>
      <c r="E159" s="154" t="s">
        <v>2947</v>
      </c>
      <c r="F159" s="155" t="s">
        <v>2948</v>
      </c>
      <c r="G159" s="156" t="s">
        <v>216</v>
      </c>
      <c r="H159" s="157">
        <v>3.4</v>
      </c>
      <c r="I159" s="158"/>
      <c r="J159" s="159">
        <f t="shared" si="10"/>
        <v>0</v>
      </c>
      <c r="K159" s="160"/>
      <c r="L159" s="30"/>
      <c r="M159" s="161" t="s">
        <v>1</v>
      </c>
      <c r="N159" s="162" t="s">
        <v>37</v>
      </c>
      <c r="O159" s="58"/>
      <c r="P159" s="163">
        <f t="shared" si="11"/>
        <v>0</v>
      </c>
      <c r="Q159" s="163">
        <v>3.7677600000000002E-3</v>
      </c>
      <c r="R159" s="163">
        <f t="shared" si="12"/>
        <v>1.2810384000000001E-2</v>
      </c>
      <c r="S159" s="163">
        <v>0</v>
      </c>
      <c r="T159" s="164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217</v>
      </c>
      <c r="AT159" s="165" t="s">
        <v>213</v>
      </c>
      <c r="AU159" s="165" t="s">
        <v>84</v>
      </c>
      <c r="AY159" s="14" t="s">
        <v>211</v>
      </c>
      <c r="BE159" s="166">
        <f t="shared" si="14"/>
        <v>0</v>
      </c>
      <c r="BF159" s="166">
        <f t="shared" si="15"/>
        <v>0</v>
      </c>
      <c r="BG159" s="166">
        <f t="shared" si="16"/>
        <v>0</v>
      </c>
      <c r="BH159" s="166">
        <f t="shared" si="17"/>
        <v>0</v>
      </c>
      <c r="BI159" s="166">
        <f t="shared" si="18"/>
        <v>0</v>
      </c>
      <c r="BJ159" s="14" t="s">
        <v>84</v>
      </c>
      <c r="BK159" s="166">
        <f t="shared" si="19"/>
        <v>0</v>
      </c>
      <c r="BL159" s="14" t="s">
        <v>217</v>
      </c>
      <c r="BM159" s="165" t="s">
        <v>297</v>
      </c>
    </row>
    <row r="160" spans="1:65" s="2" customFormat="1" ht="24.2" customHeight="1" x14ac:dyDescent="0.2">
      <c r="A160" s="29"/>
      <c r="B160" s="152"/>
      <c r="C160" s="153" t="s">
        <v>254</v>
      </c>
      <c r="D160" s="153" t="s">
        <v>213</v>
      </c>
      <c r="E160" s="154" t="s">
        <v>2949</v>
      </c>
      <c r="F160" s="155" t="s">
        <v>2950</v>
      </c>
      <c r="G160" s="156" t="s">
        <v>216</v>
      </c>
      <c r="H160" s="157">
        <v>3.4</v>
      </c>
      <c r="I160" s="158"/>
      <c r="J160" s="159">
        <f t="shared" si="10"/>
        <v>0</v>
      </c>
      <c r="K160" s="160"/>
      <c r="L160" s="30"/>
      <c r="M160" s="161" t="s">
        <v>1</v>
      </c>
      <c r="N160" s="162" t="s">
        <v>37</v>
      </c>
      <c r="O160" s="58"/>
      <c r="P160" s="163">
        <f t="shared" si="11"/>
        <v>0</v>
      </c>
      <c r="Q160" s="163">
        <v>0</v>
      </c>
      <c r="R160" s="163">
        <f t="shared" si="12"/>
        <v>0</v>
      </c>
      <c r="S160" s="163">
        <v>0</v>
      </c>
      <c r="T160" s="164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217</v>
      </c>
      <c r="AT160" s="165" t="s">
        <v>213</v>
      </c>
      <c r="AU160" s="165" t="s">
        <v>84</v>
      </c>
      <c r="AY160" s="14" t="s">
        <v>211</v>
      </c>
      <c r="BE160" s="166">
        <f t="shared" si="14"/>
        <v>0</v>
      </c>
      <c r="BF160" s="166">
        <f t="shared" si="15"/>
        <v>0</v>
      </c>
      <c r="BG160" s="166">
        <f t="shared" si="16"/>
        <v>0</v>
      </c>
      <c r="BH160" s="166">
        <f t="shared" si="17"/>
        <v>0</v>
      </c>
      <c r="BI160" s="166">
        <f t="shared" si="18"/>
        <v>0</v>
      </c>
      <c r="BJ160" s="14" t="s">
        <v>84</v>
      </c>
      <c r="BK160" s="166">
        <f t="shared" si="19"/>
        <v>0</v>
      </c>
      <c r="BL160" s="14" t="s">
        <v>217</v>
      </c>
      <c r="BM160" s="165" t="s">
        <v>300</v>
      </c>
    </row>
    <row r="161" spans="1:65" s="2" customFormat="1" ht="16.5" customHeight="1" x14ac:dyDescent="0.2">
      <c r="A161" s="29"/>
      <c r="B161" s="152"/>
      <c r="C161" s="153" t="s">
        <v>7</v>
      </c>
      <c r="D161" s="153" t="s">
        <v>213</v>
      </c>
      <c r="E161" s="154" t="s">
        <v>2951</v>
      </c>
      <c r="F161" s="155" t="s">
        <v>2952</v>
      </c>
      <c r="G161" s="156" t="s">
        <v>238</v>
      </c>
      <c r="H161" s="157">
        <v>0.14000000000000001</v>
      </c>
      <c r="I161" s="158"/>
      <c r="J161" s="159">
        <f t="shared" si="10"/>
        <v>0</v>
      </c>
      <c r="K161" s="160"/>
      <c r="L161" s="30"/>
      <c r="M161" s="161" t="s">
        <v>1</v>
      </c>
      <c r="N161" s="162" t="s">
        <v>37</v>
      </c>
      <c r="O161" s="58"/>
      <c r="P161" s="163">
        <f t="shared" si="11"/>
        <v>0</v>
      </c>
      <c r="Q161" s="163">
        <v>1.0189584970000001</v>
      </c>
      <c r="R161" s="163">
        <f t="shared" si="12"/>
        <v>0.14265418958000003</v>
      </c>
      <c r="S161" s="163">
        <v>0</v>
      </c>
      <c r="T161" s="164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217</v>
      </c>
      <c r="AT161" s="165" t="s">
        <v>213</v>
      </c>
      <c r="AU161" s="165" t="s">
        <v>84</v>
      </c>
      <c r="AY161" s="14" t="s">
        <v>211</v>
      </c>
      <c r="BE161" s="166">
        <f t="shared" si="14"/>
        <v>0</v>
      </c>
      <c r="BF161" s="166">
        <f t="shared" si="15"/>
        <v>0</v>
      </c>
      <c r="BG161" s="166">
        <f t="shared" si="16"/>
        <v>0</v>
      </c>
      <c r="BH161" s="166">
        <f t="shared" si="17"/>
        <v>0</v>
      </c>
      <c r="BI161" s="166">
        <f t="shared" si="18"/>
        <v>0</v>
      </c>
      <c r="BJ161" s="14" t="s">
        <v>84</v>
      </c>
      <c r="BK161" s="166">
        <f t="shared" si="19"/>
        <v>0</v>
      </c>
      <c r="BL161" s="14" t="s">
        <v>217</v>
      </c>
      <c r="BM161" s="165" t="s">
        <v>304</v>
      </c>
    </row>
    <row r="162" spans="1:65" s="2" customFormat="1" ht="24.2" customHeight="1" x14ac:dyDescent="0.2">
      <c r="A162" s="29"/>
      <c r="B162" s="152"/>
      <c r="C162" s="153" t="s">
        <v>266</v>
      </c>
      <c r="D162" s="153" t="s">
        <v>213</v>
      </c>
      <c r="E162" s="154" t="s">
        <v>2953</v>
      </c>
      <c r="F162" s="155" t="s">
        <v>2954</v>
      </c>
      <c r="G162" s="156" t="s">
        <v>223</v>
      </c>
      <c r="H162" s="157">
        <v>3.7</v>
      </c>
      <c r="I162" s="158"/>
      <c r="J162" s="159">
        <f t="shared" si="10"/>
        <v>0</v>
      </c>
      <c r="K162" s="160"/>
      <c r="L162" s="30"/>
      <c r="M162" s="161" t="s">
        <v>1</v>
      </c>
      <c r="N162" s="162" t="s">
        <v>37</v>
      </c>
      <c r="O162" s="58"/>
      <c r="P162" s="163">
        <f t="shared" si="11"/>
        <v>0</v>
      </c>
      <c r="Q162" s="163">
        <v>2.4157202039999999</v>
      </c>
      <c r="R162" s="163">
        <f t="shared" si="12"/>
        <v>8.9381647548000007</v>
      </c>
      <c r="S162" s="163">
        <v>0</v>
      </c>
      <c r="T162" s="164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217</v>
      </c>
      <c r="AT162" s="165" t="s">
        <v>213</v>
      </c>
      <c r="AU162" s="165" t="s">
        <v>84</v>
      </c>
      <c r="AY162" s="14" t="s">
        <v>211</v>
      </c>
      <c r="BE162" s="166">
        <f t="shared" si="14"/>
        <v>0</v>
      </c>
      <c r="BF162" s="166">
        <f t="shared" si="15"/>
        <v>0</v>
      </c>
      <c r="BG162" s="166">
        <f t="shared" si="16"/>
        <v>0</v>
      </c>
      <c r="BH162" s="166">
        <f t="shared" si="17"/>
        <v>0</v>
      </c>
      <c r="BI162" s="166">
        <f t="shared" si="18"/>
        <v>0</v>
      </c>
      <c r="BJ162" s="14" t="s">
        <v>84</v>
      </c>
      <c r="BK162" s="166">
        <f t="shared" si="19"/>
        <v>0</v>
      </c>
      <c r="BL162" s="14" t="s">
        <v>217</v>
      </c>
      <c r="BM162" s="165" t="s">
        <v>307</v>
      </c>
    </row>
    <row r="163" spans="1:65" s="2" customFormat="1" ht="24.2" customHeight="1" x14ac:dyDescent="0.2">
      <c r="A163" s="29"/>
      <c r="B163" s="152"/>
      <c r="C163" s="153" t="s">
        <v>301</v>
      </c>
      <c r="D163" s="153" t="s">
        <v>213</v>
      </c>
      <c r="E163" s="154" t="s">
        <v>2955</v>
      </c>
      <c r="F163" s="155" t="s">
        <v>2956</v>
      </c>
      <c r="G163" s="156" t="s">
        <v>223</v>
      </c>
      <c r="H163" s="157">
        <v>1.4</v>
      </c>
      <c r="I163" s="158"/>
      <c r="J163" s="159">
        <f t="shared" si="10"/>
        <v>0</v>
      </c>
      <c r="K163" s="160"/>
      <c r="L163" s="30"/>
      <c r="M163" s="161" t="s">
        <v>1</v>
      </c>
      <c r="N163" s="162" t="s">
        <v>37</v>
      </c>
      <c r="O163" s="58"/>
      <c r="P163" s="163">
        <f t="shared" si="11"/>
        <v>0</v>
      </c>
      <c r="Q163" s="163">
        <v>2.3453392040000001</v>
      </c>
      <c r="R163" s="163">
        <f t="shared" si="12"/>
        <v>3.2834748856</v>
      </c>
      <c r="S163" s="163">
        <v>0</v>
      </c>
      <c r="T163" s="164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217</v>
      </c>
      <c r="AT163" s="165" t="s">
        <v>213</v>
      </c>
      <c r="AU163" s="165" t="s">
        <v>84</v>
      </c>
      <c r="AY163" s="14" t="s">
        <v>211</v>
      </c>
      <c r="BE163" s="166">
        <f t="shared" si="14"/>
        <v>0</v>
      </c>
      <c r="BF163" s="166">
        <f t="shared" si="15"/>
        <v>0</v>
      </c>
      <c r="BG163" s="166">
        <f t="shared" si="16"/>
        <v>0</v>
      </c>
      <c r="BH163" s="166">
        <f t="shared" si="17"/>
        <v>0</v>
      </c>
      <c r="BI163" s="166">
        <f t="shared" si="18"/>
        <v>0</v>
      </c>
      <c r="BJ163" s="14" t="s">
        <v>84</v>
      </c>
      <c r="BK163" s="166">
        <f t="shared" si="19"/>
        <v>0</v>
      </c>
      <c r="BL163" s="14" t="s">
        <v>217</v>
      </c>
      <c r="BM163" s="165" t="s">
        <v>311</v>
      </c>
    </row>
    <row r="164" spans="1:65" s="2" customFormat="1" ht="24.2" customHeight="1" x14ac:dyDescent="0.2">
      <c r="A164" s="29"/>
      <c r="B164" s="152"/>
      <c r="C164" s="153" t="s">
        <v>270</v>
      </c>
      <c r="D164" s="153" t="s">
        <v>213</v>
      </c>
      <c r="E164" s="154" t="s">
        <v>2957</v>
      </c>
      <c r="F164" s="155" t="s">
        <v>2958</v>
      </c>
      <c r="G164" s="156" t="s">
        <v>216</v>
      </c>
      <c r="H164" s="157">
        <v>59.9</v>
      </c>
      <c r="I164" s="158"/>
      <c r="J164" s="159">
        <f t="shared" si="10"/>
        <v>0</v>
      </c>
      <c r="K164" s="160"/>
      <c r="L164" s="30"/>
      <c r="M164" s="161" t="s">
        <v>1</v>
      </c>
      <c r="N164" s="162" t="s">
        <v>37</v>
      </c>
      <c r="O164" s="58"/>
      <c r="P164" s="163">
        <f t="shared" si="11"/>
        <v>0</v>
      </c>
      <c r="Q164" s="163">
        <v>9.0867370000000003E-2</v>
      </c>
      <c r="R164" s="163">
        <f t="shared" si="12"/>
        <v>5.4429554629999997</v>
      </c>
      <c r="S164" s="163">
        <v>0</v>
      </c>
      <c r="T164" s="164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217</v>
      </c>
      <c r="AT164" s="165" t="s">
        <v>213</v>
      </c>
      <c r="AU164" s="165" t="s">
        <v>84</v>
      </c>
      <c r="AY164" s="14" t="s">
        <v>211</v>
      </c>
      <c r="BE164" s="166">
        <f t="shared" si="14"/>
        <v>0</v>
      </c>
      <c r="BF164" s="166">
        <f t="shared" si="15"/>
        <v>0</v>
      </c>
      <c r="BG164" s="166">
        <f t="shared" si="16"/>
        <v>0</v>
      </c>
      <c r="BH164" s="166">
        <f t="shared" si="17"/>
        <v>0</v>
      </c>
      <c r="BI164" s="166">
        <f t="shared" si="18"/>
        <v>0</v>
      </c>
      <c r="BJ164" s="14" t="s">
        <v>84</v>
      </c>
      <c r="BK164" s="166">
        <f t="shared" si="19"/>
        <v>0</v>
      </c>
      <c r="BL164" s="14" t="s">
        <v>217</v>
      </c>
      <c r="BM164" s="165" t="s">
        <v>314</v>
      </c>
    </row>
    <row r="165" spans="1:65" s="2" customFormat="1" ht="24.2" customHeight="1" x14ac:dyDescent="0.2">
      <c r="A165" s="29"/>
      <c r="B165" s="152"/>
      <c r="C165" s="153" t="s">
        <v>308</v>
      </c>
      <c r="D165" s="153" t="s">
        <v>213</v>
      </c>
      <c r="E165" s="154" t="s">
        <v>2959</v>
      </c>
      <c r="F165" s="155" t="s">
        <v>2960</v>
      </c>
      <c r="G165" s="156" t="s">
        <v>216</v>
      </c>
      <c r="H165" s="157">
        <v>59.9</v>
      </c>
      <c r="I165" s="158"/>
      <c r="J165" s="159">
        <f t="shared" si="10"/>
        <v>0</v>
      </c>
      <c r="K165" s="160"/>
      <c r="L165" s="30"/>
      <c r="M165" s="161" t="s">
        <v>1</v>
      </c>
      <c r="N165" s="162" t="s">
        <v>37</v>
      </c>
      <c r="O165" s="58"/>
      <c r="P165" s="163">
        <f t="shared" si="11"/>
        <v>0</v>
      </c>
      <c r="Q165" s="163">
        <v>0</v>
      </c>
      <c r="R165" s="163">
        <f t="shared" si="12"/>
        <v>0</v>
      </c>
      <c r="S165" s="163">
        <v>0</v>
      </c>
      <c r="T165" s="164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217</v>
      </c>
      <c r="AT165" s="165" t="s">
        <v>213</v>
      </c>
      <c r="AU165" s="165" t="s">
        <v>84</v>
      </c>
      <c r="AY165" s="14" t="s">
        <v>211</v>
      </c>
      <c r="BE165" s="166">
        <f t="shared" si="14"/>
        <v>0</v>
      </c>
      <c r="BF165" s="166">
        <f t="shared" si="15"/>
        <v>0</v>
      </c>
      <c r="BG165" s="166">
        <f t="shared" si="16"/>
        <v>0</v>
      </c>
      <c r="BH165" s="166">
        <f t="shared" si="17"/>
        <v>0</v>
      </c>
      <c r="BI165" s="166">
        <f t="shared" si="18"/>
        <v>0</v>
      </c>
      <c r="BJ165" s="14" t="s">
        <v>84</v>
      </c>
      <c r="BK165" s="166">
        <f t="shared" si="19"/>
        <v>0</v>
      </c>
      <c r="BL165" s="14" t="s">
        <v>217</v>
      </c>
      <c r="BM165" s="165" t="s">
        <v>322</v>
      </c>
    </row>
    <row r="166" spans="1:65" s="2" customFormat="1" ht="21.75" customHeight="1" x14ac:dyDescent="0.2">
      <c r="A166" s="29"/>
      <c r="B166" s="152"/>
      <c r="C166" s="153" t="s">
        <v>273</v>
      </c>
      <c r="D166" s="153" t="s">
        <v>213</v>
      </c>
      <c r="E166" s="154" t="s">
        <v>2961</v>
      </c>
      <c r="F166" s="155" t="s">
        <v>2962</v>
      </c>
      <c r="G166" s="156" t="s">
        <v>238</v>
      </c>
      <c r="H166" s="157">
        <v>0.8</v>
      </c>
      <c r="I166" s="158"/>
      <c r="J166" s="159">
        <f t="shared" si="10"/>
        <v>0</v>
      </c>
      <c r="K166" s="160"/>
      <c r="L166" s="30"/>
      <c r="M166" s="161" t="s">
        <v>1</v>
      </c>
      <c r="N166" s="162" t="s">
        <v>37</v>
      </c>
      <c r="O166" s="58"/>
      <c r="P166" s="163">
        <f t="shared" si="11"/>
        <v>0</v>
      </c>
      <c r="Q166" s="163">
        <v>1.0189584970000001</v>
      </c>
      <c r="R166" s="163">
        <f t="shared" si="12"/>
        <v>0.8151667976000001</v>
      </c>
      <c r="S166" s="163">
        <v>0</v>
      </c>
      <c r="T166" s="164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217</v>
      </c>
      <c r="AT166" s="165" t="s">
        <v>213</v>
      </c>
      <c r="AU166" s="165" t="s">
        <v>84</v>
      </c>
      <c r="AY166" s="14" t="s">
        <v>211</v>
      </c>
      <c r="BE166" s="166">
        <f t="shared" si="14"/>
        <v>0</v>
      </c>
      <c r="BF166" s="166">
        <f t="shared" si="15"/>
        <v>0</v>
      </c>
      <c r="BG166" s="166">
        <f t="shared" si="16"/>
        <v>0</v>
      </c>
      <c r="BH166" s="166">
        <f t="shared" si="17"/>
        <v>0</v>
      </c>
      <c r="BI166" s="166">
        <f t="shared" si="18"/>
        <v>0</v>
      </c>
      <c r="BJ166" s="14" t="s">
        <v>84</v>
      </c>
      <c r="BK166" s="166">
        <f t="shared" si="19"/>
        <v>0</v>
      </c>
      <c r="BL166" s="14" t="s">
        <v>217</v>
      </c>
      <c r="BM166" s="165" t="s">
        <v>326</v>
      </c>
    </row>
    <row r="167" spans="1:65" s="12" customFormat="1" ht="22.9" customHeight="1" x14ac:dyDescent="0.2">
      <c r="B167" s="139"/>
      <c r="D167" s="140" t="s">
        <v>70</v>
      </c>
      <c r="E167" s="150" t="s">
        <v>228</v>
      </c>
      <c r="F167" s="150" t="s">
        <v>240</v>
      </c>
      <c r="I167" s="142"/>
      <c r="J167" s="151">
        <f>BK167</f>
        <v>0</v>
      </c>
      <c r="L167" s="139"/>
      <c r="M167" s="144"/>
      <c r="N167" s="145"/>
      <c r="O167" s="145"/>
      <c r="P167" s="146">
        <f>SUM(P168:P169)</f>
        <v>0</v>
      </c>
      <c r="Q167" s="145"/>
      <c r="R167" s="146">
        <f>SUM(R168:R169)</f>
        <v>0</v>
      </c>
      <c r="S167" s="145"/>
      <c r="T167" s="147">
        <f>SUM(T168:T169)</f>
        <v>0</v>
      </c>
      <c r="AR167" s="140" t="s">
        <v>78</v>
      </c>
      <c r="AT167" s="148" t="s">
        <v>70</v>
      </c>
      <c r="AU167" s="148" t="s">
        <v>78</v>
      </c>
      <c r="AY167" s="140" t="s">
        <v>211</v>
      </c>
      <c r="BK167" s="149">
        <f>SUM(BK168:BK169)</f>
        <v>0</v>
      </c>
    </row>
    <row r="168" spans="1:65" s="2" customFormat="1" ht="44.25" customHeight="1" x14ac:dyDescent="0.2">
      <c r="A168" s="29"/>
      <c r="B168" s="152"/>
      <c r="C168" s="153" t="s">
        <v>316</v>
      </c>
      <c r="D168" s="153" t="s">
        <v>213</v>
      </c>
      <c r="E168" s="154" t="s">
        <v>2963</v>
      </c>
      <c r="F168" s="155" t="s">
        <v>2964</v>
      </c>
      <c r="G168" s="156" t="s">
        <v>216</v>
      </c>
      <c r="H168" s="157">
        <v>22</v>
      </c>
      <c r="I168" s="158"/>
      <c r="J168" s="159">
        <f>ROUND(I168*H168,2)</f>
        <v>0</v>
      </c>
      <c r="K168" s="160"/>
      <c r="L168" s="30"/>
      <c r="M168" s="161" t="s">
        <v>1</v>
      </c>
      <c r="N168" s="162" t="s">
        <v>37</v>
      </c>
      <c r="O168" s="58"/>
      <c r="P168" s="163">
        <f>O168*H168</f>
        <v>0</v>
      </c>
      <c r="Q168" s="163">
        <v>0</v>
      </c>
      <c r="R168" s="163">
        <f>Q168*H168</f>
        <v>0</v>
      </c>
      <c r="S168" s="163">
        <v>0</v>
      </c>
      <c r="T168" s="164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217</v>
      </c>
      <c r="AT168" s="165" t="s">
        <v>213</v>
      </c>
      <c r="AU168" s="165" t="s">
        <v>84</v>
      </c>
      <c r="AY168" s="14" t="s">
        <v>211</v>
      </c>
      <c r="BE168" s="166">
        <f>IF(N168="základná",J168,0)</f>
        <v>0</v>
      </c>
      <c r="BF168" s="166">
        <f>IF(N168="znížená",J168,0)</f>
        <v>0</v>
      </c>
      <c r="BG168" s="166">
        <f>IF(N168="zákl. prenesená",J168,0)</f>
        <v>0</v>
      </c>
      <c r="BH168" s="166">
        <f>IF(N168="zníž. prenesená",J168,0)</f>
        <v>0</v>
      </c>
      <c r="BI168" s="166">
        <f>IF(N168="nulová",J168,0)</f>
        <v>0</v>
      </c>
      <c r="BJ168" s="14" t="s">
        <v>84</v>
      </c>
      <c r="BK168" s="166">
        <f>ROUND(I168*H168,2)</f>
        <v>0</v>
      </c>
      <c r="BL168" s="14" t="s">
        <v>217</v>
      </c>
      <c r="BM168" s="165" t="s">
        <v>329</v>
      </c>
    </row>
    <row r="169" spans="1:65" s="2" customFormat="1" ht="33" customHeight="1" x14ac:dyDescent="0.2">
      <c r="A169" s="29"/>
      <c r="B169" s="152"/>
      <c r="C169" s="153" t="s">
        <v>277</v>
      </c>
      <c r="D169" s="153" t="s">
        <v>213</v>
      </c>
      <c r="E169" s="154" t="s">
        <v>2965</v>
      </c>
      <c r="F169" s="155" t="s">
        <v>2966</v>
      </c>
      <c r="G169" s="156" t="s">
        <v>216</v>
      </c>
      <c r="H169" s="157">
        <v>22</v>
      </c>
      <c r="I169" s="158"/>
      <c r="J169" s="159">
        <f>ROUND(I169*H169,2)</f>
        <v>0</v>
      </c>
      <c r="K169" s="160"/>
      <c r="L169" s="30"/>
      <c r="M169" s="161" t="s">
        <v>1</v>
      </c>
      <c r="N169" s="162" t="s">
        <v>37</v>
      </c>
      <c r="O169" s="58"/>
      <c r="P169" s="163">
        <f>O169*H169</f>
        <v>0</v>
      </c>
      <c r="Q169" s="163">
        <v>0</v>
      </c>
      <c r="R169" s="163">
        <f>Q169*H169</f>
        <v>0</v>
      </c>
      <c r="S169" s="163">
        <v>0</v>
      </c>
      <c r="T169" s="164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217</v>
      </c>
      <c r="AT169" s="165" t="s">
        <v>213</v>
      </c>
      <c r="AU169" s="165" t="s">
        <v>84</v>
      </c>
      <c r="AY169" s="14" t="s">
        <v>211</v>
      </c>
      <c r="BE169" s="166">
        <f>IF(N169="základná",J169,0)</f>
        <v>0</v>
      </c>
      <c r="BF169" s="166">
        <f>IF(N169="znížená",J169,0)</f>
        <v>0</v>
      </c>
      <c r="BG169" s="166">
        <f>IF(N169="zákl. prenesená",J169,0)</f>
        <v>0</v>
      </c>
      <c r="BH169" s="166">
        <f>IF(N169="zníž. prenesená",J169,0)</f>
        <v>0</v>
      </c>
      <c r="BI169" s="166">
        <f>IF(N169="nulová",J169,0)</f>
        <v>0</v>
      </c>
      <c r="BJ169" s="14" t="s">
        <v>84</v>
      </c>
      <c r="BK169" s="166">
        <f>ROUND(I169*H169,2)</f>
        <v>0</v>
      </c>
      <c r="BL169" s="14" t="s">
        <v>217</v>
      </c>
      <c r="BM169" s="165" t="s">
        <v>333</v>
      </c>
    </row>
    <row r="170" spans="1:65" s="12" customFormat="1" ht="22.9" customHeight="1" x14ac:dyDescent="0.2">
      <c r="B170" s="139"/>
      <c r="D170" s="140" t="s">
        <v>70</v>
      </c>
      <c r="E170" s="150" t="s">
        <v>224</v>
      </c>
      <c r="F170" s="150" t="s">
        <v>263</v>
      </c>
      <c r="I170" s="142"/>
      <c r="J170" s="151">
        <f>BK170</f>
        <v>0</v>
      </c>
      <c r="L170" s="139"/>
      <c r="M170" s="144"/>
      <c r="N170" s="145"/>
      <c r="O170" s="145"/>
      <c r="P170" s="146">
        <f>SUM(P171:P177)</f>
        <v>0</v>
      </c>
      <c r="Q170" s="145"/>
      <c r="R170" s="146">
        <f>SUM(R171:R177)</f>
        <v>3.292584728</v>
      </c>
      <c r="S170" s="145"/>
      <c r="T170" s="147">
        <f>SUM(T171:T177)</f>
        <v>0</v>
      </c>
      <c r="AR170" s="140" t="s">
        <v>78</v>
      </c>
      <c r="AT170" s="148" t="s">
        <v>70</v>
      </c>
      <c r="AU170" s="148" t="s">
        <v>78</v>
      </c>
      <c r="AY170" s="140" t="s">
        <v>211</v>
      </c>
      <c r="BK170" s="149">
        <f>SUM(BK171:BK177)</f>
        <v>0</v>
      </c>
    </row>
    <row r="171" spans="1:65" s="2" customFormat="1" ht="24.2" customHeight="1" x14ac:dyDescent="0.2">
      <c r="A171" s="29"/>
      <c r="B171" s="152"/>
      <c r="C171" s="153" t="s">
        <v>323</v>
      </c>
      <c r="D171" s="153" t="s">
        <v>213</v>
      </c>
      <c r="E171" s="154" t="s">
        <v>2967</v>
      </c>
      <c r="F171" s="155" t="s">
        <v>2968</v>
      </c>
      <c r="G171" s="156" t="s">
        <v>216</v>
      </c>
      <c r="H171" s="157">
        <v>45.6</v>
      </c>
      <c r="I171" s="158"/>
      <c r="J171" s="159">
        <f t="shared" ref="J171:J177" si="20">ROUND(I171*H171,2)</f>
        <v>0</v>
      </c>
      <c r="K171" s="160"/>
      <c r="L171" s="30"/>
      <c r="M171" s="161" t="s">
        <v>1</v>
      </c>
      <c r="N171" s="162" t="s">
        <v>37</v>
      </c>
      <c r="O171" s="58"/>
      <c r="P171" s="163">
        <f t="shared" ref="P171:P177" si="21">O171*H171</f>
        <v>0</v>
      </c>
      <c r="Q171" s="163">
        <v>2.2499999999999999E-4</v>
      </c>
      <c r="R171" s="163">
        <f t="shared" ref="R171:R177" si="22">Q171*H171</f>
        <v>1.026E-2</v>
      </c>
      <c r="S171" s="163">
        <v>0</v>
      </c>
      <c r="T171" s="164">
        <f t="shared" ref="T171:T177" si="23"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217</v>
      </c>
      <c r="AT171" s="165" t="s">
        <v>213</v>
      </c>
      <c r="AU171" s="165" t="s">
        <v>84</v>
      </c>
      <c r="AY171" s="14" t="s">
        <v>211</v>
      </c>
      <c r="BE171" s="166">
        <f t="shared" ref="BE171:BE177" si="24">IF(N171="základná",J171,0)</f>
        <v>0</v>
      </c>
      <c r="BF171" s="166">
        <f t="shared" ref="BF171:BF177" si="25">IF(N171="znížená",J171,0)</f>
        <v>0</v>
      </c>
      <c r="BG171" s="166">
        <f t="shared" ref="BG171:BG177" si="26">IF(N171="zákl. prenesená",J171,0)</f>
        <v>0</v>
      </c>
      <c r="BH171" s="166">
        <f t="shared" ref="BH171:BH177" si="27">IF(N171="zníž. prenesená",J171,0)</f>
        <v>0</v>
      </c>
      <c r="BI171" s="166">
        <f t="shared" ref="BI171:BI177" si="28">IF(N171="nulová",J171,0)</f>
        <v>0</v>
      </c>
      <c r="BJ171" s="14" t="s">
        <v>84</v>
      </c>
      <c r="BK171" s="166">
        <f t="shared" ref="BK171:BK177" si="29">ROUND(I171*H171,2)</f>
        <v>0</v>
      </c>
      <c r="BL171" s="14" t="s">
        <v>217</v>
      </c>
      <c r="BM171" s="165" t="s">
        <v>336</v>
      </c>
    </row>
    <row r="172" spans="1:65" s="2" customFormat="1" ht="24.2" customHeight="1" x14ac:dyDescent="0.2">
      <c r="A172" s="29"/>
      <c r="B172" s="152"/>
      <c r="C172" s="153" t="s">
        <v>280</v>
      </c>
      <c r="D172" s="153" t="s">
        <v>213</v>
      </c>
      <c r="E172" s="154" t="s">
        <v>2969</v>
      </c>
      <c r="F172" s="155" t="s">
        <v>2970</v>
      </c>
      <c r="G172" s="156" t="s">
        <v>216</v>
      </c>
      <c r="H172" s="157">
        <v>45.6</v>
      </c>
      <c r="I172" s="158"/>
      <c r="J172" s="159">
        <f t="shared" si="20"/>
        <v>0</v>
      </c>
      <c r="K172" s="160"/>
      <c r="L172" s="30"/>
      <c r="M172" s="161" t="s">
        <v>1</v>
      </c>
      <c r="N172" s="162" t="s">
        <v>37</v>
      </c>
      <c r="O172" s="58"/>
      <c r="P172" s="163">
        <f t="shared" si="21"/>
        <v>0</v>
      </c>
      <c r="Q172" s="163">
        <v>5.1539999999999997E-3</v>
      </c>
      <c r="R172" s="163">
        <f t="shared" si="22"/>
        <v>0.23502239999999999</v>
      </c>
      <c r="S172" s="163">
        <v>0</v>
      </c>
      <c r="T172" s="164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217</v>
      </c>
      <c r="AT172" s="165" t="s">
        <v>213</v>
      </c>
      <c r="AU172" s="165" t="s">
        <v>84</v>
      </c>
      <c r="AY172" s="14" t="s">
        <v>211</v>
      </c>
      <c r="BE172" s="166">
        <f t="shared" si="24"/>
        <v>0</v>
      </c>
      <c r="BF172" s="166">
        <f t="shared" si="25"/>
        <v>0</v>
      </c>
      <c r="BG172" s="166">
        <f t="shared" si="26"/>
        <v>0</v>
      </c>
      <c r="BH172" s="166">
        <f t="shared" si="27"/>
        <v>0</v>
      </c>
      <c r="BI172" s="166">
        <f t="shared" si="28"/>
        <v>0</v>
      </c>
      <c r="BJ172" s="14" t="s">
        <v>84</v>
      </c>
      <c r="BK172" s="166">
        <f t="shared" si="29"/>
        <v>0</v>
      </c>
      <c r="BL172" s="14" t="s">
        <v>217</v>
      </c>
      <c r="BM172" s="165" t="s">
        <v>340</v>
      </c>
    </row>
    <row r="173" spans="1:65" s="2" customFormat="1" ht="24.2" customHeight="1" x14ac:dyDescent="0.2">
      <c r="A173" s="29"/>
      <c r="B173" s="152"/>
      <c r="C173" s="153" t="s">
        <v>330</v>
      </c>
      <c r="D173" s="153" t="s">
        <v>213</v>
      </c>
      <c r="E173" s="154" t="s">
        <v>2971</v>
      </c>
      <c r="F173" s="155" t="s">
        <v>2972</v>
      </c>
      <c r="G173" s="156" t="s">
        <v>216</v>
      </c>
      <c r="H173" s="157">
        <v>45.6</v>
      </c>
      <c r="I173" s="158"/>
      <c r="J173" s="159">
        <f t="shared" si="20"/>
        <v>0</v>
      </c>
      <c r="K173" s="160"/>
      <c r="L173" s="30"/>
      <c r="M173" s="161" t="s">
        <v>1</v>
      </c>
      <c r="N173" s="162" t="s">
        <v>37</v>
      </c>
      <c r="O173" s="58"/>
      <c r="P173" s="163">
        <f t="shared" si="21"/>
        <v>0</v>
      </c>
      <c r="Q173" s="163">
        <v>5.5999999999999999E-3</v>
      </c>
      <c r="R173" s="163">
        <f t="shared" si="22"/>
        <v>0.25536000000000003</v>
      </c>
      <c r="S173" s="163">
        <v>0</v>
      </c>
      <c r="T173" s="164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217</v>
      </c>
      <c r="AT173" s="165" t="s">
        <v>213</v>
      </c>
      <c r="AU173" s="165" t="s">
        <v>84</v>
      </c>
      <c r="AY173" s="14" t="s">
        <v>211</v>
      </c>
      <c r="BE173" s="166">
        <f t="shared" si="24"/>
        <v>0</v>
      </c>
      <c r="BF173" s="166">
        <f t="shared" si="25"/>
        <v>0</v>
      </c>
      <c r="BG173" s="166">
        <f t="shared" si="26"/>
        <v>0</v>
      </c>
      <c r="BH173" s="166">
        <f t="shared" si="27"/>
        <v>0</v>
      </c>
      <c r="BI173" s="166">
        <f t="shared" si="28"/>
        <v>0</v>
      </c>
      <c r="BJ173" s="14" t="s">
        <v>84</v>
      </c>
      <c r="BK173" s="166">
        <f t="shared" si="29"/>
        <v>0</v>
      </c>
      <c r="BL173" s="14" t="s">
        <v>217</v>
      </c>
      <c r="BM173" s="165" t="s">
        <v>343</v>
      </c>
    </row>
    <row r="174" spans="1:65" s="2" customFormat="1" ht="37.9" customHeight="1" x14ac:dyDescent="0.2">
      <c r="A174" s="29"/>
      <c r="B174" s="152"/>
      <c r="C174" s="153" t="s">
        <v>284</v>
      </c>
      <c r="D174" s="153" t="s">
        <v>213</v>
      </c>
      <c r="E174" s="154" t="s">
        <v>2973</v>
      </c>
      <c r="F174" s="155" t="s">
        <v>2974</v>
      </c>
      <c r="G174" s="156" t="s">
        <v>223</v>
      </c>
      <c r="H174" s="157">
        <v>89</v>
      </c>
      <c r="I174" s="158"/>
      <c r="J174" s="159">
        <f t="shared" si="20"/>
        <v>0</v>
      </c>
      <c r="K174" s="160"/>
      <c r="L174" s="30"/>
      <c r="M174" s="161" t="s">
        <v>1</v>
      </c>
      <c r="N174" s="162" t="s">
        <v>37</v>
      </c>
      <c r="O174" s="58"/>
      <c r="P174" s="163">
        <f t="shared" si="21"/>
        <v>0</v>
      </c>
      <c r="Q174" s="163">
        <v>0</v>
      </c>
      <c r="R174" s="163">
        <f t="shared" si="22"/>
        <v>0</v>
      </c>
      <c r="S174" s="163">
        <v>0</v>
      </c>
      <c r="T174" s="164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217</v>
      </c>
      <c r="AT174" s="165" t="s">
        <v>213</v>
      </c>
      <c r="AU174" s="165" t="s">
        <v>84</v>
      </c>
      <c r="AY174" s="14" t="s">
        <v>211</v>
      </c>
      <c r="BE174" s="166">
        <f t="shared" si="24"/>
        <v>0</v>
      </c>
      <c r="BF174" s="166">
        <f t="shared" si="25"/>
        <v>0</v>
      </c>
      <c r="BG174" s="166">
        <f t="shared" si="26"/>
        <v>0</v>
      </c>
      <c r="BH174" s="166">
        <f t="shared" si="27"/>
        <v>0</v>
      </c>
      <c r="BI174" s="166">
        <f t="shared" si="28"/>
        <v>0</v>
      </c>
      <c r="BJ174" s="14" t="s">
        <v>84</v>
      </c>
      <c r="BK174" s="166">
        <f t="shared" si="29"/>
        <v>0</v>
      </c>
      <c r="BL174" s="14" t="s">
        <v>217</v>
      </c>
      <c r="BM174" s="165" t="s">
        <v>347</v>
      </c>
    </row>
    <row r="175" spans="1:65" s="2" customFormat="1" ht="37.9" customHeight="1" x14ac:dyDescent="0.2">
      <c r="A175" s="29"/>
      <c r="B175" s="152"/>
      <c r="C175" s="153" t="s">
        <v>337</v>
      </c>
      <c r="D175" s="153" t="s">
        <v>213</v>
      </c>
      <c r="E175" s="154" t="s">
        <v>2975</v>
      </c>
      <c r="F175" s="155" t="s">
        <v>2976</v>
      </c>
      <c r="G175" s="156" t="s">
        <v>216</v>
      </c>
      <c r="H175" s="157">
        <v>444.8</v>
      </c>
      <c r="I175" s="158"/>
      <c r="J175" s="159">
        <f t="shared" si="20"/>
        <v>0</v>
      </c>
      <c r="K175" s="160"/>
      <c r="L175" s="30"/>
      <c r="M175" s="161" t="s">
        <v>1</v>
      </c>
      <c r="N175" s="162" t="s">
        <v>37</v>
      </c>
      <c r="O175" s="58"/>
      <c r="P175" s="163">
        <f t="shared" si="21"/>
        <v>0</v>
      </c>
      <c r="Q175" s="163">
        <v>6.2736099999999998E-3</v>
      </c>
      <c r="R175" s="163">
        <f t="shared" si="22"/>
        <v>2.7905017280000002</v>
      </c>
      <c r="S175" s="163">
        <v>0</v>
      </c>
      <c r="T175" s="164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217</v>
      </c>
      <c r="AT175" s="165" t="s">
        <v>213</v>
      </c>
      <c r="AU175" s="165" t="s">
        <v>84</v>
      </c>
      <c r="AY175" s="14" t="s">
        <v>211</v>
      </c>
      <c r="BE175" s="166">
        <f t="shared" si="24"/>
        <v>0</v>
      </c>
      <c r="BF175" s="166">
        <f t="shared" si="25"/>
        <v>0</v>
      </c>
      <c r="BG175" s="166">
        <f t="shared" si="26"/>
        <v>0</v>
      </c>
      <c r="BH175" s="166">
        <f t="shared" si="27"/>
        <v>0</v>
      </c>
      <c r="BI175" s="166">
        <f t="shared" si="28"/>
        <v>0</v>
      </c>
      <c r="BJ175" s="14" t="s">
        <v>84</v>
      </c>
      <c r="BK175" s="166">
        <f t="shared" si="29"/>
        <v>0</v>
      </c>
      <c r="BL175" s="14" t="s">
        <v>217</v>
      </c>
      <c r="BM175" s="165" t="s">
        <v>350</v>
      </c>
    </row>
    <row r="176" spans="1:65" s="2" customFormat="1" ht="37.9" customHeight="1" x14ac:dyDescent="0.2">
      <c r="A176" s="29"/>
      <c r="B176" s="152"/>
      <c r="C176" s="153" t="s">
        <v>291</v>
      </c>
      <c r="D176" s="153" t="s">
        <v>213</v>
      </c>
      <c r="E176" s="154" t="s">
        <v>2977</v>
      </c>
      <c r="F176" s="155" t="s">
        <v>2978</v>
      </c>
      <c r="G176" s="156" t="s">
        <v>257</v>
      </c>
      <c r="H176" s="157">
        <v>98</v>
      </c>
      <c r="I176" s="158"/>
      <c r="J176" s="159">
        <f t="shared" si="20"/>
        <v>0</v>
      </c>
      <c r="K176" s="160"/>
      <c r="L176" s="30"/>
      <c r="M176" s="161" t="s">
        <v>1</v>
      </c>
      <c r="N176" s="162" t="s">
        <v>37</v>
      </c>
      <c r="O176" s="58"/>
      <c r="P176" s="163">
        <f t="shared" si="21"/>
        <v>0</v>
      </c>
      <c r="Q176" s="163">
        <v>1.47E-5</v>
      </c>
      <c r="R176" s="163">
        <f t="shared" si="22"/>
        <v>1.4406E-3</v>
      </c>
      <c r="S176" s="163">
        <v>0</v>
      </c>
      <c r="T176" s="164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217</v>
      </c>
      <c r="AT176" s="165" t="s">
        <v>213</v>
      </c>
      <c r="AU176" s="165" t="s">
        <v>84</v>
      </c>
      <c r="AY176" s="14" t="s">
        <v>211</v>
      </c>
      <c r="BE176" s="166">
        <f t="shared" si="24"/>
        <v>0</v>
      </c>
      <c r="BF176" s="166">
        <f t="shared" si="25"/>
        <v>0</v>
      </c>
      <c r="BG176" s="166">
        <f t="shared" si="26"/>
        <v>0</v>
      </c>
      <c r="BH176" s="166">
        <f t="shared" si="27"/>
        <v>0</v>
      </c>
      <c r="BI176" s="166">
        <f t="shared" si="28"/>
        <v>0</v>
      </c>
      <c r="BJ176" s="14" t="s">
        <v>84</v>
      </c>
      <c r="BK176" s="166">
        <f t="shared" si="29"/>
        <v>0</v>
      </c>
      <c r="BL176" s="14" t="s">
        <v>217</v>
      </c>
      <c r="BM176" s="165" t="s">
        <v>354</v>
      </c>
    </row>
    <row r="177" spans="1:65" s="2" customFormat="1" ht="24.2" customHeight="1" x14ac:dyDescent="0.2">
      <c r="A177" s="29"/>
      <c r="B177" s="152"/>
      <c r="C177" s="153" t="s">
        <v>344</v>
      </c>
      <c r="D177" s="153" t="s">
        <v>213</v>
      </c>
      <c r="E177" s="154" t="s">
        <v>2979</v>
      </c>
      <c r="F177" s="155" t="s">
        <v>2980</v>
      </c>
      <c r="G177" s="156" t="s">
        <v>257</v>
      </c>
      <c r="H177" s="157">
        <v>98</v>
      </c>
      <c r="I177" s="158"/>
      <c r="J177" s="159">
        <f t="shared" si="20"/>
        <v>0</v>
      </c>
      <c r="K177" s="160"/>
      <c r="L177" s="30"/>
      <c r="M177" s="161" t="s">
        <v>1</v>
      </c>
      <c r="N177" s="162" t="s">
        <v>37</v>
      </c>
      <c r="O177" s="58"/>
      <c r="P177" s="163">
        <f t="shared" si="21"/>
        <v>0</v>
      </c>
      <c r="Q177" s="163">
        <v>0</v>
      </c>
      <c r="R177" s="163">
        <f t="shared" si="22"/>
        <v>0</v>
      </c>
      <c r="S177" s="163">
        <v>0</v>
      </c>
      <c r="T177" s="164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217</v>
      </c>
      <c r="AT177" s="165" t="s">
        <v>213</v>
      </c>
      <c r="AU177" s="165" t="s">
        <v>84</v>
      </c>
      <c r="AY177" s="14" t="s">
        <v>211</v>
      </c>
      <c r="BE177" s="166">
        <f t="shared" si="24"/>
        <v>0</v>
      </c>
      <c r="BF177" s="166">
        <f t="shared" si="25"/>
        <v>0</v>
      </c>
      <c r="BG177" s="166">
        <f t="shared" si="26"/>
        <v>0</v>
      </c>
      <c r="BH177" s="166">
        <f t="shared" si="27"/>
        <v>0</v>
      </c>
      <c r="BI177" s="166">
        <f t="shared" si="28"/>
        <v>0</v>
      </c>
      <c r="BJ177" s="14" t="s">
        <v>84</v>
      </c>
      <c r="BK177" s="166">
        <f t="shared" si="29"/>
        <v>0</v>
      </c>
      <c r="BL177" s="14" t="s">
        <v>217</v>
      </c>
      <c r="BM177" s="165" t="s">
        <v>357</v>
      </c>
    </row>
    <row r="178" spans="1:65" s="12" customFormat="1" ht="22.9" customHeight="1" x14ac:dyDescent="0.2">
      <c r="B178" s="139"/>
      <c r="D178" s="140" t="s">
        <v>70</v>
      </c>
      <c r="E178" s="150" t="s">
        <v>244</v>
      </c>
      <c r="F178" s="150" t="s">
        <v>315</v>
      </c>
      <c r="I178" s="142"/>
      <c r="J178" s="151">
        <f>BK178</f>
        <v>0</v>
      </c>
      <c r="L178" s="139"/>
      <c r="M178" s="144"/>
      <c r="N178" s="145"/>
      <c r="O178" s="145"/>
      <c r="P178" s="146">
        <f>SUM(P179:P199)</f>
        <v>0</v>
      </c>
      <c r="Q178" s="145"/>
      <c r="R178" s="146">
        <f>SUM(R179:R199)</f>
        <v>48.427149534999998</v>
      </c>
      <c r="S178" s="145"/>
      <c r="T178" s="147">
        <f>SUM(T179:T199)</f>
        <v>229.96745000000001</v>
      </c>
      <c r="AR178" s="140" t="s">
        <v>78</v>
      </c>
      <c r="AT178" s="148" t="s">
        <v>70</v>
      </c>
      <c r="AU178" s="148" t="s">
        <v>78</v>
      </c>
      <c r="AY178" s="140" t="s">
        <v>211</v>
      </c>
      <c r="BK178" s="149">
        <f>SUM(BK179:BK199)</f>
        <v>0</v>
      </c>
    </row>
    <row r="179" spans="1:65" s="2" customFormat="1" ht="37.9" customHeight="1" x14ac:dyDescent="0.2">
      <c r="A179" s="29"/>
      <c r="B179" s="152"/>
      <c r="C179" s="153" t="s">
        <v>287</v>
      </c>
      <c r="D179" s="153" t="s">
        <v>213</v>
      </c>
      <c r="E179" s="154" t="s">
        <v>2981</v>
      </c>
      <c r="F179" s="155" t="s">
        <v>2982</v>
      </c>
      <c r="G179" s="156" t="s">
        <v>257</v>
      </c>
      <c r="H179" s="157">
        <v>63.4</v>
      </c>
      <c r="I179" s="158"/>
      <c r="J179" s="159">
        <f t="shared" ref="J179:J199" si="30">ROUND(I179*H179,2)</f>
        <v>0</v>
      </c>
      <c r="K179" s="160"/>
      <c r="L179" s="30"/>
      <c r="M179" s="161" t="s">
        <v>1</v>
      </c>
      <c r="N179" s="162" t="s">
        <v>37</v>
      </c>
      <c r="O179" s="58"/>
      <c r="P179" s="163">
        <f t="shared" ref="P179:P199" si="31">O179*H179</f>
        <v>0</v>
      </c>
      <c r="Q179" s="163">
        <v>9.9252000000000007E-2</v>
      </c>
      <c r="R179" s="163">
        <f t="shared" ref="R179:R199" si="32">Q179*H179</f>
        <v>6.2925768</v>
      </c>
      <c r="S179" s="163">
        <v>0</v>
      </c>
      <c r="T179" s="164">
        <f t="shared" ref="T179:T199" si="33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217</v>
      </c>
      <c r="AT179" s="165" t="s">
        <v>213</v>
      </c>
      <c r="AU179" s="165" t="s">
        <v>84</v>
      </c>
      <c r="AY179" s="14" t="s">
        <v>211</v>
      </c>
      <c r="BE179" s="166">
        <f t="shared" ref="BE179:BE199" si="34">IF(N179="základná",J179,0)</f>
        <v>0</v>
      </c>
      <c r="BF179" s="166">
        <f t="shared" ref="BF179:BF199" si="35">IF(N179="znížená",J179,0)</f>
        <v>0</v>
      </c>
      <c r="BG179" s="166">
        <f t="shared" ref="BG179:BG199" si="36">IF(N179="zákl. prenesená",J179,0)</f>
        <v>0</v>
      </c>
      <c r="BH179" s="166">
        <f t="shared" ref="BH179:BH199" si="37">IF(N179="zníž. prenesená",J179,0)</f>
        <v>0</v>
      </c>
      <c r="BI179" s="166">
        <f t="shared" ref="BI179:BI199" si="38">IF(N179="nulová",J179,0)</f>
        <v>0</v>
      </c>
      <c r="BJ179" s="14" t="s">
        <v>84</v>
      </c>
      <c r="BK179" s="166">
        <f t="shared" ref="BK179:BK199" si="39">ROUND(I179*H179,2)</f>
        <v>0</v>
      </c>
      <c r="BL179" s="14" t="s">
        <v>217</v>
      </c>
      <c r="BM179" s="165" t="s">
        <v>361</v>
      </c>
    </row>
    <row r="180" spans="1:65" s="2" customFormat="1" ht="21.75" customHeight="1" x14ac:dyDescent="0.2">
      <c r="A180" s="29"/>
      <c r="B180" s="152"/>
      <c r="C180" s="167" t="s">
        <v>351</v>
      </c>
      <c r="D180" s="167" t="s">
        <v>401</v>
      </c>
      <c r="E180" s="168" t="s">
        <v>2983</v>
      </c>
      <c r="F180" s="169" t="s">
        <v>2984</v>
      </c>
      <c r="G180" s="170" t="s">
        <v>257</v>
      </c>
      <c r="H180" s="171">
        <v>66.599999999999994</v>
      </c>
      <c r="I180" s="172"/>
      <c r="J180" s="173">
        <f t="shared" si="30"/>
        <v>0</v>
      </c>
      <c r="K180" s="174"/>
      <c r="L180" s="175"/>
      <c r="M180" s="176" t="s">
        <v>1</v>
      </c>
      <c r="N180" s="177" t="s">
        <v>37</v>
      </c>
      <c r="O180" s="58"/>
      <c r="P180" s="163">
        <f t="shared" si="31"/>
        <v>0</v>
      </c>
      <c r="Q180" s="163">
        <v>2.3E-2</v>
      </c>
      <c r="R180" s="163">
        <f t="shared" si="32"/>
        <v>1.5317999999999998</v>
      </c>
      <c r="S180" s="163">
        <v>0</v>
      </c>
      <c r="T180" s="164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227</v>
      </c>
      <c r="AT180" s="165" t="s">
        <v>401</v>
      </c>
      <c r="AU180" s="165" t="s">
        <v>84</v>
      </c>
      <c r="AY180" s="14" t="s">
        <v>211</v>
      </c>
      <c r="BE180" s="166">
        <f t="shared" si="34"/>
        <v>0</v>
      </c>
      <c r="BF180" s="166">
        <f t="shared" si="35"/>
        <v>0</v>
      </c>
      <c r="BG180" s="166">
        <f t="shared" si="36"/>
        <v>0</v>
      </c>
      <c r="BH180" s="166">
        <f t="shared" si="37"/>
        <v>0</v>
      </c>
      <c r="BI180" s="166">
        <f t="shared" si="38"/>
        <v>0</v>
      </c>
      <c r="BJ180" s="14" t="s">
        <v>84</v>
      </c>
      <c r="BK180" s="166">
        <f t="shared" si="39"/>
        <v>0</v>
      </c>
      <c r="BL180" s="14" t="s">
        <v>217</v>
      </c>
      <c r="BM180" s="165" t="s">
        <v>364</v>
      </c>
    </row>
    <row r="181" spans="1:65" s="2" customFormat="1" ht="33" customHeight="1" x14ac:dyDescent="0.2">
      <c r="A181" s="29"/>
      <c r="B181" s="152"/>
      <c r="C181" s="153" t="s">
        <v>294</v>
      </c>
      <c r="D181" s="153" t="s">
        <v>213</v>
      </c>
      <c r="E181" s="154" t="s">
        <v>320</v>
      </c>
      <c r="F181" s="155" t="s">
        <v>321</v>
      </c>
      <c r="G181" s="156" t="s">
        <v>216</v>
      </c>
      <c r="H181" s="157">
        <v>482.5</v>
      </c>
      <c r="I181" s="158"/>
      <c r="J181" s="159">
        <f t="shared" si="30"/>
        <v>0</v>
      </c>
      <c r="K181" s="160"/>
      <c r="L181" s="30"/>
      <c r="M181" s="161" t="s">
        <v>1</v>
      </c>
      <c r="N181" s="162" t="s">
        <v>37</v>
      </c>
      <c r="O181" s="58"/>
      <c r="P181" s="163">
        <f t="shared" si="31"/>
        <v>0</v>
      </c>
      <c r="Q181" s="163">
        <v>1.575E-2</v>
      </c>
      <c r="R181" s="163">
        <f t="shared" si="32"/>
        <v>7.5993750000000002</v>
      </c>
      <c r="S181" s="163">
        <v>0</v>
      </c>
      <c r="T181" s="164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217</v>
      </c>
      <c r="AT181" s="165" t="s">
        <v>213</v>
      </c>
      <c r="AU181" s="165" t="s">
        <v>84</v>
      </c>
      <c r="AY181" s="14" t="s">
        <v>211</v>
      </c>
      <c r="BE181" s="166">
        <f t="shared" si="34"/>
        <v>0</v>
      </c>
      <c r="BF181" s="166">
        <f t="shared" si="35"/>
        <v>0</v>
      </c>
      <c r="BG181" s="166">
        <f t="shared" si="36"/>
        <v>0</v>
      </c>
      <c r="BH181" s="166">
        <f t="shared" si="37"/>
        <v>0</v>
      </c>
      <c r="BI181" s="166">
        <f t="shared" si="38"/>
        <v>0</v>
      </c>
      <c r="BJ181" s="14" t="s">
        <v>84</v>
      </c>
      <c r="BK181" s="166">
        <f t="shared" si="39"/>
        <v>0</v>
      </c>
      <c r="BL181" s="14" t="s">
        <v>217</v>
      </c>
      <c r="BM181" s="165" t="s">
        <v>368</v>
      </c>
    </row>
    <row r="182" spans="1:65" s="2" customFormat="1" ht="37.9" customHeight="1" x14ac:dyDescent="0.2">
      <c r="A182" s="29"/>
      <c r="B182" s="152"/>
      <c r="C182" s="153" t="s">
        <v>358</v>
      </c>
      <c r="D182" s="153" t="s">
        <v>213</v>
      </c>
      <c r="E182" s="154" t="s">
        <v>324</v>
      </c>
      <c r="F182" s="155" t="s">
        <v>325</v>
      </c>
      <c r="G182" s="156" t="s">
        <v>216</v>
      </c>
      <c r="H182" s="157">
        <v>4825</v>
      </c>
      <c r="I182" s="158"/>
      <c r="J182" s="159">
        <f t="shared" si="30"/>
        <v>0</v>
      </c>
      <c r="K182" s="160"/>
      <c r="L182" s="30"/>
      <c r="M182" s="161" t="s">
        <v>1</v>
      </c>
      <c r="N182" s="162" t="s">
        <v>37</v>
      </c>
      <c r="O182" s="58"/>
      <c r="P182" s="163">
        <f t="shared" si="31"/>
        <v>0</v>
      </c>
      <c r="Q182" s="163">
        <v>0</v>
      </c>
      <c r="R182" s="163">
        <f t="shared" si="32"/>
        <v>0</v>
      </c>
      <c r="S182" s="163">
        <v>0</v>
      </c>
      <c r="T182" s="164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217</v>
      </c>
      <c r="AT182" s="165" t="s">
        <v>213</v>
      </c>
      <c r="AU182" s="165" t="s">
        <v>84</v>
      </c>
      <c r="AY182" s="14" t="s">
        <v>211</v>
      </c>
      <c r="BE182" s="166">
        <f t="shared" si="34"/>
        <v>0</v>
      </c>
      <c r="BF182" s="166">
        <f t="shared" si="35"/>
        <v>0</v>
      </c>
      <c r="BG182" s="166">
        <f t="shared" si="36"/>
        <v>0</v>
      </c>
      <c r="BH182" s="166">
        <f t="shared" si="37"/>
        <v>0</v>
      </c>
      <c r="BI182" s="166">
        <f t="shared" si="38"/>
        <v>0</v>
      </c>
      <c r="BJ182" s="14" t="s">
        <v>84</v>
      </c>
      <c r="BK182" s="166">
        <f t="shared" si="39"/>
        <v>0</v>
      </c>
      <c r="BL182" s="14" t="s">
        <v>217</v>
      </c>
      <c r="BM182" s="165" t="s">
        <v>371</v>
      </c>
    </row>
    <row r="183" spans="1:65" s="2" customFormat="1" ht="33" customHeight="1" x14ac:dyDescent="0.2">
      <c r="A183" s="29"/>
      <c r="B183" s="152"/>
      <c r="C183" s="153" t="s">
        <v>297</v>
      </c>
      <c r="D183" s="153" t="s">
        <v>213</v>
      </c>
      <c r="E183" s="154" t="s">
        <v>327</v>
      </c>
      <c r="F183" s="155" t="s">
        <v>328</v>
      </c>
      <c r="G183" s="156" t="s">
        <v>216</v>
      </c>
      <c r="H183" s="157">
        <v>482.5</v>
      </c>
      <c r="I183" s="158"/>
      <c r="J183" s="159">
        <f t="shared" si="30"/>
        <v>0</v>
      </c>
      <c r="K183" s="160"/>
      <c r="L183" s="30"/>
      <c r="M183" s="161" t="s">
        <v>1</v>
      </c>
      <c r="N183" s="162" t="s">
        <v>37</v>
      </c>
      <c r="O183" s="58"/>
      <c r="P183" s="163">
        <f t="shared" si="31"/>
        <v>0</v>
      </c>
      <c r="Q183" s="163">
        <v>0</v>
      </c>
      <c r="R183" s="163">
        <f t="shared" si="32"/>
        <v>0</v>
      </c>
      <c r="S183" s="163">
        <v>0</v>
      </c>
      <c r="T183" s="164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217</v>
      </c>
      <c r="AT183" s="165" t="s">
        <v>213</v>
      </c>
      <c r="AU183" s="165" t="s">
        <v>84</v>
      </c>
      <c r="AY183" s="14" t="s">
        <v>211</v>
      </c>
      <c r="BE183" s="166">
        <f t="shared" si="34"/>
        <v>0</v>
      </c>
      <c r="BF183" s="166">
        <f t="shared" si="35"/>
        <v>0</v>
      </c>
      <c r="BG183" s="166">
        <f t="shared" si="36"/>
        <v>0</v>
      </c>
      <c r="BH183" s="166">
        <f t="shared" si="37"/>
        <v>0</v>
      </c>
      <c r="BI183" s="166">
        <f t="shared" si="38"/>
        <v>0</v>
      </c>
      <c r="BJ183" s="14" t="s">
        <v>84</v>
      </c>
      <c r="BK183" s="166">
        <f t="shared" si="39"/>
        <v>0</v>
      </c>
      <c r="BL183" s="14" t="s">
        <v>217</v>
      </c>
      <c r="BM183" s="165" t="s">
        <v>375</v>
      </c>
    </row>
    <row r="184" spans="1:65" s="2" customFormat="1" ht="24.2" customHeight="1" x14ac:dyDescent="0.2">
      <c r="A184" s="29"/>
      <c r="B184" s="152"/>
      <c r="C184" s="153" t="s">
        <v>365</v>
      </c>
      <c r="D184" s="153" t="s">
        <v>213</v>
      </c>
      <c r="E184" s="154" t="s">
        <v>1380</v>
      </c>
      <c r="F184" s="155" t="s">
        <v>1381</v>
      </c>
      <c r="G184" s="156" t="s">
        <v>216</v>
      </c>
      <c r="H184" s="157">
        <v>434.5</v>
      </c>
      <c r="I184" s="158"/>
      <c r="J184" s="159">
        <f t="shared" si="30"/>
        <v>0</v>
      </c>
      <c r="K184" s="160"/>
      <c r="L184" s="30"/>
      <c r="M184" s="161" t="s">
        <v>1</v>
      </c>
      <c r="N184" s="162" t="s">
        <v>37</v>
      </c>
      <c r="O184" s="58"/>
      <c r="P184" s="163">
        <f t="shared" si="31"/>
        <v>0</v>
      </c>
      <c r="Q184" s="163">
        <v>7.5953530000000005E-2</v>
      </c>
      <c r="R184" s="163">
        <f t="shared" si="32"/>
        <v>33.001808785000001</v>
      </c>
      <c r="S184" s="163">
        <v>0</v>
      </c>
      <c r="T184" s="164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217</v>
      </c>
      <c r="AT184" s="165" t="s">
        <v>213</v>
      </c>
      <c r="AU184" s="165" t="s">
        <v>84</v>
      </c>
      <c r="AY184" s="14" t="s">
        <v>211</v>
      </c>
      <c r="BE184" s="166">
        <f t="shared" si="34"/>
        <v>0</v>
      </c>
      <c r="BF184" s="166">
        <f t="shared" si="35"/>
        <v>0</v>
      </c>
      <c r="BG184" s="166">
        <f t="shared" si="36"/>
        <v>0</v>
      </c>
      <c r="BH184" s="166">
        <f t="shared" si="37"/>
        <v>0</v>
      </c>
      <c r="BI184" s="166">
        <f t="shared" si="38"/>
        <v>0</v>
      </c>
      <c r="BJ184" s="14" t="s">
        <v>84</v>
      </c>
      <c r="BK184" s="166">
        <f t="shared" si="39"/>
        <v>0</v>
      </c>
      <c r="BL184" s="14" t="s">
        <v>217</v>
      </c>
      <c r="BM184" s="165" t="s">
        <v>378</v>
      </c>
    </row>
    <row r="185" spans="1:65" s="2" customFormat="1" ht="24.2" customHeight="1" x14ac:dyDescent="0.2">
      <c r="A185" s="29"/>
      <c r="B185" s="152"/>
      <c r="C185" s="153" t="s">
        <v>300</v>
      </c>
      <c r="D185" s="153" t="s">
        <v>213</v>
      </c>
      <c r="E185" s="154" t="s">
        <v>1382</v>
      </c>
      <c r="F185" s="155" t="s">
        <v>1383</v>
      </c>
      <c r="G185" s="156" t="s">
        <v>216</v>
      </c>
      <c r="H185" s="157">
        <v>434.5</v>
      </c>
      <c r="I185" s="158"/>
      <c r="J185" s="159">
        <f t="shared" si="30"/>
        <v>0</v>
      </c>
      <c r="K185" s="160"/>
      <c r="L185" s="30"/>
      <c r="M185" s="161" t="s">
        <v>1</v>
      </c>
      <c r="N185" s="162" t="s">
        <v>37</v>
      </c>
      <c r="O185" s="58"/>
      <c r="P185" s="163">
        <f t="shared" si="31"/>
        <v>0</v>
      </c>
      <c r="Q185" s="163">
        <v>0</v>
      </c>
      <c r="R185" s="163">
        <f t="shared" si="32"/>
        <v>0</v>
      </c>
      <c r="S185" s="163">
        <v>0</v>
      </c>
      <c r="T185" s="164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217</v>
      </c>
      <c r="AT185" s="165" t="s">
        <v>213</v>
      </c>
      <c r="AU185" s="165" t="s">
        <v>84</v>
      </c>
      <c r="AY185" s="14" t="s">
        <v>211</v>
      </c>
      <c r="BE185" s="166">
        <f t="shared" si="34"/>
        <v>0</v>
      </c>
      <c r="BF185" s="166">
        <f t="shared" si="35"/>
        <v>0</v>
      </c>
      <c r="BG185" s="166">
        <f t="shared" si="36"/>
        <v>0</v>
      </c>
      <c r="BH185" s="166">
        <f t="shared" si="37"/>
        <v>0</v>
      </c>
      <c r="BI185" s="166">
        <f t="shared" si="38"/>
        <v>0</v>
      </c>
      <c r="BJ185" s="14" t="s">
        <v>84</v>
      </c>
      <c r="BK185" s="166">
        <f t="shared" si="39"/>
        <v>0</v>
      </c>
      <c r="BL185" s="14" t="s">
        <v>217</v>
      </c>
      <c r="BM185" s="165" t="s">
        <v>382</v>
      </c>
    </row>
    <row r="186" spans="1:65" s="2" customFormat="1" ht="33" customHeight="1" x14ac:dyDescent="0.2">
      <c r="A186" s="29"/>
      <c r="B186" s="152"/>
      <c r="C186" s="153" t="s">
        <v>372</v>
      </c>
      <c r="D186" s="153" t="s">
        <v>213</v>
      </c>
      <c r="E186" s="154" t="s">
        <v>534</v>
      </c>
      <c r="F186" s="155" t="s">
        <v>535</v>
      </c>
      <c r="G186" s="156" t="s">
        <v>223</v>
      </c>
      <c r="H186" s="157">
        <v>91.1</v>
      </c>
      <c r="I186" s="158"/>
      <c r="J186" s="159">
        <f t="shared" si="30"/>
        <v>0</v>
      </c>
      <c r="K186" s="160"/>
      <c r="L186" s="30"/>
      <c r="M186" s="161" t="s">
        <v>1</v>
      </c>
      <c r="N186" s="162" t="s">
        <v>37</v>
      </c>
      <c r="O186" s="58"/>
      <c r="P186" s="163">
        <f t="shared" si="31"/>
        <v>0</v>
      </c>
      <c r="Q186" s="163">
        <v>0</v>
      </c>
      <c r="R186" s="163">
        <f t="shared" si="32"/>
        <v>0</v>
      </c>
      <c r="S186" s="163">
        <v>2.4</v>
      </c>
      <c r="T186" s="164">
        <f t="shared" si="33"/>
        <v>218.64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217</v>
      </c>
      <c r="AT186" s="165" t="s">
        <v>213</v>
      </c>
      <c r="AU186" s="165" t="s">
        <v>84</v>
      </c>
      <c r="AY186" s="14" t="s">
        <v>211</v>
      </c>
      <c r="BE186" s="166">
        <f t="shared" si="34"/>
        <v>0</v>
      </c>
      <c r="BF186" s="166">
        <f t="shared" si="35"/>
        <v>0</v>
      </c>
      <c r="BG186" s="166">
        <f t="shared" si="36"/>
        <v>0</v>
      </c>
      <c r="BH186" s="166">
        <f t="shared" si="37"/>
        <v>0</v>
      </c>
      <c r="BI186" s="166">
        <f t="shared" si="38"/>
        <v>0</v>
      </c>
      <c r="BJ186" s="14" t="s">
        <v>84</v>
      </c>
      <c r="BK186" s="166">
        <f t="shared" si="39"/>
        <v>0</v>
      </c>
      <c r="BL186" s="14" t="s">
        <v>217</v>
      </c>
      <c r="BM186" s="165" t="s">
        <v>386</v>
      </c>
    </row>
    <row r="187" spans="1:65" s="2" customFormat="1" ht="33" customHeight="1" x14ac:dyDescent="0.2">
      <c r="A187" s="29"/>
      <c r="B187" s="152"/>
      <c r="C187" s="153" t="s">
        <v>304</v>
      </c>
      <c r="D187" s="153" t="s">
        <v>213</v>
      </c>
      <c r="E187" s="154" t="s">
        <v>2985</v>
      </c>
      <c r="F187" s="155" t="s">
        <v>2986</v>
      </c>
      <c r="G187" s="156" t="s">
        <v>216</v>
      </c>
      <c r="H187" s="157">
        <v>37.6</v>
      </c>
      <c r="I187" s="158"/>
      <c r="J187" s="159">
        <f t="shared" si="30"/>
        <v>0</v>
      </c>
      <c r="K187" s="160"/>
      <c r="L187" s="30"/>
      <c r="M187" s="161" t="s">
        <v>1</v>
      </c>
      <c r="N187" s="162" t="s">
        <v>37</v>
      </c>
      <c r="O187" s="58"/>
      <c r="P187" s="163">
        <f t="shared" si="31"/>
        <v>0</v>
      </c>
      <c r="Q187" s="163">
        <v>0</v>
      </c>
      <c r="R187" s="163">
        <f t="shared" si="32"/>
        <v>0</v>
      </c>
      <c r="S187" s="163">
        <v>0.29699999999999999</v>
      </c>
      <c r="T187" s="164">
        <f t="shared" si="33"/>
        <v>11.167199999999999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217</v>
      </c>
      <c r="AT187" s="165" t="s">
        <v>213</v>
      </c>
      <c r="AU187" s="165" t="s">
        <v>84</v>
      </c>
      <c r="AY187" s="14" t="s">
        <v>211</v>
      </c>
      <c r="BE187" s="166">
        <f t="shared" si="34"/>
        <v>0</v>
      </c>
      <c r="BF187" s="166">
        <f t="shared" si="35"/>
        <v>0</v>
      </c>
      <c r="BG187" s="166">
        <f t="shared" si="36"/>
        <v>0</v>
      </c>
      <c r="BH187" s="166">
        <f t="shared" si="37"/>
        <v>0</v>
      </c>
      <c r="BI187" s="166">
        <f t="shared" si="38"/>
        <v>0</v>
      </c>
      <c r="BJ187" s="14" t="s">
        <v>84</v>
      </c>
      <c r="BK187" s="166">
        <f t="shared" si="39"/>
        <v>0</v>
      </c>
      <c r="BL187" s="14" t="s">
        <v>217</v>
      </c>
      <c r="BM187" s="165" t="s">
        <v>392</v>
      </c>
    </row>
    <row r="188" spans="1:65" s="2" customFormat="1" ht="33" customHeight="1" x14ac:dyDescent="0.2">
      <c r="A188" s="29"/>
      <c r="B188" s="152"/>
      <c r="C188" s="153" t="s">
        <v>379</v>
      </c>
      <c r="D188" s="153" t="s">
        <v>213</v>
      </c>
      <c r="E188" s="154" t="s">
        <v>1444</v>
      </c>
      <c r="F188" s="155" t="s">
        <v>1445</v>
      </c>
      <c r="G188" s="156" t="s">
        <v>385</v>
      </c>
      <c r="H188" s="157">
        <v>1</v>
      </c>
      <c r="I188" s="158"/>
      <c r="J188" s="159">
        <f t="shared" si="30"/>
        <v>0</v>
      </c>
      <c r="K188" s="160"/>
      <c r="L188" s="30"/>
      <c r="M188" s="161" t="s">
        <v>1</v>
      </c>
      <c r="N188" s="162" t="s">
        <v>37</v>
      </c>
      <c r="O188" s="58"/>
      <c r="P188" s="163">
        <f t="shared" si="31"/>
        <v>0</v>
      </c>
      <c r="Q188" s="163">
        <v>0</v>
      </c>
      <c r="R188" s="163">
        <f t="shared" si="32"/>
        <v>0</v>
      </c>
      <c r="S188" s="163">
        <v>0.11899999999999999</v>
      </c>
      <c r="T188" s="164">
        <f t="shared" si="33"/>
        <v>0.11899999999999999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217</v>
      </c>
      <c r="AT188" s="165" t="s">
        <v>213</v>
      </c>
      <c r="AU188" s="165" t="s">
        <v>84</v>
      </c>
      <c r="AY188" s="14" t="s">
        <v>211</v>
      </c>
      <c r="BE188" s="166">
        <f t="shared" si="34"/>
        <v>0</v>
      </c>
      <c r="BF188" s="166">
        <f t="shared" si="35"/>
        <v>0</v>
      </c>
      <c r="BG188" s="166">
        <f t="shared" si="36"/>
        <v>0</v>
      </c>
      <c r="BH188" s="166">
        <f t="shared" si="37"/>
        <v>0</v>
      </c>
      <c r="BI188" s="166">
        <f t="shared" si="38"/>
        <v>0</v>
      </c>
      <c r="BJ188" s="14" t="s">
        <v>84</v>
      </c>
      <c r="BK188" s="166">
        <f t="shared" si="39"/>
        <v>0</v>
      </c>
      <c r="BL188" s="14" t="s">
        <v>217</v>
      </c>
      <c r="BM188" s="165" t="s">
        <v>2987</v>
      </c>
    </row>
    <row r="189" spans="1:65" s="2" customFormat="1" ht="24.2" customHeight="1" x14ac:dyDescent="0.2">
      <c r="A189" s="29"/>
      <c r="B189" s="152"/>
      <c r="C189" s="153" t="s">
        <v>307</v>
      </c>
      <c r="D189" s="153" t="s">
        <v>213</v>
      </c>
      <c r="E189" s="154" t="s">
        <v>1448</v>
      </c>
      <c r="F189" s="155" t="s">
        <v>1449</v>
      </c>
      <c r="G189" s="156" t="s">
        <v>1425</v>
      </c>
      <c r="H189" s="157">
        <v>80</v>
      </c>
      <c r="I189" s="158"/>
      <c r="J189" s="159">
        <f t="shared" si="30"/>
        <v>0</v>
      </c>
      <c r="K189" s="160"/>
      <c r="L189" s="30"/>
      <c r="M189" s="161" t="s">
        <v>1</v>
      </c>
      <c r="N189" s="162" t="s">
        <v>37</v>
      </c>
      <c r="O189" s="58"/>
      <c r="P189" s="163">
        <f t="shared" si="31"/>
        <v>0</v>
      </c>
      <c r="Q189" s="163">
        <v>9.6299999999999993E-6</v>
      </c>
      <c r="R189" s="163">
        <f t="shared" si="32"/>
        <v>7.7039999999999997E-4</v>
      </c>
      <c r="S189" s="163">
        <v>2.5000000000000001E-4</v>
      </c>
      <c r="T189" s="164">
        <f t="shared" si="33"/>
        <v>0.02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217</v>
      </c>
      <c r="AT189" s="165" t="s">
        <v>213</v>
      </c>
      <c r="AU189" s="165" t="s">
        <v>84</v>
      </c>
      <c r="AY189" s="14" t="s">
        <v>211</v>
      </c>
      <c r="BE189" s="166">
        <f t="shared" si="34"/>
        <v>0</v>
      </c>
      <c r="BF189" s="166">
        <f t="shared" si="35"/>
        <v>0</v>
      </c>
      <c r="BG189" s="166">
        <f t="shared" si="36"/>
        <v>0</v>
      </c>
      <c r="BH189" s="166">
        <f t="shared" si="37"/>
        <v>0</v>
      </c>
      <c r="BI189" s="166">
        <f t="shared" si="38"/>
        <v>0</v>
      </c>
      <c r="BJ189" s="14" t="s">
        <v>84</v>
      </c>
      <c r="BK189" s="166">
        <f t="shared" si="39"/>
        <v>0</v>
      </c>
      <c r="BL189" s="14" t="s">
        <v>217</v>
      </c>
      <c r="BM189" s="165" t="s">
        <v>2988</v>
      </c>
    </row>
    <row r="190" spans="1:65" s="2" customFormat="1" ht="33" customHeight="1" x14ac:dyDescent="0.2">
      <c r="A190" s="29"/>
      <c r="B190" s="152"/>
      <c r="C190" s="153" t="s">
        <v>389</v>
      </c>
      <c r="D190" s="153" t="s">
        <v>213</v>
      </c>
      <c r="E190" s="154" t="s">
        <v>2989</v>
      </c>
      <c r="F190" s="155" t="s">
        <v>2990</v>
      </c>
      <c r="G190" s="156" t="s">
        <v>257</v>
      </c>
      <c r="H190" s="157">
        <v>85</v>
      </c>
      <c r="I190" s="158"/>
      <c r="J190" s="159">
        <f t="shared" si="30"/>
        <v>0</v>
      </c>
      <c r="K190" s="160"/>
      <c r="L190" s="30"/>
      <c r="M190" s="161" t="s">
        <v>1</v>
      </c>
      <c r="N190" s="162" t="s">
        <v>37</v>
      </c>
      <c r="O190" s="58"/>
      <c r="P190" s="163">
        <f t="shared" si="31"/>
        <v>0</v>
      </c>
      <c r="Q190" s="163">
        <v>9.6299999999999993E-6</v>
      </c>
      <c r="R190" s="163">
        <f t="shared" si="32"/>
        <v>8.1854999999999992E-4</v>
      </c>
      <c r="S190" s="163">
        <v>2.5000000000000001E-4</v>
      </c>
      <c r="T190" s="164">
        <f t="shared" si="33"/>
        <v>2.1250000000000002E-2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217</v>
      </c>
      <c r="AT190" s="165" t="s">
        <v>213</v>
      </c>
      <c r="AU190" s="165" t="s">
        <v>84</v>
      </c>
      <c r="AY190" s="14" t="s">
        <v>211</v>
      </c>
      <c r="BE190" s="166">
        <f t="shared" si="34"/>
        <v>0</v>
      </c>
      <c r="BF190" s="166">
        <f t="shared" si="35"/>
        <v>0</v>
      </c>
      <c r="BG190" s="166">
        <f t="shared" si="36"/>
        <v>0</v>
      </c>
      <c r="BH190" s="166">
        <f t="shared" si="37"/>
        <v>0</v>
      </c>
      <c r="BI190" s="166">
        <f t="shared" si="38"/>
        <v>0</v>
      </c>
      <c r="BJ190" s="14" t="s">
        <v>84</v>
      </c>
      <c r="BK190" s="166">
        <f t="shared" si="39"/>
        <v>0</v>
      </c>
      <c r="BL190" s="14" t="s">
        <v>217</v>
      </c>
      <c r="BM190" s="165" t="s">
        <v>2991</v>
      </c>
    </row>
    <row r="191" spans="1:65" s="2" customFormat="1" ht="24.2" customHeight="1" x14ac:dyDescent="0.2">
      <c r="A191" s="29"/>
      <c r="B191" s="152"/>
      <c r="C191" s="153" t="s">
        <v>311</v>
      </c>
      <c r="D191" s="153" t="s">
        <v>213</v>
      </c>
      <c r="E191" s="154" t="s">
        <v>2992</v>
      </c>
      <c r="F191" s="155" t="s">
        <v>2993</v>
      </c>
      <c r="G191" s="156" t="s">
        <v>385</v>
      </c>
      <c r="H191" s="157">
        <v>1</v>
      </c>
      <c r="I191" s="158"/>
      <c r="J191" s="159">
        <f t="shared" si="30"/>
        <v>0</v>
      </c>
      <c r="K191" s="160"/>
      <c r="L191" s="30"/>
      <c r="M191" s="161" t="s">
        <v>1</v>
      </c>
      <c r="N191" s="162" t="s">
        <v>37</v>
      </c>
      <c r="O191" s="58"/>
      <c r="P191" s="163">
        <f t="shared" si="31"/>
        <v>0</v>
      </c>
      <c r="Q191" s="163">
        <v>0</v>
      </c>
      <c r="R191" s="163">
        <f t="shared" si="32"/>
        <v>0</v>
      </c>
      <c r="S191" s="163">
        <v>0</v>
      </c>
      <c r="T191" s="164">
        <f t="shared" si="3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217</v>
      </c>
      <c r="AT191" s="165" t="s">
        <v>213</v>
      </c>
      <c r="AU191" s="165" t="s">
        <v>84</v>
      </c>
      <c r="AY191" s="14" t="s">
        <v>211</v>
      </c>
      <c r="BE191" s="166">
        <f t="shared" si="34"/>
        <v>0</v>
      </c>
      <c r="BF191" s="166">
        <f t="shared" si="35"/>
        <v>0</v>
      </c>
      <c r="BG191" s="166">
        <f t="shared" si="36"/>
        <v>0</v>
      </c>
      <c r="BH191" s="166">
        <f t="shared" si="37"/>
        <v>0</v>
      </c>
      <c r="BI191" s="166">
        <f t="shared" si="38"/>
        <v>0</v>
      </c>
      <c r="BJ191" s="14" t="s">
        <v>84</v>
      </c>
      <c r="BK191" s="166">
        <f t="shared" si="39"/>
        <v>0</v>
      </c>
      <c r="BL191" s="14" t="s">
        <v>217</v>
      </c>
      <c r="BM191" s="165" t="s">
        <v>399</v>
      </c>
    </row>
    <row r="192" spans="1:65" s="2" customFormat="1" ht="24.2" customHeight="1" x14ac:dyDescent="0.2">
      <c r="A192" s="29"/>
      <c r="B192" s="152"/>
      <c r="C192" s="153" t="s">
        <v>400</v>
      </c>
      <c r="D192" s="153" t="s">
        <v>213</v>
      </c>
      <c r="E192" s="154" t="s">
        <v>355</v>
      </c>
      <c r="F192" s="155" t="s">
        <v>356</v>
      </c>
      <c r="G192" s="156" t="s">
        <v>238</v>
      </c>
      <c r="H192" s="157">
        <v>230.20500000000001</v>
      </c>
      <c r="I192" s="158"/>
      <c r="J192" s="159">
        <f t="shared" si="30"/>
        <v>0</v>
      </c>
      <c r="K192" s="160"/>
      <c r="L192" s="30"/>
      <c r="M192" s="161" t="s">
        <v>1</v>
      </c>
      <c r="N192" s="162" t="s">
        <v>37</v>
      </c>
      <c r="O192" s="58"/>
      <c r="P192" s="163">
        <f t="shared" si="31"/>
        <v>0</v>
      </c>
      <c r="Q192" s="163">
        <v>0</v>
      </c>
      <c r="R192" s="163">
        <f t="shared" si="32"/>
        <v>0</v>
      </c>
      <c r="S192" s="163">
        <v>0</v>
      </c>
      <c r="T192" s="164">
        <f t="shared" si="3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217</v>
      </c>
      <c r="AT192" s="165" t="s">
        <v>213</v>
      </c>
      <c r="AU192" s="165" t="s">
        <v>84</v>
      </c>
      <c r="AY192" s="14" t="s">
        <v>211</v>
      </c>
      <c r="BE192" s="166">
        <f t="shared" si="34"/>
        <v>0</v>
      </c>
      <c r="BF192" s="166">
        <f t="shared" si="35"/>
        <v>0</v>
      </c>
      <c r="BG192" s="166">
        <f t="shared" si="36"/>
        <v>0</v>
      </c>
      <c r="BH192" s="166">
        <f t="shared" si="37"/>
        <v>0</v>
      </c>
      <c r="BI192" s="166">
        <f t="shared" si="38"/>
        <v>0</v>
      </c>
      <c r="BJ192" s="14" t="s">
        <v>84</v>
      </c>
      <c r="BK192" s="166">
        <f t="shared" si="39"/>
        <v>0</v>
      </c>
      <c r="BL192" s="14" t="s">
        <v>217</v>
      </c>
      <c r="BM192" s="165" t="s">
        <v>404</v>
      </c>
    </row>
    <row r="193" spans="1:65" s="2" customFormat="1" ht="24.2" customHeight="1" x14ac:dyDescent="0.2">
      <c r="A193" s="29"/>
      <c r="B193" s="152"/>
      <c r="C193" s="153" t="s">
        <v>314</v>
      </c>
      <c r="D193" s="153" t="s">
        <v>213</v>
      </c>
      <c r="E193" s="154" t="s">
        <v>359</v>
      </c>
      <c r="F193" s="155" t="s">
        <v>360</v>
      </c>
      <c r="G193" s="156" t="s">
        <v>238</v>
      </c>
      <c r="H193" s="157">
        <v>460.41</v>
      </c>
      <c r="I193" s="158"/>
      <c r="J193" s="159">
        <f t="shared" si="30"/>
        <v>0</v>
      </c>
      <c r="K193" s="160"/>
      <c r="L193" s="30"/>
      <c r="M193" s="161" t="s">
        <v>1</v>
      </c>
      <c r="N193" s="162" t="s">
        <v>37</v>
      </c>
      <c r="O193" s="58"/>
      <c r="P193" s="163">
        <f t="shared" si="31"/>
        <v>0</v>
      </c>
      <c r="Q193" s="163">
        <v>0</v>
      </c>
      <c r="R193" s="163">
        <f t="shared" si="32"/>
        <v>0</v>
      </c>
      <c r="S193" s="163">
        <v>0</v>
      </c>
      <c r="T193" s="164">
        <f t="shared" si="3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217</v>
      </c>
      <c r="AT193" s="165" t="s">
        <v>213</v>
      </c>
      <c r="AU193" s="165" t="s">
        <v>84</v>
      </c>
      <c r="AY193" s="14" t="s">
        <v>211</v>
      </c>
      <c r="BE193" s="166">
        <f t="shared" si="34"/>
        <v>0</v>
      </c>
      <c r="BF193" s="166">
        <f t="shared" si="35"/>
        <v>0</v>
      </c>
      <c r="BG193" s="166">
        <f t="shared" si="36"/>
        <v>0</v>
      </c>
      <c r="BH193" s="166">
        <f t="shared" si="37"/>
        <v>0</v>
      </c>
      <c r="BI193" s="166">
        <f t="shared" si="38"/>
        <v>0</v>
      </c>
      <c r="BJ193" s="14" t="s">
        <v>84</v>
      </c>
      <c r="BK193" s="166">
        <f t="shared" si="39"/>
        <v>0</v>
      </c>
      <c r="BL193" s="14" t="s">
        <v>217</v>
      </c>
      <c r="BM193" s="165" t="s">
        <v>407</v>
      </c>
    </row>
    <row r="194" spans="1:65" s="2" customFormat="1" ht="21.75" customHeight="1" x14ac:dyDescent="0.2">
      <c r="A194" s="29"/>
      <c r="B194" s="152"/>
      <c r="C194" s="153" t="s">
        <v>408</v>
      </c>
      <c r="D194" s="153" t="s">
        <v>213</v>
      </c>
      <c r="E194" s="154" t="s">
        <v>362</v>
      </c>
      <c r="F194" s="155" t="s">
        <v>363</v>
      </c>
      <c r="G194" s="156" t="s">
        <v>238</v>
      </c>
      <c r="H194" s="157">
        <v>230.20500000000001</v>
      </c>
      <c r="I194" s="158"/>
      <c r="J194" s="159">
        <f t="shared" si="30"/>
        <v>0</v>
      </c>
      <c r="K194" s="160"/>
      <c r="L194" s="30"/>
      <c r="M194" s="161" t="s">
        <v>1</v>
      </c>
      <c r="N194" s="162" t="s">
        <v>37</v>
      </c>
      <c r="O194" s="58"/>
      <c r="P194" s="163">
        <f t="shared" si="31"/>
        <v>0</v>
      </c>
      <c r="Q194" s="163">
        <v>0</v>
      </c>
      <c r="R194" s="163">
        <f t="shared" si="32"/>
        <v>0</v>
      </c>
      <c r="S194" s="163">
        <v>0</v>
      </c>
      <c r="T194" s="164">
        <f t="shared" si="3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217</v>
      </c>
      <c r="AT194" s="165" t="s">
        <v>213</v>
      </c>
      <c r="AU194" s="165" t="s">
        <v>84</v>
      </c>
      <c r="AY194" s="14" t="s">
        <v>211</v>
      </c>
      <c r="BE194" s="166">
        <f t="shared" si="34"/>
        <v>0</v>
      </c>
      <c r="BF194" s="166">
        <f t="shared" si="35"/>
        <v>0</v>
      </c>
      <c r="BG194" s="166">
        <f t="shared" si="36"/>
        <v>0</v>
      </c>
      <c r="BH194" s="166">
        <f t="shared" si="37"/>
        <v>0</v>
      </c>
      <c r="BI194" s="166">
        <f t="shared" si="38"/>
        <v>0</v>
      </c>
      <c r="BJ194" s="14" t="s">
        <v>84</v>
      </c>
      <c r="BK194" s="166">
        <f t="shared" si="39"/>
        <v>0</v>
      </c>
      <c r="BL194" s="14" t="s">
        <v>217</v>
      </c>
      <c r="BM194" s="165" t="s">
        <v>411</v>
      </c>
    </row>
    <row r="195" spans="1:65" s="2" customFormat="1" ht="24.2" customHeight="1" x14ac:dyDescent="0.2">
      <c r="A195" s="29"/>
      <c r="B195" s="152"/>
      <c r="C195" s="153" t="s">
        <v>322</v>
      </c>
      <c r="D195" s="153" t="s">
        <v>213</v>
      </c>
      <c r="E195" s="154" t="s">
        <v>366</v>
      </c>
      <c r="F195" s="155" t="s">
        <v>367</v>
      </c>
      <c r="G195" s="156" t="s">
        <v>238</v>
      </c>
      <c r="H195" s="157">
        <v>3453.0749999999998</v>
      </c>
      <c r="I195" s="158"/>
      <c r="J195" s="159">
        <f t="shared" si="30"/>
        <v>0</v>
      </c>
      <c r="K195" s="160"/>
      <c r="L195" s="30"/>
      <c r="M195" s="161" t="s">
        <v>1</v>
      </c>
      <c r="N195" s="162" t="s">
        <v>37</v>
      </c>
      <c r="O195" s="58"/>
      <c r="P195" s="163">
        <f t="shared" si="31"/>
        <v>0</v>
      </c>
      <c r="Q195" s="163">
        <v>0</v>
      </c>
      <c r="R195" s="163">
        <f t="shared" si="32"/>
        <v>0</v>
      </c>
      <c r="S195" s="163">
        <v>0</v>
      </c>
      <c r="T195" s="164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217</v>
      </c>
      <c r="AT195" s="165" t="s">
        <v>213</v>
      </c>
      <c r="AU195" s="165" t="s">
        <v>84</v>
      </c>
      <c r="AY195" s="14" t="s">
        <v>211</v>
      </c>
      <c r="BE195" s="166">
        <f t="shared" si="34"/>
        <v>0</v>
      </c>
      <c r="BF195" s="166">
        <f t="shared" si="35"/>
        <v>0</v>
      </c>
      <c r="BG195" s="166">
        <f t="shared" si="36"/>
        <v>0</v>
      </c>
      <c r="BH195" s="166">
        <f t="shared" si="37"/>
        <v>0</v>
      </c>
      <c r="BI195" s="166">
        <f t="shared" si="38"/>
        <v>0</v>
      </c>
      <c r="BJ195" s="14" t="s">
        <v>84</v>
      </c>
      <c r="BK195" s="166">
        <f t="shared" si="39"/>
        <v>0</v>
      </c>
      <c r="BL195" s="14" t="s">
        <v>217</v>
      </c>
      <c r="BM195" s="165" t="s">
        <v>415</v>
      </c>
    </row>
    <row r="196" spans="1:65" s="2" customFormat="1" ht="24.2" customHeight="1" x14ac:dyDescent="0.2">
      <c r="A196" s="29"/>
      <c r="B196" s="152"/>
      <c r="C196" s="153" t="s">
        <v>418</v>
      </c>
      <c r="D196" s="153" t="s">
        <v>213</v>
      </c>
      <c r="E196" s="154" t="s">
        <v>369</v>
      </c>
      <c r="F196" s="155" t="s">
        <v>370</v>
      </c>
      <c r="G196" s="156" t="s">
        <v>238</v>
      </c>
      <c r="H196" s="157">
        <v>230.20500000000001</v>
      </c>
      <c r="I196" s="158"/>
      <c r="J196" s="159">
        <f t="shared" si="30"/>
        <v>0</v>
      </c>
      <c r="K196" s="160"/>
      <c r="L196" s="30"/>
      <c r="M196" s="161" t="s">
        <v>1</v>
      </c>
      <c r="N196" s="162" t="s">
        <v>37</v>
      </c>
      <c r="O196" s="58"/>
      <c r="P196" s="163">
        <f t="shared" si="31"/>
        <v>0</v>
      </c>
      <c r="Q196" s="163">
        <v>0</v>
      </c>
      <c r="R196" s="163">
        <f t="shared" si="32"/>
        <v>0</v>
      </c>
      <c r="S196" s="163">
        <v>0</v>
      </c>
      <c r="T196" s="164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217</v>
      </c>
      <c r="AT196" s="165" t="s">
        <v>213</v>
      </c>
      <c r="AU196" s="165" t="s">
        <v>84</v>
      </c>
      <c r="AY196" s="14" t="s">
        <v>211</v>
      </c>
      <c r="BE196" s="166">
        <f t="shared" si="34"/>
        <v>0</v>
      </c>
      <c r="BF196" s="166">
        <f t="shared" si="35"/>
        <v>0</v>
      </c>
      <c r="BG196" s="166">
        <f t="shared" si="36"/>
        <v>0</v>
      </c>
      <c r="BH196" s="166">
        <f t="shared" si="37"/>
        <v>0</v>
      </c>
      <c r="BI196" s="166">
        <f t="shared" si="38"/>
        <v>0</v>
      </c>
      <c r="BJ196" s="14" t="s">
        <v>84</v>
      </c>
      <c r="BK196" s="166">
        <f t="shared" si="39"/>
        <v>0</v>
      </c>
      <c r="BL196" s="14" t="s">
        <v>217</v>
      </c>
      <c r="BM196" s="165" t="s">
        <v>421</v>
      </c>
    </row>
    <row r="197" spans="1:65" s="2" customFormat="1" ht="24.2" customHeight="1" x14ac:dyDescent="0.2">
      <c r="A197" s="29"/>
      <c r="B197" s="152"/>
      <c r="C197" s="153" t="s">
        <v>326</v>
      </c>
      <c r="D197" s="153" t="s">
        <v>213</v>
      </c>
      <c r="E197" s="154" t="s">
        <v>373</v>
      </c>
      <c r="F197" s="155" t="s">
        <v>374</v>
      </c>
      <c r="G197" s="156" t="s">
        <v>238</v>
      </c>
      <c r="H197" s="157">
        <v>1151.0250000000001</v>
      </c>
      <c r="I197" s="158"/>
      <c r="J197" s="159">
        <f t="shared" si="30"/>
        <v>0</v>
      </c>
      <c r="K197" s="160"/>
      <c r="L197" s="30"/>
      <c r="M197" s="161" t="s">
        <v>1</v>
      </c>
      <c r="N197" s="162" t="s">
        <v>37</v>
      </c>
      <c r="O197" s="58"/>
      <c r="P197" s="163">
        <f t="shared" si="31"/>
        <v>0</v>
      </c>
      <c r="Q197" s="163">
        <v>0</v>
      </c>
      <c r="R197" s="163">
        <f t="shared" si="32"/>
        <v>0</v>
      </c>
      <c r="S197" s="163">
        <v>0</v>
      </c>
      <c r="T197" s="164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217</v>
      </c>
      <c r="AT197" s="165" t="s">
        <v>213</v>
      </c>
      <c r="AU197" s="165" t="s">
        <v>84</v>
      </c>
      <c r="AY197" s="14" t="s">
        <v>211</v>
      </c>
      <c r="BE197" s="166">
        <f t="shared" si="34"/>
        <v>0</v>
      </c>
      <c r="BF197" s="166">
        <f t="shared" si="35"/>
        <v>0</v>
      </c>
      <c r="BG197" s="166">
        <f t="shared" si="36"/>
        <v>0</v>
      </c>
      <c r="BH197" s="166">
        <f t="shared" si="37"/>
        <v>0</v>
      </c>
      <c r="BI197" s="166">
        <f t="shared" si="38"/>
        <v>0</v>
      </c>
      <c r="BJ197" s="14" t="s">
        <v>84</v>
      </c>
      <c r="BK197" s="166">
        <f t="shared" si="39"/>
        <v>0</v>
      </c>
      <c r="BL197" s="14" t="s">
        <v>217</v>
      </c>
      <c r="BM197" s="165" t="s">
        <v>424</v>
      </c>
    </row>
    <row r="198" spans="1:65" s="2" customFormat="1" ht="24.2" customHeight="1" x14ac:dyDescent="0.2">
      <c r="A198" s="29"/>
      <c r="B198" s="152"/>
      <c r="C198" s="153" t="s">
        <v>425</v>
      </c>
      <c r="D198" s="153" t="s">
        <v>213</v>
      </c>
      <c r="E198" s="154" t="s">
        <v>376</v>
      </c>
      <c r="F198" s="155" t="s">
        <v>377</v>
      </c>
      <c r="G198" s="156" t="s">
        <v>238</v>
      </c>
      <c r="H198" s="157">
        <v>230.20500000000001</v>
      </c>
      <c r="I198" s="158"/>
      <c r="J198" s="159">
        <f t="shared" si="30"/>
        <v>0</v>
      </c>
      <c r="K198" s="160"/>
      <c r="L198" s="30"/>
      <c r="M198" s="161" t="s">
        <v>1</v>
      </c>
      <c r="N198" s="162" t="s">
        <v>37</v>
      </c>
      <c r="O198" s="58"/>
      <c r="P198" s="163">
        <f t="shared" si="31"/>
        <v>0</v>
      </c>
      <c r="Q198" s="163">
        <v>0</v>
      </c>
      <c r="R198" s="163">
        <f t="shared" si="32"/>
        <v>0</v>
      </c>
      <c r="S198" s="163">
        <v>0</v>
      </c>
      <c r="T198" s="164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217</v>
      </c>
      <c r="AT198" s="165" t="s">
        <v>213</v>
      </c>
      <c r="AU198" s="165" t="s">
        <v>84</v>
      </c>
      <c r="AY198" s="14" t="s">
        <v>211</v>
      </c>
      <c r="BE198" s="166">
        <f t="shared" si="34"/>
        <v>0</v>
      </c>
      <c r="BF198" s="166">
        <f t="shared" si="35"/>
        <v>0</v>
      </c>
      <c r="BG198" s="166">
        <f t="shared" si="36"/>
        <v>0</v>
      </c>
      <c r="BH198" s="166">
        <f t="shared" si="37"/>
        <v>0</v>
      </c>
      <c r="BI198" s="166">
        <f t="shared" si="38"/>
        <v>0</v>
      </c>
      <c r="BJ198" s="14" t="s">
        <v>84</v>
      </c>
      <c r="BK198" s="166">
        <f t="shared" si="39"/>
        <v>0</v>
      </c>
      <c r="BL198" s="14" t="s">
        <v>217</v>
      </c>
      <c r="BM198" s="165" t="s">
        <v>428</v>
      </c>
    </row>
    <row r="199" spans="1:65" s="2" customFormat="1" ht="16.5" customHeight="1" x14ac:dyDescent="0.2">
      <c r="A199" s="29"/>
      <c r="B199" s="152"/>
      <c r="C199" s="153" t="s">
        <v>329</v>
      </c>
      <c r="D199" s="153" t="s">
        <v>213</v>
      </c>
      <c r="E199" s="154" t="s">
        <v>383</v>
      </c>
      <c r="F199" s="155" t="s">
        <v>384</v>
      </c>
      <c r="G199" s="156" t="s">
        <v>385</v>
      </c>
      <c r="H199" s="157">
        <v>3</v>
      </c>
      <c r="I199" s="158"/>
      <c r="J199" s="159">
        <f t="shared" si="30"/>
        <v>0</v>
      </c>
      <c r="K199" s="160"/>
      <c r="L199" s="30"/>
      <c r="M199" s="161" t="s">
        <v>1</v>
      </c>
      <c r="N199" s="162" t="s">
        <v>37</v>
      </c>
      <c r="O199" s="58"/>
      <c r="P199" s="163">
        <f t="shared" si="31"/>
        <v>0</v>
      </c>
      <c r="Q199" s="163">
        <v>0</v>
      </c>
      <c r="R199" s="163">
        <f t="shared" si="32"/>
        <v>0</v>
      </c>
      <c r="S199" s="163">
        <v>0</v>
      </c>
      <c r="T199" s="164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217</v>
      </c>
      <c r="AT199" s="165" t="s">
        <v>213</v>
      </c>
      <c r="AU199" s="165" t="s">
        <v>84</v>
      </c>
      <c r="AY199" s="14" t="s">
        <v>211</v>
      </c>
      <c r="BE199" s="166">
        <f t="shared" si="34"/>
        <v>0</v>
      </c>
      <c r="BF199" s="166">
        <f t="shared" si="35"/>
        <v>0</v>
      </c>
      <c r="BG199" s="166">
        <f t="shared" si="36"/>
        <v>0</v>
      </c>
      <c r="BH199" s="166">
        <f t="shared" si="37"/>
        <v>0</v>
      </c>
      <c r="BI199" s="166">
        <f t="shared" si="38"/>
        <v>0</v>
      </c>
      <c r="BJ199" s="14" t="s">
        <v>84</v>
      </c>
      <c r="BK199" s="166">
        <f t="shared" si="39"/>
        <v>0</v>
      </c>
      <c r="BL199" s="14" t="s">
        <v>217</v>
      </c>
      <c r="BM199" s="165" t="s">
        <v>431</v>
      </c>
    </row>
    <row r="200" spans="1:65" s="12" customFormat="1" ht="22.9" customHeight="1" x14ac:dyDescent="0.2">
      <c r="B200" s="139"/>
      <c r="D200" s="140" t="s">
        <v>70</v>
      </c>
      <c r="E200" s="150" t="s">
        <v>387</v>
      </c>
      <c r="F200" s="150" t="s">
        <v>388</v>
      </c>
      <c r="I200" s="142"/>
      <c r="J200" s="151">
        <f>BK200</f>
        <v>0</v>
      </c>
      <c r="L200" s="139"/>
      <c r="M200" s="144"/>
      <c r="N200" s="145"/>
      <c r="O200" s="145"/>
      <c r="P200" s="146">
        <f>P201</f>
        <v>0</v>
      </c>
      <c r="Q200" s="145"/>
      <c r="R200" s="146">
        <f>R201</f>
        <v>0</v>
      </c>
      <c r="S200" s="145"/>
      <c r="T200" s="147">
        <f>T201</f>
        <v>0</v>
      </c>
      <c r="AR200" s="140" t="s">
        <v>78</v>
      </c>
      <c r="AT200" s="148" t="s">
        <v>70</v>
      </c>
      <c r="AU200" s="148" t="s">
        <v>78</v>
      </c>
      <c r="AY200" s="140" t="s">
        <v>211</v>
      </c>
      <c r="BK200" s="149">
        <f>BK201</f>
        <v>0</v>
      </c>
    </row>
    <row r="201" spans="1:65" s="2" customFormat="1" ht="33" customHeight="1" x14ac:dyDescent="0.2">
      <c r="A201" s="29"/>
      <c r="B201" s="152"/>
      <c r="C201" s="153" t="s">
        <v>432</v>
      </c>
      <c r="D201" s="153" t="s">
        <v>213</v>
      </c>
      <c r="E201" s="154" t="s">
        <v>390</v>
      </c>
      <c r="F201" s="155" t="s">
        <v>391</v>
      </c>
      <c r="G201" s="156" t="s">
        <v>238</v>
      </c>
      <c r="H201" s="157">
        <v>531.95100000000002</v>
      </c>
      <c r="I201" s="158"/>
      <c r="J201" s="159">
        <f>ROUND(I201*H201,2)</f>
        <v>0</v>
      </c>
      <c r="K201" s="160"/>
      <c r="L201" s="30"/>
      <c r="M201" s="161" t="s">
        <v>1</v>
      </c>
      <c r="N201" s="162" t="s">
        <v>37</v>
      </c>
      <c r="O201" s="58"/>
      <c r="P201" s="163">
        <f>O201*H201</f>
        <v>0</v>
      </c>
      <c r="Q201" s="163">
        <v>0</v>
      </c>
      <c r="R201" s="163">
        <f>Q201*H201</f>
        <v>0</v>
      </c>
      <c r="S201" s="163">
        <v>0</v>
      </c>
      <c r="T201" s="164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217</v>
      </c>
      <c r="AT201" s="165" t="s">
        <v>213</v>
      </c>
      <c r="AU201" s="165" t="s">
        <v>84</v>
      </c>
      <c r="AY201" s="14" t="s">
        <v>211</v>
      </c>
      <c r="BE201" s="166">
        <f>IF(N201="základná",J201,0)</f>
        <v>0</v>
      </c>
      <c r="BF201" s="166">
        <f>IF(N201="znížená",J201,0)</f>
        <v>0</v>
      </c>
      <c r="BG201" s="166">
        <f>IF(N201="zákl. prenesená",J201,0)</f>
        <v>0</v>
      </c>
      <c r="BH201" s="166">
        <f>IF(N201="zníž. prenesená",J201,0)</f>
        <v>0</v>
      </c>
      <c r="BI201" s="166">
        <f>IF(N201="nulová",J201,0)</f>
        <v>0</v>
      </c>
      <c r="BJ201" s="14" t="s">
        <v>84</v>
      </c>
      <c r="BK201" s="166">
        <f>ROUND(I201*H201,2)</f>
        <v>0</v>
      </c>
      <c r="BL201" s="14" t="s">
        <v>217</v>
      </c>
      <c r="BM201" s="165" t="s">
        <v>435</v>
      </c>
    </row>
    <row r="202" spans="1:65" s="12" customFormat="1" ht="25.9" customHeight="1" x14ac:dyDescent="0.2">
      <c r="B202" s="139"/>
      <c r="D202" s="140" t="s">
        <v>70</v>
      </c>
      <c r="E202" s="141" t="s">
        <v>393</v>
      </c>
      <c r="F202" s="141" t="s">
        <v>394</v>
      </c>
      <c r="I202" s="142"/>
      <c r="J202" s="143">
        <f>BK202</f>
        <v>0</v>
      </c>
      <c r="L202" s="139"/>
      <c r="M202" s="144"/>
      <c r="N202" s="145"/>
      <c r="O202" s="145"/>
      <c r="P202" s="146">
        <f>P203+P218+P224+P236+P254</f>
        <v>0</v>
      </c>
      <c r="Q202" s="145"/>
      <c r="R202" s="146">
        <f>R203+R218+R224+R236+R254</f>
        <v>3.4265903200000003</v>
      </c>
      <c r="S202" s="145"/>
      <c r="T202" s="147">
        <f>T203+T218+T224+T236+T254</f>
        <v>7.8091020000000002</v>
      </c>
      <c r="AR202" s="140" t="s">
        <v>84</v>
      </c>
      <c r="AT202" s="148" t="s">
        <v>70</v>
      </c>
      <c r="AU202" s="148" t="s">
        <v>71</v>
      </c>
      <c r="AY202" s="140" t="s">
        <v>211</v>
      </c>
      <c r="BK202" s="149">
        <f>BK203+BK218+BK224+BK236+BK254</f>
        <v>0</v>
      </c>
    </row>
    <row r="203" spans="1:65" s="12" customFormat="1" ht="22.9" customHeight="1" x14ac:dyDescent="0.2">
      <c r="B203" s="139"/>
      <c r="D203" s="140" t="s">
        <v>70</v>
      </c>
      <c r="E203" s="150" t="s">
        <v>395</v>
      </c>
      <c r="F203" s="150" t="s">
        <v>396</v>
      </c>
      <c r="I203" s="142"/>
      <c r="J203" s="151">
        <f>BK203</f>
        <v>0</v>
      </c>
      <c r="L203" s="139"/>
      <c r="M203" s="144"/>
      <c r="N203" s="145"/>
      <c r="O203" s="145"/>
      <c r="P203" s="146">
        <f>SUM(P204:P217)</f>
        <v>0</v>
      </c>
      <c r="Q203" s="145"/>
      <c r="R203" s="146">
        <f>SUM(R204:R217)</f>
        <v>1.9846526000000004</v>
      </c>
      <c r="S203" s="145"/>
      <c r="T203" s="147">
        <f>SUM(T204:T217)</f>
        <v>0</v>
      </c>
      <c r="AR203" s="140" t="s">
        <v>84</v>
      </c>
      <c r="AT203" s="148" t="s">
        <v>70</v>
      </c>
      <c r="AU203" s="148" t="s">
        <v>78</v>
      </c>
      <c r="AY203" s="140" t="s">
        <v>211</v>
      </c>
      <c r="BK203" s="149">
        <f>SUM(BK204:BK217)</f>
        <v>0</v>
      </c>
    </row>
    <row r="204" spans="1:65" s="2" customFormat="1" ht="24.2" customHeight="1" x14ac:dyDescent="0.2">
      <c r="A204" s="29"/>
      <c r="B204" s="152"/>
      <c r="C204" s="153" t="s">
        <v>333</v>
      </c>
      <c r="D204" s="153" t="s">
        <v>213</v>
      </c>
      <c r="E204" s="154" t="s">
        <v>2994</v>
      </c>
      <c r="F204" s="155" t="s">
        <v>2995</v>
      </c>
      <c r="G204" s="156" t="s">
        <v>216</v>
      </c>
      <c r="H204" s="157">
        <v>81.400000000000006</v>
      </c>
      <c r="I204" s="158"/>
      <c r="J204" s="159">
        <f t="shared" ref="J204:J217" si="40">ROUND(I204*H204,2)</f>
        <v>0</v>
      </c>
      <c r="K204" s="160"/>
      <c r="L204" s="30"/>
      <c r="M204" s="161" t="s">
        <v>1</v>
      </c>
      <c r="N204" s="162" t="s">
        <v>37</v>
      </c>
      <c r="O204" s="58"/>
      <c r="P204" s="163">
        <f t="shared" ref="P204:P217" si="41">O204*H204</f>
        <v>0</v>
      </c>
      <c r="Q204" s="163">
        <v>0</v>
      </c>
      <c r="R204" s="163">
        <f t="shared" ref="R204:R217" si="42">Q204*H204</f>
        <v>0</v>
      </c>
      <c r="S204" s="163">
        <v>0</v>
      </c>
      <c r="T204" s="164">
        <f t="shared" ref="T204:T217" si="43">S204*H204</f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5" t="s">
        <v>243</v>
      </c>
      <c r="AT204" s="165" t="s">
        <v>213</v>
      </c>
      <c r="AU204" s="165" t="s">
        <v>84</v>
      </c>
      <c r="AY204" s="14" t="s">
        <v>211</v>
      </c>
      <c r="BE204" s="166">
        <f t="shared" ref="BE204:BE217" si="44">IF(N204="základná",J204,0)</f>
        <v>0</v>
      </c>
      <c r="BF204" s="166">
        <f t="shared" ref="BF204:BF217" si="45">IF(N204="znížená",J204,0)</f>
        <v>0</v>
      </c>
      <c r="BG204" s="166">
        <f t="shared" ref="BG204:BG217" si="46">IF(N204="zákl. prenesená",J204,0)</f>
        <v>0</v>
      </c>
      <c r="BH204" s="166">
        <f t="shared" ref="BH204:BH217" si="47">IF(N204="zníž. prenesená",J204,0)</f>
        <v>0</v>
      </c>
      <c r="BI204" s="166">
        <f t="shared" ref="BI204:BI217" si="48">IF(N204="nulová",J204,0)</f>
        <v>0</v>
      </c>
      <c r="BJ204" s="14" t="s">
        <v>84</v>
      </c>
      <c r="BK204" s="166">
        <f t="shared" ref="BK204:BK217" si="49">ROUND(I204*H204,2)</f>
        <v>0</v>
      </c>
      <c r="BL204" s="14" t="s">
        <v>243</v>
      </c>
      <c r="BM204" s="165" t="s">
        <v>438</v>
      </c>
    </row>
    <row r="205" spans="1:65" s="2" customFormat="1" ht="16.5" customHeight="1" x14ac:dyDescent="0.2">
      <c r="A205" s="29"/>
      <c r="B205" s="152"/>
      <c r="C205" s="167" t="s">
        <v>441</v>
      </c>
      <c r="D205" s="167" t="s">
        <v>401</v>
      </c>
      <c r="E205" s="168" t="s">
        <v>542</v>
      </c>
      <c r="F205" s="169" t="s">
        <v>543</v>
      </c>
      <c r="G205" s="170" t="s">
        <v>238</v>
      </c>
      <c r="H205" s="171">
        <v>0.1</v>
      </c>
      <c r="I205" s="172"/>
      <c r="J205" s="173">
        <f t="shared" si="40"/>
        <v>0</v>
      </c>
      <c r="K205" s="174"/>
      <c r="L205" s="175"/>
      <c r="M205" s="176" t="s">
        <v>1</v>
      </c>
      <c r="N205" s="177" t="s">
        <v>37</v>
      </c>
      <c r="O205" s="58"/>
      <c r="P205" s="163">
        <f t="shared" si="41"/>
        <v>0</v>
      </c>
      <c r="Q205" s="163">
        <v>1</v>
      </c>
      <c r="R205" s="163">
        <f t="shared" si="42"/>
        <v>0.1</v>
      </c>
      <c r="S205" s="163">
        <v>0</v>
      </c>
      <c r="T205" s="164">
        <f t="shared" si="4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5" t="s">
        <v>280</v>
      </c>
      <c r="AT205" s="165" t="s">
        <v>401</v>
      </c>
      <c r="AU205" s="165" t="s">
        <v>84</v>
      </c>
      <c r="AY205" s="14" t="s">
        <v>211</v>
      </c>
      <c r="BE205" s="166">
        <f t="shared" si="44"/>
        <v>0</v>
      </c>
      <c r="BF205" s="166">
        <f t="shared" si="45"/>
        <v>0</v>
      </c>
      <c r="BG205" s="166">
        <f t="shared" si="46"/>
        <v>0</v>
      </c>
      <c r="BH205" s="166">
        <f t="shared" si="47"/>
        <v>0</v>
      </c>
      <c r="BI205" s="166">
        <f t="shared" si="48"/>
        <v>0</v>
      </c>
      <c r="BJ205" s="14" t="s">
        <v>84</v>
      </c>
      <c r="BK205" s="166">
        <f t="shared" si="49"/>
        <v>0</v>
      </c>
      <c r="BL205" s="14" t="s">
        <v>243</v>
      </c>
      <c r="BM205" s="165" t="s">
        <v>444</v>
      </c>
    </row>
    <row r="206" spans="1:65" s="2" customFormat="1" ht="24.2" customHeight="1" x14ac:dyDescent="0.2">
      <c r="A206" s="29"/>
      <c r="B206" s="152"/>
      <c r="C206" s="153" t="s">
        <v>336</v>
      </c>
      <c r="D206" s="153" t="s">
        <v>213</v>
      </c>
      <c r="E206" s="154" t="s">
        <v>2996</v>
      </c>
      <c r="F206" s="155" t="s">
        <v>2997</v>
      </c>
      <c r="G206" s="156" t="s">
        <v>216</v>
      </c>
      <c r="H206" s="157">
        <v>81.400000000000006</v>
      </c>
      <c r="I206" s="158"/>
      <c r="J206" s="159">
        <f t="shared" si="40"/>
        <v>0</v>
      </c>
      <c r="K206" s="160"/>
      <c r="L206" s="30"/>
      <c r="M206" s="161" t="s">
        <v>1</v>
      </c>
      <c r="N206" s="162" t="s">
        <v>37</v>
      </c>
      <c r="O206" s="58"/>
      <c r="P206" s="163">
        <f t="shared" si="41"/>
        <v>0</v>
      </c>
      <c r="Q206" s="163">
        <v>7.5000000000000002E-4</v>
      </c>
      <c r="R206" s="163">
        <f t="shared" si="42"/>
        <v>6.1050000000000007E-2</v>
      </c>
      <c r="S206" s="163">
        <v>0</v>
      </c>
      <c r="T206" s="164">
        <f t="shared" si="4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243</v>
      </c>
      <c r="AT206" s="165" t="s">
        <v>213</v>
      </c>
      <c r="AU206" s="165" t="s">
        <v>84</v>
      </c>
      <c r="AY206" s="14" t="s">
        <v>211</v>
      </c>
      <c r="BE206" s="166">
        <f t="shared" si="44"/>
        <v>0</v>
      </c>
      <c r="BF206" s="166">
        <f t="shared" si="45"/>
        <v>0</v>
      </c>
      <c r="BG206" s="166">
        <f t="shared" si="46"/>
        <v>0</v>
      </c>
      <c r="BH206" s="166">
        <f t="shared" si="47"/>
        <v>0</v>
      </c>
      <c r="BI206" s="166">
        <f t="shared" si="48"/>
        <v>0</v>
      </c>
      <c r="BJ206" s="14" t="s">
        <v>84</v>
      </c>
      <c r="BK206" s="166">
        <f t="shared" si="49"/>
        <v>0</v>
      </c>
      <c r="BL206" s="14" t="s">
        <v>243</v>
      </c>
      <c r="BM206" s="165" t="s">
        <v>447</v>
      </c>
    </row>
    <row r="207" spans="1:65" s="2" customFormat="1" ht="24.2" customHeight="1" x14ac:dyDescent="0.2">
      <c r="A207" s="29"/>
      <c r="B207" s="152"/>
      <c r="C207" s="167" t="s">
        <v>448</v>
      </c>
      <c r="D207" s="167" t="s">
        <v>401</v>
      </c>
      <c r="E207" s="168" t="s">
        <v>2998</v>
      </c>
      <c r="F207" s="169" t="s">
        <v>2999</v>
      </c>
      <c r="G207" s="170" t="s">
        <v>216</v>
      </c>
      <c r="H207" s="171">
        <v>85.5</v>
      </c>
      <c r="I207" s="172"/>
      <c r="J207" s="173">
        <f t="shared" si="40"/>
        <v>0</v>
      </c>
      <c r="K207" s="174"/>
      <c r="L207" s="175"/>
      <c r="M207" s="176" t="s">
        <v>1</v>
      </c>
      <c r="N207" s="177" t="s">
        <v>37</v>
      </c>
      <c r="O207" s="58"/>
      <c r="P207" s="163">
        <f t="shared" si="41"/>
        <v>0</v>
      </c>
      <c r="Q207" s="163">
        <v>5.8E-4</v>
      </c>
      <c r="R207" s="163">
        <f t="shared" si="42"/>
        <v>4.9590000000000002E-2</v>
      </c>
      <c r="S207" s="163">
        <v>0</v>
      </c>
      <c r="T207" s="164">
        <f t="shared" si="4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 t="s">
        <v>280</v>
      </c>
      <c r="AT207" s="165" t="s">
        <v>401</v>
      </c>
      <c r="AU207" s="165" t="s">
        <v>84</v>
      </c>
      <c r="AY207" s="14" t="s">
        <v>211</v>
      </c>
      <c r="BE207" s="166">
        <f t="shared" si="44"/>
        <v>0</v>
      </c>
      <c r="BF207" s="166">
        <f t="shared" si="45"/>
        <v>0</v>
      </c>
      <c r="BG207" s="166">
        <f t="shared" si="46"/>
        <v>0</v>
      </c>
      <c r="BH207" s="166">
        <f t="shared" si="47"/>
        <v>0</v>
      </c>
      <c r="BI207" s="166">
        <f t="shared" si="48"/>
        <v>0</v>
      </c>
      <c r="BJ207" s="14" t="s">
        <v>84</v>
      </c>
      <c r="BK207" s="166">
        <f t="shared" si="49"/>
        <v>0</v>
      </c>
      <c r="BL207" s="14" t="s">
        <v>243</v>
      </c>
      <c r="BM207" s="165" t="s">
        <v>451</v>
      </c>
    </row>
    <row r="208" spans="1:65" s="2" customFormat="1" ht="49.15" customHeight="1" x14ac:dyDescent="0.2">
      <c r="A208" s="29"/>
      <c r="B208" s="152"/>
      <c r="C208" s="153" t="s">
        <v>340</v>
      </c>
      <c r="D208" s="153" t="s">
        <v>213</v>
      </c>
      <c r="E208" s="154" t="s">
        <v>1492</v>
      </c>
      <c r="F208" s="155" t="s">
        <v>3000</v>
      </c>
      <c r="G208" s="156" t="s">
        <v>216</v>
      </c>
      <c r="H208" s="157">
        <v>15.9</v>
      </c>
      <c r="I208" s="158"/>
      <c r="J208" s="159">
        <f t="shared" si="40"/>
        <v>0</v>
      </c>
      <c r="K208" s="160"/>
      <c r="L208" s="30"/>
      <c r="M208" s="161" t="s">
        <v>1</v>
      </c>
      <c r="N208" s="162" t="s">
        <v>37</v>
      </c>
      <c r="O208" s="58"/>
      <c r="P208" s="163">
        <f t="shared" si="41"/>
        <v>0</v>
      </c>
      <c r="Q208" s="163">
        <v>3.5000000000000001E-3</v>
      </c>
      <c r="R208" s="163">
        <f t="shared" si="42"/>
        <v>5.5650000000000005E-2</v>
      </c>
      <c r="S208" s="163">
        <v>0</v>
      </c>
      <c r="T208" s="164">
        <f t="shared" si="4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243</v>
      </c>
      <c r="AT208" s="165" t="s">
        <v>213</v>
      </c>
      <c r="AU208" s="165" t="s">
        <v>84</v>
      </c>
      <c r="AY208" s="14" t="s">
        <v>211</v>
      </c>
      <c r="BE208" s="166">
        <f t="shared" si="44"/>
        <v>0</v>
      </c>
      <c r="BF208" s="166">
        <f t="shared" si="45"/>
        <v>0</v>
      </c>
      <c r="BG208" s="166">
        <f t="shared" si="46"/>
        <v>0</v>
      </c>
      <c r="BH208" s="166">
        <f t="shared" si="47"/>
        <v>0</v>
      </c>
      <c r="BI208" s="166">
        <f t="shared" si="48"/>
        <v>0</v>
      </c>
      <c r="BJ208" s="14" t="s">
        <v>84</v>
      </c>
      <c r="BK208" s="166">
        <f t="shared" si="49"/>
        <v>0</v>
      </c>
      <c r="BL208" s="14" t="s">
        <v>243</v>
      </c>
      <c r="BM208" s="165" t="s">
        <v>454</v>
      </c>
    </row>
    <row r="209" spans="1:65" s="2" customFormat="1" ht="49.15" customHeight="1" x14ac:dyDescent="0.2">
      <c r="A209" s="29"/>
      <c r="B209" s="152"/>
      <c r="C209" s="153" t="s">
        <v>455</v>
      </c>
      <c r="D209" s="153" t="s">
        <v>213</v>
      </c>
      <c r="E209" s="154" t="s">
        <v>1490</v>
      </c>
      <c r="F209" s="155" t="s">
        <v>3001</v>
      </c>
      <c r="G209" s="156" t="s">
        <v>216</v>
      </c>
      <c r="H209" s="157">
        <v>68.5</v>
      </c>
      <c r="I209" s="158"/>
      <c r="J209" s="159">
        <f t="shared" si="40"/>
        <v>0</v>
      </c>
      <c r="K209" s="160"/>
      <c r="L209" s="30"/>
      <c r="M209" s="161" t="s">
        <v>1</v>
      </c>
      <c r="N209" s="162" t="s">
        <v>37</v>
      </c>
      <c r="O209" s="58"/>
      <c r="P209" s="163">
        <f t="shared" si="41"/>
        <v>0</v>
      </c>
      <c r="Q209" s="163">
        <v>3.5000000000000001E-3</v>
      </c>
      <c r="R209" s="163">
        <f t="shared" si="42"/>
        <v>0.23975000000000002</v>
      </c>
      <c r="S209" s="163">
        <v>0</v>
      </c>
      <c r="T209" s="164">
        <f t="shared" si="4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243</v>
      </c>
      <c r="AT209" s="165" t="s">
        <v>213</v>
      </c>
      <c r="AU209" s="165" t="s">
        <v>84</v>
      </c>
      <c r="AY209" s="14" t="s">
        <v>211</v>
      </c>
      <c r="BE209" s="166">
        <f t="shared" si="44"/>
        <v>0</v>
      </c>
      <c r="BF209" s="166">
        <f t="shared" si="45"/>
        <v>0</v>
      </c>
      <c r="BG209" s="166">
        <f t="shared" si="46"/>
        <v>0</v>
      </c>
      <c r="BH209" s="166">
        <f t="shared" si="47"/>
        <v>0</v>
      </c>
      <c r="BI209" s="166">
        <f t="shared" si="48"/>
        <v>0</v>
      </c>
      <c r="BJ209" s="14" t="s">
        <v>84</v>
      </c>
      <c r="BK209" s="166">
        <f t="shared" si="49"/>
        <v>0</v>
      </c>
      <c r="BL209" s="14" t="s">
        <v>243</v>
      </c>
      <c r="BM209" s="165" t="s">
        <v>458</v>
      </c>
    </row>
    <row r="210" spans="1:65" s="2" customFormat="1" ht="16.5" customHeight="1" x14ac:dyDescent="0.2">
      <c r="A210" s="29"/>
      <c r="B210" s="152"/>
      <c r="C210" s="153" t="s">
        <v>343</v>
      </c>
      <c r="D210" s="153" t="s">
        <v>213</v>
      </c>
      <c r="E210" s="154" t="s">
        <v>3002</v>
      </c>
      <c r="F210" s="155" t="s">
        <v>3003</v>
      </c>
      <c r="G210" s="156" t="s">
        <v>216</v>
      </c>
      <c r="H210" s="157">
        <v>15.9</v>
      </c>
      <c r="I210" s="158"/>
      <c r="J210" s="159">
        <f t="shared" si="40"/>
        <v>0</v>
      </c>
      <c r="K210" s="160"/>
      <c r="L210" s="30"/>
      <c r="M210" s="161" t="s">
        <v>1</v>
      </c>
      <c r="N210" s="162" t="s">
        <v>37</v>
      </c>
      <c r="O210" s="58"/>
      <c r="P210" s="163">
        <f t="shared" si="41"/>
        <v>0</v>
      </c>
      <c r="Q210" s="163">
        <v>0</v>
      </c>
      <c r="R210" s="163">
        <f t="shared" si="42"/>
        <v>0</v>
      </c>
      <c r="S210" s="163">
        <v>0</v>
      </c>
      <c r="T210" s="164">
        <f t="shared" si="4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5" t="s">
        <v>243</v>
      </c>
      <c r="AT210" s="165" t="s">
        <v>213</v>
      </c>
      <c r="AU210" s="165" t="s">
        <v>84</v>
      </c>
      <c r="AY210" s="14" t="s">
        <v>211</v>
      </c>
      <c r="BE210" s="166">
        <f t="shared" si="44"/>
        <v>0</v>
      </c>
      <c r="BF210" s="166">
        <f t="shared" si="45"/>
        <v>0</v>
      </c>
      <c r="BG210" s="166">
        <f t="shared" si="46"/>
        <v>0</v>
      </c>
      <c r="BH210" s="166">
        <f t="shared" si="47"/>
        <v>0</v>
      </c>
      <c r="BI210" s="166">
        <f t="shared" si="48"/>
        <v>0</v>
      </c>
      <c r="BJ210" s="14" t="s">
        <v>84</v>
      </c>
      <c r="BK210" s="166">
        <f t="shared" si="49"/>
        <v>0</v>
      </c>
      <c r="BL210" s="14" t="s">
        <v>243</v>
      </c>
      <c r="BM210" s="165" t="s">
        <v>461</v>
      </c>
    </row>
    <row r="211" spans="1:65" s="2" customFormat="1" ht="16.5" customHeight="1" x14ac:dyDescent="0.2">
      <c r="A211" s="29"/>
      <c r="B211" s="152"/>
      <c r="C211" s="153" t="s">
        <v>462</v>
      </c>
      <c r="D211" s="153" t="s">
        <v>213</v>
      </c>
      <c r="E211" s="154" t="s">
        <v>3004</v>
      </c>
      <c r="F211" s="155" t="s">
        <v>3005</v>
      </c>
      <c r="G211" s="156" t="s">
        <v>216</v>
      </c>
      <c r="H211" s="157">
        <v>68.5</v>
      </c>
      <c r="I211" s="158"/>
      <c r="J211" s="159">
        <f t="shared" si="40"/>
        <v>0</v>
      </c>
      <c r="K211" s="160"/>
      <c r="L211" s="30"/>
      <c r="M211" s="161" t="s">
        <v>1</v>
      </c>
      <c r="N211" s="162" t="s">
        <v>37</v>
      </c>
      <c r="O211" s="58"/>
      <c r="P211" s="163">
        <f t="shared" si="41"/>
        <v>0</v>
      </c>
      <c r="Q211" s="163">
        <v>0</v>
      </c>
      <c r="R211" s="163">
        <f t="shared" si="42"/>
        <v>0</v>
      </c>
      <c r="S211" s="163">
        <v>0</v>
      </c>
      <c r="T211" s="164">
        <f t="shared" si="4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 t="s">
        <v>243</v>
      </c>
      <c r="AT211" s="165" t="s">
        <v>213</v>
      </c>
      <c r="AU211" s="165" t="s">
        <v>84</v>
      </c>
      <c r="AY211" s="14" t="s">
        <v>211</v>
      </c>
      <c r="BE211" s="166">
        <f t="shared" si="44"/>
        <v>0</v>
      </c>
      <c r="BF211" s="166">
        <f t="shared" si="45"/>
        <v>0</v>
      </c>
      <c r="BG211" s="166">
        <f t="shared" si="46"/>
        <v>0</v>
      </c>
      <c r="BH211" s="166">
        <f t="shared" si="47"/>
        <v>0</v>
      </c>
      <c r="BI211" s="166">
        <f t="shared" si="48"/>
        <v>0</v>
      </c>
      <c r="BJ211" s="14" t="s">
        <v>84</v>
      </c>
      <c r="BK211" s="166">
        <f t="shared" si="49"/>
        <v>0</v>
      </c>
      <c r="BL211" s="14" t="s">
        <v>243</v>
      </c>
      <c r="BM211" s="165" t="s">
        <v>465</v>
      </c>
    </row>
    <row r="212" spans="1:65" s="2" customFormat="1" ht="37.9" customHeight="1" x14ac:dyDescent="0.2">
      <c r="A212" s="29"/>
      <c r="B212" s="152"/>
      <c r="C212" s="153" t="s">
        <v>347</v>
      </c>
      <c r="D212" s="153" t="s">
        <v>213</v>
      </c>
      <c r="E212" s="154" t="s">
        <v>397</v>
      </c>
      <c r="F212" s="155" t="s">
        <v>398</v>
      </c>
      <c r="G212" s="156" t="s">
        <v>216</v>
      </c>
      <c r="H212" s="157">
        <v>444.8</v>
      </c>
      <c r="I212" s="158"/>
      <c r="J212" s="159">
        <f t="shared" si="40"/>
        <v>0</v>
      </c>
      <c r="K212" s="160"/>
      <c r="L212" s="30"/>
      <c r="M212" s="161" t="s">
        <v>1</v>
      </c>
      <c r="N212" s="162" t="s">
        <v>37</v>
      </c>
      <c r="O212" s="58"/>
      <c r="P212" s="163">
        <f t="shared" si="41"/>
        <v>0</v>
      </c>
      <c r="Q212" s="163">
        <v>3.3000000000000003E-5</v>
      </c>
      <c r="R212" s="163">
        <f t="shared" si="42"/>
        <v>1.4678400000000001E-2</v>
      </c>
      <c r="S212" s="163">
        <v>0</v>
      </c>
      <c r="T212" s="164">
        <f t="shared" si="4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5" t="s">
        <v>243</v>
      </c>
      <c r="AT212" s="165" t="s">
        <v>213</v>
      </c>
      <c r="AU212" s="165" t="s">
        <v>84</v>
      </c>
      <c r="AY212" s="14" t="s">
        <v>211</v>
      </c>
      <c r="BE212" s="166">
        <f t="shared" si="44"/>
        <v>0</v>
      </c>
      <c r="BF212" s="166">
        <f t="shared" si="45"/>
        <v>0</v>
      </c>
      <c r="BG212" s="166">
        <f t="shared" si="46"/>
        <v>0</v>
      </c>
      <c r="BH212" s="166">
        <f t="shared" si="47"/>
        <v>0</v>
      </c>
      <c r="BI212" s="166">
        <f t="shared" si="48"/>
        <v>0</v>
      </c>
      <c r="BJ212" s="14" t="s">
        <v>84</v>
      </c>
      <c r="BK212" s="166">
        <f t="shared" si="49"/>
        <v>0</v>
      </c>
      <c r="BL212" s="14" t="s">
        <v>243</v>
      </c>
      <c r="BM212" s="165" t="s">
        <v>472</v>
      </c>
    </row>
    <row r="213" spans="1:65" s="2" customFormat="1" ht="33" customHeight="1" x14ac:dyDescent="0.2">
      <c r="A213" s="29"/>
      <c r="B213" s="152"/>
      <c r="C213" s="153" t="s">
        <v>469</v>
      </c>
      <c r="D213" s="153" t="s">
        <v>213</v>
      </c>
      <c r="E213" s="154" t="s">
        <v>1506</v>
      </c>
      <c r="F213" s="155" t="s">
        <v>1507</v>
      </c>
      <c r="G213" s="156" t="s">
        <v>216</v>
      </c>
      <c r="H213" s="157">
        <v>81.400000000000006</v>
      </c>
      <c r="I213" s="158"/>
      <c r="J213" s="159">
        <f t="shared" si="40"/>
        <v>0</v>
      </c>
      <c r="K213" s="160"/>
      <c r="L213" s="30"/>
      <c r="M213" s="161" t="s">
        <v>1</v>
      </c>
      <c r="N213" s="162" t="s">
        <v>37</v>
      </c>
      <c r="O213" s="58"/>
      <c r="P213" s="163">
        <f t="shared" si="41"/>
        <v>0</v>
      </c>
      <c r="Q213" s="163">
        <v>3.3000000000000003E-5</v>
      </c>
      <c r="R213" s="163">
        <f t="shared" si="42"/>
        <v>2.6862000000000006E-3</v>
      </c>
      <c r="S213" s="163">
        <v>0</v>
      </c>
      <c r="T213" s="164">
        <f t="shared" si="4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5" t="s">
        <v>243</v>
      </c>
      <c r="AT213" s="165" t="s">
        <v>213</v>
      </c>
      <c r="AU213" s="165" t="s">
        <v>84</v>
      </c>
      <c r="AY213" s="14" t="s">
        <v>211</v>
      </c>
      <c r="BE213" s="166">
        <f t="shared" si="44"/>
        <v>0</v>
      </c>
      <c r="BF213" s="166">
        <f t="shared" si="45"/>
        <v>0</v>
      </c>
      <c r="BG213" s="166">
        <f t="shared" si="46"/>
        <v>0</v>
      </c>
      <c r="BH213" s="166">
        <f t="shared" si="47"/>
        <v>0</v>
      </c>
      <c r="BI213" s="166">
        <f t="shared" si="48"/>
        <v>0</v>
      </c>
      <c r="BJ213" s="14" t="s">
        <v>84</v>
      </c>
      <c r="BK213" s="166">
        <f t="shared" si="49"/>
        <v>0</v>
      </c>
      <c r="BL213" s="14" t="s">
        <v>243</v>
      </c>
      <c r="BM213" s="165" t="s">
        <v>468</v>
      </c>
    </row>
    <row r="214" spans="1:65" s="2" customFormat="1" ht="24.2" customHeight="1" x14ac:dyDescent="0.2">
      <c r="A214" s="29"/>
      <c r="B214" s="152"/>
      <c r="C214" s="167" t="s">
        <v>350</v>
      </c>
      <c r="D214" s="167" t="s">
        <v>401</v>
      </c>
      <c r="E214" s="168" t="s">
        <v>3006</v>
      </c>
      <c r="F214" s="169" t="s">
        <v>3007</v>
      </c>
      <c r="G214" s="170" t="s">
        <v>216</v>
      </c>
      <c r="H214" s="171">
        <v>605.20000000000005</v>
      </c>
      <c r="I214" s="172"/>
      <c r="J214" s="173">
        <f t="shared" si="40"/>
        <v>0</v>
      </c>
      <c r="K214" s="174"/>
      <c r="L214" s="175"/>
      <c r="M214" s="176" t="s">
        <v>1</v>
      </c>
      <c r="N214" s="177" t="s">
        <v>37</v>
      </c>
      <c r="O214" s="58"/>
      <c r="P214" s="163">
        <f t="shared" si="41"/>
        <v>0</v>
      </c>
      <c r="Q214" s="163">
        <v>1.9400000000000001E-3</v>
      </c>
      <c r="R214" s="163">
        <f t="shared" si="42"/>
        <v>1.1740880000000002</v>
      </c>
      <c r="S214" s="163">
        <v>0</v>
      </c>
      <c r="T214" s="164">
        <f t="shared" si="4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5" t="s">
        <v>280</v>
      </c>
      <c r="AT214" s="165" t="s">
        <v>401</v>
      </c>
      <c r="AU214" s="165" t="s">
        <v>84</v>
      </c>
      <c r="AY214" s="14" t="s">
        <v>211</v>
      </c>
      <c r="BE214" s="166">
        <f t="shared" si="44"/>
        <v>0</v>
      </c>
      <c r="BF214" s="166">
        <f t="shared" si="45"/>
        <v>0</v>
      </c>
      <c r="BG214" s="166">
        <f t="shared" si="46"/>
        <v>0</v>
      </c>
      <c r="BH214" s="166">
        <f t="shared" si="47"/>
        <v>0</v>
      </c>
      <c r="BI214" s="166">
        <f t="shared" si="48"/>
        <v>0</v>
      </c>
      <c r="BJ214" s="14" t="s">
        <v>84</v>
      </c>
      <c r="BK214" s="166">
        <f t="shared" si="49"/>
        <v>0</v>
      </c>
      <c r="BL214" s="14" t="s">
        <v>243</v>
      </c>
      <c r="BM214" s="165" t="s">
        <v>475</v>
      </c>
    </row>
    <row r="215" spans="1:65" s="2" customFormat="1" ht="37.9" customHeight="1" x14ac:dyDescent="0.2">
      <c r="A215" s="29"/>
      <c r="B215" s="152"/>
      <c r="C215" s="153" t="s">
        <v>476</v>
      </c>
      <c r="D215" s="153" t="s">
        <v>213</v>
      </c>
      <c r="E215" s="154" t="s">
        <v>3008</v>
      </c>
      <c r="F215" s="155" t="s">
        <v>3009</v>
      </c>
      <c r="G215" s="156" t="s">
        <v>216</v>
      </c>
      <c r="H215" s="157">
        <v>911.6</v>
      </c>
      <c r="I215" s="158"/>
      <c r="J215" s="159">
        <f t="shared" si="40"/>
        <v>0</v>
      </c>
      <c r="K215" s="160"/>
      <c r="L215" s="30"/>
      <c r="M215" s="161" t="s">
        <v>1</v>
      </c>
      <c r="N215" s="162" t="s">
        <v>37</v>
      </c>
      <c r="O215" s="58"/>
      <c r="P215" s="163">
        <f t="shared" si="41"/>
        <v>0</v>
      </c>
      <c r="Q215" s="163">
        <v>0</v>
      </c>
      <c r="R215" s="163">
        <f t="shared" si="42"/>
        <v>0</v>
      </c>
      <c r="S215" s="163">
        <v>0</v>
      </c>
      <c r="T215" s="164">
        <f t="shared" si="4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 t="s">
        <v>243</v>
      </c>
      <c r="AT215" s="165" t="s">
        <v>213</v>
      </c>
      <c r="AU215" s="165" t="s">
        <v>84</v>
      </c>
      <c r="AY215" s="14" t="s">
        <v>211</v>
      </c>
      <c r="BE215" s="166">
        <f t="shared" si="44"/>
        <v>0</v>
      </c>
      <c r="BF215" s="166">
        <f t="shared" si="45"/>
        <v>0</v>
      </c>
      <c r="BG215" s="166">
        <f t="shared" si="46"/>
        <v>0</v>
      </c>
      <c r="BH215" s="166">
        <f t="shared" si="47"/>
        <v>0</v>
      </c>
      <c r="BI215" s="166">
        <f t="shared" si="48"/>
        <v>0</v>
      </c>
      <c r="BJ215" s="14" t="s">
        <v>84</v>
      </c>
      <c r="BK215" s="166">
        <f t="shared" si="49"/>
        <v>0</v>
      </c>
      <c r="BL215" s="14" t="s">
        <v>243</v>
      </c>
      <c r="BM215" s="165" t="s">
        <v>479</v>
      </c>
    </row>
    <row r="216" spans="1:65" s="2" customFormat="1" ht="16.5" customHeight="1" x14ac:dyDescent="0.2">
      <c r="A216" s="29"/>
      <c r="B216" s="152"/>
      <c r="C216" s="167" t="s">
        <v>354</v>
      </c>
      <c r="D216" s="167" t="s">
        <v>401</v>
      </c>
      <c r="E216" s="168" t="s">
        <v>409</v>
      </c>
      <c r="F216" s="169" t="s">
        <v>410</v>
      </c>
      <c r="G216" s="170" t="s">
        <v>216</v>
      </c>
      <c r="H216" s="171">
        <v>957.2</v>
      </c>
      <c r="I216" s="172"/>
      <c r="J216" s="173">
        <f t="shared" si="40"/>
        <v>0</v>
      </c>
      <c r="K216" s="174"/>
      <c r="L216" s="175"/>
      <c r="M216" s="176" t="s">
        <v>1</v>
      </c>
      <c r="N216" s="177" t="s">
        <v>37</v>
      </c>
      <c r="O216" s="58"/>
      <c r="P216" s="163">
        <f t="shared" si="41"/>
        <v>0</v>
      </c>
      <c r="Q216" s="163">
        <v>2.9999999999999997E-4</v>
      </c>
      <c r="R216" s="163">
        <f t="shared" si="42"/>
        <v>0.28715999999999997</v>
      </c>
      <c r="S216" s="163">
        <v>0</v>
      </c>
      <c r="T216" s="164">
        <f t="shared" si="4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5" t="s">
        <v>280</v>
      </c>
      <c r="AT216" s="165" t="s">
        <v>401</v>
      </c>
      <c r="AU216" s="165" t="s">
        <v>84</v>
      </c>
      <c r="AY216" s="14" t="s">
        <v>211</v>
      </c>
      <c r="BE216" s="166">
        <f t="shared" si="44"/>
        <v>0</v>
      </c>
      <c r="BF216" s="166">
        <f t="shared" si="45"/>
        <v>0</v>
      </c>
      <c r="BG216" s="166">
        <f t="shared" si="46"/>
        <v>0</v>
      </c>
      <c r="BH216" s="166">
        <f t="shared" si="47"/>
        <v>0</v>
      </c>
      <c r="BI216" s="166">
        <f t="shared" si="48"/>
        <v>0</v>
      </c>
      <c r="BJ216" s="14" t="s">
        <v>84</v>
      </c>
      <c r="BK216" s="166">
        <f t="shared" si="49"/>
        <v>0</v>
      </c>
      <c r="BL216" s="14" t="s">
        <v>243</v>
      </c>
      <c r="BM216" s="165" t="s">
        <v>482</v>
      </c>
    </row>
    <row r="217" spans="1:65" s="2" customFormat="1" ht="24.2" customHeight="1" x14ac:dyDescent="0.2">
      <c r="A217" s="29"/>
      <c r="B217" s="152"/>
      <c r="C217" s="153" t="s">
        <v>483</v>
      </c>
      <c r="D217" s="153" t="s">
        <v>213</v>
      </c>
      <c r="E217" s="154" t="s">
        <v>3010</v>
      </c>
      <c r="F217" s="155" t="s">
        <v>3011</v>
      </c>
      <c r="G217" s="156" t="s">
        <v>414</v>
      </c>
      <c r="H217" s="178"/>
      <c r="I217" s="158"/>
      <c r="J217" s="159">
        <f t="shared" si="40"/>
        <v>0</v>
      </c>
      <c r="K217" s="160"/>
      <c r="L217" s="30"/>
      <c r="M217" s="161" t="s">
        <v>1</v>
      </c>
      <c r="N217" s="162" t="s">
        <v>37</v>
      </c>
      <c r="O217" s="58"/>
      <c r="P217" s="163">
        <f t="shared" si="41"/>
        <v>0</v>
      </c>
      <c r="Q217" s="163">
        <v>0</v>
      </c>
      <c r="R217" s="163">
        <f t="shared" si="42"/>
        <v>0</v>
      </c>
      <c r="S217" s="163">
        <v>0</v>
      </c>
      <c r="T217" s="164">
        <f t="shared" si="4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5" t="s">
        <v>243</v>
      </c>
      <c r="AT217" s="165" t="s">
        <v>213</v>
      </c>
      <c r="AU217" s="165" t="s">
        <v>84</v>
      </c>
      <c r="AY217" s="14" t="s">
        <v>211</v>
      </c>
      <c r="BE217" s="166">
        <f t="shared" si="44"/>
        <v>0</v>
      </c>
      <c r="BF217" s="166">
        <f t="shared" si="45"/>
        <v>0</v>
      </c>
      <c r="BG217" s="166">
        <f t="shared" si="46"/>
        <v>0</v>
      </c>
      <c r="BH217" s="166">
        <f t="shared" si="47"/>
        <v>0</v>
      </c>
      <c r="BI217" s="166">
        <f t="shared" si="48"/>
        <v>0</v>
      </c>
      <c r="BJ217" s="14" t="s">
        <v>84</v>
      </c>
      <c r="BK217" s="166">
        <f t="shared" si="49"/>
        <v>0</v>
      </c>
      <c r="BL217" s="14" t="s">
        <v>243</v>
      </c>
      <c r="BM217" s="165" t="s">
        <v>486</v>
      </c>
    </row>
    <row r="218" spans="1:65" s="12" customFormat="1" ht="22.9" customHeight="1" x14ac:dyDescent="0.2">
      <c r="B218" s="139"/>
      <c r="D218" s="140" t="s">
        <v>70</v>
      </c>
      <c r="E218" s="150" t="s">
        <v>560</v>
      </c>
      <c r="F218" s="150" t="s">
        <v>561</v>
      </c>
      <c r="I218" s="142"/>
      <c r="J218" s="151">
        <f>BK218</f>
        <v>0</v>
      </c>
      <c r="L218" s="139"/>
      <c r="M218" s="144"/>
      <c r="N218" s="145"/>
      <c r="O218" s="145"/>
      <c r="P218" s="146">
        <f>SUM(P219:P223)</f>
        <v>0</v>
      </c>
      <c r="Q218" s="145"/>
      <c r="R218" s="146">
        <f>SUM(R219:R223)</f>
        <v>0.51827800000000002</v>
      </c>
      <c r="S218" s="145"/>
      <c r="T218" s="147">
        <f>SUM(T219:T223)</f>
        <v>0</v>
      </c>
      <c r="AR218" s="140" t="s">
        <v>84</v>
      </c>
      <c r="AT218" s="148" t="s">
        <v>70</v>
      </c>
      <c r="AU218" s="148" t="s">
        <v>78</v>
      </c>
      <c r="AY218" s="140" t="s">
        <v>211</v>
      </c>
      <c r="BK218" s="149">
        <f>SUM(BK219:BK223)</f>
        <v>0</v>
      </c>
    </row>
    <row r="219" spans="1:65" s="2" customFormat="1" ht="24.2" customHeight="1" x14ac:dyDescent="0.2">
      <c r="A219" s="29"/>
      <c r="B219" s="152"/>
      <c r="C219" s="153" t="s">
        <v>357</v>
      </c>
      <c r="D219" s="153" t="s">
        <v>213</v>
      </c>
      <c r="E219" s="154" t="s">
        <v>3012</v>
      </c>
      <c r="F219" s="155" t="s">
        <v>3013</v>
      </c>
      <c r="G219" s="156" t="s">
        <v>216</v>
      </c>
      <c r="H219" s="157">
        <v>38</v>
      </c>
      <c r="I219" s="158"/>
      <c r="J219" s="159">
        <f>ROUND(I219*H219,2)</f>
        <v>0</v>
      </c>
      <c r="K219" s="160"/>
      <c r="L219" s="30"/>
      <c r="M219" s="161" t="s">
        <v>1</v>
      </c>
      <c r="N219" s="162" t="s">
        <v>37</v>
      </c>
      <c r="O219" s="58"/>
      <c r="P219" s="163">
        <f>O219*H219</f>
        <v>0</v>
      </c>
      <c r="Q219" s="163">
        <v>5.0000000000000001E-3</v>
      </c>
      <c r="R219" s="163">
        <f>Q219*H219</f>
        <v>0.19</v>
      </c>
      <c r="S219" s="163">
        <v>0</v>
      </c>
      <c r="T219" s="164">
        <f>S219*H219</f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5" t="s">
        <v>243</v>
      </c>
      <c r="AT219" s="165" t="s">
        <v>213</v>
      </c>
      <c r="AU219" s="165" t="s">
        <v>84</v>
      </c>
      <c r="AY219" s="14" t="s">
        <v>211</v>
      </c>
      <c r="BE219" s="166">
        <f>IF(N219="základná",J219,0)</f>
        <v>0</v>
      </c>
      <c r="BF219" s="166">
        <f>IF(N219="znížená",J219,0)</f>
        <v>0</v>
      </c>
      <c r="BG219" s="166">
        <f>IF(N219="zákl. prenesená",J219,0)</f>
        <v>0</v>
      </c>
      <c r="BH219" s="166">
        <f>IF(N219="zníž. prenesená",J219,0)</f>
        <v>0</v>
      </c>
      <c r="BI219" s="166">
        <f>IF(N219="nulová",J219,0)</f>
        <v>0</v>
      </c>
      <c r="BJ219" s="14" t="s">
        <v>84</v>
      </c>
      <c r="BK219" s="166">
        <f>ROUND(I219*H219,2)</f>
        <v>0</v>
      </c>
      <c r="BL219" s="14" t="s">
        <v>243</v>
      </c>
      <c r="BM219" s="165" t="s">
        <v>489</v>
      </c>
    </row>
    <row r="220" spans="1:65" s="2" customFormat="1" ht="24.2" customHeight="1" x14ac:dyDescent="0.2">
      <c r="A220" s="29"/>
      <c r="B220" s="152"/>
      <c r="C220" s="167" t="s">
        <v>490</v>
      </c>
      <c r="D220" s="167" t="s">
        <v>401</v>
      </c>
      <c r="E220" s="168" t="s">
        <v>3014</v>
      </c>
      <c r="F220" s="169" t="s">
        <v>3015</v>
      </c>
      <c r="G220" s="170" t="s">
        <v>216</v>
      </c>
      <c r="H220" s="171">
        <v>38.799999999999997</v>
      </c>
      <c r="I220" s="172"/>
      <c r="J220" s="173">
        <f>ROUND(I220*H220,2)</f>
        <v>0</v>
      </c>
      <c r="K220" s="174"/>
      <c r="L220" s="175"/>
      <c r="M220" s="176" t="s">
        <v>1</v>
      </c>
      <c r="N220" s="177" t="s">
        <v>37</v>
      </c>
      <c r="O220" s="58"/>
      <c r="P220" s="163">
        <f>O220*H220</f>
        <v>0</v>
      </c>
      <c r="Q220" s="163">
        <v>3.3E-3</v>
      </c>
      <c r="R220" s="163">
        <f>Q220*H220</f>
        <v>0.12803999999999999</v>
      </c>
      <c r="S220" s="163">
        <v>0</v>
      </c>
      <c r="T220" s="164">
        <f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5" t="s">
        <v>280</v>
      </c>
      <c r="AT220" s="165" t="s">
        <v>401</v>
      </c>
      <c r="AU220" s="165" t="s">
        <v>84</v>
      </c>
      <c r="AY220" s="14" t="s">
        <v>211</v>
      </c>
      <c r="BE220" s="166">
        <f>IF(N220="základná",J220,0)</f>
        <v>0</v>
      </c>
      <c r="BF220" s="166">
        <f>IF(N220="znížená",J220,0)</f>
        <v>0</v>
      </c>
      <c r="BG220" s="166">
        <f>IF(N220="zákl. prenesená",J220,0)</f>
        <v>0</v>
      </c>
      <c r="BH220" s="166">
        <f>IF(N220="zníž. prenesená",J220,0)</f>
        <v>0</v>
      </c>
      <c r="BI220" s="166">
        <f>IF(N220="nulová",J220,0)</f>
        <v>0</v>
      </c>
      <c r="BJ220" s="14" t="s">
        <v>84</v>
      </c>
      <c r="BK220" s="166">
        <f>ROUND(I220*H220,2)</f>
        <v>0</v>
      </c>
      <c r="BL220" s="14" t="s">
        <v>243</v>
      </c>
      <c r="BM220" s="165" t="s">
        <v>493</v>
      </c>
    </row>
    <row r="221" spans="1:65" s="2" customFormat="1" ht="24.2" customHeight="1" x14ac:dyDescent="0.2">
      <c r="A221" s="29"/>
      <c r="B221" s="152"/>
      <c r="C221" s="153" t="s">
        <v>361</v>
      </c>
      <c r="D221" s="153" t="s">
        <v>213</v>
      </c>
      <c r="E221" s="154" t="s">
        <v>3016</v>
      </c>
      <c r="F221" s="155" t="s">
        <v>3017</v>
      </c>
      <c r="G221" s="156" t="s">
        <v>216</v>
      </c>
      <c r="H221" s="157">
        <v>30.4</v>
      </c>
      <c r="I221" s="158"/>
      <c r="J221" s="159">
        <f>ROUND(I221*H221,2)</f>
        <v>0</v>
      </c>
      <c r="K221" s="160"/>
      <c r="L221" s="30"/>
      <c r="M221" s="161" t="s">
        <v>1</v>
      </c>
      <c r="N221" s="162" t="s">
        <v>37</v>
      </c>
      <c r="O221" s="58"/>
      <c r="P221" s="163">
        <f>O221*H221</f>
        <v>0</v>
      </c>
      <c r="Q221" s="163">
        <v>3.62E-3</v>
      </c>
      <c r="R221" s="163">
        <f>Q221*H221</f>
        <v>0.11004799999999999</v>
      </c>
      <c r="S221" s="163">
        <v>0</v>
      </c>
      <c r="T221" s="164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5" t="s">
        <v>243</v>
      </c>
      <c r="AT221" s="165" t="s">
        <v>213</v>
      </c>
      <c r="AU221" s="165" t="s">
        <v>84</v>
      </c>
      <c r="AY221" s="14" t="s">
        <v>211</v>
      </c>
      <c r="BE221" s="166">
        <f>IF(N221="základná",J221,0)</f>
        <v>0</v>
      </c>
      <c r="BF221" s="166">
        <f>IF(N221="znížená",J221,0)</f>
        <v>0</v>
      </c>
      <c r="BG221" s="166">
        <f>IF(N221="zákl. prenesená",J221,0)</f>
        <v>0</v>
      </c>
      <c r="BH221" s="166">
        <f>IF(N221="zníž. prenesená",J221,0)</f>
        <v>0</v>
      </c>
      <c r="BI221" s="166">
        <f>IF(N221="nulová",J221,0)</f>
        <v>0</v>
      </c>
      <c r="BJ221" s="14" t="s">
        <v>84</v>
      </c>
      <c r="BK221" s="166">
        <f>ROUND(I221*H221,2)</f>
        <v>0</v>
      </c>
      <c r="BL221" s="14" t="s">
        <v>243</v>
      </c>
      <c r="BM221" s="165" t="s">
        <v>496</v>
      </c>
    </row>
    <row r="222" spans="1:65" s="2" customFormat="1" ht="24.2" customHeight="1" x14ac:dyDescent="0.2">
      <c r="A222" s="29"/>
      <c r="B222" s="152"/>
      <c r="C222" s="167" t="s">
        <v>497</v>
      </c>
      <c r="D222" s="167" t="s">
        <v>401</v>
      </c>
      <c r="E222" s="168" t="s">
        <v>3018</v>
      </c>
      <c r="F222" s="169" t="s">
        <v>3019</v>
      </c>
      <c r="G222" s="170" t="s">
        <v>216</v>
      </c>
      <c r="H222" s="171">
        <v>31.1</v>
      </c>
      <c r="I222" s="172"/>
      <c r="J222" s="173">
        <f>ROUND(I222*H222,2)</f>
        <v>0</v>
      </c>
      <c r="K222" s="174"/>
      <c r="L222" s="175"/>
      <c r="M222" s="176" t="s">
        <v>1</v>
      </c>
      <c r="N222" s="177" t="s">
        <v>37</v>
      </c>
      <c r="O222" s="58"/>
      <c r="P222" s="163">
        <f>O222*H222</f>
        <v>0</v>
      </c>
      <c r="Q222" s="163">
        <v>2.8999999999999998E-3</v>
      </c>
      <c r="R222" s="163">
        <f>Q222*H222</f>
        <v>9.0189999999999992E-2</v>
      </c>
      <c r="S222" s="163">
        <v>0</v>
      </c>
      <c r="T222" s="164">
        <f>S222*H222</f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5" t="s">
        <v>280</v>
      </c>
      <c r="AT222" s="165" t="s">
        <v>401</v>
      </c>
      <c r="AU222" s="165" t="s">
        <v>84</v>
      </c>
      <c r="AY222" s="14" t="s">
        <v>211</v>
      </c>
      <c r="BE222" s="166">
        <f>IF(N222="základná",J222,0)</f>
        <v>0</v>
      </c>
      <c r="BF222" s="166">
        <f>IF(N222="znížená",J222,0)</f>
        <v>0</v>
      </c>
      <c r="BG222" s="166">
        <f>IF(N222="zákl. prenesená",J222,0)</f>
        <v>0</v>
      </c>
      <c r="BH222" s="166">
        <f>IF(N222="zníž. prenesená",J222,0)</f>
        <v>0</v>
      </c>
      <c r="BI222" s="166">
        <f>IF(N222="nulová",J222,0)</f>
        <v>0</v>
      </c>
      <c r="BJ222" s="14" t="s">
        <v>84</v>
      </c>
      <c r="BK222" s="166">
        <f>ROUND(I222*H222,2)</f>
        <v>0</v>
      </c>
      <c r="BL222" s="14" t="s">
        <v>243</v>
      </c>
      <c r="BM222" s="165" t="s">
        <v>500</v>
      </c>
    </row>
    <row r="223" spans="1:65" s="2" customFormat="1" ht="24.2" customHeight="1" x14ac:dyDescent="0.2">
      <c r="A223" s="29"/>
      <c r="B223" s="152"/>
      <c r="C223" s="153" t="s">
        <v>364</v>
      </c>
      <c r="D223" s="153" t="s">
        <v>213</v>
      </c>
      <c r="E223" s="154" t="s">
        <v>3020</v>
      </c>
      <c r="F223" s="155" t="s">
        <v>3021</v>
      </c>
      <c r="G223" s="156" t="s">
        <v>414</v>
      </c>
      <c r="H223" s="178"/>
      <c r="I223" s="158"/>
      <c r="J223" s="159">
        <f>ROUND(I223*H223,2)</f>
        <v>0</v>
      </c>
      <c r="K223" s="160"/>
      <c r="L223" s="30"/>
      <c r="M223" s="161" t="s">
        <v>1</v>
      </c>
      <c r="N223" s="162" t="s">
        <v>37</v>
      </c>
      <c r="O223" s="58"/>
      <c r="P223" s="163">
        <f>O223*H223</f>
        <v>0</v>
      </c>
      <c r="Q223" s="163">
        <v>0</v>
      </c>
      <c r="R223" s="163">
        <f>Q223*H223</f>
        <v>0</v>
      </c>
      <c r="S223" s="163">
        <v>0</v>
      </c>
      <c r="T223" s="164">
        <f>S223*H223</f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5" t="s">
        <v>243</v>
      </c>
      <c r="AT223" s="165" t="s">
        <v>213</v>
      </c>
      <c r="AU223" s="165" t="s">
        <v>84</v>
      </c>
      <c r="AY223" s="14" t="s">
        <v>211</v>
      </c>
      <c r="BE223" s="166">
        <f>IF(N223="základná",J223,0)</f>
        <v>0</v>
      </c>
      <c r="BF223" s="166">
        <f>IF(N223="znížená",J223,0)</f>
        <v>0</v>
      </c>
      <c r="BG223" s="166">
        <f>IF(N223="zákl. prenesená",J223,0)</f>
        <v>0</v>
      </c>
      <c r="BH223" s="166">
        <f>IF(N223="zníž. prenesená",J223,0)</f>
        <v>0</v>
      </c>
      <c r="BI223" s="166">
        <f>IF(N223="nulová",J223,0)</f>
        <v>0</v>
      </c>
      <c r="BJ223" s="14" t="s">
        <v>84</v>
      </c>
      <c r="BK223" s="166">
        <f>ROUND(I223*H223,2)</f>
        <v>0</v>
      </c>
      <c r="BL223" s="14" t="s">
        <v>243</v>
      </c>
      <c r="BM223" s="165" t="s">
        <v>503</v>
      </c>
    </row>
    <row r="224" spans="1:65" s="12" customFormat="1" ht="22.9" customHeight="1" x14ac:dyDescent="0.2">
      <c r="B224" s="139"/>
      <c r="D224" s="140" t="s">
        <v>70</v>
      </c>
      <c r="E224" s="150" t="s">
        <v>439</v>
      </c>
      <c r="F224" s="150" t="s">
        <v>440</v>
      </c>
      <c r="I224" s="142"/>
      <c r="J224" s="151">
        <f>BK224</f>
        <v>0</v>
      </c>
      <c r="L224" s="139"/>
      <c r="M224" s="144"/>
      <c r="N224" s="145"/>
      <c r="O224" s="145"/>
      <c r="P224" s="146">
        <f>SUM(P225:P235)</f>
        <v>0</v>
      </c>
      <c r="Q224" s="145"/>
      <c r="R224" s="146">
        <f>SUM(R225:R235)</f>
        <v>0.62953451999999999</v>
      </c>
      <c r="S224" s="145"/>
      <c r="T224" s="147">
        <f>SUM(T225:T235)</f>
        <v>0.256662</v>
      </c>
      <c r="AR224" s="140" t="s">
        <v>84</v>
      </c>
      <c r="AT224" s="148" t="s">
        <v>70</v>
      </c>
      <c r="AU224" s="148" t="s">
        <v>78</v>
      </c>
      <c r="AY224" s="140" t="s">
        <v>211</v>
      </c>
      <c r="BK224" s="149">
        <f>SUM(BK225:BK235)</f>
        <v>0</v>
      </c>
    </row>
    <row r="225" spans="1:65" s="2" customFormat="1" ht="37.9" customHeight="1" x14ac:dyDescent="0.2">
      <c r="A225" s="29"/>
      <c r="B225" s="152"/>
      <c r="C225" s="153" t="s">
        <v>504</v>
      </c>
      <c r="D225" s="153" t="s">
        <v>213</v>
      </c>
      <c r="E225" s="154" t="s">
        <v>3022</v>
      </c>
      <c r="F225" s="155" t="s">
        <v>3023</v>
      </c>
      <c r="G225" s="156" t="s">
        <v>257</v>
      </c>
      <c r="H225" s="157">
        <v>75</v>
      </c>
      <c r="I225" s="158"/>
      <c r="J225" s="159">
        <f t="shared" ref="J225:J235" si="50">ROUND(I225*H225,2)</f>
        <v>0</v>
      </c>
      <c r="K225" s="160"/>
      <c r="L225" s="30"/>
      <c r="M225" s="161" t="s">
        <v>1</v>
      </c>
      <c r="N225" s="162" t="s">
        <v>37</v>
      </c>
      <c r="O225" s="58"/>
      <c r="P225" s="163">
        <f t="shared" ref="P225:P235" si="51">O225*H225</f>
        <v>0</v>
      </c>
      <c r="Q225" s="163">
        <v>1.6574000000000001E-3</v>
      </c>
      <c r="R225" s="163">
        <f t="shared" ref="R225:R235" si="52">Q225*H225</f>
        <v>0.124305</v>
      </c>
      <c r="S225" s="163">
        <v>0</v>
      </c>
      <c r="T225" s="164">
        <f t="shared" ref="T225:T235" si="53">S225*H225</f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5" t="s">
        <v>243</v>
      </c>
      <c r="AT225" s="165" t="s">
        <v>213</v>
      </c>
      <c r="AU225" s="165" t="s">
        <v>84</v>
      </c>
      <c r="AY225" s="14" t="s">
        <v>211</v>
      </c>
      <c r="BE225" s="166">
        <f t="shared" ref="BE225:BE235" si="54">IF(N225="základná",J225,0)</f>
        <v>0</v>
      </c>
      <c r="BF225" s="166">
        <f t="shared" ref="BF225:BF235" si="55">IF(N225="znížená",J225,0)</f>
        <v>0</v>
      </c>
      <c r="BG225" s="166">
        <f t="shared" ref="BG225:BG235" si="56">IF(N225="zákl. prenesená",J225,0)</f>
        <v>0</v>
      </c>
      <c r="BH225" s="166">
        <f t="shared" ref="BH225:BH235" si="57">IF(N225="zníž. prenesená",J225,0)</f>
        <v>0</v>
      </c>
      <c r="BI225" s="166">
        <f t="shared" ref="BI225:BI235" si="58">IF(N225="nulová",J225,0)</f>
        <v>0</v>
      </c>
      <c r="BJ225" s="14" t="s">
        <v>84</v>
      </c>
      <c r="BK225" s="166">
        <f t="shared" ref="BK225:BK235" si="59">ROUND(I225*H225,2)</f>
        <v>0</v>
      </c>
      <c r="BL225" s="14" t="s">
        <v>243</v>
      </c>
      <c r="BM225" s="165" t="s">
        <v>507</v>
      </c>
    </row>
    <row r="226" spans="1:65" s="2" customFormat="1" ht="24.2" customHeight="1" x14ac:dyDescent="0.2">
      <c r="A226" s="29"/>
      <c r="B226" s="152"/>
      <c r="C226" s="153" t="s">
        <v>368</v>
      </c>
      <c r="D226" s="153" t="s">
        <v>213</v>
      </c>
      <c r="E226" s="154" t="s">
        <v>3024</v>
      </c>
      <c r="F226" s="155" t="s">
        <v>3025</v>
      </c>
      <c r="G226" s="156" t="s">
        <v>257</v>
      </c>
      <c r="H226" s="157">
        <v>13.5</v>
      </c>
      <c r="I226" s="158"/>
      <c r="J226" s="159">
        <f t="shared" si="50"/>
        <v>0</v>
      </c>
      <c r="K226" s="160"/>
      <c r="L226" s="30"/>
      <c r="M226" s="161" t="s">
        <v>1</v>
      </c>
      <c r="N226" s="162" t="s">
        <v>37</v>
      </c>
      <c r="O226" s="58"/>
      <c r="P226" s="163">
        <f t="shared" si="51"/>
        <v>0</v>
      </c>
      <c r="Q226" s="163">
        <v>2.0588E-3</v>
      </c>
      <c r="R226" s="163">
        <f t="shared" si="52"/>
        <v>2.77938E-2</v>
      </c>
      <c r="S226" s="163">
        <v>0</v>
      </c>
      <c r="T226" s="164">
        <f t="shared" si="5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5" t="s">
        <v>243</v>
      </c>
      <c r="AT226" s="165" t="s">
        <v>213</v>
      </c>
      <c r="AU226" s="165" t="s">
        <v>84</v>
      </c>
      <c r="AY226" s="14" t="s">
        <v>211</v>
      </c>
      <c r="BE226" s="166">
        <f t="shared" si="54"/>
        <v>0</v>
      </c>
      <c r="BF226" s="166">
        <f t="shared" si="55"/>
        <v>0</v>
      </c>
      <c r="BG226" s="166">
        <f t="shared" si="56"/>
        <v>0</v>
      </c>
      <c r="BH226" s="166">
        <f t="shared" si="57"/>
        <v>0</v>
      </c>
      <c r="BI226" s="166">
        <f t="shared" si="58"/>
        <v>0</v>
      </c>
      <c r="BJ226" s="14" t="s">
        <v>84</v>
      </c>
      <c r="BK226" s="166">
        <f t="shared" si="59"/>
        <v>0</v>
      </c>
      <c r="BL226" s="14" t="s">
        <v>243</v>
      </c>
      <c r="BM226" s="165" t="s">
        <v>512</v>
      </c>
    </row>
    <row r="227" spans="1:65" s="2" customFormat="1" ht="24.2" customHeight="1" x14ac:dyDescent="0.2">
      <c r="A227" s="29"/>
      <c r="B227" s="152"/>
      <c r="C227" s="153" t="s">
        <v>513</v>
      </c>
      <c r="D227" s="153" t="s">
        <v>213</v>
      </c>
      <c r="E227" s="154" t="s">
        <v>442</v>
      </c>
      <c r="F227" s="155" t="s">
        <v>443</v>
      </c>
      <c r="G227" s="156" t="s">
        <v>257</v>
      </c>
      <c r="H227" s="157">
        <v>61.1</v>
      </c>
      <c r="I227" s="158"/>
      <c r="J227" s="159">
        <f t="shared" si="50"/>
        <v>0</v>
      </c>
      <c r="K227" s="160"/>
      <c r="L227" s="30"/>
      <c r="M227" s="161" t="s">
        <v>1</v>
      </c>
      <c r="N227" s="162" t="s">
        <v>37</v>
      </c>
      <c r="O227" s="58"/>
      <c r="P227" s="163">
        <f t="shared" si="51"/>
        <v>0</v>
      </c>
      <c r="Q227" s="163">
        <v>0</v>
      </c>
      <c r="R227" s="163">
        <f t="shared" si="52"/>
        <v>0</v>
      </c>
      <c r="S227" s="163">
        <v>2.8E-3</v>
      </c>
      <c r="T227" s="164">
        <f t="shared" si="53"/>
        <v>0.17108000000000001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5" t="s">
        <v>243</v>
      </c>
      <c r="AT227" s="165" t="s">
        <v>213</v>
      </c>
      <c r="AU227" s="165" t="s">
        <v>84</v>
      </c>
      <c r="AY227" s="14" t="s">
        <v>211</v>
      </c>
      <c r="BE227" s="166">
        <f t="shared" si="54"/>
        <v>0</v>
      </c>
      <c r="BF227" s="166">
        <f t="shared" si="55"/>
        <v>0</v>
      </c>
      <c r="BG227" s="166">
        <f t="shared" si="56"/>
        <v>0</v>
      </c>
      <c r="BH227" s="166">
        <f t="shared" si="57"/>
        <v>0</v>
      </c>
      <c r="BI227" s="166">
        <f t="shared" si="58"/>
        <v>0</v>
      </c>
      <c r="BJ227" s="14" t="s">
        <v>84</v>
      </c>
      <c r="BK227" s="166">
        <f t="shared" si="59"/>
        <v>0</v>
      </c>
      <c r="BL227" s="14" t="s">
        <v>243</v>
      </c>
      <c r="BM227" s="165" t="s">
        <v>516</v>
      </c>
    </row>
    <row r="228" spans="1:65" s="2" customFormat="1" ht="24.2" customHeight="1" x14ac:dyDescent="0.2">
      <c r="A228" s="29"/>
      <c r="B228" s="152"/>
      <c r="C228" s="153" t="s">
        <v>371</v>
      </c>
      <c r="D228" s="153" t="s">
        <v>213</v>
      </c>
      <c r="E228" s="154" t="s">
        <v>3026</v>
      </c>
      <c r="F228" s="155" t="s">
        <v>3027</v>
      </c>
      <c r="G228" s="156" t="s">
        <v>257</v>
      </c>
      <c r="H228" s="157">
        <v>25.4</v>
      </c>
      <c r="I228" s="158"/>
      <c r="J228" s="159">
        <f t="shared" si="50"/>
        <v>0</v>
      </c>
      <c r="K228" s="160"/>
      <c r="L228" s="30"/>
      <c r="M228" s="161" t="s">
        <v>1</v>
      </c>
      <c r="N228" s="162" t="s">
        <v>37</v>
      </c>
      <c r="O228" s="58"/>
      <c r="P228" s="163">
        <f t="shared" si="51"/>
        <v>0</v>
      </c>
      <c r="Q228" s="163">
        <v>0</v>
      </c>
      <c r="R228" s="163">
        <f t="shared" si="52"/>
        <v>0</v>
      </c>
      <c r="S228" s="163">
        <v>1.75E-3</v>
      </c>
      <c r="T228" s="164">
        <f t="shared" si="53"/>
        <v>4.4449999999999996E-2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5" t="s">
        <v>243</v>
      </c>
      <c r="AT228" s="165" t="s">
        <v>213</v>
      </c>
      <c r="AU228" s="165" t="s">
        <v>84</v>
      </c>
      <c r="AY228" s="14" t="s">
        <v>211</v>
      </c>
      <c r="BE228" s="166">
        <f t="shared" si="54"/>
        <v>0</v>
      </c>
      <c r="BF228" s="166">
        <f t="shared" si="55"/>
        <v>0</v>
      </c>
      <c r="BG228" s="166">
        <f t="shared" si="56"/>
        <v>0</v>
      </c>
      <c r="BH228" s="166">
        <f t="shared" si="57"/>
        <v>0</v>
      </c>
      <c r="BI228" s="166">
        <f t="shared" si="58"/>
        <v>0</v>
      </c>
      <c r="BJ228" s="14" t="s">
        <v>84</v>
      </c>
      <c r="BK228" s="166">
        <f t="shared" si="59"/>
        <v>0</v>
      </c>
      <c r="BL228" s="14" t="s">
        <v>243</v>
      </c>
      <c r="BM228" s="165" t="s">
        <v>519</v>
      </c>
    </row>
    <row r="229" spans="1:65" s="2" customFormat="1" ht="24.2" customHeight="1" x14ac:dyDescent="0.2">
      <c r="A229" s="29"/>
      <c r="B229" s="152"/>
      <c r="C229" s="153" t="s">
        <v>781</v>
      </c>
      <c r="D229" s="153" t="s">
        <v>213</v>
      </c>
      <c r="E229" s="154" t="s">
        <v>487</v>
      </c>
      <c r="F229" s="155" t="s">
        <v>488</v>
      </c>
      <c r="G229" s="156" t="s">
        <v>257</v>
      </c>
      <c r="H229" s="157">
        <v>18.2</v>
      </c>
      <c r="I229" s="158"/>
      <c r="J229" s="159">
        <f t="shared" si="50"/>
        <v>0</v>
      </c>
      <c r="K229" s="160"/>
      <c r="L229" s="30"/>
      <c r="M229" s="161" t="s">
        <v>1</v>
      </c>
      <c r="N229" s="162" t="s">
        <v>37</v>
      </c>
      <c r="O229" s="58"/>
      <c r="P229" s="163">
        <f t="shared" si="51"/>
        <v>0</v>
      </c>
      <c r="Q229" s="163">
        <v>0</v>
      </c>
      <c r="R229" s="163">
        <f t="shared" si="52"/>
        <v>0</v>
      </c>
      <c r="S229" s="163">
        <v>2.2599999999999999E-3</v>
      </c>
      <c r="T229" s="164">
        <f t="shared" si="53"/>
        <v>4.1131999999999995E-2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5" t="s">
        <v>243</v>
      </c>
      <c r="AT229" s="165" t="s">
        <v>213</v>
      </c>
      <c r="AU229" s="165" t="s">
        <v>84</v>
      </c>
      <c r="AY229" s="14" t="s">
        <v>211</v>
      </c>
      <c r="BE229" s="166">
        <f t="shared" si="54"/>
        <v>0</v>
      </c>
      <c r="BF229" s="166">
        <f t="shared" si="55"/>
        <v>0</v>
      </c>
      <c r="BG229" s="166">
        <f t="shared" si="56"/>
        <v>0</v>
      </c>
      <c r="BH229" s="166">
        <f t="shared" si="57"/>
        <v>0</v>
      </c>
      <c r="BI229" s="166">
        <f t="shared" si="58"/>
        <v>0</v>
      </c>
      <c r="BJ229" s="14" t="s">
        <v>84</v>
      </c>
      <c r="BK229" s="166">
        <f t="shared" si="59"/>
        <v>0</v>
      </c>
      <c r="BL229" s="14" t="s">
        <v>243</v>
      </c>
      <c r="BM229" s="165" t="s">
        <v>772</v>
      </c>
    </row>
    <row r="230" spans="1:65" s="2" customFormat="1" ht="24.2" customHeight="1" x14ac:dyDescent="0.2">
      <c r="A230" s="29"/>
      <c r="B230" s="152"/>
      <c r="C230" s="153" t="s">
        <v>375</v>
      </c>
      <c r="D230" s="153" t="s">
        <v>213</v>
      </c>
      <c r="E230" s="154" t="s">
        <v>3028</v>
      </c>
      <c r="F230" s="155" t="s">
        <v>3029</v>
      </c>
      <c r="G230" s="156" t="s">
        <v>257</v>
      </c>
      <c r="H230" s="157">
        <v>26.6</v>
      </c>
      <c r="I230" s="158"/>
      <c r="J230" s="159">
        <f t="shared" si="50"/>
        <v>0</v>
      </c>
      <c r="K230" s="160"/>
      <c r="L230" s="30"/>
      <c r="M230" s="161" t="s">
        <v>1</v>
      </c>
      <c r="N230" s="162" t="s">
        <v>37</v>
      </c>
      <c r="O230" s="58"/>
      <c r="P230" s="163">
        <f t="shared" si="51"/>
        <v>0</v>
      </c>
      <c r="Q230" s="163">
        <v>2.0588E-3</v>
      </c>
      <c r="R230" s="163">
        <f t="shared" si="52"/>
        <v>5.476408E-2</v>
      </c>
      <c r="S230" s="163">
        <v>0</v>
      </c>
      <c r="T230" s="164">
        <f t="shared" si="5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5" t="s">
        <v>243</v>
      </c>
      <c r="AT230" s="165" t="s">
        <v>213</v>
      </c>
      <c r="AU230" s="165" t="s">
        <v>84</v>
      </c>
      <c r="AY230" s="14" t="s">
        <v>211</v>
      </c>
      <c r="BE230" s="166">
        <f t="shared" si="54"/>
        <v>0</v>
      </c>
      <c r="BF230" s="166">
        <f t="shared" si="55"/>
        <v>0</v>
      </c>
      <c r="BG230" s="166">
        <f t="shared" si="56"/>
        <v>0</v>
      </c>
      <c r="BH230" s="166">
        <f t="shared" si="57"/>
        <v>0</v>
      </c>
      <c r="BI230" s="166">
        <f t="shared" si="58"/>
        <v>0</v>
      </c>
      <c r="BJ230" s="14" t="s">
        <v>84</v>
      </c>
      <c r="BK230" s="166">
        <f t="shared" si="59"/>
        <v>0</v>
      </c>
      <c r="BL230" s="14" t="s">
        <v>243</v>
      </c>
      <c r="BM230" s="165" t="s">
        <v>3030</v>
      </c>
    </row>
    <row r="231" spans="1:65" s="2" customFormat="1" ht="33" customHeight="1" x14ac:dyDescent="0.2">
      <c r="A231" s="29"/>
      <c r="B231" s="152"/>
      <c r="C231" s="153" t="s">
        <v>1004</v>
      </c>
      <c r="D231" s="153" t="s">
        <v>213</v>
      </c>
      <c r="E231" s="154" t="s">
        <v>3031</v>
      </c>
      <c r="F231" s="155" t="s">
        <v>3032</v>
      </c>
      <c r="G231" s="156" t="s">
        <v>257</v>
      </c>
      <c r="H231" s="157">
        <v>73.5</v>
      </c>
      <c r="I231" s="158"/>
      <c r="J231" s="159">
        <f t="shared" si="50"/>
        <v>0</v>
      </c>
      <c r="K231" s="160"/>
      <c r="L231" s="30"/>
      <c r="M231" s="161" t="s">
        <v>1</v>
      </c>
      <c r="N231" s="162" t="s">
        <v>37</v>
      </c>
      <c r="O231" s="58"/>
      <c r="P231" s="163">
        <f t="shared" si="51"/>
        <v>0</v>
      </c>
      <c r="Q231" s="163">
        <v>2.0588E-3</v>
      </c>
      <c r="R231" s="163">
        <f t="shared" si="52"/>
        <v>0.15132180000000001</v>
      </c>
      <c r="S231" s="163">
        <v>0</v>
      </c>
      <c r="T231" s="164">
        <f t="shared" si="5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5" t="s">
        <v>243</v>
      </c>
      <c r="AT231" s="165" t="s">
        <v>213</v>
      </c>
      <c r="AU231" s="165" t="s">
        <v>84</v>
      </c>
      <c r="AY231" s="14" t="s">
        <v>211</v>
      </c>
      <c r="BE231" s="166">
        <f t="shared" si="54"/>
        <v>0</v>
      </c>
      <c r="BF231" s="166">
        <f t="shared" si="55"/>
        <v>0</v>
      </c>
      <c r="BG231" s="166">
        <f t="shared" si="56"/>
        <v>0</v>
      </c>
      <c r="BH231" s="166">
        <f t="shared" si="57"/>
        <v>0</v>
      </c>
      <c r="BI231" s="166">
        <f t="shared" si="58"/>
        <v>0</v>
      </c>
      <c r="BJ231" s="14" t="s">
        <v>84</v>
      </c>
      <c r="BK231" s="166">
        <f t="shared" si="59"/>
        <v>0</v>
      </c>
      <c r="BL231" s="14" t="s">
        <v>243</v>
      </c>
      <c r="BM231" s="165" t="s">
        <v>3033</v>
      </c>
    </row>
    <row r="232" spans="1:65" s="2" customFormat="1" ht="33" customHeight="1" x14ac:dyDescent="0.2">
      <c r="A232" s="29"/>
      <c r="B232" s="152"/>
      <c r="C232" s="153" t="s">
        <v>378</v>
      </c>
      <c r="D232" s="153" t="s">
        <v>213</v>
      </c>
      <c r="E232" s="154" t="s">
        <v>3034</v>
      </c>
      <c r="F232" s="155" t="s">
        <v>3035</v>
      </c>
      <c r="G232" s="156" t="s">
        <v>257</v>
      </c>
      <c r="H232" s="157">
        <v>36.799999999999997</v>
      </c>
      <c r="I232" s="158"/>
      <c r="J232" s="159">
        <f t="shared" si="50"/>
        <v>0</v>
      </c>
      <c r="K232" s="160"/>
      <c r="L232" s="30"/>
      <c r="M232" s="161" t="s">
        <v>1</v>
      </c>
      <c r="N232" s="162" t="s">
        <v>37</v>
      </c>
      <c r="O232" s="58"/>
      <c r="P232" s="163">
        <f t="shared" si="51"/>
        <v>0</v>
      </c>
      <c r="Q232" s="163">
        <v>2.0588E-3</v>
      </c>
      <c r="R232" s="163">
        <f t="shared" si="52"/>
        <v>7.5763839999999999E-2</v>
      </c>
      <c r="S232" s="163">
        <v>0</v>
      </c>
      <c r="T232" s="164">
        <f t="shared" si="5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5" t="s">
        <v>243</v>
      </c>
      <c r="AT232" s="165" t="s">
        <v>213</v>
      </c>
      <c r="AU232" s="165" t="s">
        <v>84</v>
      </c>
      <c r="AY232" s="14" t="s">
        <v>211</v>
      </c>
      <c r="BE232" s="166">
        <f t="shared" si="54"/>
        <v>0</v>
      </c>
      <c r="BF232" s="166">
        <f t="shared" si="55"/>
        <v>0</v>
      </c>
      <c r="BG232" s="166">
        <f t="shared" si="56"/>
        <v>0</v>
      </c>
      <c r="BH232" s="166">
        <f t="shared" si="57"/>
        <v>0</v>
      </c>
      <c r="BI232" s="166">
        <f t="shared" si="58"/>
        <v>0</v>
      </c>
      <c r="BJ232" s="14" t="s">
        <v>84</v>
      </c>
      <c r="BK232" s="166">
        <f t="shared" si="59"/>
        <v>0</v>
      </c>
      <c r="BL232" s="14" t="s">
        <v>243</v>
      </c>
      <c r="BM232" s="165" t="s">
        <v>3036</v>
      </c>
    </row>
    <row r="233" spans="1:65" s="2" customFormat="1" ht="33" customHeight="1" x14ac:dyDescent="0.2">
      <c r="A233" s="29"/>
      <c r="B233" s="152"/>
      <c r="C233" s="153" t="s">
        <v>1009</v>
      </c>
      <c r="D233" s="153" t="s">
        <v>213</v>
      </c>
      <c r="E233" s="154" t="s">
        <v>3037</v>
      </c>
      <c r="F233" s="155" t="s">
        <v>3038</v>
      </c>
      <c r="G233" s="156" t="s">
        <v>257</v>
      </c>
      <c r="H233" s="157">
        <v>18</v>
      </c>
      <c r="I233" s="158"/>
      <c r="J233" s="159">
        <f t="shared" si="50"/>
        <v>0</v>
      </c>
      <c r="K233" s="160"/>
      <c r="L233" s="30"/>
      <c r="M233" s="161" t="s">
        <v>1</v>
      </c>
      <c r="N233" s="162" t="s">
        <v>37</v>
      </c>
      <c r="O233" s="58"/>
      <c r="P233" s="163">
        <f t="shared" si="51"/>
        <v>0</v>
      </c>
      <c r="Q233" s="163">
        <v>2.0588E-3</v>
      </c>
      <c r="R233" s="163">
        <f t="shared" si="52"/>
        <v>3.7058399999999998E-2</v>
      </c>
      <c r="S233" s="163">
        <v>0</v>
      </c>
      <c r="T233" s="164">
        <f t="shared" si="5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5" t="s">
        <v>243</v>
      </c>
      <c r="AT233" s="165" t="s">
        <v>213</v>
      </c>
      <c r="AU233" s="165" t="s">
        <v>84</v>
      </c>
      <c r="AY233" s="14" t="s">
        <v>211</v>
      </c>
      <c r="BE233" s="166">
        <f t="shared" si="54"/>
        <v>0</v>
      </c>
      <c r="BF233" s="166">
        <f t="shared" si="55"/>
        <v>0</v>
      </c>
      <c r="BG233" s="166">
        <f t="shared" si="56"/>
        <v>0</v>
      </c>
      <c r="BH233" s="166">
        <f t="shared" si="57"/>
        <v>0</v>
      </c>
      <c r="BI233" s="166">
        <f t="shared" si="58"/>
        <v>0</v>
      </c>
      <c r="BJ233" s="14" t="s">
        <v>84</v>
      </c>
      <c r="BK233" s="166">
        <f t="shared" si="59"/>
        <v>0</v>
      </c>
      <c r="BL233" s="14" t="s">
        <v>243</v>
      </c>
      <c r="BM233" s="165" t="s">
        <v>3039</v>
      </c>
    </row>
    <row r="234" spans="1:65" s="2" customFormat="1" ht="33" customHeight="1" x14ac:dyDescent="0.2">
      <c r="A234" s="29"/>
      <c r="B234" s="152"/>
      <c r="C234" s="153" t="s">
        <v>382</v>
      </c>
      <c r="D234" s="153" t="s">
        <v>213</v>
      </c>
      <c r="E234" s="154" t="s">
        <v>3040</v>
      </c>
      <c r="F234" s="155" t="s">
        <v>3041</v>
      </c>
      <c r="G234" s="156" t="s">
        <v>257</v>
      </c>
      <c r="H234" s="157">
        <v>77</v>
      </c>
      <c r="I234" s="158"/>
      <c r="J234" s="159">
        <f t="shared" si="50"/>
        <v>0</v>
      </c>
      <c r="K234" s="160"/>
      <c r="L234" s="30"/>
      <c r="M234" s="161" t="s">
        <v>1</v>
      </c>
      <c r="N234" s="162" t="s">
        <v>37</v>
      </c>
      <c r="O234" s="58"/>
      <c r="P234" s="163">
        <f t="shared" si="51"/>
        <v>0</v>
      </c>
      <c r="Q234" s="163">
        <v>2.0588E-3</v>
      </c>
      <c r="R234" s="163">
        <f t="shared" si="52"/>
        <v>0.15852759999999999</v>
      </c>
      <c r="S234" s="163">
        <v>0</v>
      </c>
      <c r="T234" s="164">
        <f t="shared" si="5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5" t="s">
        <v>243</v>
      </c>
      <c r="AT234" s="165" t="s">
        <v>213</v>
      </c>
      <c r="AU234" s="165" t="s">
        <v>84</v>
      </c>
      <c r="AY234" s="14" t="s">
        <v>211</v>
      </c>
      <c r="BE234" s="166">
        <f t="shared" si="54"/>
        <v>0</v>
      </c>
      <c r="BF234" s="166">
        <f t="shared" si="55"/>
        <v>0</v>
      </c>
      <c r="BG234" s="166">
        <f t="shared" si="56"/>
        <v>0</v>
      </c>
      <c r="BH234" s="166">
        <f t="shared" si="57"/>
        <v>0</v>
      </c>
      <c r="BI234" s="166">
        <f t="shared" si="58"/>
        <v>0</v>
      </c>
      <c r="BJ234" s="14" t="s">
        <v>84</v>
      </c>
      <c r="BK234" s="166">
        <f t="shared" si="59"/>
        <v>0</v>
      </c>
      <c r="BL234" s="14" t="s">
        <v>243</v>
      </c>
      <c r="BM234" s="165" t="s">
        <v>3042</v>
      </c>
    </row>
    <row r="235" spans="1:65" s="2" customFormat="1" ht="24.2" customHeight="1" x14ac:dyDescent="0.2">
      <c r="A235" s="29"/>
      <c r="B235" s="152"/>
      <c r="C235" s="153" t="s">
        <v>1012</v>
      </c>
      <c r="D235" s="153" t="s">
        <v>213</v>
      </c>
      <c r="E235" s="154" t="s">
        <v>3043</v>
      </c>
      <c r="F235" s="155" t="s">
        <v>3044</v>
      </c>
      <c r="G235" s="156" t="s">
        <v>414</v>
      </c>
      <c r="H235" s="178"/>
      <c r="I235" s="158"/>
      <c r="J235" s="159">
        <f t="shared" si="50"/>
        <v>0</v>
      </c>
      <c r="K235" s="160"/>
      <c r="L235" s="30"/>
      <c r="M235" s="161" t="s">
        <v>1</v>
      </c>
      <c r="N235" s="162" t="s">
        <v>37</v>
      </c>
      <c r="O235" s="58"/>
      <c r="P235" s="163">
        <f t="shared" si="51"/>
        <v>0</v>
      </c>
      <c r="Q235" s="163">
        <v>0</v>
      </c>
      <c r="R235" s="163">
        <f t="shared" si="52"/>
        <v>0</v>
      </c>
      <c r="S235" s="163">
        <v>0</v>
      </c>
      <c r="T235" s="164">
        <f t="shared" si="5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5" t="s">
        <v>243</v>
      </c>
      <c r="AT235" s="165" t="s">
        <v>213</v>
      </c>
      <c r="AU235" s="165" t="s">
        <v>84</v>
      </c>
      <c r="AY235" s="14" t="s">
        <v>211</v>
      </c>
      <c r="BE235" s="166">
        <f t="shared" si="54"/>
        <v>0</v>
      </c>
      <c r="BF235" s="166">
        <f t="shared" si="55"/>
        <v>0</v>
      </c>
      <c r="BG235" s="166">
        <f t="shared" si="56"/>
        <v>0</v>
      </c>
      <c r="BH235" s="166">
        <f t="shared" si="57"/>
        <v>0</v>
      </c>
      <c r="BI235" s="166">
        <f t="shared" si="58"/>
        <v>0</v>
      </c>
      <c r="BJ235" s="14" t="s">
        <v>84</v>
      </c>
      <c r="BK235" s="166">
        <f t="shared" si="59"/>
        <v>0</v>
      </c>
      <c r="BL235" s="14" t="s">
        <v>243</v>
      </c>
      <c r="BM235" s="165" t="s">
        <v>777</v>
      </c>
    </row>
    <row r="236" spans="1:65" s="12" customFormat="1" ht="22.9" customHeight="1" x14ac:dyDescent="0.2">
      <c r="B236" s="139"/>
      <c r="D236" s="140" t="s">
        <v>70</v>
      </c>
      <c r="E236" s="150" t="s">
        <v>629</v>
      </c>
      <c r="F236" s="150" t="s">
        <v>630</v>
      </c>
      <c r="I236" s="142"/>
      <c r="J236" s="151">
        <f>BK236</f>
        <v>0</v>
      </c>
      <c r="L236" s="139"/>
      <c r="M236" s="144"/>
      <c r="N236" s="145"/>
      <c r="O236" s="145"/>
      <c r="P236" s="146">
        <f>SUM(P237:P253)</f>
        <v>0</v>
      </c>
      <c r="Q236" s="145"/>
      <c r="R236" s="146">
        <f>SUM(R237:R253)</f>
        <v>0</v>
      </c>
      <c r="S236" s="145"/>
      <c r="T236" s="147">
        <f>SUM(T237:T253)</f>
        <v>7.5524399999999998</v>
      </c>
      <c r="AR236" s="140" t="s">
        <v>84</v>
      </c>
      <c r="AT236" s="148" t="s">
        <v>70</v>
      </c>
      <c r="AU236" s="148" t="s">
        <v>78</v>
      </c>
      <c r="AY236" s="140" t="s">
        <v>211</v>
      </c>
      <c r="BK236" s="149">
        <f>SUM(BK237:BK253)</f>
        <v>0</v>
      </c>
    </row>
    <row r="237" spans="1:65" s="2" customFormat="1" ht="24.2" customHeight="1" x14ac:dyDescent="0.2">
      <c r="A237" s="29"/>
      <c r="B237" s="152"/>
      <c r="C237" s="153" t="s">
        <v>386</v>
      </c>
      <c r="D237" s="153" t="s">
        <v>213</v>
      </c>
      <c r="E237" s="154" t="s">
        <v>3045</v>
      </c>
      <c r="F237" s="155" t="s">
        <v>3046</v>
      </c>
      <c r="G237" s="156" t="s">
        <v>385</v>
      </c>
      <c r="H237" s="157">
        <v>6</v>
      </c>
      <c r="I237" s="158"/>
      <c r="J237" s="159">
        <f t="shared" ref="J237:J253" si="60">ROUND(I237*H237,2)</f>
        <v>0</v>
      </c>
      <c r="K237" s="160"/>
      <c r="L237" s="30"/>
      <c r="M237" s="161" t="s">
        <v>1</v>
      </c>
      <c r="N237" s="162" t="s">
        <v>37</v>
      </c>
      <c r="O237" s="58"/>
      <c r="P237" s="163">
        <f t="shared" ref="P237:P253" si="61">O237*H237</f>
        <v>0</v>
      </c>
      <c r="Q237" s="163">
        <v>0</v>
      </c>
      <c r="R237" s="163">
        <f t="shared" ref="R237:R253" si="62">Q237*H237</f>
        <v>0</v>
      </c>
      <c r="S237" s="163">
        <v>0</v>
      </c>
      <c r="T237" s="164">
        <f t="shared" ref="T237:T253" si="63">S237*H237</f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5" t="s">
        <v>243</v>
      </c>
      <c r="AT237" s="165" t="s">
        <v>213</v>
      </c>
      <c r="AU237" s="165" t="s">
        <v>84</v>
      </c>
      <c r="AY237" s="14" t="s">
        <v>211</v>
      </c>
      <c r="BE237" s="166">
        <f t="shared" ref="BE237:BE253" si="64">IF(N237="základná",J237,0)</f>
        <v>0</v>
      </c>
      <c r="BF237" s="166">
        <f t="shared" ref="BF237:BF253" si="65">IF(N237="znížená",J237,0)</f>
        <v>0</v>
      </c>
      <c r="BG237" s="166">
        <f t="shared" ref="BG237:BG253" si="66">IF(N237="zákl. prenesená",J237,0)</f>
        <v>0</v>
      </c>
      <c r="BH237" s="166">
        <f t="shared" ref="BH237:BH253" si="67">IF(N237="zníž. prenesená",J237,0)</f>
        <v>0</v>
      </c>
      <c r="BI237" s="166">
        <f t="shared" ref="BI237:BI253" si="68">IF(N237="nulová",J237,0)</f>
        <v>0</v>
      </c>
      <c r="BJ237" s="14" t="s">
        <v>84</v>
      </c>
      <c r="BK237" s="166">
        <f t="shared" ref="BK237:BK253" si="69">ROUND(I237*H237,2)</f>
        <v>0</v>
      </c>
      <c r="BL237" s="14" t="s">
        <v>243</v>
      </c>
      <c r="BM237" s="165" t="s">
        <v>780</v>
      </c>
    </row>
    <row r="238" spans="1:65" s="2" customFormat="1" ht="76.349999999999994" customHeight="1" x14ac:dyDescent="0.2">
      <c r="A238" s="29"/>
      <c r="B238" s="152"/>
      <c r="C238" s="167" t="s">
        <v>1017</v>
      </c>
      <c r="D238" s="167" t="s">
        <v>401</v>
      </c>
      <c r="E238" s="168" t="s">
        <v>3047</v>
      </c>
      <c r="F238" s="169" t="s">
        <v>3048</v>
      </c>
      <c r="G238" s="170" t="s">
        <v>385</v>
      </c>
      <c r="H238" s="171">
        <v>3</v>
      </c>
      <c r="I238" s="172"/>
      <c r="J238" s="173">
        <f t="shared" si="60"/>
        <v>0</v>
      </c>
      <c r="K238" s="174"/>
      <c r="L238" s="175"/>
      <c r="M238" s="176" t="s">
        <v>1</v>
      </c>
      <c r="N238" s="177" t="s">
        <v>37</v>
      </c>
      <c r="O238" s="58"/>
      <c r="P238" s="163">
        <f t="shared" si="61"/>
        <v>0</v>
      </c>
      <c r="Q238" s="163">
        <v>0</v>
      </c>
      <c r="R238" s="163">
        <f t="shared" si="62"/>
        <v>0</v>
      </c>
      <c r="S238" s="163">
        <v>0</v>
      </c>
      <c r="T238" s="164">
        <f t="shared" si="6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5" t="s">
        <v>280</v>
      </c>
      <c r="AT238" s="165" t="s">
        <v>401</v>
      </c>
      <c r="AU238" s="165" t="s">
        <v>84</v>
      </c>
      <c r="AY238" s="14" t="s">
        <v>211</v>
      </c>
      <c r="BE238" s="166">
        <f t="shared" si="64"/>
        <v>0</v>
      </c>
      <c r="BF238" s="166">
        <f t="shared" si="65"/>
        <v>0</v>
      </c>
      <c r="BG238" s="166">
        <f t="shared" si="66"/>
        <v>0</v>
      </c>
      <c r="BH238" s="166">
        <f t="shared" si="67"/>
        <v>0</v>
      </c>
      <c r="BI238" s="166">
        <f t="shared" si="68"/>
        <v>0</v>
      </c>
      <c r="BJ238" s="14" t="s">
        <v>84</v>
      </c>
      <c r="BK238" s="166">
        <f t="shared" si="69"/>
        <v>0</v>
      </c>
      <c r="BL238" s="14" t="s">
        <v>243</v>
      </c>
      <c r="BM238" s="165" t="s">
        <v>784</v>
      </c>
    </row>
    <row r="239" spans="1:65" s="2" customFormat="1" ht="76.349999999999994" customHeight="1" x14ac:dyDescent="0.2">
      <c r="A239" s="29"/>
      <c r="B239" s="152"/>
      <c r="C239" s="167" t="s">
        <v>392</v>
      </c>
      <c r="D239" s="167" t="s">
        <v>401</v>
      </c>
      <c r="E239" s="168" t="s">
        <v>3049</v>
      </c>
      <c r="F239" s="169" t="s">
        <v>3050</v>
      </c>
      <c r="G239" s="170" t="s">
        <v>385</v>
      </c>
      <c r="H239" s="171">
        <v>2</v>
      </c>
      <c r="I239" s="172"/>
      <c r="J239" s="173">
        <f t="shared" si="60"/>
        <v>0</v>
      </c>
      <c r="K239" s="174"/>
      <c r="L239" s="175"/>
      <c r="M239" s="176" t="s">
        <v>1</v>
      </c>
      <c r="N239" s="177" t="s">
        <v>37</v>
      </c>
      <c r="O239" s="58"/>
      <c r="P239" s="163">
        <f t="shared" si="61"/>
        <v>0</v>
      </c>
      <c r="Q239" s="163">
        <v>0</v>
      </c>
      <c r="R239" s="163">
        <f t="shared" si="62"/>
        <v>0</v>
      </c>
      <c r="S239" s="163">
        <v>0</v>
      </c>
      <c r="T239" s="164">
        <f t="shared" si="6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5" t="s">
        <v>280</v>
      </c>
      <c r="AT239" s="165" t="s">
        <v>401</v>
      </c>
      <c r="AU239" s="165" t="s">
        <v>84</v>
      </c>
      <c r="AY239" s="14" t="s">
        <v>211</v>
      </c>
      <c r="BE239" s="166">
        <f t="shared" si="64"/>
        <v>0</v>
      </c>
      <c r="BF239" s="166">
        <f t="shared" si="65"/>
        <v>0</v>
      </c>
      <c r="BG239" s="166">
        <f t="shared" si="66"/>
        <v>0</v>
      </c>
      <c r="BH239" s="166">
        <f t="shared" si="67"/>
        <v>0</v>
      </c>
      <c r="BI239" s="166">
        <f t="shared" si="68"/>
        <v>0</v>
      </c>
      <c r="BJ239" s="14" t="s">
        <v>84</v>
      </c>
      <c r="BK239" s="166">
        <f t="shared" si="69"/>
        <v>0</v>
      </c>
      <c r="BL239" s="14" t="s">
        <v>243</v>
      </c>
      <c r="BM239" s="165" t="s">
        <v>787</v>
      </c>
    </row>
    <row r="240" spans="1:65" s="2" customFormat="1" ht="76.349999999999994" customHeight="1" x14ac:dyDescent="0.2">
      <c r="A240" s="29"/>
      <c r="B240" s="152"/>
      <c r="C240" s="167" t="s">
        <v>1024</v>
      </c>
      <c r="D240" s="167" t="s">
        <v>401</v>
      </c>
      <c r="E240" s="168" t="s">
        <v>3051</v>
      </c>
      <c r="F240" s="169" t="s">
        <v>3050</v>
      </c>
      <c r="G240" s="170" t="s">
        <v>385</v>
      </c>
      <c r="H240" s="171">
        <v>1</v>
      </c>
      <c r="I240" s="172"/>
      <c r="J240" s="173">
        <f t="shared" si="60"/>
        <v>0</v>
      </c>
      <c r="K240" s="174"/>
      <c r="L240" s="175"/>
      <c r="M240" s="176" t="s">
        <v>1</v>
      </c>
      <c r="N240" s="177" t="s">
        <v>37</v>
      </c>
      <c r="O240" s="58"/>
      <c r="P240" s="163">
        <f t="shared" si="61"/>
        <v>0</v>
      </c>
      <c r="Q240" s="163">
        <v>0</v>
      </c>
      <c r="R240" s="163">
        <f t="shared" si="62"/>
        <v>0</v>
      </c>
      <c r="S240" s="163">
        <v>0</v>
      </c>
      <c r="T240" s="164">
        <f t="shared" si="6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5" t="s">
        <v>280</v>
      </c>
      <c r="AT240" s="165" t="s">
        <v>401</v>
      </c>
      <c r="AU240" s="165" t="s">
        <v>84</v>
      </c>
      <c r="AY240" s="14" t="s">
        <v>211</v>
      </c>
      <c r="BE240" s="166">
        <f t="shared" si="64"/>
        <v>0</v>
      </c>
      <c r="BF240" s="166">
        <f t="shared" si="65"/>
        <v>0</v>
      </c>
      <c r="BG240" s="166">
        <f t="shared" si="66"/>
        <v>0</v>
      </c>
      <c r="BH240" s="166">
        <f t="shared" si="67"/>
        <v>0</v>
      </c>
      <c r="BI240" s="166">
        <f t="shared" si="68"/>
        <v>0</v>
      </c>
      <c r="BJ240" s="14" t="s">
        <v>84</v>
      </c>
      <c r="BK240" s="166">
        <f t="shared" si="69"/>
        <v>0</v>
      </c>
      <c r="BL240" s="14" t="s">
        <v>243</v>
      </c>
      <c r="BM240" s="165" t="s">
        <v>1007</v>
      </c>
    </row>
    <row r="241" spans="1:65" s="2" customFormat="1" ht="49.15" customHeight="1" x14ac:dyDescent="0.2">
      <c r="A241" s="29"/>
      <c r="B241" s="152"/>
      <c r="C241" s="153" t="s">
        <v>399</v>
      </c>
      <c r="D241" s="153" t="s">
        <v>213</v>
      </c>
      <c r="E241" s="154" t="s">
        <v>3052</v>
      </c>
      <c r="F241" s="155" t="s">
        <v>3053</v>
      </c>
      <c r="G241" s="156" t="s">
        <v>385</v>
      </c>
      <c r="H241" s="157">
        <v>9</v>
      </c>
      <c r="I241" s="158"/>
      <c r="J241" s="159">
        <f t="shared" si="60"/>
        <v>0</v>
      </c>
      <c r="K241" s="160"/>
      <c r="L241" s="30"/>
      <c r="M241" s="161" t="s">
        <v>1</v>
      </c>
      <c r="N241" s="162" t="s">
        <v>37</v>
      </c>
      <c r="O241" s="58"/>
      <c r="P241" s="163">
        <f t="shared" si="61"/>
        <v>0</v>
      </c>
      <c r="Q241" s="163">
        <v>0</v>
      </c>
      <c r="R241" s="163">
        <f t="shared" si="62"/>
        <v>0</v>
      </c>
      <c r="S241" s="163">
        <v>0</v>
      </c>
      <c r="T241" s="164">
        <f t="shared" si="6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5" t="s">
        <v>243</v>
      </c>
      <c r="AT241" s="165" t="s">
        <v>213</v>
      </c>
      <c r="AU241" s="165" t="s">
        <v>84</v>
      </c>
      <c r="AY241" s="14" t="s">
        <v>211</v>
      </c>
      <c r="BE241" s="166">
        <f t="shared" si="64"/>
        <v>0</v>
      </c>
      <c r="BF241" s="166">
        <f t="shared" si="65"/>
        <v>0</v>
      </c>
      <c r="BG241" s="166">
        <f t="shared" si="66"/>
        <v>0</v>
      </c>
      <c r="BH241" s="166">
        <f t="shared" si="67"/>
        <v>0</v>
      </c>
      <c r="BI241" s="166">
        <f t="shared" si="68"/>
        <v>0</v>
      </c>
      <c r="BJ241" s="14" t="s">
        <v>84</v>
      </c>
      <c r="BK241" s="166">
        <f t="shared" si="69"/>
        <v>0</v>
      </c>
      <c r="BL241" s="14" t="s">
        <v>243</v>
      </c>
      <c r="BM241" s="165" t="s">
        <v>1008</v>
      </c>
    </row>
    <row r="242" spans="1:65" s="2" customFormat="1" ht="49.15" customHeight="1" x14ac:dyDescent="0.2">
      <c r="A242" s="29"/>
      <c r="B242" s="152"/>
      <c r="C242" s="153" t="s">
        <v>1029</v>
      </c>
      <c r="D242" s="153" t="s">
        <v>213</v>
      </c>
      <c r="E242" s="154" t="s">
        <v>3054</v>
      </c>
      <c r="F242" s="155" t="s">
        <v>3055</v>
      </c>
      <c r="G242" s="156" t="s">
        <v>385</v>
      </c>
      <c r="H242" s="157">
        <v>9</v>
      </c>
      <c r="I242" s="158"/>
      <c r="J242" s="159">
        <f t="shared" si="60"/>
        <v>0</v>
      </c>
      <c r="K242" s="160"/>
      <c r="L242" s="30"/>
      <c r="M242" s="161" t="s">
        <v>1</v>
      </c>
      <c r="N242" s="162" t="s">
        <v>37</v>
      </c>
      <c r="O242" s="58"/>
      <c r="P242" s="163">
        <f t="shared" si="61"/>
        <v>0</v>
      </c>
      <c r="Q242" s="163">
        <v>0</v>
      </c>
      <c r="R242" s="163">
        <f t="shared" si="62"/>
        <v>0</v>
      </c>
      <c r="S242" s="163">
        <v>0</v>
      </c>
      <c r="T242" s="164">
        <f t="shared" si="6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5" t="s">
        <v>243</v>
      </c>
      <c r="AT242" s="165" t="s">
        <v>213</v>
      </c>
      <c r="AU242" s="165" t="s">
        <v>84</v>
      </c>
      <c r="AY242" s="14" t="s">
        <v>211</v>
      </c>
      <c r="BE242" s="166">
        <f t="shared" si="64"/>
        <v>0</v>
      </c>
      <c r="BF242" s="166">
        <f t="shared" si="65"/>
        <v>0</v>
      </c>
      <c r="BG242" s="166">
        <f t="shared" si="66"/>
        <v>0</v>
      </c>
      <c r="BH242" s="166">
        <f t="shared" si="67"/>
        <v>0</v>
      </c>
      <c r="BI242" s="166">
        <f t="shared" si="68"/>
        <v>0</v>
      </c>
      <c r="BJ242" s="14" t="s">
        <v>84</v>
      </c>
      <c r="BK242" s="166">
        <f t="shared" si="69"/>
        <v>0</v>
      </c>
      <c r="BL242" s="14" t="s">
        <v>243</v>
      </c>
      <c r="BM242" s="165" t="s">
        <v>1010</v>
      </c>
    </row>
    <row r="243" spans="1:65" s="2" customFormat="1" ht="16.5" customHeight="1" x14ac:dyDescent="0.2">
      <c r="A243" s="29"/>
      <c r="B243" s="152"/>
      <c r="C243" s="153" t="s">
        <v>404</v>
      </c>
      <c r="D243" s="153" t="s">
        <v>213</v>
      </c>
      <c r="E243" s="154" t="s">
        <v>629</v>
      </c>
      <c r="F243" s="155" t="s">
        <v>3056</v>
      </c>
      <c r="G243" s="156" t="s">
        <v>385</v>
      </c>
      <c r="H243" s="157">
        <v>6</v>
      </c>
      <c r="I243" s="158"/>
      <c r="J243" s="159">
        <f t="shared" si="60"/>
        <v>0</v>
      </c>
      <c r="K243" s="160"/>
      <c r="L243" s="30"/>
      <c r="M243" s="161" t="s">
        <v>1</v>
      </c>
      <c r="N243" s="162" t="s">
        <v>37</v>
      </c>
      <c r="O243" s="58"/>
      <c r="P243" s="163">
        <f t="shared" si="61"/>
        <v>0</v>
      </c>
      <c r="Q243" s="163">
        <v>0</v>
      </c>
      <c r="R243" s="163">
        <f t="shared" si="62"/>
        <v>0</v>
      </c>
      <c r="S243" s="163">
        <v>0</v>
      </c>
      <c r="T243" s="164">
        <f t="shared" si="6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5" t="s">
        <v>243</v>
      </c>
      <c r="AT243" s="165" t="s">
        <v>213</v>
      </c>
      <c r="AU243" s="165" t="s">
        <v>84</v>
      </c>
      <c r="AY243" s="14" t="s">
        <v>211</v>
      </c>
      <c r="BE243" s="166">
        <f t="shared" si="64"/>
        <v>0</v>
      </c>
      <c r="BF243" s="166">
        <f t="shared" si="65"/>
        <v>0</v>
      </c>
      <c r="BG243" s="166">
        <f t="shared" si="66"/>
        <v>0</v>
      </c>
      <c r="BH243" s="166">
        <f t="shared" si="67"/>
        <v>0</v>
      </c>
      <c r="BI243" s="166">
        <f t="shared" si="68"/>
        <v>0</v>
      </c>
      <c r="BJ243" s="14" t="s">
        <v>84</v>
      </c>
      <c r="BK243" s="166">
        <f t="shared" si="69"/>
        <v>0</v>
      </c>
      <c r="BL243" s="14" t="s">
        <v>243</v>
      </c>
      <c r="BM243" s="165" t="s">
        <v>1011</v>
      </c>
    </row>
    <row r="244" spans="1:65" s="2" customFormat="1" ht="66.75" customHeight="1" x14ac:dyDescent="0.2">
      <c r="A244" s="29"/>
      <c r="B244" s="152"/>
      <c r="C244" s="167" t="s">
        <v>1034</v>
      </c>
      <c r="D244" s="167" t="s">
        <v>401</v>
      </c>
      <c r="E244" s="168" t="s">
        <v>728</v>
      </c>
      <c r="F244" s="169" t="s">
        <v>3057</v>
      </c>
      <c r="G244" s="170" t="s">
        <v>385</v>
      </c>
      <c r="H244" s="171">
        <v>4</v>
      </c>
      <c r="I244" s="172"/>
      <c r="J244" s="173">
        <f t="shared" si="60"/>
        <v>0</v>
      </c>
      <c r="K244" s="174"/>
      <c r="L244" s="175"/>
      <c r="M244" s="176" t="s">
        <v>1</v>
      </c>
      <c r="N244" s="177" t="s">
        <v>37</v>
      </c>
      <c r="O244" s="58"/>
      <c r="P244" s="163">
        <f t="shared" si="61"/>
        <v>0</v>
      </c>
      <c r="Q244" s="163">
        <v>0</v>
      </c>
      <c r="R244" s="163">
        <f t="shared" si="62"/>
        <v>0</v>
      </c>
      <c r="S244" s="163">
        <v>0</v>
      </c>
      <c r="T244" s="164">
        <f t="shared" si="6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5" t="s">
        <v>280</v>
      </c>
      <c r="AT244" s="165" t="s">
        <v>401</v>
      </c>
      <c r="AU244" s="165" t="s">
        <v>84</v>
      </c>
      <c r="AY244" s="14" t="s">
        <v>211</v>
      </c>
      <c r="BE244" s="166">
        <f t="shared" si="64"/>
        <v>0</v>
      </c>
      <c r="BF244" s="166">
        <f t="shared" si="65"/>
        <v>0</v>
      </c>
      <c r="BG244" s="166">
        <f t="shared" si="66"/>
        <v>0</v>
      </c>
      <c r="BH244" s="166">
        <f t="shared" si="67"/>
        <v>0</v>
      </c>
      <c r="BI244" s="166">
        <f t="shared" si="68"/>
        <v>0</v>
      </c>
      <c r="BJ244" s="14" t="s">
        <v>84</v>
      </c>
      <c r="BK244" s="166">
        <f t="shared" si="69"/>
        <v>0</v>
      </c>
      <c r="BL244" s="14" t="s">
        <v>243</v>
      </c>
      <c r="BM244" s="165" t="s">
        <v>1015</v>
      </c>
    </row>
    <row r="245" spans="1:65" s="2" customFormat="1" ht="66.75" customHeight="1" x14ac:dyDescent="0.2">
      <c r="A245" s="29"/>
      <c r="B245" s="152"/>
      <c r="C245" s="167" t="s">
        <v>407</v>
      </c>
      <c r="D245" s="167" t="s">
        <v>401</v>
      </c>
      <c r="E245" s="168" t="s">
        <v>1830</v>
      </c>
      <c r="F245" s="169" t="s">
        <v>3058</v>
      </c>
      <c r="G245" s="170" t="s">
        <v>385</v>
      </c>
      <c r="H245" s="171">
        <v>2</v>
      </c>
      <c r="I245" s="172"/>
      <c r="J245" s="173">
        <f t="shared" si="60"/>
        <v>0</v>
      </c>
      <c r="K245" s="174"/>
      <c r="L245" s="175"/>
      <c r="M245" s="176" t="s">
        <v>1</v>
      </c>
      <c r="N245" s="177" t="s">
        <v>37</v>
      </c>
      <c r="O245" s="58"/>
      <c r="P245" s="163">
        <f t="shared" si="61"/>
        <v>0</v>
      </c>
      <c r="Q245" s="163">
        <v>0</v>
      </c>
      <c r="R245" s="163">
        <f t="shared" si="62"/>
        <v>0</v>
      </c>
      <c r="S245" s="163">
        <v>0</v>
      </c>
      <c r="T245" s="164">
        <f t="shared" si="6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5" t="s">
        <v>280</v>
      </c>
      <c r="AT245" s="165" t="s">
        <v>401</v>
      </c>
      <c r="AU245" s="165" t="s">
        <v>84</v>
      </c>
      <c r="AY245" s="14" t="s">
        <v>211</v>
      </c>
      <c r="BE245" s="166">
        <f t="shared" si="64"/>
        <v>0</v>
      </c>
      <c r="BF245" s="166">
        <f t="shared" si="65"/>
        <v>0</v>
      </c>
      <c r="BG245" s="166">
        <f t="shared" si="66"/>
        <v>0</v>
      </c>
      <c r="BH245" s="166">
        <f t="shared" si="67"/>
        <v>0</v>
      </c>
      <c r="BI245" s="166">
        <f t="shared" si="68"/>
        <v>0</v>
      </c>
      <c r="BJ245" s="14" t="s">
        <v>84</v>
      </c>
      <c r="BK245" s="166">
        <f t="shared" si="69"/>
        <v>0</v>
      </c>
      <c r="BL245" s="14" t="s">
        <v>243</v>
      </c>
      <c r="BM245" s="165" t="s">
        <v>1016</v>
      </c>
    </row>
    <row r="246" spans="1:65" s="2" customFormat="1" ht="37.9" customHeight="1" x14ac:dyDescent="0.2">
      <c r="A246" s="29"/>
      <c r="B246" s="152"/>
      <c r="C246" s="153" t="s">
        <v>387</v>
      </c>
      <c r="D246" s="153" t="s">
        <v>213</v>
      </c>
      <c r="E246" s="154" t="s">
        <v>731</v>
      </c>
      <c r="F246" s="155" t="s">
        <v>3059</v>
      </c>
      <c r="G246" s="156" t="s">
        <v>216</v>
      </c>
      <c r="H246" s="157">
        <v>488.1</v>
      </c>
      <c r="I246" s="158"/>
      <c r="J246" s="159">
        <f t="shared" si="60"/>
        <v>0</v>
      </c>
      <c r="K246" s="160"/>
      <c r="L246" s="30"/>
      <c r="M246" s="161" t="s">
        <v>1</v>
      </c>
      <c r="N246" s="162" t="s">
        <v>37</v>
      </c>
      <c r="O246" s="58"/>
      <c r="P246" s="163">
        <f t="shared" si="61"/>
        <v>0</v>
      </c>
      <c r="Q246" s="163">
        <v>0</v>
      </c>
      <c r="R246" s="163">
        <f t="shared" si="62"/>
        <v>0</v>
      </c>
      <c r="S246" s="163">
        <v>0</v>
      </c>
      <c r="T246" s="164">
        <f t="shared" si="6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5" t="s">
        <v>243</v>
      </c>
      <c r="AT246" s="165" t="s">
        <v>213</v>
      </c>
      <c r="AU246" s="165" t="s">
        <v>84</v>
      </c>
      <c r="AY246" s="14" t="s">
        <v>211</v>
      </c>
      <c r="BE246" s="166">
        <f t="shared" si="64"/>
        <v>0</v>
      </c>
      <c r="BF246" s="166">
        <f t="shared" si="65"/>
        <v>0</v>
      </c>
      <c r="BG246" s="166">
        <f t="shared" si="66"/>
        <v>0</v>
      </c>
      <c r="BH246" s="166">
        <f t="shared" si="67"/>
        <v>0</v>
      </c>
      <c r="BI246" s="166">
        <f t="shared" si="68"/>
        <v>0</v>
      </c>
      <c r="BJ246" s="14" t="s">
        <v>84</v>
      </c>
      <c r="BK246" s="166">
        <f t="shared" si="69"/>
        <v>0</v>
      </c>
      <c r="BL246" s="14" t="s">
        <v>243</v>
      </c>
      <c r="BM246" s="165" t="s">
        <v>1018</v>
      </c>
    </row>
    <row r="247" spans="1:65" s="2" customFormat="1" ht="37.9" customHeight="1" x14ac:dyDescent="0.2">
      <c r="A247" s="29"/>
      <c r="B247" s="152"/>
      <c r="C247" s="153" t="s">
        <v>411</v>
      </c>
      <c r="D247" s="153" t="s">
        <v>213</v>
      </c>
      <c r="E247" s="154" t="s">
        <v>3060</v>
      </c>
      <c r="F247" s="155" t="s">
        <v>3061</v>
      </c>
      <c r="G247" s="156" t="s">
        <v>216</v>
      </c>
      <c r="H247" s="157">
        <v>357.9</v>
      </c>
      <c r="I247" s="158"/>
      <c r="J247" s="159">
        <f t="shared" si="60"/>
        <v>0</v>
      </c>
      <c r="K247" s="160"/>
      <c r="L247" s="30"/>
      <c r="M247" s="161" t="s">
        <v>1</v>
      </c>
      <c r="N247" s="162" t="s">
        <v>37</v>
      </c>
      <c r="O247" s="58"/>
      <c r="P247" s="163">
        <f t="shared" si="61"/>
        <v>0</v>
      </c>
      <c r="Q247" s="163">
        <v>0</v>
      </c>
      <c r="R247" s="163">
        <f t="shared" si="62"/>
        <v>0</v>
      </c>
      <c r="S247" s="163">
        <v>0</v>
      </c>
      <c r="T247" s="164">
        <f t="shared" si="6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5" t="s">
        <v>243</v>
      </c>
      <c r="AT247" s="165" t="s">
        <v>213</v>
      </c>
      <c r="AU247" s="165" t="s">
        <v>84</v>
      </c>
      <c r="AY247" s="14" t="s">
        <v>211</v>
      </c>
      <c r="BE247" s="166">
        <f t="shared" si="64"/>
        <v>0</v>
      </c>
      <c r="BF247" s="166">
        <f t="shared" si="65"/>
        <v>0</v>
      </c>
      <c r="BG247" s="166">
        <f t="shared" si="66"/>
        <v>0</v>
      </c>
      <c r="BH247" s="166">
        <f t="shared" si="67"/>
        <v>0</v>
      </c>
      <c r="BI247" s="166">
        <f t="shared" si="68"/>
        <v>0</v>
      </c>
      <c r="BJ247" s="14" t="s">
        <v>84</v>
      </c>
      <c r="BK247" s="166">
        <f t="shared" si="69"/>
        <v>0</v>
      </c>
      <c r="BL247" s="14" t="s">
        <v>243</v>
      </c>
      <c r="BM247" s="165" t="s">
        <v>1023</v>
      </c>
    </row>
    <row r="248" spans="1:65" s="2" customFormat="1" ht="24.2" customHeight="1" x14ac:dyDescent="0.2">
      <c r="A248" s="29"/>
      <c r="B248" s="152"/>
      <c r="C248" s="153" t="s">
        <v>13</v>
      </c>
      <c r="D248" s="153" t="s">
        <v>213</v>
      </c>
      <c r="E248" s="154" t="s">
        <v>3062</v>
      </c>
      <c r="F248" s="155" t="s">
        <v>3063</v>
      </c>
      <c r="G248" s="156" t="s">
        <v>216</v>
      </c>
      <c r="H248" s="157">
        <v>62.9</v>
      </c>
      <c r="I248" s="158"/>
      <c r="J248" s="159">
        <f t="shared" si="60"/>
        <v>0</v>
      </c>
      <c r="K248" s="160"/>
      <c r="L248" s="30"/>
      <c r="M248" s="161" t="s">
        <v>1</v>
      </c>
      <c r="N248" s="162" t="s">
        <v>37</v>
      </c>
      <c r="O248" s="58"/>
      <c r="P248" s="163">
        <f t="shared" si="61"/>
        <v>0</v>
      </c>
      <c r="Q248" s="163">
        <v>0</v>
      </c>
      <c r="R248" s="163">
        <f t="shared" si="62"/>
        <v>0</v>
      </c>
      <c r="S248" s="163">
        <v>0</v>
      </c>
      <c r="T248" s="164">
        <f t="shared" si="6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65" t="s">
        <v>243</v>
      </c>
      <c r="AT248" s="165" t="s">
        <v>213</v>
      </c>
      <c r="AU248" s="165" t="s">
        <v>84</v>
      </c>
      <c r="AY248" s="14" t="s">
        <v>211</v>
      </c>
      <c r="BE248" s="166">
        <f t="shared" si="64"/>
        <v>0</v>
      </c>
      <c r="BF248" s="166">
        <f t="shared" si="65"/>
        <v>0</v>
      </c>
      <c r="BG248" s="166">
        <f t="shared" si="66"/>
        <v>0</v>
      </c>
      <c r="BH248" s="166">
        <f t="shared" si="67"/>
        <v>0</v>
      </c>
      <c r="BI248" s="166">
        <f t="shared" si="68"/>
        <v>0</v>
      </c>
      <c r="BJ248" s="14" t="s">
        <v>84</v>
      </c>
      <c r="BK248" s="166">
        <f t="shared" si="69"/>
        <v>0</v>
      </c>
      <c r="BL248" s="14" t="s">
        <v>243</v>
      </c>
      <c r="BM248" s="165" t="s">
        <v>1025</v>
      </c>
    </row>
    <row r="249" spans="1:65" s="2" customFormat="1" ht="21.75" customHeight="1" x14ac:dyDescent="0.2">
      <c r="A249" s="29"/>
      <c r="B249" s="152"/>
      <c r="C249" s="153" t="s">
        <v>415</v>
      </c>
      <c r="D249" s="153" t="s">
        <v>213</v>
      </c>
      <c r="E249" s="154" t="s">
        <v>3064</v>
      </c>
      <c r="F249" s="155" t="s">
        <v>3065</v>
      </c>
      <c r="G249" s="156" t="s">
        <v>257</v>
      </c>
      <c r="H249" s="157">
        <v>3.8</v>
      </c>
      <c r="I249" s="158"/>
      <c r="J249" s="159">
        <f t="shared" si="60"/>
        <v>0</v>
      </c>
      <c r="K249" s="160"/>
      <c r="L249" s="30"/>
      <c r="M249" s="161" t="s">
        <v>1</v>
      </c>
      <c r="N249" s="162" t="s">
        <v>37</v>
      </c>
      <c r="O249" s="58"/>
      <c r="P249" s="163">
        <f t="shared" si="61"/>
        <v>0</v>
      </c>
      <c r="Q249" s="163">
        <v>0</v>
      </c>
      <c r="R249" s="163">
        <f t="shared" si="62"/>
        <v>0</v>
      </c>
      <c r="S249" s="163">
        <v>0</v>
      </c>
      <c r="T249" s="164">
        <f t="shared" si="63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5" t="s">
        <v>243</v>
      </c>
      <c r="AT249" s="165" t="s">
        <v>213</v>
      </c>
      <c r="AU249" s="165" t="s">
        <v>84</v>
      </c>
      <c r="AY249" s="14" t="s">
        <v>211</v>
      </c>
      <c r="BE249" s="166">
        <f t="shared" si="64"/>
        <v>0</v>
      </c>
      <c r="BF249" s="166">
        <f t="shared" si="65"/>
        <v>0</v>
      </c>
      <c r="BG249" s="166">
        <f t="shared" si="66"/>
        <v>0</v>
      </c>
      <c r="BH249" s="166">
        <f t="shared" si="67"/>
        <v>0</v>
      </c>
      <c r="BI249" s="166">
        <f t="shared" si="68"/>
        <v>0</v>
      </c>
      <c r="BJ249" s="14" t="s">
        <v>84</v>
      </c>
      <c r="BK249" s="166">
        <f t="shared" si="69"/>
        <v>0</v>
      </c>
      <c r="BL249" s="14" t="s">
        <v>243</v>
      </c>
      <c r="BM249" s="165" t="s">
        <v>3066</v>
      </c>
    </row>
    <row r="250" spans="1:65" s="2" customFormat="1" ht="24.2" customHeight="1" x14ac:dyDescent="0.2">
      <c r="A250" s="29"/>
      <c r="B250" s="152"/>
      <c r="C250" s="153" t="s">
        <v>1053</v>
      </c>
      <c r="D250" s="153" t="s">
        <v>213</v>
      </c>
      <c r="E250" s="154" t="s">
        <v>1760</v>
      </c>
      <c r="F250" s="155" t="s">
        <v>1761</v>
      </c>
      <c r="G250" s="156" t="s">
        <v>216</v>
      </c>
      <c r="H250" s="157">
        <v>389</v>
      </c>
      <c r="I250" s="158"/>
      <c r="J250" s="159">
        <f t="shared" si="60"/>
        <v>0</v>
      </c>
      <c r="K250" s="160"/>
      <c r="L250" s="30"/>
      <c r="M250" s="161" t="s">
        <v>1</v>
      </c>
      <c r="N250" s="162" t="s">
        <v>37</v>
      </c>
      <c r="O250" s="58"/>
      <c r="P250" s="163">
        <f t="shared" si="61"/>
        <v>0</v>
      </c>
      <c r="Q250" s="163">
        <v>0</v>
      </c>
      <c r="R250" s="163">
        <f t="shared" si="62"/>
        <v>0</v>
      </c>
      <c r="S250" s="163">
        <v>7.0000000000000001E-3</v>
      </c>
      <c r="T250" s="164">
        <f t="shared" si="63"/>
        <v>2.7229999999999999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5" t="s">
        <v>243</v>
      </c>
      <c r="AT250" s="165" t="s">
        <v>213</v>
      </c>
      <c r="AU250" s="165" t="s">
        <v>84</v>
      </c>
      <c r="AY250" s="14" t="s">
        <v>211</v>
      </c>
      <c r="BE250" s="166">
        <f t="shared" si="64"/>
        <v>0</v>
      </c>
      <c r="BF250" s="166">
        <f t="shared" si="65"/>
        <v>0</v>
      </c>
      <c r="BG250" s="166">
        <f t="shared" si="66"/>
        <v>0</v>
      </c>
      <c r="BH250" s="166">
        <f t="shared" si="67"/>
        <v>0</v>
      </c>
      <c r="BI250" s="166">
        <f t="shared" si="68"/>
        <v>0</v>
      </c>
      <c r="BJ250" s="14" t="s">
        <v>84</v>
      </c>
      <c r="BK250" s="166">
        <f t="shared" si="69"/>
        <v>0</v>
      </c>
      <c r="BL250" s="14" t="s">
        <v>243</v>
      </c>
      <c r="BM250" s="165" t="s">
        <v>1028</v>
      </c>
    </row>
    <row r="251" spans="1:65" s="2" customFormat="1" ht="24.2" customHeight="1" x14ac:dyDescent="0.2">
      <c r="A251" s="29"/>
      <c r="B251" s="152"/>
      <c r="C251" s="153" t="s">
        <v>421</v>
      </c>
      <c r="D251" s="153" t="s">
        <v>213</v>
      </c>
      <c r="E251" s="154" t="s">
        <v>3067</v>
      </c>
      <c r="F251" s="155" t="s">
        <v>3068</v>
      </c>
      <c r="G251" s="156" t="s">
        <v>216</v>
      </c>
      <c r="H251" s="157">
        <v>377.3</v>
      </c>
      <c r="I251" s="158"/>
      <c r="J251" s="159">
        <f t="shared" si="60"/>
        <v>0</v>
      </c>
      <c r="K251" s="160"/>
      <c r="L251" s="30"/>
      <c r="M251" s="161" t="s">
        <v>1</v>
      </c>
      <c r="N251" s="162" t="s">
        <v>37</v>
      </c>
      <c r="O251" s="58"/>
      <c r="P251" s="163">
        <f t="shared" si="61"/>
        <v>0</v>
      </c>
      <c r="Q251" s="163">
        <v>0</v>
      </c>
      <c r="R251" s="163">
        <f t="shared" si="62"/>
        <v>0</v>
      </c>
      <c r="S251" s="163">
        <v>1.2800000000000001E-2</v>
      </c>
      <c r="T251" s="164">
        <f t="shared" si="63"/>
        <v>4.82944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65" t="s">
        <v>243</v>
      </c>
      <c r="AT251" s="165" t="s">
        <v>213</v>
      </c>
      <c r="AU251" s="165" t="s">
        <v>84</v>
      </c>
      <c r="AY251" s="14" t="s">
        <v>211</v>
      </c>
      <c r="BE251" s="166">
        <f t="shared" si="64"/>
        <v>0</v>
      </c>
      <c r="BF251" s="166">
        <f t="shared" si="65"/>
        <v>0</v>
      </c>
      <c r="BG251" s="166">
        <f t="shared" si="66"/>
        <v>0</v>
      </c>
      <c r="BH251" s="166">
        <f t="shared" si="67"/>
        <v>0</v>
      </c>
      <c r="BI251" s="166">
        <f t="shared" si="68"/>
        <v>0</v>
      </c>
      <c r="BJ251" s="14" t="s">
        <v>84</v>
      </c>
      <c r="BK251" s="166">
        <f t="shared" si="69"/>
        <v>0</v>
      </c>
      <c r="BL251" s="14" t="s">
        <v>243</v>
      </c>
      <c r="BM251" s="165" t="s">
        <v>1032</v>
      </c>
    </row>
    <row r="252" spans="1:65" s="2" customFormat="1" ht="24.2" customHeight="1" x14ac:dyDescent="0.2">
      <c r="A252" s="29"/>
      <c r="B252" s="152"/>
      <c r="C252" s="153" t="s">
        <v>1058</v>
      </c>
      <c r="D252" s="153" t="s">
        <v>213</v>
      </c>
      <c r="E252" s="154" t="s">
        <v>3069</v>
      </c>
      <c r="F252" s="155" t="s">
        <v>3070</v>
      </c>
      <c r="G252" s="156" t="s">
        <v>385</v>
      </c>
      <c r="H252" s="157">
        <v>3</v>
      </c>
      <c r="I252" s="158"/>
      <c r="J252" s="159">
        <f t="shared" si="60"/>
        <v>0</v>
      </c>
      <c r="K252" s="160"/>
      <c r="L252" s="30"/>
      <c r="M252" s="161" t="s">
        <v>1</v>
      </c>
      <c r="N252" s="162" t="s">
        <v>37</v>
      </c>
      <c r="O252" s="58"/>
      <c r="P252" s="163">
        <f t="shared" si="61"/>
        <v>0</v>
      </c>
      <c r="Q252" s="163">
        <v>0</v>
      </c>
      <c r="R252" s="163">
        <f t="shared" si="62"/>
        <v>0</v>
      </c>
      <c r="S252" s="163">
        <v>0</v>
      </c>
      <c r="T252" s="164">
        <f t="shared" si="6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65" t="s">
        <v>243</v>
      </c>
      <c r="AT252" s="165" t="s">
        <v>213</v>
      </c>
      <c r="AU252" s="165" t="s">
        <v>84</v>
      </c>
      <c r="AY252" s="14" t="s">
        <v>211</v>
      </c>
      <c r="BE252" s="166">
        <f t="shared" si="64"/>
        <v>0</v>
      </c>
      <c r="BF252" s="166">
        <f t="shared" si="65"/>
        <v>0</v>
      </c>
      <c r="BG252" s="166">
        <f t="shared" si="66"/>
        <v>0</v>
      </c>
      <c r="BH252" s="166">
        <f t="shared" si="67"/>
        <v>0</v>
      </c>
      <c r="BI252" s="166">
        <f t="shared" si="68"/>
        <v>0</v>
      </c>
      <c r="BJ252" s="14" t="s">
        <v>84</v>
      </c>
      <c r="BK252" s="166">
        <f t="shared" si="69"/>
        <v>0</v>
      </c>
      <c r="BL252" s="14" t="s">
        <v>243</v>
      </c>
      <c r="BM252" s="165" t="s">
        <v>1033</v>
      </c>
    </row>
    <row r="253" spans="1:65" s="2" customFormat="1" ht="24.2" customHeight="1" x14ac:dyDescent="0.2">
      <c r="A253" s="29"/>
      <c r="B253" s="152"/>
      <c r="C253" s="153" t="s">
        <v>424</v>
      </c>
      <c r="D253" s="153" t="s">
        <v>213</v>
      </c>
      <c r="E253" s="154" t="s">
        <v>3071</v>
      </c>
      <c r="F253" s="155" t="s">
        <v>3072</v>
      </c>
      <c r="G253" s="156" t="s">
        <v>414</v>
      </c>
      <c r="H253" s="178"/>
      <c r="I253" s="158"/>
      <c r="J253" s="159">
        <f t="shared" si="60"/>
        <v>0</v>
      </c>
      <c r="K253" s="160"/>
      <c r="L253" s="30"/>
      <c r="M253" s="161" t="s">
        <v>1</v>
      </c>
      <c r="N253" s="162" t="s">
        <v>37</v>
      </c>
      <c r="O253" s="58"/>
      <c r="P253" s="163">
        <f t="shared" si="61"/>
        <v>0</v>
      </c>
      <c r="Q253" s="163">
        <v>0</v>
      </c>
      <c r="R253" s="163">
        <f t="shared" si="62"/>
        <v>0</v>
      </c>
      <c r="S253" s="163">
        <v>0</v>
      </c>
      <c r="T253" s="164">
        <f t="shared" si="6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65" t="s">
        <v>243</v>
      </c>
      <c r="AT253" s="165" t="s">
        <v>213</v>
      </c>
      <c r="AU253" s="165" t="s">
        <v>84</v>
      </c>
      <c r="AY253" s="14" t="s">
        <v>211</v>
      </c>
      <c r="BE253" s="166">
        <f t="shared" si="64"/>
        <v>0</v>
      </c>
      <c r="BF253" s="166">
        <f t="shared" si="65"/>
        <v>0</v>
      </c>
      <c r="BG253" s="166">
        <f t="shared" si="66"/>
        <v>0</v>
      </c>
      <c r="BH253" s="166">
        <f t="shared" si="67"/>
        <v>0</v>
      </c>
      <c r="BI253" s="166">
        <f t="shared" si="68"/>
        <v>0</v>
      </c>
      <c r="BJ253" s="14" t="s">
        <v>84</v>
      </c>
      <c r="BK253" s="166">
        <f t="shared" si="69"/>
        <v>0</v>
      </c>
      <c r="BL253" s="14" t="s">
        <v>243</v>
      </c>
      <c r="BM253" s="165" t="s">
        <v>1035</v>
      </c>
    </row>
    <row r="254" spans="1:65" s="12" customFormat="1" ht="22.9" customHeight="1" x14ac:dyDescent="0.2">
      <c r="B254" s="139"/>
      <c r="D254" s="140" t="s">
        <v>70</v>
      </c>
      <c r="E254" s="150" t="s">
        <v>773</v>
      </c>
      <c r="F254" s="150" t="s">
        <v>774</v>
      </c>
      <c r="I254" s="142"/>
      <c r="J254" s="151">
        <f>BK254</f>
        <v>0</v>
      </c>
      <c r="L254" s="139"/>
      <c r="M254" s="144"/>
      <c r="N254" s="145"/>
      <c r="O254" s="145"/>
      <c r="P254" s="146">
        <f>SUM(P255:P259)</f>
        <v>0</v>
      </c>
      <c r="Q254" s="145"/>
      <c r="R254" s="146">
        <f>SUM(R255:R259)</f>
        <v>0.29412520000000003</v>
      </c>
      <c r="S254" s="145"/>
      <c r="T254" s="147">
        <f>SUM(T255:T259)</f>
        <v>0</v>
      </c>
      <c r="AR254" s="140" t="s">
        <v>84</v>
      </c>
      <c r="AT254" s="148" t="s">
        <v>70</v>
      </c>
      <c r="AU254" s="148" t="s">
        <v>78</v>
      </c>
      <c r="AY254" s="140" t="s">
        <v>211</v>
      </c>
      <c r="BK254" s="149">
        <f>SUM(BK255:BK259)</f>
        <v>0</v>
      </c>
    </row>
    <row r="255" spans="1:65" s="2" customFormat="1" ht="24.2" customHeight="1" x14ac:dyDescent="0.2">
      <c r="A255" s="29"/>
      <c r="B255" s="152"/>
      <c r="C255" s="153" t="s">
        <v>1065</v>
      </c>
      <c r="D255" s="153" t="s">
        <v>213</v>
      </c>
      <c r="E255" s="154" t="s">
        <v>3073</v>
      </c>
      <c r="F255" s="155" t="s">
        <v>3074</v>
      </c>
      <c r="G255" s="156" t="s">
        <v>216</v>
      </c>
      <c r="H255" s="157">
        <v>320</v>
      </c>
      <c r="I255" s="158"/>
      <c r="J255" s="159">
        <f>ROUND(I255*H255,2)</f>
        <v>0</v>
      </c>
      <c r="K255" s="160"/>
      <c r="L255" s="30"/>
      <c r="M255" s="161" t="s">
        <v>1</v>
      </c>
      <c r="N255" s="162" t="s">
        <v>37</v>
      </c>
      <c r="O255" s="58"/>
      <c r="P255" s="163">
        <f>O255*H255</f>
        <v>0</v>
      </c>
      <c r="Q255" s="163">
        <v>1.9666E-4</v>
      </c>
      <c r="R255" s="163">
        <f>Q255*H255</f>
        <v>6.2931200000000007E-2</v>
      </c>
      <c r="S255" s="163">
        <v>0</v>
      </c>
      <c r="T255" s="164">
        <f>S255*H255</f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65" t="s">
        <v>243</v>
      </c>
      <c r="AT255" s="165" t="s">
        <v>213</v>
      </c>
      <c r="AU255" s="165" t="s">
        <v>84</v>
      </c>
      <c r="AY255" s="14" t="s">
        <v>211</v>
      </c>
      <c r="BE255" s="166">
        <f>IF(N255="základná",J255,0)</f>
        <v>0</v>
      </c>
      <c r="BF255" s="166">
        <f>IF(N255="znížená",J255,0)</f>
        <v>0</v>
      </c>
      <c r="BG255" s="166">
        <f>IF(N255="zákl. prenesená",J255,0)</f>
        <v>0</v>
      </c>
      <c r="BH255" s="166">
        <f>IF(N255="zníž. prenesená",J255,0)</f>
        <v>0</v>
      </c>
      <c r="BI255" s="166">
        <f>IF(N255="nulová",J255,0)</f>
        <v>0</v>
      </c>
      <c r="BJ255" s="14" t="s">
        <v>84</v>
      </c>
      <c r="BK255" s="166">
        <f>ROUND(I255*H255,2)</f>
        <v>0</v>
      </c>
      <c r="BL255" s="14" t="s">
        <v>243</v>
      </c>
      <c r="BM255" s="165" t="s">
        <v>1040</v>
      </c>
    </row>
    <row r="256" spans="1:65" s="2" customFormat="1" ht="24.2" customHeight="1" x14ac:dyDescent="0.2">
      <c r="A256" s="29"/>
      <c r="B256" s="152"/>
      <c r="C256" s="153" t="s">
        <v>428</v>
      </c>
      <c r="D256" s="153" t="s">
        <v>213</v>
      </c>
      <c r="E256" s="154" t="s">
        <v>3075</v>
      </c>
      <c r="F256" s="155" t="s">
        <v>3076</v>
      </c>
      <c r="G256" s="156" t="s">
        <v>216</v>
      </c>
      <c r="H256" s="157">
        <v>320</v>
      </c>
      <c r="I256" s="158"/>
      <c r="J256" s="159">
        <f>ROUND(I256*H256,2)</f>
        <v>0</v>
      </c>
      <c r="K256" s="160"/>
      <c r="L256" s="30"/>
      <c r="M256" s="161" t="s">
        <v>1</v>
      </c>
      <c r="N256" s="162" t="s">
        <v>37</v>
      </c>
      <c r="O256" s="58"/>
      <c r="P256" s="163">
        <f>O256*H256</f>
        <v>0</v>
      </c>
      <c r="Q256" s="163">
        <v>7.1719999999999998E-4</v>
      </c>
      <c r="R256" s="163">
        <f>Q256*H256</f>
        <v>0.22950399999999999</v>
      </c>
      <c r="S256" s="163">
        <v>0</v>
      </c>
      <c r="T256" s="164">
        <f>S256*H256</f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5" t="s">
        <v>243</v>
      </c>
      <c r="AT256" s="165" t="s">
        <v>213</v>
      </c>
      <c r="AU256" s="165" t="s">
        <v>84</v>
      </c>
      <c r="AY256" s="14" t="s">
        <v>211</v>
      </c>
      <c r="BE256" s="166">
        <f>IF(N256="základná",J256,0)</f>
        <v>0</v>
      </c>
      <c r="BF256" s="166">
        <f>IF(N256="znížená",J256,0)</f>
        <v>0</v>
      </c>
      <c r="BG256" s="166">
        <f>IF(N256="zákl. prenesená",J256,0)</f>
        <v>0</v>
      </c>
      <c r="BH256" s="166">
        <f>IF(N256="zníž. prenesená",J256,0)</f>
        <v>0</v>
      </c>
      <c r="BI256" s="166">
        <f>IF(N256="nulová",J256,0)</f>
        <v>0</v>
      </c>
      <c r="BJ256" s="14" t="s">
        <v>84</v>
      </c>
      <c r="BK256" s="166">
        <f>ROUND(I256*H256,2)</f>
        <v>0</v>
      </c>
      <c r="BL256" s="14" t="s">
        <v>243</v>
      </c>
      <c r="BM256" s="165" t="s">
        <v>1043</v>
      </c>
    </row>
    <row r="257" spans="1:65" s="2" customFormat="1" ht="16.5" customHeight="1" x14ac:dyDescent="0.2">
      <c r="A257" s="29"/>
      <c r="B257" s="152"/>
      <c r="C257" s="153" t="s">
        <v>1072</v>
      </c>
      <c r="D257" s="153" t="s">
        <v>213</v>
      </c>
      <c r="E257" s="154" t="s">
        <v>3077</v>
      </c>
      <c r="F257" s="155" t="s">
        <v>3078</v>
      </c>
      <c r="G257" s="156" t="s">
        <v>216</v>
      </c>
      <c r="H257" s="157">
        <v>320</v>
      </c>
      <c r="I257" s="158"/>
      <c r="J257" s="159">
        <f>ROUND(I257*H257,2)</f>
        <v>0</v>
      </c>
      <c r="K257" s="160"/>
      <c r="L257" s="30"/>
      <c r="M257" s="161" t="s">
        <v>1</v>
      </c>
      <c r="N257" s="162" t="s">
        <v>37</v>
      </c>
      <c r="O257" s="58"/>
      <c r="P257" s="163">
        <f>O257*H257</f>
        <v>0</v>
      </c>
      <c r="Q257" s="163">
        <v>0</v>
      </c>
      <c r="R257" s="163">
        <f>Q257*H257</f>
        <v>0</v>
      </c>
      <c r="S257" s="163">
        <v>0</v>
      </c>
      <c r="T257" s="164">
        <f>S257*H257</f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65" t="s">
        <v>243</v>
      </c>
      <c r="AT257" s="165" t="s">
        <v>213</v>
      </c>
      <c r="AU257" s="165" t="s">
        <v>84</v>
      </c>
      <c r="AY257" s="14" t="s">
        <v>211</v>
      </c>
      <c r="BE257" s="166">
        <f>IF(N257="základná",J257,0)</f>
        <v>0</v>
      </c>
      <c r="BF257" s="166">
        <f>IF(N257="znížená",J257,0)</f>
        <v>0</v>
      </c>
      <c r="BG257" s="166">
        <f>IF(N257="zákl. prenesená",J257,0)</f>
        <v>0</v>
      </c>
      <c r="BH257" s="166">
        <f>IF(N257="zníž. prenesená",J257,0)</f>
        <v>0</v>
      </c>
      <c r="BI257" s="166">
        <f>IF(N257="nulová",J257,0)</f>
        <v>0</v>
      </c>
      <c r="BJ257" s="14" t="s">
        <v>84</v>
      </c>
      <c r="BK257" s="166">
        <f>ROUND(I257*H257,2)</f>
        <v>0</v>
      </c>
      <c r="BL257" s="14" t="s">
        <v>243</v>
      </c>
      <c r="BM257" s="165" t="s">
        <v>1046</v>
      </c>
    </row>
    <row r="258" spans="1:65" s="2" customFormat="1" ht="33" customHeight="1" x14ac:dyDescent="0.2">
      <c r="A258" s="29"/>
      <c r="B258" s="152"/>
      <c r="C258" s="153" t="s">
        <v>431</v>
      </c>
      <c r="D258" s="153" t="s">
        <v>213</v>
      </c>
      <c r="E258" s="154" t="s">
        <v>1964</v>
      </c>
      <c r="F258" s="155" t="s">
        <v>783</v>
      </c>
      <c r="G258" s="156" t="s">
        <v>216</v>
      </c>
      <c r="H258" s="157">
        <v>1300</v>
      </c>
      <c r="I258" s="158"/>
      <c r="J258" s="159">
        <f>ROUND(I258*H258,2)</f>
        <v>0</v>
      </c>
      <c r="K258" s="160"/>
      <c r="L258" s="30"/>
      <c r="M258" s="161" t="s">
        <v>1</v>
      </c>
      <c r="N258" s="162" t="s">
        <v>37</v>
      </c>
      <c r="O258" s="58"/>
      <c r="P258" s="163">
        <f>O258*H258</f>
        <v>0</v>
      </c>
      <c r="Q258" s="163">
        <v>0</v>
      </c>
      <c r="R258" s="163">
        <f>Q258*H258</f>
        <v>0</v>
      </c>
      <c r="S258" s="163">
        <v>0</v>
      </c>
      <c r="T258" s="164">
        <f>S258*H258</f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5" t="s">
        <v>243</v>
      </c>
      <c r="AT258" s="165" t="s">
        <v>213</v>
      </c>
      <c r="AU258" s="165" t="s">
        <v>84</v>
      </c>
      <c r="AY258" s="14" t="s">
        <v>211</v>
      </c>
      <c r="BE258" s="166">
        <f>IF(N258="základná",J258,0)</f>
        <v>0</v>
      </c>
      <c r="BF258" s="166">
        <f>IF(N258="znížená",J258,0)</f>
        <v>0</v>
      </c>
      <c r="BG258" s="166">
        <f>IF(N258="zákl. prenesená",J258,0)</f>
        <v>0</v>
      </c>
      <c r="BH258" s="166">
        <f>IF(N258="zníž. prenesená",J258,0)</f>
        <v>0</v>
      </c>
      <c r="BI258" s="166">
        <f>IF(N258="nulová",J258,0)</f>
        <v>0</v>
      </c>
      <c r="BJ258" s="14" t="s">
        <v>84</v>
      </c>
      <c r="BK258" s="166">
        <f>ROUND(I258*H258,2)</f>
        <v>0</v>
      </c>
      <c r="BL258" s="14" t="s">
        <v>243</v>
      </c>
      <c r="BM258" s="165" t="s">
        <v>1049</v>
      </c>
    </row>
    <row r="259" spans="1:65" s="2" customFormat="1" ht="24.2" customHeight="1" x14ac:dyDescent="0.2">
      <c r="A259" s="29"/>
      <c r="B259" s="152"/>
      <c r="C259" s="153" t="s">
        <v>1077</v>
      </c>
      <c r="D259" s="153" t="s">
        <v>213</v>
      </c>
      <c r="E259" s="154" t="s">
        <v>785</v>
      </c>
      <c r="F259" s="155" t="s">
        <v>786</v>
      </c>
      <c r="G259" s="156" t="s">
        <v>216</v>
      </c>
      <c r="H259" s="157">
        <v>1300</v>
      </c>
      <c r="I259" s="158"/>
      <c r="J259" s="159">
        <f>ROUND(I259*H259,2)</f>
        <v>0</v>
      </c>
      <c r="K259" s="160"/>
      <c r="L259" s="30"/>
      <c r="M259" s="161" t="s">
        <v>1</v>
      </c>
      <c r="N259" s="162" t="s">
        <v>37</v>
      </c>
      <c r="O259" s="58"/>
      <c r="P259" s="163">
        <f>O259*H259</f>
        <v>0</v>
      </c>
      <c r="Q259" s="163">
        <v>1.3E-6</v>
      </c>
      <c r="R259" s="163">
        <f>Q259*H259</f>
        <v>1.6900000000000001E-3</v>
      </c>
      <c r="S259" s="163">
        <v>0</v>
      </c>
      <c r="T259" s="164">
        <f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65" t="s">
        <v>243</v>
      </c>
      <c r="AT259" s="165" t="s">
        <v>213</v>
      </c>
      <c r="AU259" s="165" t="s">
        <v>84</v>
      </c>
      <c r="AY259" s="14" t="s">
        <v>211</v>
      </c>
      <c r="BE259" s="166">
        <f>IF(N259="základná",J259,0)</f>
        <v>0</v>
      </c>
      <c r="BF259" s="166">
        <f>IF(N259="znížená",J259,0)</f>
        <v>0</v>
      </c>
      <c r="BG259" s="166">
        <f>IF(N259="zákl. prenesená",J259,0)</f>
        <v>0</v>
      </c>
      <c r="BH259" s="166">
        <f>IF(N259="zníž. prenesená",J259,0)</f>
        <v>0</v>
      </c>
      <c r="BI259" s="166">
        <f>IF(N259="nulová",J259,0)</f>
        <v>0</v>
      </c>
      <c r="BJ259" s="14" t="s">
        <v>84</v>
      </c>
      <c r="BK259" s="166">
        <f>ROUND(I259*H259,2)</f>
        <v>0</v>
      </c>
      <c r="BL259" s="14" t="s">
        <v>243</v>
      </c>
      <c r="BM259" s="165" t="s">
        <v>1052</v>
      </c>
    </row>
    <row r="260" spans="1:65" s="12" customFormat="1" ht="25.9" customHeight="1" x14ac:dyDescent="0.2">
      <c r="B260" s="139"/>
      <c r="D260" s="140" t="s">
        <v>70</v>
      </c>
      <c r="E260" s="141" t="s">
        <v>401</v>
      </c>
      <c r="F260" s="141" t="s">
        <v>2009</v>
      </c>
      <c r="I260" s="142"/>
      <c r="J260" s="143">
        <f>BK260</f>
        <v>0</v>
      </c>
      <c r="L260" s="139"/>
      <c r="M260" s="144"/>
      <c r="N260" s="145"/>
      <c r="O260" s="145"/>
      <c r="P260" s="146">
        <f>P261</f>
        <v>0</v>
      </c>
      <c r="Q260" s="145"/>
      <c r="R260" s="146">
        <f>R261</f>
        <v>0</v>
      </c>
      <c r="S260" s="145"/>
      <c r="T260" s="147">
        <f>T261</f>
        <v>0</v>
      </c>
      <c r="AR260" s="140" t="s">
        <v>220</v>
      </c>
      <c r="AT260" s="148" t="s">
        <v>70</v>
      </c>
      <c r="AU260" s="148" t="s">
        <v>71</v>
      </c>
      <c r="AY260" s="140" t="s">
        <v>211</v>
      </c>
      <c r="BK260" s="149">
        <f>BK261</f>
        <v>0</v>
      </c>
    </row>
    <row r="261" spans="1:65" s="12" customFormat="1" ht="22.9" customHeight="1" x14ac:dyDescent="0.2">
      <c r="B261" s="139"/>
      <c r="D261" s="140" t="s">
        <v>70</v>
      </c>
      <c r="E261" s="150" t="s">
        <v>2010</v>
      </c>
      <c r="F261" s="150" t="s">
        <v>2011</v>
      </c>
      <c r="I261" s="142"/>
      <c r="J261" s="151">
        <f>BK261</f>
        <v>0</v>
      </c>
      <c r="L261" s="139"/>
      <c r="M261" s="144"/>
      <c r="N261" s="145"/>
      <c r="O261" s="145"/>
      <c r="P261" s="146">
        <f>SUM(P262:P263)</f>
        <v>0</v>
      </c>
      <c r="Q261" s="145"/>
      <c r="R261" s="146">
        <f>SUM(R262:R263)</f>
        <v>0</v>
      </c>
      <c r="S261" s="145"/>
      <c r="T261" s="147">
        <f>SUM(T262:T263)</f>
        <v>0</v>
      </c>
      <c r="AR261" s="140" t="s">
        <v>220</v>
      </c>
      <c r="AT261" s="148" t="s">
        <v>70</v>
      </c>
      <c r="AU261" s="148" t="s">
        <v>78</v>
      </c>
      <c r="AY261" s="140" t="s">
        <v>211</v>
      </c>
      <c r="BK261" s="149">
        <f>SUM(BK262:BK263)</f>
        <v>0</v>
      </c>
    </row>
    <row r="262" spans="1:65" s="2" customFormat="1" ht="24.2" customHeight="1" x14ac:dyDescent="0.2">
      <c r="A262" s="29"/>
      <c r="B262" s="152"/>
      <c r="C262" s="153" t="s">
        <v>435</v>
      </c>
      <c r="D262" s="153" t="s">
        <v>213</v>
      </c>
      <c r="E262" s="154" t="s">
        <v>3079</v>
      </c>
      <c r="F262" s="155" t="s">
        <v>3080</v>
      </c>
      <c r="G262" s="156" t="s">
        <v>767</v>
      </c>
      <c r="H262" s="157">
        <v>7725</v>
      </c>
      <c r="I262" s="158"/>
      <c r="J262" s="159">
        <f>ROUND(I262*H262,2)</f>
        <v>0</v>
      </c>
      <c r="K262" s="160"/>
      <c r="L262" s="30"/>
      <c r="M262" s="161" t="s">
        <v>1</v>
      </c>
      <c r="N262" s="162" t="s">
        <v>37</v>
      </c>
      <c r="O262" s="58"/>
      <c r="P262" s="163">
        <f>O262*H262</f>
        <v>0</v>
      </c>
      <c r="Q262" s="163">
        <v>0</v>
      </c>
      <c r="R262" s="163">
        <f>Q262*H262</f>
        <v>0</v>
      </c>
      <c r="S262" s="163">
        <v>0</v>
      </c>
      <c r="T262" s="164">
        <f>S262*H262</f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65" t="s">
        <v>340</v>
      </c>
      <c r="AT262" s="165" t="s">
        <v>213</v>
      </c>
      <c r="AU262" s="165" t="s">
        <v>84</v>
      </c>
      <c r="AY262" s="14" t="s">
        <v>211</v>
      </c>
      <c r="BE262" s="166">
        <f>IF(N262="základná",J262,0)</f>
        <v>0</v>
      </c>
      <c r="BF262" s="166">
        <f>IF(N262="znížená",J262,0)</f>
        <v>0</v>
      </c>
      <c r="BG262" s="166">
        <f>IF(N262="zákl. prenesená",J262,0)</f>
        <v>0</v>
      </c>
      <c r="BH262" s="166">
        <f>IF(N262="zníž. prenesená",J262,0)</f>
        <v>0</v>
      </c>
      <c r="BI262" s="166">
        <f>IF(N262="nulová",J262,0)</f>
        <v>0</v>
      </c>
      <c r="BJ262" s="14" t="s">
        <v>84</v>
      </c>
      <c r="BK262" s="166">
        <f>ROUND(I262*H262,2)</f>
        <v>0</v>
      </c>
      <c r="BL262" s="14" t="s">
        <v>340</v>
      </c>
      <c r="BM262" s="165" t="s">
        <v>1056</v>
      </c>
    </row>
    <row r="263" spans="1:65" s="2" customFormat="1" ht="33" customHeight="1" x14ac:dyDescent="0.2">
      <c r="A263" s="29"/>
      <c r="B263" s="152"/>
      <c r="C263" s="167" t="s">
        <v>1084</v>
      </c>
      <c r="D263" s="167" t="s">
        <v>401</v>
      </c>
      <c r="E263" s="168" t="s">
        <v>2016</v>
      </c>
      <c r="F263" s="169" t="s">
        <v>2017</v>
      </c>
      <c r="G263" s="170" t="s">
        <v>238</v>
      </c>
      <c r="H263" s="171">
        <v>7.7249999999999996</v>
      </c>
      <c r="I263" s="172"/>
      <c r="J263" s="173">
        <f>ROUND(I263*H263,2)</f>
        <v>0</v>
      </c>
      <c r="K263" s="174"/>
      <c r="L263" s="175"/>
      <c r="M263" s="184" t="s">
        <v>1</v>
      </c>
      <c r="N263" s="185" t="s">
        <v>37</v>
      </c>
      <c r="O263" s="181"/>
      <c r="P263" s="182">
        <f>O263*H263</f>
        <v>0</v>
      </c>
      <c r="Q263" s="182">
        <v>0</v>
      </c>
      <c r="R263" s="182">
        <f>Q263*H263</f>
        <v>0</v>
      </c>
      <c r="S263" s="182">
        <v>0</v>
      </c>
      <c r="T263" s="183">
        <f>S263*H263</f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65" t="s">
        <v>1123</v>
      </c>
      <c r="AT263" s="165" t="s">
        <v>401</v>
      </c>
      <c r="AU263" s="165" t="s">
        <v>84</v>
      </c>
      <c r="AY263" s="14" t="s">
        <v>211</v>
      </c>
      <c r="BE263" s="166">
        <f>IF(N263="základná",J263,0)</f>
        <v>0</v>
      </c>
      <c r="BF263" s="166">
        <f>IF(N263="znížená",J263,0)</f>
        <v>0</v>
      </c>
      <c r="BG263" s="166">
        <f>IF(N263="zákl. prenesená",J263,0)</f>
        <v>0</v>
      </c>
      <c r="BH263" s="166">
        <f>IF(N263="zníž. prenesená",J263,0)</f>
        <v>0</v>
      </c>
      <c r="BI263" s="166">
        <f>IF(N263="nulová",J263,0)</f>
        <v>0</v>
      </c>
      <c r="BJ263" s="14" t="s">
        <v>84</v>
      </c>
      <c r="BK263" s="166">
        <f>ROUND(I263*H263,2)</f>
        <v>0</v>
      </c>
      <c r="BL263" s="14" t="s">
        <v>340</v>
      </c>
      <c r="BM263" s="165" t="s">
        <v>1057</v>
      </c>
    </row>
    <row r="264" spans="1:65" s="2" customFormat="1" ht="6.95" customHeight="1" x14ac:dyDescent="0.2">
      <c r="A264" s="29"/>
      <c r="B264" s="47"/>
      <c r="C264" s="48"/>
      <c r="D264" s="48"/>
      <c r="E264" s="48"/>
      <c r="F264" s="48"/>
      <c r="G264" s="48"/>
      <c r="H264" s="48"/>
      <c r="I264" s="48"/>
      <c r="J264" s="48"/>
      <c r="K264" s="48"/>
      <c r="L264" s="30"/>
      <c r="M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</row>
  </sheetData>
  <autoFilter ref="C134:K263" xr:uid="{00000000-0009-0000-0000-000010000000}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BM187"/>
  <sheetViews>
    <sheetView showGridLines="0" workbookViewId="0">
      <selection activeCell="J117" sqref="J117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139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2913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3081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ROUND(J123,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ROUND((SUM(BE123:BE186)),  2)</f>
        <v>0</v>
      </c>
      <c r="G35" s="105"/>
      <c r="H35" s="105"/>
      <c r="I35" s="106">
        <v>0.23</v>
      </c>
      <c r="J35" s="104">
        <f>ROUND(((SUM(BE123:BE186))*I35),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ROUND((SUM(BF123:BF186)),  2)</f>
        <v>0</v>
      </c>
      <c r="G36" s="105"/>
      <c r="H36" s="105"/>
      <c r="I36" s="106">
        <v>0.23</v>
      </c>
      <c r="J36" s="104">
        <f>ROUND(((SUM(BF123:BF186))*I36),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ROUND((SUM(BG123:BG186)),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ROUND((SUM(BH123:BH186)),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ROUND((SUM(BI123:BI186)),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2913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02-3.1 - Garáže - Silnoprúdová elektroinštalácia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J123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789</v>
      </c>
      <c r="E99" s="122"/>
      <c r="F99" s="122"/>
      <c r="G99" s="122"/>
      <c r="H99" s="122"/>
      <c r="I99" s="122"/>
      <c r="J99" s="123">
        <f>J124</f>
        <v>0</v>
      </c>
      <c r="L99" s="120"/>
    </row>
    <row r="100" spans="1:47" s="10" customFormat="1" ht="19.899999999999999" hidden="1" customHeight="1" x14ac:dyDescent="0.2">
      <c r="B100" s="124"/>
      <c r="D100" s="125" t="s">
        <v>790</v>
      </c>
      <c r="E100" s="126"/>
      <c r="F100" s="126"/>
      <c r="G100" s="126"/>
      <c r="H100" s="126"/>
      <c r="I100" s="126"/>
      <c r="J100" s="127">
        <f>J125</f>
        <v>0</v>
      </c>
      <c r="L100" s="124"/>
    </row>
    <row r="101" spans="1:47" s="10" customFormat="1" ht="19.899999999999999" hidden="1" customHeight="1" x14ac:dyDescent="0.2">
      <c r="B101" s="124"/>
      <c r="D101" s="125" t="s">
        <v>2078</v>
      </c>
      <c r="E101" s="126"/>
      <c r="F101" s="126"/>
      <c r="G101" s="126"/>
      <c r="H101" s="126"/>
      <c r="I101" s="126"/>
      <c r="J101" s="127">
        <f>J184</f>
        <v>0</v>
      </c>
      <c r="L101" s="124"/>
    </row>
    <row r="102" spans="1:47" s="2" customFormat="1" ht="21.75" hidden="1" customHeight="1" x14ac:dyDescent="0.2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47" s="2" customFormat="1" ht="6.95" hidden="1" customHeight="1" x14ac:dyDescent="0.2">
      <c r="A103" s="29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47" hidden="1" x14ac:dyDescent="0.2"/>
    <row r="105" spans="1:47" hidden="1" x14ac:dyDescent="0.2"/>
    <row r="106" spans="1:47" hidden="1" x14ac:dyDescent="0.2"/>
    <row r="107" spans="1:47" s="2" customFormat="1" ht="6.95" customHeight="1" x14ac:dyDescent="0.2">
      <c r="A107" s="29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24.95" customHeight="1" x14ac:dyDescent="0.2">
      <c r="A108" s="29"/>
      <c r="B108" s="30"/>
      <c r="C108" s="18" t="s">
        <v>197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6.95" customHeight="1" x14ac:dyDescent="0.2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2" customHeight="1" x14ac:dyDescent="0.2">
      <c r="A110" s="29"/>
      <c r="B110" s="30"/>
      <c r="C110" s="24" t="s">
        <v>15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16.5" customHeight="1" x14ac:dyDescent="0.2">
      <c r="A111" s="29"/>
      <c r="B111" s="30"/>
      <c r="C111" s="29"/>
      <c r="D111" s="29"/>
      <c r="E111" s="252" t="str">
        <f>E7</f>
        <v>HS Hálkova - rekonštrukcia objektu, Hálkova 3, BA</v>
      </c>
      <c r="F111" s="253"/>
      <c r="G111" s="253"/>
      <c r="H111" s="253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1" customFormat="1" ht="12" customHeight="1" x14ac:dyDescent="0.2">
      <c r="B112" s="17"/>
      <c r="C112" s="24" t="s">
        <v>177</v>
      </c>
      <c r="L112" s="17"/>
    </row>
    <row r="113" spans="1:65" s="2" customFormat="1" ht="16.5" customHeight="1" x14ac:dyDescent="0.2">
      <c r="A113" s="29"/>
      <c r="B113" s="30"/>
      <c r="C113" s="29"/>
      <c r="D113" s="29"/>
      <c r="E113" s="252" t="s">
        <v>2913</v>
      </c>
      <c r="F113" s="251"/>
      <c r="G113" s="251"/>
      <c r="H113" s="251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 x14ac:dyDescent="0.2">
      <c r="A114" s="29"/>
      <c r="B114" s="30"/>
      <c r="C114" s="24" t="s">
        <v>179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 x14ac:dyDescent="0.2">
      <c r="A115" s="29"/>
      <c r="B115" s="30"/>
      <c r="C115" s="29"/>
      <c r="D115" s="29"/>
      <c r="E115" s="225" t="str">
        <f>E11</f>
        <v>SO 02-3.1 - Garáže - Silnoprúdová elektroinštalácia</v>
      </c>
      <c r="F115" s="251"/>
      <c r="G115" s="251"/>
      <c r="H115" s="251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 x14ac:dyDescent="0.2">
      <c r="A117" s="29"/>
      <c r="B117" s="30"/>
      <c r="C117" s="24" t="s">
        <v>19</v>
      </c>
      <c r="D117" s="29"/>
      <c r="E117" s="29"/>
      <c r="F117" s="22" t="str">
        <f>F14</f>
        <v xml:space="preserve"> </v>
      </c>
      <c r="G117" s="29"/>
      <c r="H117" s="29"/>
      <c r="I117" s="24" t="s">
        <v>21</v>
      </c>
      <c r="J117" s="55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 x14ac:dyDescent="0.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4" t="s">
        <v>22</v>
      </c>
      <c r="D119" s="29"/>
      <c r="E119" s="29"/>
      <c r="F119" s="22" t="str">
        <f>E17</f>
        <v xml:space="preserve"> </v>
      </c>
      <c r="G119" s="29"/>
      <c r="H119" s="29"/>
      <c r="I119" s="24" t="s">
        <v>27</v>
      </c>
      <c r="J119" s="27" t="str">
        <f>E23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 x14ac:dyDescent="0.2">
      <c r="A120" s="29"/>
      <c r="B120" s="30"/>
      <c r="C120" s="24" t="s">
        <v>25</v>
      </c>
      <c r="D120" s="29"/>
      <c r="E120" s="29"/>
      <c r="F120" s="22" t="str">
        <f>IF(E20="","",E20)</f>
        <v>Vyplň údaj</v>
      </c>
      <c r="G120" s="29"/>
      <c r="H120" s="29"/>
      <c r="I120" s="24" t="s">
        <v>28</v>
      </c>
      <c r="J120" s="27" t="str">
        <f>E26</f>
        <v xml:space="preserve"> 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 x14ac:dyDescent="0.2">
      <c r="A122" s="128"/>
      <c r="B122" s="129"/>
      <c r="C122" s="130" t="s">
        <v>198</v>
      </c>
      <c r="D122" s="131" t="s">
        <v>56</v>
      </c>
      <c r="E122" s="131" t="s">
        <v>52</v>
      </c>
      <c r="F122" s="131" t="s">
        <v>53</v>
      </c>
      <c r="G122" s="131" t="s">
        <v>199</v>
      </c>
      <c r="H122" s="131" t="s">
        <v>200</v>
      </c>
      <c r="I122" s="131" t="s">
        <v>201</v>
      </c>
      <c r="J122" s="132" t="s">
        <v>183</v>
      </c>
      <c r="K122" s="133" t="s">
        <v>202</v>
      </c>
      <c r="L122" s="134"/>
      <c r="M122" s="62" t="s">
        <v>1</v>
      </c>
      <c r="N122" s="63" t="s">
        <v>35</v>
      </c>
      <c r="O122" s="63" t="s">
        <v>203</v>
      </c>
      <c r="P122" s="63" t="s">
        <v>204</v>
      </c>
      <c r="Q122" s="63" t="s">
        <v>205</v>
      </c>
      <c r="R122" s="63" t="s">
        <v>206</v>
      </c>
      <c r="S122" s="63" t="s">
        <v>207</v>
      </c>
      <c r="T122" s="64" t="s">
        <v>208</v>
      </c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</row>
    <row r="123" spans="1:65" s="2" customFormat="1" ht="22.9" customHeight="1" x14ac:dyDescent="0.25">
      <c r="A123" s="29"/>
      <c r="B123" s="30"/>
      <c r="C123" s="69" t="s">
        <v>184</v>
      </c>
      <c r="D123" s="29"/>
      <c r="E123" s="29"/>
      <c r="F123" s="29"/>
      <c r="G123" s="29"/>
      <c r="H123" s="29"/>
      <c r="I123" s="29"/>
      <c r="J123" s="135">
        <f>BK123</f>
        <v>0</v>
      </c>
      <c r="K123" s="29"/>
      <c r="L123" s="30"/>
      <c r="M123" s="65"/>
      <c r="N123" s="56"/>
      <c r="O123" s="66"/>
      <c r="P123" s="136">
        <f>P124</f>
        <v>0</v>
      </c>
      <c r="Q123" s="66"/>
      <c r="R123" s="136">
        <f>R124</f>
        <v>0</v>
      </c>
      <c r="S123" s="66"/>
      <c r="T123" s="137">
        <f>T124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70</v>
      </c>
      <c r="AU123" s="14" t="s">
        <v>185</v>
      </c>
      <c r="BK123" s="138">
        <f>BK124</f>
        <v>0</v>
      </c>
    </row>
    <row r="124" spans="1:65" s="12" customFormat="1" ht="25.9" customHeight="1" x14ac:dyDescent="0.2">
      <c r="B124" s="139"/>
      <c r="D124" s="140" t="s">
        <v>70</v>
      </c>
      <c r="E124" s="141" t="s">
        <v>401</v>
      </c>
      <c r="F124" s="141" t="s">
        <v>791</v>
      </c>
      <c r="I124" s="142"/>
      <c r="J124" s="143">
        <f>BK124</f>
        <v>0</v>
      </c>
      <c r="L124" s="139"/>
      <c r="M124" s="144"/>
      <c r="N124" s="145"/>
      <c r="O124" s="145"/>
      <c r="P124" s="146">
        <f>P125+P184</f>
        <v>0</v>
      </c>
      <c r="Q124" s="145"/>
      <c r="R124" s="146">
        <f>R125+R184</f>
        <v>0</v>
      </c>
      <c r="S124" s="145"/>
      <c r="T124" s="147">
        <f>T125+T184</f>
        <v>0</v>
      </c>
      <c r="AR124" s="140" t="s">
        <v>220</v>
      </c>
      <c r="AT124" s="148" t="s">
        <v>70</v>
      </c>
      <c r="AU124" s="148" t="s">
        <v>71</v>
      </c>
      <c r="AY124" s="140" t="s">
        <v>211</v>
      </c>
      <c r="BK124" s="149">
        <f>BK125+BK184</f>
        <v>0</v>
      </c>
    </row>
    <row r="125" spans="1:65" s="12" customFormat="1" ht="22.9" customHeight="1" x14ac:dyDescent="0.2">
      <c r="B125" s="139"/>
      <c r="D125" s="140" t="s">
        <v>70</v>
      </c>
      <c r="E125" s="150" t="s">
        <v>792</v>
      </c>
      <c r="F125" s="150" t="s">
        <v>793</v>
      </c>
      <c r="I125" s="142"/>
      <c r="J125" s="151">
        <f>BK125</f>
        <v>0</v>
      </c>
      <c r="L125" s="139"/>
      <c r="M125" s="144"/>
      <c r="N125" s="145"/>
      <c r="O125" s="145"/>
      <c r="P125" s="146">
        <f>SUM(P126:P183)</f>
        <v>0</v>
      </c>
      <c r="Q125" s="145"/>
      <c r="R125" s="146">
        <f>SUM(R126:R183)</f>
        <v>0</v>
      </c>
      <c r="S125" s="145"/>
      <c r="T125" s="147">
        <f>SUM(T126:T183)</f>
        <v>0</v>
      </c>
      <c r="AR125" s="140" t="s">
        <v>78</v>
      </c>
      <c r="AT125" s="148" t="s">
        <v>70</v>
      </c>
      <c r="AU125" s="148" t="s">
        <v>78</v>
      </c>
      <c r="AY125" s="140" t="s">
        <v>211</v>
      </c>
      <c r="BK125" s="149">
        <f>SUM(BK126:BK183)</f>
        <v>0</v>
      </c>
    </row>
    <row r="126" spans="1:65" s="2" customFormat="1" ht="24.2" customHeight="1" x14ac:dyDescent="0.2">
      <c r="A126" s="29"/>
      <c r="B126" s="152"/>
      <c r="C126" s="153" t="s">
        <v>78</v>
      </c>
      <c r="D126" s="153" t="s">
        <v>213</v>
      </c>
      <c r="E126" s="154" t="s">
        <v>2032</v>
      </c>
      <c r="F126" s="155" t="s">
        <v>2033</v>
      </c>
      <c r="G126" s="156" t="s">
        <v>385</v>
      </c>
      <c r="H126" s="157">
        <v>105</v>
      </c>
      <c r="I126" s="158"/>
      <c r="J126" s="159">
        <f t="shared" ref="J126:J157" si="0">ROUND(I126*H126,2)</f>
        <v>0</v>
      </c>
      <c r="K126" s="160"/>
      <c r="L126" s="30"/>
      <c r="M126" s="161" t="s">
        <v>1</v>
      </c>
      <c r="N126" s="162" t="s">
        <v>37</v>
      </c>
      <c r="O126" s="58"/>
      <c r="P126" s="163">
        <f t="shared" ref="P126:P157" si="1">O126*H126</f>
        <v>0</v>
      </c>
      <c r="Q126" s="163">
        <v>0</v>
      </c>
      <c r="R126" s="163">
        <f t="shared" ref="R126:R157" si="2">Q126*H126</f>
        <v>0</v>
      </c>
      <c r="S126" s="163">
        <v>0</v>
      </c>
      <c r="T126" s="164">
        <f t="shared" ref="T126:T157" si="3"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217</v>
      </c>
      <c r="AT126" s="165" t="s">
        <v>213</v>
      </c>
      <c r="AU126" s="165" t="s">
        <v>84</v>
      </c>
      <c r="AY126" s="14" t="s">
        <v>211</v>
      </c>
      <c r="BE126" s="166">
        <f t="shared" ref="BE126:BE157" si="4">IF(N126="základná",J126,0)</f>
        <v>0</v>
      </c>
      <c r="BF126" s="166">
        <f t="shared" ref="BF126:BF157" si="5">IF(N126="znížená",J126,0)</f>
        <v>0</v>
      </c>
      <c r="BG126" s="166">
        <f t="shared" ref="BG126:BG157" si="6">IF(N126="zákl. prenesená",J126,0)</f>
        <v>0</v>
      </c>
      <c r="BH126" s="166">
        <f t="shared" ref="BH126:BH157" si="7">IF(N126="zníž. prenesená",J126,0)</f>
        <v>0</v>
      </c>
      <c r="BI126" s="166">
        <f t="shared" ref="BI126:BI157" si="8">IF(N126="nulová",J126,0)</f>
        <v>0</v>
      </c>
      <c r="BJ126" s="14" t="s">
        <v>84</v>
      </c>
      <c r="BK126" s="166">
        <f t="shared" ref="BK126:BK157" si="9">ROUND(I126*H126,2)</f>
        <v>0</v>
      </c>
      <c r="BL126" s="14" t="s">
        <v>217</v>
      </c>
      <c r="BM126" s="165" t="s">
        <v>84</v>
      </c>
    </row>
    <row r="127" spans="1:65" s="2" customFormat="1" ht="24.2" customHeight="1" x14ac:dyDescent="0.2">
      <c r="A127" s="29"/>
      <c r="B127" s="152"/>
      <c r="C127" s="153" t="s">
        <v>84</v>
      </c>
      <c r="D127" s="153" t="s">
        <v>213</v>
      </c>
      <c r="E127" s="154" t="s">
        <v>2079</v>
      </c>
      <c r="F127" s="155" t="s">
        <v>2080</v>
      </c>
      <c r="G127" s="156" t="s">
        <v>385</v>
      </c>
      <c r="H127" s="157">
        <v>5</v>
      </c>
      <c r="I127" s="158"/>
      <c r="J127" s="159">
        <f t="shared" si="0"/>
        <v>0</v>
      </c>
      <c r="K127" s="160"/>
      <c r="L127" s="30"/>
      <c r="M127" s="161" t="s">
        <v>1</v>
      </c>
      <c r="N127" s="162" t="s">
        <v>37</v>
      </c>
      <c r="O127" s="58"/>
      <c r="P127" s="163">
        <f t="shared" si="1"/>
        <v>0</v>
      </c>
      <c r="Q127" s="163">
        <v>0</v>
      </c>
      <c r="R127" s="163">
        <f t="shared" si="2"/>
        <v>0</v>
      </c>
      <c r="S127" s="163">
        <v>0</v>
      </c>
      <c r="T127" s="164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217</v>
      </c>
      <c r="AT127" s="165" t="s">
        <v>213</v>
      </c>
      <c r="AU127" s="165" t="s">
        <v>84</v>
      </c>
      <c r="AY127" s="14" t="s">
        <v>211</v>
      </c>
      <c r="BE127" s="166">
        <f t="shared" si="4"/>
        <v>0</v>
      </c>
      <c r="BF127" s="166">
        <f t="shared" si="5"/>
        <v>0</v>
      </c>
      <c r="BG127" s="166">
        <f t="shared" si="6"/>
        <v>0</v>
      </c>
      <c r="BH127" s="166">
        <f t="shared" si="7"/>
        <v>0</v>
      </c>
      <c r="BI127" s="166">
        <f t="shared" si="8"/>
        <v>0</v>
      </c>
      <c r="BJ127" s="14" t="s">
        <v>84</v>
      </c>
      <c r="BK127" s="166">
        <f t="shared" si="9"/>
        <v>0</v>
      </c>
      <c r="BL127" s="14" t="s">
        <v>217</v>
      </c>
      <c r="BM127" s="165" t="s">
        <v>217</v>
      </c>
    </row>
    <row r="128" spans="1:65" s="2" customFormat="1" ht="24.2" customHeight="1" x14ac:dyDescent="0.2">
      <c r="A128" s="29"/>
      <c r="B128" s="152"/>
      <c r="C128" s="153" t="s">
        <v>220</v>
      </c>
      <c r="D128" s="153" t="s">
        <v>213</v>
      </c>
      <c r="E128" s="154" t="s">
        <v>2081</v>
      </c>
      <c r="F128" s="155" t="s">
        <v>2082</v>
      </c>
      <c r="G128" s="156" t="s">
        <v>385</v>
      </c>
      <c r="H128" s="157">
        <v>5</v>
      </c>
      <c r="I128" s="158"/>
      <c r="J128" s="159">
        <f t="shared" si="0"/>
        <v>0</v>
      </c>
      <c r="K128" s="160"/>
      <c r="L128" s="30"/>
      <c r="M128" s="161" t="s">
        <v>1</v>
      </c>
      <c r="N128" s="162" t="s">
        <v>37</v>
      </c>
      <c r="O128" s="58"/>
      <c r="P128" s="163">
        <f t="shared" si="1"/>
        <v>0</v>
      </c>
      <c r="Q128" s="163">
        <v>0</v>
      </c>
      <c r="R128" s="163">
        <f t="shared" si="2"/>
        <v>0</v>
      </c>
      <c r="S128" s="163">
        <v>0</v>
      </c>
      <c r="T128" s="164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217</v>
      </c>
      <c r="AT128" s="165" t="s">
        <v>213</v>
      </c>
      <c r="AU128" s="165" t="s">
        <v>84</v>
      </c>
      <c r="AY128" s="14" t="s">
        <v>211</v>
      </c>
      <c r="BE128" s="166">
        <f t="shared" si="4"/>
        <v>0</v>
      </c>
      <c r="BF128" s="166">
        <f t="shared" si="5"/>
        <v>0</v>
      </c>
      <c r="BG128" s="166">
        <f t="shared" si="6"/>
        <v>0</v>
      </c>
      <c r="BH128" s="166">
        <f t="shared" si="7"/>
        <v>0</v>
      </c>
      <c r="BI128" s="166">
        <f t="shared" si="8"/>
        <v>0</v>
      </c>
      <c r="BJ128" s="14" t="s">
        <v>84</v>
      </c>
      <c r="BK128" s="166">
        <f t="shared" si="9"/>
        <v>0</v>
      </c>
      <c r="BL128" s="14" t="s">
        <v>217</v>
      </c>
      <c r="BM128" s="165" t="s">
        <v>224</v>
      </c>
    </row>
    <row r="129" spans="1:65" s="2" customFormat="1" ht="16.5" customHeight="1" x14ac:dyDescent="0.2">
      <c r="A129" s="29"/>
      <c r="B129" s="152"/>
      <c r="C129" s="167" t="s">
        <v>217</v>
      </c>
      <c r="D129" s="167" t="s">
        <v>401</v>
      </c>
      <c r="E129" s="168" t="s">
        <v>2101</v>
      </c>
      <c r="F129" s="169" t="s">
        <v>2102</v>
      </c>
      <c r="G129" s="170" t="s">
        <v>257</v>
      </c>
      <c r="H129" s="171">
        <v>169</v>
      </c>
      <c r="I129" s="172"/>
      <c r="J129" s="173">
        <f t="shared" si="0"/>
        <v>0</v>
      </c>
      <c r="K129" s="174"/>
      <c r="L129" s="175"/>
      <c r="M129" s="176" t="s">
        <v>1</v>
      </c>
      <c r="N129" s="177" t="s">
        <v>37</v>
      </c>
      <c r="O129" s="58"/>
      <c r="P129" s="163">
        <f t="shared" si="1"/>
        <v>0</v>
      </c>
      <c r="Q129" s="163">
        <v>0</v>
      </c>
      <c r="R129" s="163">
        <f t="shared" si="2"/>
        <v>0</v>
      </c>
      <c r="S129" s="163">
        <v>0</v>
      </c>
      <c r="T129" s="16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227</v>
      </c>
      <c r="AT129" s="165" t="s">
        <v>401</v>
      </c>
      <c r="AU129" s="165" t="s">
        <v>84</v>
      </c>
      <c r="AY129" s="14" t="s">
        <v>211</v>
      </c>
      <c r="BE129" s="166">
        <f t="shared" si="4"/>
        <v>0</v>
      </c>
      <c r="BF129" s="166">
        <f t="shared" si="5"/>
        <v>0</v>
      </c>
      <c r="BG129" s="166">
        <f t="shared" si="6"/>
        <v>0</v>
      </c>
      <c r="BH129" s="166">
        <f t="shared" si="7"/>
        <v>0</v>
      </c>
      <c r="BI129" s="166">
        <f t="shared" si="8"/>
        <v>0</v>
      </c>
      <c r="BJ129" s="14" t="s">
        <v>84</v>
      </c>
      <c r="BK129" s="166">
        <f t="shared" si="9"/>
        <v>0</v>
      </c>
      <c r="BL129" s="14" t="s">
        <v>217</v>
      </c>
      <c r="BM129" s="165" t="s">
        <v>227</v>
      </c>
    </row>
    <row r="130" spans="1:65" s="2" customFormat="1" ht="21.75" customHeight="1" x14ac:dyDescent="0.2">
      <c r="A130" s="29"/>
      <c r="B130" s="152"/>
      <c r="C130" s="153" t="s">
        <v>228</v>
      </c>
      <c r="D130" s="153" t="s">
        <v>213</v>
      </c>
      <c r="E130" s="154" t="s">
        <v>2103</v>
      </c>
      <c r="F130" s="155" t="s">
        <v>2104</v>
      </c>
      <c r="G130" s="156" t="s">
        <v>257</v>
      </c>
      <c r="H130" s="157">
        <v>169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37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217</v>
      </c>
      <c r="AT130" s="165" t="s">
        <v>213</v>
      </c>
      <c r="AU130" s="165" t="s">
        <v>84</v>
      </c>
      <c r="AY130" s="14" t="s">
        <v>211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84</v>
      </c>
      <c r="BK130" s="166">
        <f t="shared" si="9"/>
        <v>0</v>
      </c>
      <c r="BL130" s="14" t="s">
        <v>217</v>
      </c>
      <c r="BM130" s="165" t="s">
        <v>231</v>
      </c>
    </row>
    <row r="131" spans="1:65" s="2" customFormat="1" ht="16.5" customHeight="1" x14ac:dyDescent="0.2">
      <c r="A131" s="29"/>
      <c r="B131" s="152"/>
      <c r="C131" s="167" t="s">
        <v>224</v>
      </c>
      <c r="D131" s="167" t="s">
        <v>401</v>
      </c>
      <c r="E131" s="168" t="s">
        <v>2121</v>
      </c>
      <c r="F131" s="169" t="s">
        <v>2122</v>
      </c>
      <c r="G131" s="170" t="s">
        <v>385</v>
      </c>
      <c r="H131" s="171">
        <v>32</v>
      </c>
      <c r="I131" s="172"/>
      <c r="J131" s="173">
        <f t="shared" si="0"/>
        <v>0</v>
      </c>
      <c r="K131" s="174"/>
      <c r="L131" s="175"/>
      <c r="M131" s="176" t="s">
        <v>1</v>
      </c>
      <c r="N131" s="177" t="s">
        <v>37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227</v>
      </c>
      <c r="AT131" s="165" t="s">
        <v>401</v>
      </c>
      <c r="AU131" s="165" t="s">
        <v>84</v>
      </c>
      <c r="AY131" s="14" t="s">
        <v>211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84</v>
      </c>
      <c r="BK131" s="166">
        <f t="shared" si="9"/>
        <v>0</v>
      </c>
      <c r="BL131" s="14" t="s">
        <v>217</v>
      </c>
      <c r="BM131" s="165" t="s">
        <v>234</v>
      </c>
    </row>
    <row r="132" spans="1:65" s="2" customFormat="1" ht="24.2" customHeight="1" x14ac:dyDescent="0.2">
      <c r="A132" s="29"/>
      <c r="B132" s="152"/>
      <c r="C132" s="153" t="s">
        <v>235</v>
      </c>
      <c r="D132" s="153" t="s">
        <v>213</v>
      </c>
      <c r="E132" s="154" t="s">
        <v>2123</v>
      </c>
      <c r="F132" s="155" t="s">
        <v>2124</v>
      </c>
      <c r="G132" s="156" t="s">
        <v>385</v>
      </c>
      <c r="H132" s="157">
        <v>32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37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217</v>
      </c>
      <c r="AT132" s="165" t="s">
        <v>213</v>
      </c>
      <c r="AU132" s="165" t="s">
        <v>84</v>
      </c>
      <c r="AY132" s="14" t="s">
        <v>211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84</v>
      </c>
      <c r="BK132" s="166">
        <f t="shared" si="9"/>
        <v>0</v>
      </c>
      <c r="BL132" s="14" t="s">
        <v>217</v>
      </c>
      <c r="BM132" s="165" t="s">
        <v>239</v>
      </c>
    </row>
    <row r="133" spans="1:65" s="2" customFormat="1" ht="24.2" customHeight="1" x14ac:dyDescent="0.2">
      <c r="A133" s="29"/>
      <c r="B133" s="152"/>
      <c r="C133" s="167" t="s">
        <v>227</v>
      </c>
      <c r="D133" s="167" t="s">
        <v>401</v>
      </c>
      <c r="E133" s="168" t="s">
        <v>2125</v>
      </c>
      <c r="F133" s="169" t="s">
        <v>2126</v>
      </c>
      <c r="G133" s="170" t="s">
        <v>385</v>
      </c>
      <c r="H133" s="171">
        <v>110</v>
      </c>
      <c r="I133" s="172"/>
      <c r="J133" s="173">
        <f t="shared" si="0"/>
        <v>0</v>
      </c>
      <c r="K133" s="174"/>
      <c r="L133" s="175"/>
      <c r="M133" s="176" t="s">
        <v>1</v>
      </c>
      <c r="N133" s="177" t="s">
        <v>37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227</v>
      </c>
      <c r="AT133" s="165" t="s">
        <v>401</v>
      </c>
      <c r="AU133" s="165" t="s">
        <v>84</v>
      </c>
      <c r="AY133" s="14" t="s">
        <v>211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84</v>
      </c>
      <c r="BK133" s="166">
        <f t="shared" si="9"/>
        <v>0</v>
      </c>
      <c r="BL133" s="14" t="s">
        <v>217</v>
      </c>
      <c r="BM133" s="165" t="s">
        <v>243</v>
      </c>
    </row>
    <row r="134" spans="1:65" s="2" customFormat="1" ht="24.2" customHeight="1" x14ac:dyDescent="0.2">
      <c r="A134" s="29"/>
      <c r="B134" s="152"/>
      <c r="C134" s="153" t="s">
        <v>244</v>
      </c>
      <c r="D134" s="153" t="s">
        <v>213</v>
      </c>
      <c r="E134" s="154" t="s">
        <v>2127</v>
      </c>
      <c r="F134" s="155" t="s">
        <v>2128</v>
      </c>
      <c r="G134" s="156" t="s">
        <v>257</v>
      </c>
      <c r="H134" s="157">
        <v>110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37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217</v>
      </c>
      <c r="AT134" s="165" t="s">
        <v>213</v>
      </c>
      <c r="AU134" s="165" t="s">
        <v>84</v>
      </c>
      <c r="AY134" s="14" t="s">
        <v>211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84</v>
      </c>
      <c r="BK134" s="166">
        <f t="shared" si="9"/>
        <v>0</v>
      </c>
      <c r="BL134" s="14" t="s">
        <v>217</v>
      </c>
      <c r="BM134" s="165" t="s">
        <v>247</v>
      </c>
    </row>
    <row r="135" spans="1:65" s="2" customFormat="1" ht="24.2" customHeight="1" x14ac:dyDescent="0.2">
      <c r="A135" s="29"/>
      <c r="B135" s="152"/>
      <c r="C135" s="167" t="s">
        <v>231</v>
      </c>
      <c r="D135" s="167" t="s">
        <v>401</v>
      </c>
      <c r="E135" s="168" t="s">
        <v>2129</v>
      </c>
      <c r="F135" s="169" t="s">
        <v>2130</v>
      </c>
      <c r="G135" s="170" t="s">
        <v>385</v>
      </c>
      <c r="H135" s="171">
        <v>10</v>
      </c>
      <c r="I135" s="172"/>
      <c r="J135" s="173">
        <f t="shared" si="0"/>
        <v>0</v>
      </c>
      <c r="K135" s="174"/>
      <c r="L135" s="175"/>
      <c r="M135" s="176" t="s">
        <v>1</v>
      </c>
      <c r="N135" s="177" t="s">
        <v>37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227</v>
      </c>
      <c r="AT135" s="165" t="s">
        <v>401</v>
      </c>
      <c r="AU135" s="165" t="s">
        <v>84</v>
      </c>
      <c r="AY135" s="14" t="s">
        <v>211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84</v>
      </c>
      <c r="BK135" s="166">
        <f t="shared" si="9"/>
        <v>0</v>
      </c>
      <c r="BL135" s="14" t="s">
        <v>217</v>
      </c>
      <c r="BM135" s="165" t="s">
        <v>250</v>
      </c>
    </row>
    <row r="136" spans="1:65" s="2" customFormat="1" ht="24.2" customHeight="1" x14ac:dyDescent="0.2">
      <c r="A136" s="29"/>
      <c r="B136" s="152"/>
      <c r="C136" s="153" t="s">
        <v>251</v>
      </c>
      <c r="D136" s="153" t="s">
        <v>213</v>
      </c>
      <c r="E136" s="154" t="s">
        <v>2131</v>
      </c>
      <c r="F136" s="155" t="s">
        <v>2132</v>
      </c>
      <c r="G136" s="156" t="s">
        <v>257</v>
      </c>
      <c r="H136" s="157">
        <v>10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37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217</v>
      </c>
      <c r="AT136" s="165" t="s">
        <v>213</v>
      </c>
      <c r="AU136" s="165" t="s">
        <v>84</v>
      </c>
      <c r="AY136" s="14" t="s">
        <v>211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84</v>
      </c>
      <c r="BK136" s="166">
        <f t="shared" si="9"/>
        <v>0</v>
      </c>
      <c r="BL136" s="14" t="s">
        <v>217</v>
      </c>
      <c r="BM136" s="165" t="s">
        <v>254</v>
      </c>
    </row>
    <row r="137" spans="1:65" s="2" customFormat="1" ht="24.2" customHeight="1" x14ac:dyDescent="0.2">
      <c r="A137" s="29"/>
      <c r="B137" s="152"/>
      <c r="C137" s="167" t="s">
        <v>234</v>
      </c>
      <c r="D137" s="167" t="s">
        <v>401</v>
      </c>
      <c r="E137" s="168" t="s">
        <v>2141</v>
      </c>
      <c r="F137" s="169" t="s">
        <v>2142</v>
      </c>
      <c r="G137" s="170" t="s">
        <v>385</v>
      </c>
      <c r="H137" s="171">
        <v>10</v>
      </c>
      <c r="I137" s="172"/>
      <c r="J137" s="173">
        <f t="shared" si="0"/>
        <v>0</v>
      </c>
      <c r="K137" s="174"/>
      <c r="L137" s="175"/>
      <c r="M137" s="176" t="s">
        <v>1</v>
      </c>
      <c r="N137" s="177" t="s">
        <v>37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227</v>
      </c>
      <c r="AT137" s="165" t="s">
        <v>401</v>
      </c>
      <c r="AU137" s="165" t="s">
        <v>84</v>
      </c>
      <c r="AY137" s="14" t="s">
        <v>211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84</v>
      </c>
      <c r="BK137" s="166">
        <f t="shared" si="9"/>
        <v>0</v>
      </c>
      <c r="BL137" s="14" t="s">
        <v>217</v>
      </c>
      <c r="BM137" s="165" t="s">
        <v>266</v>
      </c>
    </row>
    <row r="138" spans="1:65" s="2" customFormat="1" ht="16.5" customHeight="1" x14ac:dyDescent="0.2">
      <c r="A138" s="29"/>
      <c r="B138" s="152"/>
      <c r="C138" s="153" t="s">
        <v>259</v>
      </c>
      <c r="D138" s="153" t="s">
        <v>213</v>
      </c>
      <c r="E138" s="154" t="s">
        <v>2143</v>
      </c>
      <c r="F138" s="155" t="s">
        <v>2144</v>
      </c>
      <c r="G138" s="156" t="s">
        <v>385</v>
      </c>
      <c r="H138" s="157">
        <v>10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37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217</v>
      </c>
      <c r="AT138" s="165" t="s">
        <v>213</v>
      </c>
      <c r="AU138" s="165" t="s">
        <v>84</v>
      </c>
      <c r="AY138" s="14" t="s">
        <v>211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84</v>
      </c>
      <c r="BK138" s="166">
        <f t="shared" si="9"/>
        <v>0</v>
      </c>
      <c r="BL138" s="14" t="s">
        <v>217</v>
      </c>
      <c r="BM138" s="165" t="s">
        <v>270</v>
      </c>
    </row>
    <row r="139" spans="1:65" s="2" customFormat="1" ht="24.2" customHeight="1" x14ac:dyDescent="0.2">
      <c r="A139" s="29"/>
      <c r="B139" s="152"/>
      <c r="C139" s="167" t="s">
        <v>239</v>
      </c>
      <c r="D139" s="167" t="s">
        <v>401</v>
      </c>
      <c r="E139" s="168" t="s">
        <v>2137</v>
      </c>
      <c r="F139" s="169" t="s">
        <v>2138</v>
      </c>
      <c r="G139" s="170" t="s">
        <v>385</v>
      </c>
      <c r="H139" s="171">
        <v>14</v>
      </c>
      <c r="I139" s="172"/>
      <c r="J139" s="173">
        <f t="shared" si="0"/>
        <v>0</v>
      </c>
      <c r="K139" s="174"/>
      <c r="L139" s="175"/>
      <c r="M139" s="176" t="s">
        <v>1</v>
      </c>
      <c r="N139" s="177" t="s">
        <v>37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227</v>
      </c>
      <c r="AT139" s="165" t="s">
        <v>401</v>
      </c>
      <c r="AU139" s="165" t="s">
        <v>84</v>
      </c>
      <c r="AY139" s="14" t="s">
        <v>211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84</v>
      </c>
      <c r="BK139" s="166">
        <f t="shared" si="9"/>
        <v>0</v>
      </c>
      <c r="BL139" s="14" t="s">
        <v>217</v>
      </c>
      <c r="BM139" s="165" t="s">
        <v>273</v>
      </c>
    </row>
    <row r="140" spans="1:65" s="2" customFormat="1" ht="16.5" customHeight="1" x14ac:dyDescent="0.2">
      <c r="A140" s="29"/>
      <c r="B140" s="152"/>
      <c r="C140" s="153" t="s">
        <v>267</v>
      </c>
      <c r="D140" s="153" t="s">
        <v>213</v>
      </c>
      <c r="E140" s="154" t="s">
        <v>2139</v>
      </c>
      <c r="F140" s="155" t="s">
        <v>2140</v>
      </c>
      <c r="G140" s="156" t="s">
        <v>385</v>
      </c>
      <c r="H140" s="157">
        <v>14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37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217</v>
      </c>
      <c r="AT140" s="165" t="s">
        <v>213</v>
      </c>
      <c r="AU140" s="165" t="s">
        <v>84</v>
      </c>
      <c r="AY140" s="14" t="s">
        <v>211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84</v>
      </c>
      <c r="BK140" s="166">
        <f t="shared" si="9"/>
        <v>0</v>
      </c>
      <c r="BL140" s="14" t="s">
        <v>217</v>
      </c>
      <c r="BM140" s="165" t="s">
        <v>277</v>
      </c>
    </row>
    <row r="141" spans="1:65" s="2" customFormat="1" ht="16.5" customHeight="1" x14ac:dyDescent="0.2">
      <c r="A141" s="29"/>
      <c r="B141" s="152"/>
      <c r="C141" s="167" t="s">
        <v>243</v>
      </c>
      <c r="D141" s="167" t="s">
        <v>401</v>
      </c>
      <c r="E141" s="168" t="s">
        <v>2145</v>
      </c>
      <c r="F141" s="169" t="s">
        <v>2146</v>
      </c>
      <c r="G141" s="170" t="s">
        <v>385</v>
      </c>
      <c r="H141" s="171">
        <v>100</v>
      </c>
      <c r="I141" s="172"/>
      <c r="J141" s="173">
        <f t="shared" si="0"/>
        <v>0</v>
      </c>
      <c r="K141" s="174"/>
      <c r="L141" s="175"/>
      <c r="M141" s="176" t="s">
        <v>1</v>
      </c>
      <c r="N141" s="177" t="s">
        <v>37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227</v>
      </c>
      <c r="AT141" s="165" t="s">
        <v>401</v>
      </c>
      <c r="AU141" s="165" t="s">
        <v>84</v>
      </c>
      <c r="AY141" s="14" t="s">
        <v>211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84</v>
      </c>
      <c r="BK141" s="166">
        <f t="shared" si="9"/>
        <v>0</v>
      </c>
      <c r="BL141" s="14" t="s">
        <v>217</v>
      </c>
      <c r="BM141" s="165" t="s">
        <v>280</v>
      </c>
    </row>
    <row r="142" spans="1:65" s="2" customFormat="1" ht="24.2" customHeight="1" x14ac:dyDescent="0.2">
      <c r="A142" s="29"/>
      <c r="B142" s="152"/>
      <c r="C142" s="153" t="s">
        <v>274</v>
      </c>
      <c r="D142" s="153" t="s">
        <v>213</v>
      </c>
      <c r="E142" s="154" t="s">
        <v>2147</v>
      </c>
      <c r="F142" s="155" t="s">
        <v>2148</v>
      </c>
      <c r="G142" s="156" t="s">
        <v>385</v>
      </c>
      <c r="H142" s="157">
        <v>100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37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217</v>
      </c>
      <c r="AT142" s="165" t="s">
        <v>213</v>
      </c>
      <c r="AU142" s="165" t="s">
        <v>84</v>
      </c>
      <c r="AY142" s="14" t="s">
        <v>211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84</v>
      </c>
      <c r="BK142" s="166">
        <f t="shared" si="9"/>
        <v>0</v>
      </c>
      <c r="BL142" s="14" t="s">
        <v>217</v>
      </c>
      <c r="BM142" s="165" t="s">
        <v>284</v>
      </c>
    </row>
    <row r="143" spans="1:65" s="2" customFormat="1" ht="21.75" customHeight="1" x14ac:dyDescent="0.2">
      <c r="A143" s="29"/>
      <c r="B143" s="152"/>
      <c r="C143" s="167" t="s">
        <v>247</v>
      </c>
      <c r="D143" s="167" t="s">
        <v>401</v>
      </c>
      <c r="E143" s="168" t="s">
        <v>794</v>
      </c>
      <c r="F143" s="169" t="s">
        <v>1207</v>
      </c>
      <c r="G143" s="170" t="s">
        <v>385</v>
      </c>
      <c r="H143" s="171">
        <v>2</v>
      </c>
      <c r="I143" s="172"/>
      <c r="J143" s="173">
        <f t="shared" si="0"/>
        <v>0</v>
      </c>
      <c r="K143" s="174"/>
      <c r="L143" s="175"/>
      <c r="M143" s="176" t="s">
        <v>1</v>
      </c>
      <c r="N143" s="177" t="s">
        <v>37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227</v>
      </c>
      <c r="AT143" s="165" t="s">
        <v>401</v>
      </c>
      <c r="AU143" s="165" t="s">
        <v>84</v>
      </c>
      <c r="AY143" s="14" t="s">
        <v>211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84</v>
      </c>
      <c r="BK143" s="166">
        <f t="shared" si="9"/>
        <v>0</v>
      </c>
      <c r="BL143" s="14" t="s">
        <v>217</v>
      </c>
      <c r="BM143" s="165" t="s">
        <v>291</v>
      </c>
    </row>
    <row r="144" spans="1:65" s="2" customFormat="1" ht="16.5" customHeight="1" x14ac:dyDescent="0.2">
      <c r="A144" s="29"/>
      <c r="B144" s="152"/>
      <c r="C144" s="153" t="s">
        <v>281</v>
      </c>
      <c r="D144" s="153" t="s">
        <v>213</v>
      </c>
      <c r="E144" s="154" t="s">
        <v>1208</v>
      </c>
      <c r="F144" s="155" t="s">
        <v>1209</v>
      </c>
      <c r="G144" s="156" t="s">
        <v>385</v>
      </c>
      <c r="H144" s="157">
        <v>2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37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217</v>
      </c>
      <c r="AT144" s="165" t="s">
        <v>213</v>
      </c>
      <c r="AU144" s="165" t="s">
        <v>84</v>
      </c>
      <c r="AY144" s="14" t="s">
        <v>211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84</v>
      </c>
      <c r="BK144" s="166">
        <f t="shared" si="9"/>
        <v>0</v>
      </c>
      <c r="BL144" s="14" t="s">
        <v>217</v>
      </c>
      <c r="BM144" s="165" t="s">
        <v>287</v>
      </c>
    </row>
    <row r="145" spans="1:65" s="2" customFormat="1" ht="16.5" customHeight="1" x14ac:dyDescent="0.2">
      <c r="A145" s="29"/>
      <c r="B145" s="152"/>
      <c r="C145" s="167" t="s">
        <v>250</v>
      </c>
      <c r="D145" s="167" t="s">
        <v>401</v>
      </c>
      <c r="E145" s="168" t="s">
        <v>2177</v>
      </c>
      <c r="F145" s="169" t="s">
        <v>2178</v>
      </c>
      <c r="G145" s="170" t="s">
        <v>385</v>
      </c>
      <c r="H145" s="171">
        <v>1</v>
      </c>
      <c r="I145" s="172"/>
      <c r="J145" s="173">
        <f t="shared" si="0"/>
        <v>0</v>
      </c>
      <c r="K145" s="174"/>
      <c r="L145" s="175"/>
      <c r="M145" s="176" t="s">
        <v>1</v>
      </c>
      <c r="N145" s="177" t="s">
        <v>37</v>
      </c>
      <c r="O145" s="58"/>
      <c r="P145" s="163">
        <f t="shared" si="1"/>
        <v>0</v>
      </c>
      <c r="Q145" s="163">
        <v>0</v>
      </c>
      <c r="R145" s="163">
        <f t="shared" si="2"/>
        <v>0</v>
      </c>
      <c r="S145" s="163">
        <v>0</v>
      </c>
      <c r="T145" s="16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227</v>
      </c>
      <c r="AT145" s="165" t="s">
        <v>401</v>
      </c>
      <c r="AU145" s="165" t="s">
        <v>84</v>
      </c>
      <c r="AY145" s="14" t="s">
        <v>211</v>
      </c>
      <c r="BE145" s="166">
        <f t="shared" si="4"/>
        <v>0</v>
      </c>
      <c r="BF145" s="166">
        <f t="shared" si="5"/>
        <v>0</v>
      </c>
      <c r="BG145" s="166">
        <f t="shared" si="6"/>
        <v>0</v>
      </c>
      <c r="BH145" s="166">
        <f t="shared" si="7"/>
        <v>0</v>
      </c>
      <c r="BI145" s="166">
        <f t="shared" si="8"/>
        <v>0</v>
      </c>
      <c r="BJ145" s="14" t="s">
        <v>84</v>
      </c>
      <c r="BK145" s="166">
        <f t="shared" si="9"/>
        <v>0</v>
      </c>
      <c r="BL145" s="14" t="s">
        <v>217</v>
      </c>
      <c r="BM145" s="165" t="s">
        <v>294</v>
      </c>
    </row>
    <row r="146" spans="1:65" s="2" customFormat="1" ht="16.5" customHeight="1" x14ac:dyDescent="0.2">
      <c r="A146" s="29"/>
      <c r="B146" s="152"/>
      <c r="C146" s="153" t="s">
        <v>288</v>
      </c>
      <c r="D146" s="153" t="s">
        <v>213</v>
      </c>
      <c r="E146" s="154" t="s">
        <v>2179</v>
      </c>
      <c r="F146" s="155" t="s">
        <v>2180</v>
      </c>
      <c r="G146" s="156" t="s">
        <v>385</v>
      </c>
      <c r="H146" s="157">
        <v>1</v>
      </c>
      <c r="I146" s="158"/>
      <c r="J146" s="159">
        <f t="shared" si="0"/>
        <v>0</v>
      </c>
      <c r="K146" s="160"/>
      <c r="L146" s="30"/>
      <c r="M146" s="161" t="s">
        <v>1</v>
      </c>
      <c r="N146" s="162" t="s">
        <v>37</v>
      </c>
      <c r="O146" s="58"/>
      <c r="P146" s="163">
        <f t="shared" si="1"/>
        <v>0</v>
      </c>
      <c r="Q146" s="163">
        <v>0</v>
      </c>
      <c r="R146" s="163">
        <f t="shared" si="2"/>
        <v>0</v>
      </c>
      <c r="S146" s="163">
        <v>0</v>
      </c>
      <c r="T146" s="16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217</v>
      </c>
      <c r="AT146" s="165" t="s">
        <v>213</v>
      </c>
      <c r="AU146" s="165" t="s">
        <v>84</v>
      </c>
      <c r="AY146" s="14" t="s">
        <v>211</v>
      </c>
      <c r="BE146" s="166">
        <f t="shared" si="4"/>
        <v>0</v>
      </c>
      <c r="BF146" s="166">
        <f t="shared" si="5"/>
        <v>0</v>
      </c>
      <c r="BG146" s="166">
        <f t="shared" si="6"/>
        <v>0</v>
      </c>
      <c r="BH146" s="166">
        <f t="shared" si="7"/>
        <v>0</v>
      </c>
      <c r="BI146" s="166">
        <f t="shared" si="8"/>
        <v>0</v>
      </c>
      <c r="BJ146" s="14" t="s">
        <v>84</v>
      </c>
      <c r="BK146" s="166">
        <f t="shared" si="9"/>
        <v>0</v>
      </c>
      <c r="BL146" s="14" t="s">
        <v>217</v>
      </c>
      <c r="BM146" s="165" t="s">
        <v>297</v>
      </c>
    </row>
    <row r="147" spans="1:65" s="2" customFormat="1" ht="16.5" customHeight="1" x14ac:dyDescent="0.2">
      <c r="A147" s="29"/>
      <c r="B147" s="152"/>
      <c r="C147" s="167" t="s">
        <v>254</v>
      </c>
      <c r="D147" s="167" t="s">
        <v>401</v>
      </c>
      <c r="E147" s="168" t="s">
        <v>2181</v>
      </c>
      <c r="F147" s="169" t="s">
        <v>2182</v>
      </c>
      <c r="G147" s="170" t="s">
        <v>385</v>
      </c>
      <c r="H147" s="171">
        <v>1</v>
      </c>
      <c r="I147" s="172"/>
      <c r="J147" s="173">
        <f t="shared" si="0"/>
        <v>0</v>
      </c>
      <c r="K147" s="174"/>
      <c r="L147" s="175"/>
      <c r="M147" s="176" t="s">
        <v>1</v>
      </c>
      <c r="N147" s="177" t="s">
        <v>37</v>
      </c>
      <c r="O147" s="58"/>
      <c r="P147" s="163">
        <f t="shared" si="1"/>
        <v>0</v>
      </c>
      <c r="Q147" s="163">
        <v>0</v>
      </c>
      <c r="R147" s="163">
        <f t="shared" si="2"/>
        <v>0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227</v>
      </c>
      <c r="AT147" s="165" t="s">
        <v>401</v>
      </c>
      <c r="AU147" s="165" t="s">
        <v>84</v>
      </c>
      <c r="AY147" s="14" t="s">
        <v>211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84</v>
      </c>
      <c r="BK147" s="166">
        <f t="shared" si="9"/>
        <v>0</v>
      </c>
      <c r="BL147" s="14" t="s">
        <v>217</v>
      </c>
      <c r="BM147" s="165" t="s">
        <v>300</v>
      </c>
    </row>
    <row r="148" spans="1:65" s="2" customFormat="1" ht="24.2" customHeight="1" x14ac:dyDescent="0.2">
      <c r="A148" s="29"/>
      <c r="B148" s="152"/>
      <c r="C148" s="153" t="s">
        <v>7</v>
      </c>
      <c r="D148" s="153" t="s">
        <v>213</v>
      </c>
      <c r="E148" s="154" t="s">
        <v>2183</v>
      </c>
      <c r="F148" s="155" t="s">
        <v>2184</v>
      </c>
      <c r="G148" s="156" t="s">
        <v>385</v>
      </c>
      <c r="H148" s="157">
        <v>1</v>
      </c>
      <c r="I148" s="158"/>
      <c r="J148" s="159">
        <f t="shared" si="0"/>
        <v>0</v>
      </c>
      <c r="K148" s="160"/>
      <c r="L148" s="30"/>
      <c r="M148" s="161" t="s">
        <v>1</v>
      </c>
      <c r="N148" s="162" t="s">
        <v>37</v>
      </c>
      <c r="O148" s="58"/>
      <c r="P148" s="163">
        <f t="shared" si="1"/>
        <v>0</v>
      </c>
      <c r="Q148" s="163">
        <v>0</v>
      </c>
      <c r="R148" s="163">
        <f t="shared" si="2"/>
        <v>0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217</v>
      </c>
      <c r="AT148" s="165" t="s">
        <v>213</v>
      </c>
      <c r="AU148" s="165" t="s">
        <v>84</v>
      </c>
      <c r="AY148" s="14" t="s">
        <v>211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84</v>
      </c>
      <c r="BK148" s="166">
        <f t="shared" si="9"/>
        <v>0</v>
      </c>
      <c r="BL148" s="14" t="s">
        <v>217</v>
      </c>
      <c r="BM148" s="165" t="s">
        <v>304</v>
      </c>
    </row>
    <row r="149" spans="1:65" s="2" customFormat="1" ht="24.2" customHeight="1" x14ac:dyDescent="0.2">
      <c r="A149" s="29"/>
      <c r="B149" s="152"/>
      <c r="C149" s="167" t="s">
        <v>266</v>
      </c>
      <c r="D149" s="167" t="s">
        <v>401</v>
      </c>
      <c r="E149" s="168" t="s">
        <v>2203</v>
      </c>
      <c r="F149" s="169" t="s">
        <v>2208</v>
      </c>
      <c r="G149" s="170" t="s">
        <v>385</v>
      </c>
      <c r="H149" s="171">
        <v>5</v>
      </c>
      <c r="I149" s="172"/>
      <c r="J149" s="173">
        <f t="shared" si="0"/>
        <v>0</v>
      </c>
      <c r="K149" s="174"/>
      <c r="L149" s="175"/>
      <c r="M149" s="176" t="s">
        <v>1</v>
      </c>
      <c r="N149" s="177" t="s">
        <v>37</v>
      </c>
      <c r="O149" s="58"/>
      <c r="P149" s="163">
        <f t="shared" si="1"/>
        <v>0</v>
      </c>
      <c r="Q149" s="163">
        <v>0</v>
      </c>
      <c r="R149" s="163">
        <f t="shared" si="2"/>
        <v>0</v>
      </c>
      <c r="S149" s="163">
        <v>0</v>
      </c>
      <c r="T149" s="16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227</v>
      </c>
      <c r="AT149" s="165" t="s">
        <v>401</v>
      </c>
      <c r="AU149" s="165" t="s">
        <v>84</v>
      </c>
      <c r="AY149" s="14" t="s">
        <v>211</v>
      </c>
      <c r="BE149" s="166">
        <f t="shared" si="4"/>
        <v>0</v>
      </c>
      <c r="BF149" s="166">
        <f t="shared" si="5"/>
        <v>0</v>
      </c>
      <c r="BG149" s="166">
        <f t="shared" si="6"/>
        <v>0</v>
      </c>
      <c r="BH149" s="166">
        <f t="shared" si="7"/>
        <v>0</v>
      </c>
      <c r="BI149" s="166">
        <f t="shared" si="8"/>
        <v>0</v>
      </c>
      <c r="BJ149" s="14" t="s">
        <v>84</v>
      </c>
      <c r="BK149" s="166">
        <f t="shared" si="9"/>
        <v>0</v>
      </c>
      <c r="BL149" s="14" t="s">
        <v>217</v>
      </c>
      <c r="BM149" s="165" t="s">
        <v>307</v>
      </c>
    </row>
    <row r="150" spans="1:65" s="2" customFormat="1" ht="24.2" customHeight="1" x14ac:dyDescent="0.2">
      <c r="A150" s="29"/>
      <c r="B150" s="152"/>
      <c r="C150" s="153" t="s">
        <v>301</v>
      </c>
      <c r="D150" s="153" t="s">
        <v>213</v>
      </c>
      <c r="E150" s="154" t="s">
        <v>2209</v>
      </c>
      <c r="F150" s="155" t="s">
        <v>2210</v>
      </c>
      <c r="G150" s="156" t="s">
        <v>385</v>
      </c>
      <c r="H150" s="157">
        <v>5</v>
      </c>
      <c r="I150" s="158"/>
      <c r="J150" s="159">
        <f t="shared" si="0"/>
        <v>0</v>
      </c>
      <c r="K150" s="160"/>
      <c r="L150" s="30"/>
      <c r="M150" s="161" t="s">
        <v>1</v>
      </c>
      <c r="N150" s="162" t="s">
        <v>37</v>
      </c>
      <c r="O150" s="58"/>
      <c r="P150" s="163">
        <f t="shared" si="1"/>
        <v>0</v>
      </c>
      <c r="Q150" s="163">
        <v>0</v>
      </c>
      <c r="R150" s="163">
        <f t="shared" si="2"/>
        <v>0</v>
      </c>
      <c r="S150" s="163">
        <v>0</v>
      </c>
      <c r="T150" s="16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217</v>
      </c>
      <c r="AT150" s="165" t="s">
        <v>213</v>
      </c>
      <c r="AU150" s="165" t="s">
        <v>84</v>
      </c>
      <c r="AY150" s="14" t="s">
        <v>211</v>
      </c>
      <c r="BE150" s="166">
        <f t="shared" si="4"/>
        <v>0</v>
      </c>
      <c r="BF150" s="166">
        <f t="shared" si="5"/>
        <v>0</v>
      </c>
      <c r="BG150" s="166">
        <f t="shared" si="6"/>
        <v>0</v>
      </c>
      <c r="BH150" s="166">
        <f t="shared" si="7"/>
        <v>0</v>
      </c>
      <c r="BI150" s="166">
        <f t="shared" si="8"/>
        <v>0</v>
      </c>
      <c r="BJ150" s="14" t="s">
        <v>84</v>
      </c>
      <c r="BK150" s="166">
        <f t="shared" si="9"/>
        <v>0</v>
      </c>
      <c r="BL150" s="14" t="s">
        <v>217</v>
      </c>
      <c r="BM150" s="165" t="s">
        <v>311</v>
      </c>
    </row>
    <row r="151" spans="1:65" s="2" customFormat="1" ht="24.2" customHeight="1" x14ac:dyDescent="0.2">
      <c r="A151" s="29"/>
      <c r="B151" s="152"/>
      <c r="C151" s="167" t="s">
        <v>270</v>
      </c>
      <c r="D151" s="167" t="s">
        <v>401</v>
      </c>
      <c r="E151" s="168" t="s">
        <v>2211</v>
      </c>
      <c r="F151" s="169" t="s">
        <v>3082</v>
      </c>
      <c r="G151" s="170" t="s">
        <v>385</v>
      </c>
      <c r="H151" s="171">
        <v>14</v>
      </c>
      <c r="I151" s="172"/>
      <c r="J151" s="173">
        <f t="shared" si="0"/>
        <v>0</v>
      </c>
      <c r="K151" s="174"/>
      <c r="L151" s="175"/>
      <c r="M151" s="176" t="s">
        <v>1</v>
      </c>
      <c r="N151" s="177" t="s">
        <v>37</v>
      </c>
      <c r="O151" s="58"/>
      <c r="P151" s="163">
        <f t="shared" si="1"/>
        <v>0</v>
      </c>
      <c r="Q151" s="163">
        <v>0</v>
      </c>
      <c r="R151" s="163">
        <f t="shared" si="2"/>
        <v>0</v>
      </c>
      <c r="S151" s="163">
        <v>0</v>
      </c>
      <c r="T151" s="16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227</v>
      </c>
      <c r="AT151" s="165" t="s">
        <v>401</v>
      </c>
      <c r="AU151" s="165" t="s">
        <v>84</v>
      </c>
      <c r="AY151" s="14" t="s">
        <v>211</v>
      </c>
      <c r="BE151" s="166">
        <f t="shared" si="4"/>
        <v>0</v>
      </c>
      <c r="BF151" s="166">
        <f t="shared" si="5"/>
        <v>0</v>
      </c>
      <c r="BG151" s="166">
        <f t="shared" si="6"/>
        <v>0</v>
      </c>
      <c r="BH151" s="166">
        <f t="shared" si="7"/>
        <v>0</v>
      </c>
      <c r="BI151" s="166">
        <f t="shared" si="8"/>
        <v>0</v>
      </c>
      <c r="BJ151" s="14" t="s">
        <v>84</v>
      </c>
      <c r="BK151" s="166">
        <f t="shared" si="9"/>
        <v>0</v>
      </c>
      <c r="BL151" s="14" t="s">
        <v>217</v>
      </c>
      <c r="BM151" s="165" t="s">
        <v>314</v>
      </c>
    </row>
    <row r="152" spans="1:65" s="2" customFormat="1" ht="33" customHeight="1" x14ac:dyDescent="0.2">
      <c r="A152" s="29"/>
      <c r="B152" s="152"/>
      <c r="C152" s="153" t="s">
        <v>308</v>
      </c>
      <c r="D152" s="153" t="s">
        <v>213</v>
      </c>
      <c r="E152" s="154" t="s">
        <v>3083</v>
      </c>
      <c r="F152" s="155" t="s">
        <v>3084</v>
      </c>
      <c r="G152" s="156" t="s">
        <v>385</v>
      </c>
      <c r="H152" s="157">
        <v>14</v>
      </c>
      <c r="I152" s="158"/>
      <c r="J152" s="159">
        <f t="shared" si="0"/>
        <v>0</v>
      </c>
      <c r="K152" s="160"/>
      <c r="L152" s="30"/>
      <c r="M152" s="161" t="s">
        <v>1</v>
      </c>
      <c r="N152" s="162" t="s">
        <v>37</v>
      </c>
      <c r="O152" s="58"/>
      <c r="P152" s="163">
        <f t="shared" si="1"/>
        <v>0</v>
      </c>
      <c r="Q152" s="163">
        <v>0</v>
      </c>
      <c r="R152" s="163">
        <f t="shared" si="2"/>
        <v>0</v>
      </c>
      <c r="S152" s="163">
        <v>0</v>
      </c>
      <c r="T152" s="164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217</v>
      </c>
      <c r="AT152" s="165" t="s">
        <v>213</v>
      </c>
      <c r="AU152" s="165" t="s">
        <v>84</v>
      </c>
      <c r="AY152" s="14" t="s">
        <v>211</v>
      </c>
      <c r="BE152" s="166">
        <f t="shared" si="4"/>
        <v>0</v>
      </c>
      <c r="BF152" s="166">
        <f t="shared" si="5"/>
        <v>0</v>
      </c>
      <c r="BG152" s="166">
        <f t="shared" si="6"/>
        <v>0</v>
      </c>
      <c r="BH152" s="166">
        <f t="shared" si="7"/>
        <v>0</v>
      </c>
      <c r="BI152" s="166">
        <f t="shared" si="8"/>
        <v>0</v>
      </c>
      <c r="BJ152" s="14" t="s">
        <v>84</v>
      </c>
      <c r="BK152" s="166">
        <f t="shared" si="9"/>
        <v>0</v>
      </c>
      <c r="BL152" s="14" t="s">
        <v>217</v>
      </c>
      <c r="BM152" s="165" t="s">
        <v>322</v>
      </c>
    </row>
    <row r="153" spans="1:65" s="2" customFormat="1" ht="24.2" customHeight="1" x14ac:dyDescent="0.2">
      <c r="A153" s="29"/>
      <c r="B153" s="152"/>
      <c r="C153" s="167" t="s">
        <v>273</v>
      </c>
      <c r="D153" s="167" t="s">
        <v>401</v>
      </c>
      <c r="E153" s="168" t="s">
        <v>2215</v>
      </c>
      <c r="F153" s="169" t="s">
        <v>3085</v>
      </c>
      <c r="G153" s="170" t="s">
        <v>385</v>
      </c>
      <c r="H153" s="171">
        <v>12</v>
      </c>
      <c r="I153" s="172"/>
      <c r="J153" s="173">
        <f t="shared" si="0"/>
        <v>0</v>
      </c>
      <c r="K153" s="174"/>
      <c r="L153" s="175"/>
      <c r="M153" s="176" t="s">
        <v>1</v>
      </c>
      <c r="N153" s="177" t="s">
        <v>37</v>
      </c>
      <c r="O153" s="58"/>
      <c r="P153" s="163">
        <f t="shared" si="1"/>
        <v>0</v>
      </c>
      <c r="Q153" s="163">
        <v>0</v>
      </c>
      <c r="R153" s="163">
        <f t="shared" si="2"/>
        <v>0</v>
      </c>
      <c r="S153" s="163">
        <v>0</v>
      </c>
      <c r="T153" s="164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227</v>
      </c>
      <c r="AT153" s="165" t="s">
        <v>401</v>
      </c>
      <c r="AU153" s="165" t="s">
        <v>84</v>
      </c>
      <c r="AY153" s="14" t="s">
        <v>211</v>
      </c>
      <c r="BE153" s="166">
        <f t="shared" si="4"/>
        <v>0</v>
      </c>
      <c r="BF153" s="166">
        <f t="shared" si="5"/>
        <v>0</v>
      </c>
      <c r="BG153" s="166">
        <f t="shared" si="6"/>
        <v>0</v>
      </c>
      <c r="BH153" s="166">
        <f t="shared" si="7"/>
        <v>0</v>
      </c>
      <c r="BI153" s="166">
        <f t="shared" si="8"/>
        <v>0</v>
      </c>
      <c r="BJ153" s="14" t="s">
        <v>84</v>
      </c>
      <c r="BK153" s="166">
        <f t="shared" si="9"/>
        <v>0</v>
      </c>
      <c r="BL153" s="14" t="s">
        <v>217</v>
      </c>
      <c r="BM153" s="165" t="s">
        <v>326</v>
      </c>
    </row>
    <row r="154" spans="1:65" s="2" customFormat="1" ht="37.9" customHeight="1" x14ac:dyDescent="0.2">
      <c r="A154" s="29"/>
      <c r="B154" s="152"/>
      <c r="C154" s="153" t="s">
        <v>316</v>
      </c>
      <c r="D154" s="153" t="s">
        <v>213</v>
      </c>
      <c r="E154" s="154" t="s">
        <v>2217</v>
      </c>
      <c r="F154" s="155" t="s">
        <v>3086</v>
      </c>
      <c r="G154" s="156" t="s">
        <v>385</v>
      </c>
      <c r="H154" s="157">
        <v>12</v>
      </c>
      <c r="I154" s="158"/>
      <c r="J154" s="159">
        <f t="shared" si="0"/>
        <v>0</v>
      </c>
      <c r="K154" s="160"/>
      <c r="L154" s="30"/>
      <c r="M154" s="161" t="s">
        <v>1</v>
      </c>
      <c r="N154" s="162" t="s">
        <v>37</v>
      </c>
      <c r="O154" s="58"/>
      <c r="P154" s="163">
        <f t="shared" si="1"/>
        <v>0</v>
      </c>
      <c r="Q154" s="163">
        <v>0</v>
      </c>
      <c r="R154" s="163">
        <f t="shared" si="2"/>
        <v>0</v>
      </c>
      <c r="S154" s="163">
        <v>0</v>
      </c>
      <c r="T154" s="164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217</v>
      </c>
      <c r="AT154" s="165" t="s">
        <v>213</v>
      </c>
      <c r="AU154" s="165" t="s">
        <v>84</v>
      </c>
      <c r="AY154" s="14" t="s">
        <v>211</v>
      </c>
      <c r="BE154" s="166">
        <f t="shared" si="4"/>
        <v>0</v>
      </c>
      <c r="BF154" s="166">
        <f t="shared" si="5"/>
        <v>0</v>
      </c>
      <c r="BG154" s="166">
        <f t="shared" si="6"/>
        <v>0</v>
      </c>
      <c r="BH154" s="166">
        <f t="shared" si="7"/>
        <v>0</v>
      </c>
      <c r="BI154" s="166">
        <f t="shared" si="8"/>
        <v>0</v>
      </c>
      <c r="BJ154" s="14" t="s">
        <v>84</v>
      </c>
      <c r="BK154" s="166">
        <f t="shared" si="9"/>
        <v>0</v>
      </c>
      <c r="BL154" s="14" t="s">
        <v>217</v>
      </c>
      <c r="BM154" s="165" t="s">
        <v>329</v>
      </c>
    </row>
    <row r="155" spans="1:65" s="2" customFormat="1" ht="24.2" customHeight="1" x14ac:dyDescent="0.2">
      <c r="A155" s="29"/>
      <c r="B155" s="152"/>
      <c r="C155" s="167" t="s">
        <v>277</v>
      </c>
      <c r="D155" s="167" t="s">
        <v>401</v>
      </c>
      <c r="E155" s="168" t="s">
        <v>2219</v>
      </c>
      <c r="F155" s="169" t="s">
        <v>2220</v>
      </c>
      <c r="G155" s="170" t="s">
        <v>385</v>
      </c>
      <c r="H155" s="171">
        <v>1</v>
      </c>
      <c r="I155" s="172"/>
      <c r="J155" s="173">
        <f t="shared" si="0"/>
        <v>0</v>
      </c>
      <c r="K155" s="174"/>
      <c r="L155" s="175"/>
      <c r="M155" s="176" t="s">
        <v>1</v>
      </c>
      <c r="N155" s="177" t="s">
        <v>37</v>
      </c>
      <c r="O155" s="58"/>
      <c r="P155" s="163">
        <f t="shared" si="1"/>
        <v>0</v>
      </c>
      <c r="Q155" s="163">
        <v>0</v>
      </c>
      <c r="R155" s="163">
        <f t="shared" si="2"/>
        <v>0</v>
      </c>
      <c r="S155" s="163">
        <v>0</v>
      </c>
      <c r="T155" s="164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227</v>
      </c>
      <c r="AT155" s="165" t="s">
        <v>401</v>
      </c>
      <c r="AU155" s="165" t="s">
        <v>84</v>
      </c>
      <c r="AY155" s="14" t="s">
        <v>211</v>
      </c>
      <c r="BE155" s="166">
        <f t="shared" si="4"/>
        <v>0</v>
      </c>
      <c r="BF155" s="166">
        <f t="shared" si="5"/>
        <v>0</v>
      </c>
      <c r="BG155" s="166">
        <f t="shared" si="6"/>
        <v>0</v>
      </c>
      <c r="BH155" s="166">
        <f t="shared" si="7"/>
        <v>0</v>
      </c>
      <c r="BI155" s="166">
        <f t="shared" si="8"/>
        <v>0</v>
      </c>
      <c r="BJ155" s="14" t="s">
        <v>84</v>
      </c>
      <c r="BK155" s="166">
        <f t="shared" si="9"/>
        <v>0</v>
      </c>
      <c r="BL155" s="14" t="s">
        <v>217</v>
      </c>
      <c r="BM155" s="165" t="s">
        <v>333</v>
      </c>
    </row>
    <row r="156" spans="1:65" s="2" customFormat="1" ht="37.9" customHeight="1" x14ac:dyDescent="0.2">
      <c r="A156" s="29"/>
      <c r="B156" s="152"/>
      <c r="C156" s="153" t="s">
        <v>323</v>
      </c>
      <c r="D156" s="153" t="s">
        <v>213</v>
      </c>
      <c r="E156" s="154" t="s">
        <v>2221</v>
      </c>
      <c r="F156" s="155" t="s">
        <v>2222</v>
      </c>
      <c r="G156" s="156" t="s">
        <v>385</v>
      </c>
      <c r="H156" s="157">
        <v>1</v>
      </c>
      <c r="I156" s="158"/>
      <c r="J156" s="159">
        <f t="shared" si="0"/>
        <v>0</v>
      </c>
      <c r="K156" s="160"/>
      <c r="L156" s="30"/>
      <c r="M156" s="161" t="s">
        <v>1</v>
      </c>
      <c r="N156" s="162" t="s">
        <v>37</v>
      </c>
      <c r="O156" s="58"/>
      <c r="P156" s="163">
        <f t="shared" si="1"/>
        <v>0</v>
      </c>
      <c r="Q156" s="163">
        <v>0</v>
      </c>
      <c r="R156" s="163">
        <f t="shared" si="2"/>
        <v>0</v>
      </c>
      <c r="S156" s="163">
        <v>0</v>
      </c>
      <c r="T156" s="164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217</v>
      </c>
      <c r="AT156" s="165" t="s">
        <v>213</v>
      </c>
      <c r="AU156" s="165" t="s">
        <v>84</v>
      </c>
      <c r="AY156" s="14" t="s">
        <v>211</v>
      </c>
      <c r="BE156" s="166">
        <f t="shared" si="4"/>
        <v>0</v>
      </c>
      <c r="BF156" s="166">
        <f t="shared" si="5"/>
        <v>0</v>
      </c>
      <c r="BG156" s="166">
        <f t="shared" si="6"/>
        <v>0</v>
      </c>
      <c r="BH156" s="166">
        <f t="shared" si="7"/>
        <v>0</v>
      </c>
      <c r="BI156" s="166">
        <f t="shared" si="8"/>
        <v>0</v>
      </c>
      <c r="BJ156" s="14" t="s">
        <v>84</v>
      </c>
      <c r="BK156" s="166">
        <f t="shared" si="9"/>
        <v>0</v>
      </c>
      <c r="BL156" s="14" t="s">
        <v>217</v>
      </c>
      <c r="BM156" s="165" t="s">
        <v>336</v>
      </c>
    </row>
    <row r="157" spans="1:65" s="2" customFormat="1" ht="16.5" customHeight="1" x14ac:dyDescent="0.2">
      <c r="A157" s="29"/>
      <c r="B157" s="152"/>
      <c r="C157" s="167" t="s">
        <v>280</v>
      </c>
      <c r="D157" s="167" t="s">
        <v>401</v>
      </c>
      <c r="E157" s="168" t="s">
        <v>2243</v>
      </c>
      <c r="F157" s="169" t="s">
        <v>3087</v>
      </c>
      <c r="G157" s="170" t="s">
        <v>385</v>
      </c>
      <c r="H157" s="171">
        <v>1</v>
      </c>
      <c r="I157" s="172"/>
      <c r="J157" s="173">
        <f t="shared" si="0"/>
        <v>0</v>
      </c>
      <c r="K157" s="174"/>
      <c r="L157" s="175"/>
      <c r="M157" s="176" t="s">
        <v>1</v>
      </c>
      <c r="N157" s="177" t="s">
        <v>37</v>
      </c>
      <c r="O157" s="58"/>
      <c r="P157" s="163">
        <f t="shared" si="1"/>
        <v>0</v>
      </c>
      <c r="Q157" s="163">
        <v>0</v>
      </c>
      <c r="R157" s="163">
        <f t="shared" si="2"/>
        <v>0</v>
      </c>
      <c r="S157" s="163">
        <v>0</v>
      </c>
      <c r="T157" s="164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227</v>
      </c>
      <c r="AT157" s="165" t="s">
        <v>401</v>
      </c>
      <c r="AU157" s="165" t="s">
        <v>84</v>
      </c>
      <c r="AY157" s="14" t="s">
        <v>211</v>
      </c>
      <c r="BE157" s="166">
        <f t="shared" si="4"/>
        <v>0</v>
      </c>
      <c r="BF157" s="166">
        <f t="shared" si="5"/>
        <v>0</v>
      </c>
      <c r="BG157" s="166">
        <f t="shared" si="6"/>
        <v>0</v>
      </c>
      <c r="BH157" s="166">
        <f t="shared" si="7"/>
        <v>0</v>
      </c>
      <c r="BI157" s="166">
        <f t="shared" si="8"/>
        <v>0</v>
      </c>
      <c r="BJ157" s="14" t="s">
        <v>84</v>
      </c>
      <c r="BK157" s="166">
        <f t="shared" si="9"/>
        <v>0</v>
      </c>
      <c r="BL157" s="14" t="s">
        <v>217</v>
      </c>
      <c r="BM157" s="165" t="s">
        <v>340</v>
      </c>
    </row>
    <row r="158" spans="1:65" s="2" customFormat="1" ht="16.5" customHeight="1" x14ac:dyDescent="0.2">
      <c r="A158" s="29"/>
      <c r="B158" s="152"/>
      <c r="C158" s="153" t="s">
        <v>330</v>
      </c>
      <c r="D158" s="153" t="s">
        <v>213</v>
      </c>
      <c r="E158" s="154" t="s">
        <v>2245</v>
      </c>
      <c r="F158" s="155" t="s">
        <v>2246</v>
      </c>
      <c r="G158" s="156" t="s">
        <v>385</v>
      </c>
      <c r="H158" s="157">
        <v>1</v>
      </c>
      <c r="I158" s="158"/>
      <c r="J158" s="159">
        <f t="shared" ref="J158:J183" si="10">ROUND(I158*H158,2)</f>
        <v>0</v>
      </c>
      <c r="K158" s="160"/>
      <c r="L158" s="30"/>
      <c r="M158" s="161" t="s">
        <v>1</v>
      </c>
      <c r="N158" s="162" t="s">
        <v>37</v>
      </c>
      <c r="O158" s="58"/>
      <c r="P158" s="163">
        <f t="shared" ref="P158:P183" si="11">O158*H158</f>
        <v>0</v>
      </c>
      <c r="Q158" s="163">
        <v>0</v>
      </c>
      <c r="R158" s="163">
        <f t="shared" ref="R158:R183" si="12">Q158*H158</f>
        <v>0</v>
      </c>
      <c r="S158" s="163">
        <v>0</v>
      </c>
      <c r="T158" s="164">
        <f t="shared" ref="T158:T183" si="13"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217</v>
      </c>
      <c r="AT158" s="165" t="s">
        <v>213</v>
      </c>
      <c r="AU158" s="165" t="s">
        <v>84</v>
      </c>
      <c r="AY158" s="14" t="s">
        <v>211</v>
      </c>
      <c r="BE158" s="166">
        <f t="shared" ref="BE158:BE183" si="14">IF(N158="základná",J158,0)</f>
        <v>0</v>
      </c>
      <c r="BF158" s="166">
        <f t="shared" ref="BF158:BF183" si="15">IF(N158="znížená",J158,0)</f>
        <v>0</v>
      </c>
      <c r="BG158" s="166">
        <f t="shared" ref="BG158:BG183" si="16">IF(N158="zákl. prenesená",J158,0)</f>
        <v>0</v>
      </c>
      <c r="BH158" s="166">
        <f t="shared" ref="BH158:BH183" si="17">IF(N158="zníž. prenesená",J158,0)</f>
        <v>0</v>
      </c>
      <c r="BI158" s="166">
        <f t="shared" ref="BI158:BI183" si="18">IF(N158="nulová",J158,0)</f>
        <v>0</v>
      </c>
      <c r="BJ158" s="14" t="s">
        <v>84</v>
      </c>
      <c r="BK158" s="166">
        <f t="shared" ref="BK158:BK183" si="19">ROUND(I158*H158,2)</f>
        <v>0</v>
      </c>
      <c r="BL158" s="14" t="s">
        <v>217</v>
      </c>
      <c r="BM158" s="165" t="s">
        <v>343</v>
      </c>
    </row>
    <row r="159" spans="1:65" s="2" customFormat="1" ht="16.5" customHeight="1" x14ac:dyDescent="0.2">
      <c r="A159" s="29"/>
      <c r="B159" s="152"/>
      <c r="C159" s="153" t="s">
        <v>284</v>
      </c>
      <c r="D159" s="153" t="s">
        <v>213</v>
      </c>
      <c r="E159" s="154" t="s">
        <v>2255</v>
      </c>
      <c r="F159" s="155" t="s">
        <v>2256</v>
      </c>
      <c r="G159" s="156" t="s">
        <v>385</v>
      </c>
      <c r="H159" s="157">
        <v>5</v>
      </c>
      <c r="I159" s="158"/>
      <c r="J159" s="159">
        <f t="shared" si="10"/>
        <v>0</v>
      </c>
      <c r="K159" s="160"/>
      <c r="L159" s="30"/>
      <c r="M159" s="161" t="s">
        <v>1</v>
      </c>
      <c r="N159" s="162" t="s">
        <v>37</v>
      </c>
      <c r="O159" s="58"/>
      <c r="P159" s="163">
        <f t="shared" si="11"/>
        <v>0</v>
      </c>
      <c r="Q159" s="163">
        <v>0</v>
      </c>
      <c r="R159" s="163">
        <f t="shared" si="12"/>
        <v>0</v>
      </c>
      <c r="S159" s="163">
        <v>0</v>
      </c>
      <c r="T159" s="164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217</v>
      </c>
      <c r="AT159" s="165" t="s">
        <v>213</v>
      </c>
      <c r="AU159" s="165" t="s">
        <v>84</v>
      </c>
      <c r="AY159" s="14" t="s">
        <v>211</v>
      </c>
      <c r="BE159" s="166">
        <f t="shared" si="14"/>
        <v>0</v>
      </c>
      <c r="BF159" s="166">
        <f t="shared" si="15"/>
        <v>0</v>
      </c>
      <c r="BG159" s="166">
        <f t="shared" si="16"/>
        <v>0</v>
      </c>
      <c r="BH159" s="166">
        <f t="shared" si="17"/>
        <v>0</v>
      </c>
      <c r="BI159" s="166">
        <f t="shared" si="18"/>
        <v>0</v>
      </c>
      <c r="BJ159" s="14" t="s">
        <v>84</v>
      </c>
      <c r="BK159" s="166">
        <f t="shared" si="19"/>
        <v>0</v>
      </c>
      <c r="BL159" s="14" t="s">
        <v>217</v>
      </c>
      <c r="BM159" s="165" t="s">
        <v>347</v>
      </c>
    </row>
    <row r="160" spans="1:65" s="2" customFormat="1" ht="16.5" customHeight="1" x14ac:dyDescent="0.2">
      <c r="A160" s="29"/>
      <c r="B160" s="152"/>
      <c r="C160" s="167" t="s">
        <v>337</v>
      </c>
      <c r="D160" s="167" t="s">
        <v>401</v>
      </c>
      <c r="E160" s="168" t="s">
        <v>3088</v>
      </c>
      <c r="F160" s="169" t="s">
        <v>3089</v>
      </c>
      <c r="G160" s="170" t="s">
        <v>257</v>
      </c>
      <c r="H160" s="171">
        <v>40</v>
      </c>
      <c r="I160" s="172"/>
      <c r="J160" s="173">
        <f t="shared" si="10"/>
        <v>0</v>
      </c>
      <c r="K160" s="174"/>
      <c r="L160" s="175"/>
      <c r="M160" s="176" t="s">
        <v>1</v>
      </c>
      <c r="N160" s="177" t="s">
        <v>37</v>
      </c>
      <c r="O160" s="58"/>
      <c r="P160" s="163">
        <f t="shared" si="11"/>
        <v>0</v>
      </c>
      <c r="Q160" s="163">
        <v>0</v>
      </c>
      <c r="R160" s="163">
        <f t="shared" si="12"/>
        <v>0</v>
      </c>
      <c r="S160" s="163">
        <v>0</v>
      </c>
      <c r="T160" s="164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227</v>
      </c>
      <c r="AT160" s="165" t="s">
        <v>401</v>
      </c>
      <c r="AU160" s="165" t="s">
        <v>84</v>
      </c>
      <c r="AY160" s="14" t="s">
        <v>211</v>
      </c>
      <c r="BE160" s="166">
        <f t="shared" si="14"/>
        <v>0</v>
      </c>
      <c r="BF160" s="166">
        <f t="shared" si="15"/>
        <v>0</v>
      </c>
      <c r="BG160" s="166">
        <f t="shared" si="16"/>
        <v>0</v>
      </c>
      <c r="BH160" s="166">
        <f t="shared" si="17"/>
        <v>0</v>
      </c>
      <c r="BI160" s="166">
        <f t="shared" si="18"/>
        <v>0</v>
      </c>
      <c r="BJ160" s="14" t="s">
        <v>84</v>
      </c>
      <c r="BK160" s="166">
        <f t="shared" si="19"/>
        <v>0</v>
      </c>
      <c r="BL160" s="14" t="s">
        <v>217</v>
      </c>
      <c r="BM160" s="165" t="s">
        <v>350</v>
      </c>
    </row>
    <row r="161" spans="1:65" s="2" customFormat="1" ht="21.75" customHeight="1" x14ac:dyDescent="0.2">
      <c r="A161" s="29"/>
      <c r="B161" s="152"/>
      <c r="C161" s="153" t="s">
        <v>291</v>
      </c>
      <c r="D161" s="153" t="s">
        <v>213</v>
      </c>
      <c r="E161" s="154" t="s">
        <v>3090</v>
      </c>
      <c r="F161" s="155" t="s">
        <v>3091</v>
      </c>
      <c r="G161" s="156" t="s">
        <v>257</v>
      </c>
      <c r="H161" s="157">
        <v>40</v>
      </c>
      <c r="I161" s="158"/>
      <c r="J161" s="159">
        <f t="shared" si="10"/>
        <v>0</v>
      </c>
      <c r="K161" s="160"/>
      <c r="L161" s="30"/>
      <c r="M161" s="161" t="s">
        <v>1</v>
      </c>
      <c r="N161" s="162" t="s">
        <v>37</v>
      </c>
      <c r="O161" s="58"/>
      <c r="P161" s="163">
        <f t="shared" si="11"/>
        <v>0</v>
      </c>
      <c r="Q161" s="163">
        <v>0</v>
      </c>
      <c r="R161" s="163">
        <f t="shared" si="12"/>
        <v>0</v>
      </c>
      <c r="S161" s="163">
        <v>0</v>
      </c>
      <c r="T161" s="164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217</v>
      </c>
      <c r="AT161" s="165" t="s">
        <v>213</v>
      </c>
      <c r="AU161" s="165" t="s">
        <v>84</v>
      </c>
      <c r="AY161" s="14" t="s">
        <v>211</v>
      </c>
      <c r="BE161" s="166">
        <f t="shared" si="14"/>
        <v>0</v>
      </c>
      <c r="BF161" s="166">
        <f t="shared" si="15"/>
        <v>0</v>
      </c>
      <c r="BG161" s="166">
        <f t="shared" si="16"/>
        <v>0</v>
      </c>
      <c r="BH161" s="166">
        <f t="shared" si="17"/>
        <v>0</v>
      </c>
      <c r="BI161" s="166">
        <f t="shared" si="18"/>
        <v>0</v>
      </c>
      <c r="BJ161" s="14" t="s">
        <v>84</v>
      </c>
      <c r="BK161" s="166">
        <f t="shared" si="19"/>
        <v>0</v>
      </c>
      <c r="BL161" s="14" t="s">
        <v>217</v>
      </c>
      <c r="BM161" s="165" t="s">
        <v>354</v>
      </c>
    </row>
    <row r="162" spans="1:65" s="2" customFormat="1" ht="16.5" customHeight="1" x14ac:dyDescent="0.2">
      <c r="A162" s="29"/>
      <c r="B162" s="152"/>
      <c r="C162" s="167" t="s">
        <v>344</v>
      </c>
      <c r="D162" s="167" t="s">
        <v>401</v>
      </c>
      <c r="E162" s="168" t="s">
        <v>3092</v>
      </c>
      <c r="F162" s="169" t="s">
        <v>3093</v>
      </c>
      <c r="G162" s="170" t="s">
        <v>257</v>
      </c>
      <c r="H162" s="171">
        <v>25</v>
      </c>
      <c r="I162" s="172"/>
      <c r="J162" s="173">
        <f t="shared" si="10"/>
        <v>0</v>
      </c>
      <c r="K162" s="174"/>
      <c r="L162" s="175"/>
      <c r="M162" s="176" t="s">
        <v>1</v>
      </c>
      <c r="N162" s="177" t="s">
        <v>37</v>
      </c>
      <c r="O162" s="58"/>
      <c r="P162" s="163">
        <f t="shared" si="11"/>
        <v>0</v>
      </c>
      <c r="Q162" s="163">
        <v>0</v>
      </c>
      <c r="R162" s="163">
        <f t="shared" si="12"/>
        <v>0</v>
      </c>
      <c r="S162" s="163">
        <v>0</v>
      </c>
      <c r="T162" s="164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227</v>
      </c>
      <c r="AT162" s="165" t="s">
        <v>401</v>
      </c>
      <c r="AU162" s="165" t="s">
        <v>84</v>
      </c>
      <c r="AY162" s="14" t="s">
        <v>211</v>
      </c>
      <c r="BE162" s="166">
        <f t="shared" si="14"/>
        <v>0</v>
      </c>
      <c r="BF162" s="166">
        <f t="shared" si="15"/>
        <v>0</v>
      </c>
      <c r="BG162" s="166">
        <f t="shared" si="16"/>
        <v>0</v>
      </c>
      <c r="BH162" s="166">
        <f t="shared" si="17"/>
        <v>0</v>
      </c>
      <c r="BI162" s="166">
        <f t="shared" si="18"/>
        <v>0</v>
      </c>
      <c r="BJ162" s="14" t="s">
        <v>84</v>
      </c>
      <c r="BK162" s="166">
        <f t="shared" si="19"/>
        <v>0</v>
      </c>
      <c r="BL162" s="14" t="s">
        <v>217</v>
      </c>
      <c r="BM162" s="165" t="s">
        <v>357</v>
      </c>
    </row>
    <row r="163" spans="1:65" s="2" customFormat="1" ht="24.2" customHeight="1" x14ac:dyDescent="0.2">
      <c r="A163" s="29"/>
      <c r="B163" s="152"/>
      <c r="C163" s="153" t="s">
        <v>287</v>
      </c>
      <c r="D163" s="153" t="s">
        <v>213</v>
      </c>
      <c r="E163" s="154" t="s">
        <v>3094</v>
      </c>
      <c r="F163" s="155" t="s">
        <v>3095</v>
      </c>
      <c r="G163" s="156" t="s">
        <v>257</v>
      </c>
      <c r="H163" s="157">
        <v>25</v>
      </c>
      <c r="I163" s="158"/>
      <c r="J163" s="159">
        <f t="shared" si="10"/>
        <v>0</v>
      </c>
      <c r="K163" s="160"/>
      <c r="L163" s="30"/>
      <c r="M163" s="161" t="s">
        <v>1</v>
      </c>
      <c r="N163" s="162" t="s">
        <v>37</v>
      </c>
      <c r="O163" s="58"/>
      <c r="P163" s="163">
        <f t="shared" si="11"/>
        <v>0</v>
      </c>
      <c r="Q163" s="163">
        <v>0</v>
      </c>
      <c r="R163" s="163">
        <f t="shared" si="12"/>
        <v>0</v>
      </c>
      <c r="S163" s="163">
        <v>0</v>
      </c>
      <c r="T163" s="164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217</v>
      </c>
      <c r="AT163" s="165" t="s">
        <v>213</v>
      </c>
      <c r="AU163" s="165" t="s">
        <v>84</v>
      </c>
      <c r="AY163" s="14" t="s">
        <v>211</v>
      </c>
      <c r="BE163" s="166">
        <f t="shared" si="14"/>
        <v>0</v>
      </c>
      <c r="BF163" s="166">
        <f t="shared" si="15"/>
        <v>0</v>
      </c>
      <c r="BG163" s="166">
        <f t="shared" si="16"/>
        <v>0</v>
      </c>
      <c r="BH163" s="166">
        <f t="shared" si="17"/>
        <v>0</v>
      </c>
      <c r="BI163" s="166">
        <f t="shared" si="18"/>
        <v>0</v>
      </c>
      <c r="BJ163" s="14" t="s">
        <v>84</v>
      </c>
      <c r="BK163" s="166">
        <f t="shared" si="19"/>
        <v>0</v>
      </c>
      <c r="BL163" s="14" t="s">
        <v>217</v>
      </c>
      <c r="BM163" s="165" t="s">
        <v>361</v>
      </c>
    </row>
    <row r="164" spans="1:65" s="2" customFormat="1" ht="24.2" customHeight="1" x14ac:dyDescent="0.2">
      <c r="A164" s="29"/>
      <c r="B164" s="152"/>
      <c r="C164" s="153" t="s">
        <v>351</v>
      </c>
      <c r="D164" s="153" t="s">
        <v>213</v>
      </c>
      <c r="E164" s="154" t="s">
        <v>2271</v>
      </c>
      <c r="F164" s="155" t="s">
        <v>2272</v>
      </c>
      <c r="G164" s="156" t="s">
        <v>257</v>
      </c>
      <c r="H164" s="157">
        <v>55</v>
      </c>
      <c r="I164" s="158"/>
      <c r="J164" s="159">
        <f t="shared" si="10"/>
        <v>0</v>
      </c>
      <c r="K164" s="160"/>
      <c r="L164" s="30"/>
      <c r="M164" s="161" t="s">
        <v>1</v>
      </c>
      <c r="N164" s="162" t="s">
        <v>37</v>
      </c>
      <c r="O164" s="58"/>
      <c r="P164" s="163">
        <f t="shared" si="11"/>
        <v>0</v>
      </c>
      <c r="Q164" s="163">
        <v>0</v>
      </c>
      <c r="R164" s="163">
        <f t="shared" si="12"/>
        <v>0</v>
      </c>
      <c r="S164" s="163">
        <v>0</v>
      </c>
      <c r="T164" s="164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217</v>
      </c>
      <c r="AT164" s="165" t="s">
        <v>213</v>
      </c>
      <c r="AU164" s="165" t="s">
        <v>84</v>
      </c>
      <c r="AY164" s="14" t="s">
        <v>211</v>
      </c>
      <c r="BE164" s="166">
        <f t="shared" si="14"/>
        <v>0</v>
      </c>
      <c r="BF164" s="166">
        <f t="shared" si="15"/>
        <v>0</v>
      </c>
      <c r="BG164" s="166">
        <f t="shared" si="16"/>
        <v>0</v>
      </c>
      <c r="BH164" s="166">
        <f t="shared" si="17"/>
        <v>0</v>
      </c>
      <c r="BI164" s="166">
        <f t="shared" si="18"/>
        <v>0</v>
      </c>
      <c r="BJ164" s="14" t="s">
        <v>84</v>
      </c>
      <c r="BK164" s="166">
        <f t="shared" si="19"/>
        <v>0</v>
      </c>
      <c r="BL164" s="14" t="s">
        <v>217</v>
      </c>
      <c r="BM164" s="165" t="s">
        <v>364</v>
      </c>
    </row>
    <row r="165" spans="1:65" s="2" customFormat="1" ht="16.5" customHeight="1" x14ac:dyDescent="0.2">
      <c r="A165" s="29"/>
      <c r="B165" s="152"/>
      <c r="C165" s="167" t="s">
        <v>294</v>
      </c>
      <c r="D165" s="167" t="s">
        <v>401</v>
      </c>
      <c r="E165" s="168" t="s">
        <v>2273</v>
      </c>
      <c r="F165" s="169" t="s">
        <v>3096</v>
      </c>
      <c r="G165" s="170" t="s">
        <v>257</v>
      </c>
      <c r="H165" s="171">
        <v>475</v>
      </c>
      <c r="I165" s="172"/>
      <c r="J165" s="173">
        <f t="shared" si="10"/>
        <v>0</v>
      </c>
      <c r="K165" s="174"/>
      <c r="L165" s="175"/>
      <c r="M165" s="176" t="s">
        <v>1</v>
      </c>
      <c r="N165" s="177" t="s">
        <v>37</v>
      </c>
      <c r="O165" s="58"/>
      <c r="P165" s="163">
        <f t="shared" si="11"/>
        <v>0</v>
      </c>
      <c r="Q165" s="163">
        <v>0</v>
      </c>
      <c r="R165" s="163">
        <f t="shared" si="12"/>
        <v>0</v>
      </c>
      <c r="S165" s="163">
        <v>0</v>
      </c>
      <c r="T165" s="164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227</v>
      </c>
      <c r="AT165" s="165" t="s">
        <v>401</v>
      </c>
      <c r="AU165" s="165" t="s">
        <v>84</v>
      </c>
      <c r="AY165" s="14" t="s">
        <v>211</v>
      </c>
      <c r="BE165" s="166">
        <f t="shared" si="14"/>
        <v>0</v>
      </c>
      <c r="BF165" s="166">
        <f t="shared" si="15"/>
        <v>0</v>
      </c>
      <c r="BG165" s="166">
        <f t="shared" si="16"/>
        <v>0</v>
      </c>
      <c r="BH165" s="166">
        <f t="shared" si="17"/>
        <v>0</v>
      </c>
      <c r="BI165" s="166">
        <f t="shared" si="18"/>
        <v>0</v>
      </c>
      <c r="BJ165" s="14" t="s">
        <v>84</v>
      </c>
      <c r="BK165" s="166">
        <f t="shared" si="19"/>
        <v>0</v>
      </c>
      <c r="BL165" s="14" t="s">
        <v>217</v>
      </c>
      <c r="BM165" s="165" t="s">
        <v>368</v>
      </c>
    </row>
    <row r="166" spans="1:65" s="2" customFormat="1" ht="24.2" customHeight="1" x14ac:dyDescent="0.2">
      <c r="A166" s="29"/>
      <c r="B166" s="152"/>
      <c r="C166" s="153" t="s">
        <v>358</v>
      </c>
      <c r="D166" s="153" t="s">
        <v>213</v>
      </c>
      <c r="E166" s="154" t="s">
        <v>2275</v>
      </c>
      <c r="F166" s="155" t="s">
        <v>2276</v>
      </c>
      <c r="G166" s="156" t="s">
        <v>257</v>
      </c>
      <c r="H166" s="157">
        <v>475</v>
      </c>
      <c r="I166" s="158"/>
      <c r="J166" s="159">
        <f t="shared" si="10"/>
        <v>0</v>
      </c>
      <c r="K166" s="160"/>
      <c r="L166" s="30"/>
      <c r="M166" s="161" t="s">
        <v>1</v>
      </c>
      <c r="N166" s="162" t="s">
        <v>37</v>
      </c>
      <c r="O166" s="58"/>
      <c r="P166" s="163">
        <f t="shared" si="11"/>
        <v>0</v>
      </c>
      <c r="Q166" s="163">
        <v>0</v>
      </c>
      <c r="R166" s="163">
        <f t="shared" si="12"/>
        <v>0</v>
      </c>
      <c r="S166" s="163">
        <v>0</v>
      </c>
      <c r="T166" s="164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217</v>
      </c>
      <c r="AT166" s="165" t="s">
        <v>213</v>
      </c>
      <c r="AU166" s="165" t="s">
        <v>84</v>
      </c>
      <c r="AY166" s="14" t="s">
        <v>211</v>
      </c>
      <c r="BE166" s="166">
        <f t="shared" si="14"/>
        <v>0</v>
      </c>
      <c r="BF166" s="166">
        <f t="shared" si="15"/>
        <v>0</v>
      </c>
      <c r="BG166" s="166">
        <f t="shared" si="16"/>
        <v>0</v>
      </c>
      <c r="BH166" s="166">
        <f t="shared" si="17"/>
        <v>0</v>
      </c>
      <c r="BI166" s="166">
        <f t="shared" si="18"/>
        <v>0</v>
      </c>
      <c r="BJ166" s="14" t="s">
        <v>84</v>
      </c>
      <c r="BK166" s="166">
        <f t="shared" si="19"/>
        <v>0</v>
      </c>
      <c r="BL166" s="14" t="s">
        <v>217</v>
      </c>
      <c r="BM166" s="165" t="s">
        <v>371</v>
      </c>
    </row>
    <row r="167" spans="1:65" s="2" customFormat="1" ht="24.2" customHeight="1" x14ac:dyDescent="0.2">
      <c r="A167" s="29"/>
      <c r="B167" s="152"/>
      <c r="C167" s="167" t="s">
        <v>297</v>
      </c>
      <c r="D167" s="167" t="s">
        <v>401</v>
      </c>
      <c r="E167" s="168" t="s">
        <v>2277</v>
      </c>
      <c r="F167" s="169" t="s">
        <v>2278</v>
      </c>
      <c r="G167" s="170" t="s">
        <v>257</v>
      </c>
      <c r="H167" s="171">
        <v>40</v>
      </c>
      <c r="I167" s="172"/>
      <c r="J167" s="173">
        <f t="shared" si="10"/>
        <v>0</v>
      </c>
      <c r="K167" s="174"/>
      <c r="L167" s="175"/>
      <c r="M167" s="176" t="s">
        <v>1</v>
      </c>
      <c r="N167" s="177" t="s">
        <v>37</v>
      </c>
      <c r="O167" s="58"/>
      <c r="P167" s="163">
        <f t="shared" si="11"/>
        <v>0</v>
      </c>
      <c r="Q167" s="163">
        <v>0</v>
      </c>
      <c r="R167" s="163">
        <f t="shared" si="12"/>
        <v>0</v>
      </c>
      <c r="S167" s="163">
        <v>0</v>
      </c>
      <c r="T167" s="164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227</v>
      </c>
      <c r="AT167" s="165" t="s">
        <v>401</v>
      </c>
      <c r="AU167" s="165" t="s">
        <v>84</v>
      </c>
      <c r="AY167" s="14" t="s">
        <v>211</v>
      </c>
      <c r="BE167" s="166">
        <f t="shared" si="14"/>
        <v>0</v>
      </c>
      <c r="BF167" s="166">
        <f t="shared" si="15"/>
        <v>0</v>
      </c>
      <c r="BG167" s="166">
        <f t="shared" si="16"/>
        <v>0</v>
      </c>
      <c r="BH167" s="166">
        <f t="shared" si="17"/>
        <v>0</v>
      </c>
      <c r="BI167" s="166">
        <f t="shared" si="18"/>
        <v>0</v>
      </c>
      <c r="BJ167" s="14" t="s">
        <v>84</v>
      </c>
      <c r="BK167" s="166">
        <f t="shared" si="19"/>
        <v>0</v>
      </c>
      <c r="BL167" s="14" t="s">
        <v>217</v>
      </c>
      <c r="BM167" s="165" t="s">
        <v>375</v>
      </c>
    </row>
    <row r="168" spans="1:65" s="2" customFormat="1" ht="24.2" customHeight="1" x14ac:dyDescent="0.2">
      <c r="A168" s="29"/>
      <c r="B168" s="152"/>
      <c r="C168" s="153" t="s">
        <v>365</v>
      </c>
      <c r="D168" s="153" t="s">
        <v>213</v>
      </c>
      <c r="E168" s="154" t="s">
        <v>2279</v>
      </c>
      <c r="F168" s="155" t="s">
        <v>2280</v>
      </c>
      <c r="G168" s="156" t="s">
        <v>257</v>
      </c>
      <c r="H168" s="157">
        <v>40</v>
      </c>
      <c r="I168" s="158"/>
      <c r="J168" s="159">
        <f t="shared" si="10"/>
        <v>0</v>
      </c>
      <c r="K168" s="160"/>
      <c r="L168" s="30"/>
      <c r="M168" s="161" t="s">
        <v>1</v>
      </c>
      <c r="N168" s="162" t="s">
        <v>37</v>
      </c>
      <c r="O168" s="58"/>
      <c r="P168" s="163">
        <f t="shared" si="11"/>
        <v>0</v>
      </c>
      <c r="Q168" s="163">
        <v>0</v>
      </c>
      <c r="R168" s="163">
        <f t="shared" si="12"/>
        <v>0</v>
      </c>
      <c r="S168" s="163">
        <v>0</v>
      </c>
      <c r="T168" s="164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217</v>
      </c>
      <c r="AT168" s="165" t="s">
        <v>213</v>
      </c>
      <c r="AU168" s="165" t="s">
        <v>84</v>
      </c>
      <c r="AY168" s="14" t="s">
        <v>211</v>
      </c>
      <c r="BE168" s="166">
        <f t="shared" si="14"/>
        <v>0</v>
      </c>
      <c r="BF168" s="166">
        <f t="shared" si="15"/>
        <v>0</v>
      </c>
      <c r="BG168" s="166">
        <f t="shared" si="16"/>
        <v>0</v>
      </c>
      <c r="BH168" s="166">
        <f t="shared" si="17"/>
        <v>0</v>
      </c>
      <c r="BI168" s="166">
        <f t="shared" si="18"/>
        <v>0</v>
      </c>
      <c r="BJ168" s="14" t="s">
        <v>84</v>
      </c>
      <c r="BK168" s="166">
        <f t="shared" si="19"/>
        <v>0</v>
      </c>
      <c r="BL168" s="14" t="s">
        <v>217</v>
      </c>
      <c r="BM168" s="165" t="s">
        <v>378</v>
      </c>
    </row>
    <row r="169" spans="1:65" s="2" customFormat="1" ht="16.5" customHeight="1" x14ac:dyDescent="0.2">
      <c r="A169" s="29"/>
      <c r="B169" s="152"/>
      <c r="C169" s="167" t="s">
        <v>300</v>
      </c>
      <c r="D169" s="167" t="s">
        <v>401</v>
      </c>
      <c r="E169" s="168" t="s">
        <v>2281</v>
      </c>
      <c r="F169" s="169" t="s">
        <v>2282</v>
      </c>
      <c r="G169" s="170" t="s">
        <v>257</v>
      </c>
      <c r="H169" s="171">
        <v>240</v>
      </c>
      <c r="I169" s="172"/>
      <c r="J169" s="173">
        <f t="shared" si="10"/>
        <v>0</v>
      </c>
      <c r="K169" s="174"/>
      <c r="L169" s="175"/>
      <c r="M169" s="176" t="s">
        <v>1</v>
      </c>
      <c r="N169" s="177" t="s">
        <v>37</v>
      </c>
      <c r="O169" s="58"/>
      <c r="P169" s="163">
        <f t="shared" si="11"/>
        <v>0</v>
      </c>
      <c r="Q169" s="163">
        <v>0</v>
      </c>
      <c r="R169" s="163">
        <f t="shared" si="12"/>
        <v>0</v>
      </c>
      <c r="S169" s="163">
        <v>0</v>
      </c>
      <c r="T169" s="164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227</v>
      </c>
      <c r="AT169" s="165" t="s">
        <v>401</v>
      </c>
      <c r="AU169" s="165" t="s">
        <v>84</v>
      </c>
      <c r="AY169" s="14" t="s">
        <v>211</v>
      </c>
      <c r="BE169" s="166">
        <f t="shared" si="14"/>
        <v>0</v>
      </c>
      <c r="BF169" s="166">
        <f t="shared" si="15"/>
        <v>0</v>
      </c>
      <c r="BG169" s="166">
        <f t="shared" si="16"/>
        <v>0</v>
      </c>
      <c r="BH169" s="166">
        <f t="shared" si="17"/>
        <v>0</v>
      </c>
      <c r="BI169" s="166">
        <f t="shared" si="18"/>
        <v>0</v>
      </c>
      <c r="BJ169" s="14" t="s">
        <v>84</v>
      </c>
      <c r="BK169" s="166">
        <f t="shared" si="19"/>
        <v>0</v>
      </c>
      <c r="BL169" s="14" t="s">
        <v>217</v>
      </c>
      <c r="BM169" s="165" t="s">
        <v>382</v>
      </c>
    </row>
    <row r="170" spans="1:65" s="2" customFormat="1" ht="24.2" customHeight="1" x14ac:dyDescent="0.2">
      <c r="A170" s="29"/>
      <c r="B170" s="152"/>
      <c r="C170" s="153" t="s">
        <v>372</v>
      </c>
      <c r="D170" s="153" t="s">
        <v>213</v>
      </c>
      <c r="E170" s="154" t="s">
        <v>2283</v>
      </c>
      <c r="F170" s="155" t="s">
        <v>2284</v>
      </c>
      <c r="G170" s="156" t="s">
        <v>257</v>
      </c>
      <c r="H170" s="157">
        <v>240</v>
      </c>
      <c r="I170" s="158"/>
      <c r="J170" s="159">
        <f t="shared" si="10"/>
        <v>0</v>
      </c>
      <c r="K170" s="160"/>
      <c r="L170" s="30"/>
      <c r="M170" s="161" t="s">
        <v>1</v>
      </c>
      <c r="N170" s="162" t="s">
        <v>37</v>
      </c>
      <c r="O170" s="58"/>
      <c r="P170" s="163">
        <f t="shared" si="11"/>
        <v>0</v>
      </c>
      <c r="Q170" s="163">
        <v>0</v>
      </c>
      <c r="R170" s="163">
        <f t="shared" si="12"/>
        <v>0</v>
      </c>
      <c r="S170" s="163">
        <v>0</v>
      </c>
      <c r="T170" s="164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217</v>
      </c>
      <c r="AT170" s="165" t="s">
        <v>213</v>
      </c>
      <c r="AU170" s="165" t="s">
        <v>84</v>
      </c>
      <c r="AY170" s="14" t="s">
        <v>211</v>
      </c>
      <c r="BE170" s="166">
        <f t="shared" si="14"/>
        <v>0</v>
      </c>
      <c r="BF170" s="166">
        <f t="shared" si="15"/>
        <v>0</v>
      </c>
      <c r="BG170" s="166">
        <f t="shared" si="16"/>
        <v>0</v>
      </c>
      <c r="BH170" s="166">
        <f t="shared" si="17"/>
        <v>0</v>
      </c>
      <c r="BI170" s="166">
        <f t="shared" si="18"/>
        <v>0</v>
      </c>
      <c r="BJ170" s="14" t="s">
        <v>84</v>
      </c>
      <c r="BK170" s="166">
        <f t="shared" si="19"/>
        <v>0</v>
      </c>
      <c r="BL170" s="14" t="s">
        <v>217</v>
      </c>
      <c r="BM170" s="165" t="s">
        <v>386</v>
      </c>
    </row>
    <row r="171" spans="1:65" s="2" customFormat="1" ht="16.5" customHeight="1" x14ac:dyDescent="0.2">
      <c r="A171" s="29"/>
      <c r="B171" s="152"/>
      <c r="C171" s="167" t="s">
        <v>304</v>
      </c>
      <c r="D171" s="167" t="s">
        <v>401</v>
      </c>
      <c r="E171" s="168" t="s">
        <v>2285</v>
      </c>
      <c r="F171" s="169" t="s">
        <v>2286</v>
      </c>
      <c r="G171" s="170" t="s">
        <v>257</v>
      </c>
      <c r="H171" s="171">
        <v>625</v>
      </c>
      <c r="I171" s="172"/>
      <c r="J171" s="173">
        <f t="shared" si="10"/>
        <v>0</v>
      </c>
      <c r="K171" s="174"/>
      <c r="L171" s="175"/>
      <c r="M171" s="176" t="s">
        <v>1</v>
      </c>
      <c r="N171" s="177" t="s">
        <v>37</v>
      </c>
      <c r="O171" s="58"/>
      <c r="P171" s="163">
        <f t="shared" si="11"/>
        <v>0</v>
      </c>
      <c r="Q171" s="163">
        <v>0</v>
      </c>
      <c r="R171" s="163">
        <f t="shared" si="12"/>
        <v>0</v>
      </c>
      <c r="S171" s="163">
        <v>0</v>
      </c>
      <c r="T171" s="164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227</v>
      </c>
      <c r="AT171" s="165" t="s">
        <v>401</v>
      </c>
      <c r="AU171" s="165" t="s">
        <v>84</v>
      </c>
      <c r="AY171" s="14" t="s">
        <v>211</v>
      </c>
      <c r="BE171" s="166">
        <f t="shared" si="14"/>
        <v>0</v>
      </c>
      <c r="BF171" s="166">
        <f t="shared" si="15"/>
        <v>0</v>
      </c>
      <c r="BG171" s="166">
        <f t="shared" si="16"/>
        <v>0</v>
      </c>
      <c r="BH171" s="166">
        <f t="shared" si="17"/>
        <v>0</v>
      </c>
      <c r="BI171" s="166">
        <f t="shared" si="18"/>
        <v>0</v>
      </c>
      <c r="BJ171" s="14" t="s">
        <v>84</v>
      </c>
      <c r="BK171" s="166">
        <f t="shared" si="19"/>
        <v>0</v>
      </c>
      <c r="BL171" s="14" t="s">
        <v>217</v>
      </c>
      <c r="BM171" s="165" t="s">
        <v>392</v>
      </c>
    </row>
    <row r="172" spans="1:65" s="2" customFormat="1" ht="24.2" customHeight="1" x14ac:dyDescent="0.2">
      <c r="A172" s="29"/>
      <c r="B172" s="152"/>
      <c r="C172" s="153" t="s">
        <v>379</v>
      </c>
      <c r="D172" s="153" t="s">
        <v>213</v>
      </c>
      <c r="E172" s="154" t="s">
        <v>2287</v>
      </c>
      <c r="F172" s="155" t="s">
        <v>2288</v>
      </c>
      <c r="G172" s="156" t="s">
        <v>257</v>
      </c>
      <c r="H172" s="157">
        <v>625</v>
      </c>
      <c r="I172" s="158"/>
      <c r="J172" s="159">
        <f t="shared" si="10"/>
        <v>0</v>
      </c>
      <c r="K172" s="160"/>
      <c r="L172" s="30"/>
      <c r="M172" s="161" t="s">
        <v>1</v>
      </c>
      <c r="N172" s="162" t="s">
        <v>37</v>
      </c>
      <c r="O172" s="58"/>
      <c r="P172" s="163">
        <f t="shared" si="11"/>
        <v>0</v>
      </c>
      <c r="Q172" s="163">
        <v>0</v>
      </c>
      <c r="R172" s="163">
        <f t="shared" si="12"/>
        <v>0</v>
      </c>
      <c r="S172" s="163">
        <v>0</v>
      </c>
      <c r="T172" s="164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217</v>
      </c>
      <c r="AT172" s="165" t="s">
        <v>213</v>
      </c>
      <c r="AU172" s="165" t="s">
        <v>84</v>
      </c>
      <c r="AY172" s="14" t="s">
        <v>211</v>
      </c>
      <c r="BE172" s="166">
        <f t="shared" si="14"/>
        <v>0</v>
      </c>
      <c r="BF172" s="166">
        <f t="shared" si="15"/>
        <v>0</v>
      </c>
      <c r="BG172" s="166">
        <f t="shared" si="16"/>
        <v>0</v>
      </c>
      <c r="BH172" s="166">
        <f t="shared" si="17"/>
        <v>0</v>
      </c>
      <c r="BI172" s="166">
        <f t="shared" si="18"/>
        <v>0</v>
      </c>
      <c r="BJ172" s="14" t="s">
        <v>84</v>
      </c>
      <c r="BK172" s="166">
        <f t="shared" si="19"/>
        <v>0</v>
      </c>
      <c r="BL172" s="14" t="s">
        <v>217</v>
      </c>
      <c r="BM172" s="165" t="s">
        <v>399</v>
      </c>
    </row>
    <row r="173" spans="1:65" s="2" customFormat="1" ht="16.5" customHeight="1" x14ac:dyDescent="0.2">
      <c r="A173" s="29"/>
      <c r="B173" s="152"/>
      <c r="C173" s="167" t="s">
        <v>307</v>
      </c>
      <c r="D173" s="167" t="s">
        <v>401</v>
      </c>
      <c r="E173" s="168" t="s">
        <v>2289</v>
      </c>
      <c r="F173" s="169" t="s">
        <v>2290</v>
      </c>
      <c r="G173" s="170" t="s">
        <v>257</v>
      </c>
      <c r="H173" s="171">
        <v>42</v>
      </c>
      <c r="I173" s="172"/>
      <c r="J173" s="173">
        <f t="shared" si="10"/>
        <v>0</v>
      </c>
      <c r="K173" s="174"/>
      <c r="L173" s="175"/>
      <c r="M173" s="176" t="s">
        <v>1</v>
      </c>
      <c r="N173" s="177" t="s">
        <v>37</v>
      </c>
      <c r="O173" s="58"/>
      <c r="P173" s="163">
        <f t="shared" si="11"/>
        <v>0</v>
      </c>
      <c r="Q173" s="163">
        <v>0</v>
      </c>
      <c r="R173" s="163">
        <f t="shared" si="12"/>
        <v>0</v>
      </c>
      <c r="S173" s="163">
        <v>0</v>
      </c>
      <c r="T173" s="164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227</v>
      </c>
      <c r="AT173" s="165" t="s">
        <v>401</v>
      </c>
      <c r="AU173" s="165" t="s">
        <v>84</v>
      </c>
      <c r="AY173" s="14" t="s">
        <v>211</v>
      </c>
      <c r="BE173" s="166">
        <f t="shared" si="14"/>
        <v>0</v>
      </c>
      <c r="BF173" s="166">
        <f t="shared" si="15"/>
        <v>0</v>
      </c>
      <c r="BG173" s="166">
        <f t="shared" si="16"/>
        <v>0</v>
      </c>
      <c r="BH173" s="166">
        <f t="shared" si="17"/>
        <v>0</v>
      </c>
      <c r="BI173" s="166">
        <f t="shared" si="18"/>
        <v>0</v>
      </c>
      <c r="BJ173" s="14" t="s">
        <v>84</v>
      </c>
      <c r="BK173" s="166">
        <f t="shared" si="19"/>
        <v>0</v>
      </c>
      <c r="BL173" s="14" t="s">
        <v>217</v>
      </c>
      <c r="BM173" s="165" t="s">
        <v>404</v>
      </c>
    </row>
    <row r="174" spans="1:65" s="2" customFormat="1" ht="24.2" customHeight="1" x14ac:dyDescent="0.2">
      <c r="A174" s="29"/>
      <c r="B174" s="152"/>
      <c r="C174" s="153" t="s">
        <v>389</v>
      </c>
      <c r="D174" s="153" t="s">
        <v>213</v>
      </c>
      <c r="E174" s="154" t="s">
        <v>2291</v>
      </c>
      <c r="F174" s="155" t="s">
        <v>2280</v>
      </c>
      <c r="G174" s="156" t="s">
        <v>257</v>
      </c>
      <c r="H174" s="157">
        <v>42</v>
      </c>
      <c r="I174" s="158"/>
      <c r="J174" s="159">
        <f t="shared" si="10"/>
        <v>0</v>
      </c>
      <c r="K174" s="160"/>
      <c r="L174" s="30"/>
      <c r="M174" s="161" t="s">
        <v>1</v>
      </c>
      <c r="N174" s="162" t="s">
        <v>37</v>
      </c>
      <c r="O174" s="58"/>
      <c r="P174" s="163">
        <f t="shared" si="11"/>
        <v>0</v>
      </c>
      <c r="Q174" s="163">
        <v>0</v>
      </c>
      <c r="R174" s="163">
        <f t="shared" si="12"/>
        <v>0</v>
      </c>
      <c r="S174" s="163">
        <v>0</v>
      </c>
      <c r="T174" s="164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217</v>
      </c>
      <c r="AT174" s="165" t="s">
        <v>213</v>
      </c>
      <c r="AU174" s="165" t="s">
        <v>84</v>
      </c>
      <c r="AY174" s="14" t="s">
        <v>211</v>
      </c>
      <c r="BE174" s="166">
        <f t="shared" si="14"/>
        <v>0</v>
      </c>
      <c r="BF174" s="166">
        <f t="shared" si="15"/>
        <v>0</v>
      </c>
      <c r="BG174" s="166">
        <f t="shared" si="16"/>
        <v>0</v>
      </c>
      <c r="BH174" s="166">
        <f t="shared" si="17"/>
        <v>0</v>
      </c>
      <c r="BI174" s="166">
        <f t="shared" si="18"/>
        <v>0</v>
      </c>
      <c r="BJ174" s="14" t="s">
        <v>84</v>
      </c>
      <c r="BK174" s="166">
        <f t="shared" si="19"/>
        <v>0</v>
      </c>
      <c r="BL174" s="14" t="s">
        <v>217</v>
      </c>
      <c r="BM174" s="165" t="s">
        <v>407</v>
      </c>
    </row>
    <row r="175" spans="1:65" s="2" customFormat="1" ht="21.75" customHeight="1" x14ac:dyDescent="0.2">
      <c r="A175" s="29"/>
      <c r="B175" s="152"/>
      <c r="C175" s="167" t="s">
        <v>311</v>
      </c>
      <c r="D175" s="167" t="s">
        <v>401</v>
      </c>
      <c r="E175" s="168" t="s">
        <v>2296</v>
      </c>
      <c r="F175" s="169" t="s">
        <v>2301</v>
      </c>
      <c r="G175" s="170" t="s">
        <v>257</v>
      </c>
      <c r="H175" s="171">
        <v>88</v>
      </c>
      <c r="I175" s="172"/>
      <c r="J175" s="173">
        <f t="shared" si="10"/>
        <v>0</v>
      </c>
      <c r="K175" s="174"/>
      <c r="L175" s="175"/>
      <c r="M175" s="176" t="s">
        <v>1</v>
      </c>
      <c r="N175" s="177" t="s">
        <v>37</v>
      </c>
      <c r="O175" s="58"/>
      <c r="P175" s="163">
        <f t="shared" si="11"/>
        <v>0</v>
      </c>
      <c r="Q175" s="163">
        <v>0</v>
      </c>
      <c r="R175" s="163">
        <f t="shared" si="12"/>
        <v>0</v>
      </c>
      <c r="S175" s="163">
        <v>0</v>
      </c>
      <c r="T175" s="164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227</v>
      </c>
      <c r="AT175" s="165" t="s">
        <v>401</v>
      </c>
      <c r="AU175" s="165" t="s">
        <v>84</v>
      </c>
      <c r="AY175" s="14" t="s">
        <v>211</v>
      </c>
      <c r="BE175" s="166">
        <f t="shared" si="14"/>
        <v>0</v>
      </c>
      <c r="BF175" s="166">
        <f t="shared" si="15"/>
        <v>0</v>
      </c>
      <c r="BG175" s="166">
        <f t="shared" si="16"/>
        <v>0</v>
      </c>
      <c r="BH175" s="166">
        <f t="shared" si="17"/>
        <v>0</v>
      </c>
      <c r="BI175" s="166">
        <f t="shared" si="18"/>
        <v>0</v>
      </c>
      <c r="BJ175" s="14" t="s">
        <v>84</v>
      </c>
      <c r="BK175" s="166">
        <f t="shared" si="19"/>
        <v>0</v>
      </c>
      <c r="BL175" s="14" t="s">
        <v>217</v>
      </c>
      <c r="BM175" s="165" t="s">
        <v>411</v>
      </c>
    </row>
    <row r="176" spans="1:65" s="2" customFormat="1" ht="24.2" customHeight="1" x14ac:dyDescent="0.2">
      <c r="A176" s="29"/>
      <c r="B176" s="152"/>
      <c r="C176" s="153" t="s">
        <v>400</v>
      </c>
      <c r="D176" s="153" t="s">
        <v>213</v>
      </c>
      <c r="E176" s="154" t="s">
        <v>2298</v>
      </c>
      <c r="F176" s="155" t="s">
        <v>2303</v>
      </c>
      <c r="G176" s="156" t="s">
        <v>257</v>
      </c>
      <c r="H176" s="157">
        <v>88</v>
      </c>
      <c r="I176" s="158"/>
      <c r="J176" s="159">
        <f t="shared" si="10"/>
        <v>0</v>
      </c>
      <c r="K176" s="160"/>
      <c r="L176" s="30"/>
      <c r="M176" s="161" t="s">
        <v>1</v>
      </c>
      <c r="N176" s="162" t="s">
        <v>37</v>
      </c>
      <c r="O176" s="58"/>
      <c r="P176" s="163">
        <f t="shared" si="11"/>
        <v>0</v>
      </c>
      <c r="Q176" s="163">
        <v>0</v>
      </c>
      <c r="R176" s="163">
        <f t="shared" si="12"/>
        <v>0</v>
      </c>
      <c r="S176" s="163">
        <v>0</v>
      </c>
      <c r="T176" s="164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217</v>
      </c>
      <c r="AT176" s="165" t="s">
        <v>213</v>
      </c>
      <c r="AU176" s="165" t="s">
        <v>84</v>
      </c>
      <c r="AY176" s="14" t="s">
        <v>211</v>
      </c>
      <c r="BE176" s="166">
        <f t="shared" si="14"/>
        <v>0</v>
      </c>
      <c r="BF176" s="166">
        <f t="shared" si="15"/>
        <v>0</v>
      </c>
      <c r="BG176" s="166">
        <f t="shared" si="16"/>
        <v>0</v>
      </c>
      <c r="BH176" s="166">
        <f t="shared" si="17"/>
        <v>0</v>
      </c>
      <c r="BI176" s="166">
        <f t="shared" si="18"/>
        <v>0</v>
      </c>
      <c r="BJ176" s="14" t="s">
        <v>84</v>
      </c>
      <c r="BK176" s="166">
        <f t="shared" si="19"/>
        <v>0</v>
      </c>
      <c r="BL176" s="14" t="s">
        <v>217</v>
      </c>
      <c r="BM176" s="165" t="s">
        <v>415</v>
      </c>
    </row>
    <row r="177" spans="1:65" s="2" customFormat="1" ht="24.2" customHeight="1" x14ac:dyDescent="0.2">
      <c r="A177" s="29"/>
      <c r="B177" s="152"/>
      <c r="C177" s="167" t="s">
        <v>314</v>
      </c>
      <c r="D177" s="167" t="s">
        <v>401</v>
      </c>
      <c r="E177" s="168" t="s">
        <v>2316</v>
      </c>
      <c r="F177" s="169" t="s">
        <v>2317</v>
      </c>
      <c r="G177" s="170" t="s">
        <v>257</v>
      </c>
      <c r="H177" s="171">
        <v>85</v>
      </c>
      <c r="I177" s="172"/>
      <c r="J177" s="173">
        <f t="shared" si="10"/>
        <v>0</v>
      </c>
      <c r="K177" s="174"/>
      <c r="L177" s="175"/>
      <c r="M177" s="176" t="s">
        <v>1</v>
      </c>
      <c r="N177" s="177" t="s">
        <v>37</v>
      </c>
      <c r="O177" s="58"/>
      <c r="P177" s="163">
        <f t="shared" si="11"/>
        <v>0</v>
      </c>
      <c r="Q177" s="163">
        <v>0</v>
      </c>
      <c r="R177" s="163">
        <f t="shared" si="12"/>
        <v>0</v>
      </c>
      <c r="S177" s="163">
        <v>0</v>
      </c>
      <c r="T177" s="164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227</v>
      </c>
      <c r="AT177" s="165" t="s">
        <v>401</v>
      </c>
      <c r="AU177" s="165" t="s">
        <v>84</v>
      </c>
      <c r="AY177" s="14" t="s">
        <v>211</v>
      </c>
      <c r="BE177" s="166">
        <f t="shared" si="14"/>
        <v>0</v>
      </c>
      <c r="BF177" s="166">
        <f t="shared" si="15"/>
        <v>0</v>
      </c>
      <c r="BG177" s="166">
        <f t="shared" si="16"/>
        <v>0</v>
      </c>
      <c r="BH177" s="166">
        <f t="shared" si="17"/>
        <v>0</v>
      </c>
      <c r="BI177" s="166">
        <f t="shared" si="18"/>
        <v>0</v>
      </c>
      <c r="BJ177" s="14" t="s">
        <v>84</v>
      </c>
      <c r="BK177" s="166">
        <f t="shared" si="19"/>
        <v>0</v>
      </c>
      <c r="BL177" s="14" t="s">
        <v>217</v>
      </c>
      <c r="BM177" s="165" t="s">
        <v>421</v>
      </c>
    </row>
    <row r="178" spans="1:65" s="2" customFormat="1" ht="24.2" customHeight="1" x14ac:dyDescent="0.2">
      <c r="A178" s="29"/>
      <c r="B178" s="152"/>
      <c r="C178" s="153" t="s">
        <v>408</v>
      </c>
      <c r="D178" s="153" t="s">
        <v>213</v>
      </c>
      <c r="E178" s="154" t="s">
        <v>2354</v>
      </c>
      <c r="F178" s="155" t="s">
        <v>3097</v>
      </c>
      <c r="G178" s="156" t="s">
        <v>257</v>
      </c>
      <c r="H178" s="157">
        <v>85</v>
      </c>
      <c r="I178" s="158"/>
      <c r="J178" s="159">
        <f t="shared" si="10"/>
        <v>0</v>
      </c>
      <c r="K178" s="160"/>
      <c r="L178" s="30"/>
      <c r="M178" s="161" t="s">
        <v>1</v>
      </c>
      <c r="N178" s="162" t="s">
        <v>37</v>
      </c>
      <c r="O178" s="58"/>
      <c r="P178" s="163">
        <f t="shared" si="11"/>
        <v>0</v>
      </c>
      <c r="Q178" s="163">
        <v>0</v>
      </c>
      <c r="R178" s="163">
        <f t="shared" si="12"/>
        <v>0</v>
      </c>
      <c r="S178" s="163">
        <v>0</v>
      </c>
      <c r="T178" s="164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217</v>
      </c>
      <c r="AT178" s="165" t="s">
        <v>213</v>
      </c>
      <c r="AU178" s="165" t="s">
        <v>84</v>
      </c>
      <c r="AY178" s="14" t="s">
        <v>211</v>
      </c>
      <c r="BE178" s="166">
        <f t="shared" si="14"/>
        <v>0</v>
      </c>
      <c r="BF178" s="166">
        <f t="shared" si="15"/>
        <v>0</v>
      </c>
      <c r="BG178" s="166">
        <f t="shared" si="16"/>
        <v>0</v>
      </c>
      <c r="BH178" s="166">
        <f t="shared" si="17"/>
        <v>0</v>
      </c>
      <c r="BI178" s="166">
        <f t="shared" si="18"/>
        <v>0</v>
      </c>
      <c r="BJ178" s="14" t="s">
        <v>84</v>
      </c>
      <c r="BK178" s="166">
        <f t="shared" si="19"/>
        <v>0</v>
      </c>
      <c r="BL178" s="14" t="s">
        <v>217</v>
      </c>
      <c r="BM178" s="165" t="s">
        <v>424</v>
      </c>
    </row>
    <row r="179" spans="1:65" s="2" customFormat="1" ht="16.5" customHeight="1" x14ac:dyDescent="0.2">
      <c r="A179" s="29"/>
      <c r="B179" s="152"/>
      <c r="C179" s="153" t="s">
        <v>322</v>
      </c>
      <c r="D179" s="153" t="s">
        <v>213</v>
      </c>
      <c r="E179" s="154" t="s">
        <v>838</v>
      </c>
      <c r="F179" s="155" t="s">
        <v>839</v>
      </c>
      <c r="G179" s="156" t="s">
        <v>414</v>
      </c>
      <c r="H179" s="178"/>
      <c r="I179" s="158"/>
      <c r="J179" s="159">
        <f t="shared" si="10"/>
        <v>0</v>
      </c>
      <c r="K179" s="160"/>
      <c r="L179" s="30"/>
      <c r="M179" s="161" t="s">
        <v>1</v>
      </c>
      <c r="N179" s="162" t="s">
        <v>37</v>
      </c>
      <c r="O179" s="58"/>
      <c r="P179" s="163">
        <f t="shared" si="11"/>
        <v>0</v>
      </c>
      <c r="Q179" s="163">
        <v>0</v>
      </c>
      <c r="R179" s="163">
        <f t="shared" si="12"/>
        <v>0</v>
      </c>
      <c r="S179" s="163">
        <v>0</v>
      </c>
      <c r="T179" s="164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217</v>
      </c>
      <c r="AT179" s="165" t="s">
        <v>213</v>
      </c>
      <c r="AU179" s="165" t="s">
        <v>84</v>
      </c>
      <c r="AY179" s="14" t="s">
        <v>211</v>
      </c>
      <c r="BE179" s="166">
        <f t="shared" si="14"/>
        <v>0</v>
      </c>
      <c r="BF179" s="166">
        <f t="shared" si="15"/>
        <v>0</v>
      </c>
      <c r="BG179" s="166">
        <f t="shared" si="16"/>
        <v>0</v>
      </c>
      <c r="BH179" s="166">
        <f t="shared" si="17"/>
        <v>0</v>
      </c>
      <c r="BI179" s="166">
        <f t="shared" si="18"/>
        <v>0</v>
      </c>
      <c r="BJ179" s="14" t="s">
        <v>84</v>
      </c>
      <c r="BK179" s="166">
        <f t="shared" si="19"/>
        <v>0</v>
      </c>
      <c r="BL179" s="14" t="s">
        <v>217</v>
      </c>
      <c r="BM179" s="165" t="s">
        <v>428</v>
      </c>
    </row>
    <row r="180" spans="1:65" s="2" customFormat="1" ht="16.5" customHeight="1" x14ac:dyDescent="0.2">
      <c r="A180" s="29"/>
      <c r="B180" s="152"/>
      <c r="C180" s="153" t="s">
        <v>418</v>
      </c>
      <c r="D180" s="153" t="s">
        <v>213</v>
      </c>
      <c r="E180" s="154" t="s">
        <v>840</v>
      </c>
      <c r="F180" s="155" t="s">
        <v>841</v>
      </c>
      <c r="G180" s="156" t="s">
        <v>414</v>
      </c>
      <c r="H180" s="178"/>
      <c r="I180" s="158"/>
      <c r="J180" s="159">
        <f t="shared" si="10"/>
        <v>0</v>
      </c>
      <c r="K180" s="160"/>
      <c r="L180" s="30"/>
      <c r="M180" s="161" t="s">
        <v>1</v>
      </c>
      <c r="N180" s="162" t="s">
        <v>37</v>
      </c>
      <c r="O180" s="58"/>
      <c r="P180" s="163">
        <f t="shared" si="11"/>
        <v>0</v>
      </c>
      <c r="Q180" s="163">
        <v>0</v>
      </c>
      <c r="R180" s="163">
        <f t="shared" si="12"/>
        <v>0</v>
      </c>
      <c r="S180" s="163">
        <v>0</v>
      </c>
      <c r="T180" s="164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217</v>
      </c>
      <c r="AT180" s="165" t="s">
        <v>213</v>
      </c>
      <c r="AU180" s="165" t="s">
        <v>84</v>
      </c>
      <c r="AY180" s="14" t="s">
        <v>211</v>
      </c>
      <c r="BE180" s="166">
        <f t="shared" si="14"/>
        <v>0</v>
      </c>
      <c r="BF180" s="166">
        <f t="shared" si="15"/>
        <v>0</v>
      </c>
      <c r="BG180" s="166">
        <f t="shared" si="16"/>
        <v>0</v>
      </c>
      <c r="BH180" s="166">
        <f t="shared" si="17"/>
        <v>0</v>
      </c>
      <c r="BI180" s="166">
        <f t="shared" si="18"/>
        <v>0</v>
      </c>
      <c r="BJ180" s="14" t="s">
        <v>84</v>
      </c>
      <c r="BK180" s="166">
        <f t="shared" si="19"/>
        <v>0</v>
      </c>
      <c r="BL180" s="14" t="s">
        <v>217</v>
      </c>
      <c r="BM180" s="165" t="s">
        <v>431</v>
      </c>
    </row>
    <row r="181" spans="1:65" s="2" customFormat="1" ht="16.5" customHeight="1" x14ac:dyDescent="0.2">
      <c r="A181" s="29"/>
      <c r="B181" s="152"/>
      <c r="C181" s="153" t="s">
        <v>326</v>
      </c>
      <c r="D181" s="153" t="s">
        <v>213</v>
      </c>
      <c r="E181" s="154" t="s">
        <v>842</v>
      </c>
      <c r="F181" s="155" t="s">
        <v>843</v>
      </c>
      <c r="G181" s="156" t="s">
        <v>414</v>
      </c>
      <c r="H181" s="178"/>
      <c r="I181" s="158"/>
      <c r="J181" s="159">
        <f t="shared" si="10"/>
        <v>0</v>
      </c>
      <c r="K181" s="160"/>
      <c r="L181" s="30"/>
      <c r="M181" s="161" t="s">
        <v>1</v>
      </c>
      <c r="N181" s="162" t="s">
        <v>37</v>
      </c>
      <c r="O181" s="58"/>
      <c r="P181" s="163">
        <f t="shared" si="11"/>
        <v>0</v>
      </c>
      <c r="Q181" s="163">
        <v>0</v>
      </c>
      <c r="R181" s="163">
        <f t="shared" si="12"/>
        <v>0</v>
      </c>
      <c r="S181" s="163">
        <v>0</v>
      </c>
      <c r="T181" s="164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217</v>
      </c>
      <c r="AT181" s="165" t="s">
        <v>213</v>
      </c>
      <c r="AU181" s="165" t="s">
        <v>84</v>
      </c>
      <c r="AY181" s="14" t="s">
        <v>211</v>
      </c>
      <c r="BE181" s="166">
        <f t="shared" si="14"/>
        <v>0</v>
      </c>
      <c r="BF181" s="166">
        <f t="shared" si="15"/>
        <v>0</v>
      </c>
      <c r="BG181" s="166">
        <f t="shared" si="16"/>
        <v>0</v>
      </c>
      <c r="BH181" s="166">
        <f t="shared" si="17"/>
        <v>0</v>
      </c>
      <c r="BI181" s="166">
        <f t="shared" si="18"/>
        <v>0</v>
      </c>
      <c r="BJ181" s="14" t="s">
        <v>84</v>
      </c>
      <c r="BK181" s="166">
        <f t="shared" si="19"/>
        <v>0</v>
      </c>
      <c r="BL181" s="14" t="s">
        <v>217</v>
      </c>
      <c r="BM181" s="165" t="s">
        <v>435</v>
      </c>
    </row>
    <row r="182" spans="1:65" s="2" customFormat="1" ht="16.5" customHeight="1" x14ac:dyDescent="0.2">
      <c r="A182" s="29"/>
      <c r="B182" s="152"/>
      <c r="C182" s="153" t="s">
        <v>425</v>
      </c>
      <c r="D182" s="153" t="s">
        <v>213</v>
      </c>
      <c r="E182" s="154" t="s">
        <v>844</v>
      </c>
      <c r="F182" s="155" t="s">
        <v>845</v>
      </c>
      <c r="G182" s="156" t="s">
        <v>414</v>
      </c>
      <c r="H182" s="178"/>
      <c r="I182" s="158"/>
      <c r="J182" s="159">
        <f t="shared" si="10"/>
        <v>0</v>
      </c>
      <c r="K182" s="160"/>
      <c r="L182" s="30"/>
      <c r="M182" s="161" t="s">
        <v>1</v>
      </c>
      <c r="N182" s="162" t="s">
        <v>37</v>
      </c>
      <c r="O182" s="58"/>
      <c r="P182" s="163">
        <f t="shared" si="11"/>
        <v>0</v>
      </c>
      <c r="Q182" s="163">
        <v>0</v>
      </c>
      <c r="R182" s="163">
        <f t="shared" si="12"/>
        <v>0</v>
      </c>
      <c r="S182" s="163">
        <v>0</v>
      </c>
      <c r="T182" s="164">
        <f t="shared" si="1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217</v>
      </c>
      <c r="AT182" s="165" t="s">
        <v>213</v>
      </c>
      <c r="AU182" s="165" t="s">
        <v>84</v>
      </c>
      <c r="AY182" s="14" t="s">
        <v>211</v>
      </c>
      <c r="BE182" s="166">
        <f t="shared" si="14"/>
        <v>0</v>
      </c>
      <c r="BF182" s="166">
        <f t="shared" si="15"/>
        <v>0</v>
      </c>
      <c r="BG182" s="166">
        <f t="shared" si="16"/>
        <v>0</v>
      </c>
      <c r="BH182" s="166">
        <f t="shared" si="17"/>
        <v>0</v>
      </c>
      <c r="BI182" s="166">
        <f t="shared" si="18"/>
        <v>0</v>
      </c>
      <c r="BJ182" s="14" t="s">
        <v>84</v>
      </c>
      <c r="BK182" s="166">
        <f t="shared" si="19"/>
        <v>0</v>
      </c>
      <c r="BL182" s="14" t="s">
        <v>217</v>
      </c>
      <c r="BM182" s="165" t="s">
        <v>438</v>
      </c>
    </row>
    <row r="183" spans="1:65" s="2" customFormat="1" ht="16.5" customHeight="1" x14ac:dyDescent="0.2">
      <c r="A183" s="29"/>
      <c r="B183" s="152"/>
      <c r="C183" s="153" t="s">
        <v>329</v>
      </c>
      <c r="D183" s="153" t="s">
        <v>213</v>
      </c>
      <c r="E183" s="154" t="s">
        <v>846</v>
      </c>
      <c r="F183" s="155" t="s">
        <v>847</v>
      </c>
      <c r="G183" s="156" t="s">
        <v>414</v>
      </c>
      <c r="H183" s="178"/>
      <c r="I183" s="158"/>
      <c r="J183" s="159">
        <f t="shared" si="10"/>
        <v>0</v>
      </c>
      <c r="K183" s="160"/>
      <c r="L183" s="30"/>
      <c r="M183" s="161" t="s">
        <v>1</v>
      </c>
      <c r="N183" s="162" t="s">
        <v>37</v>
      </c>
      <c r="O183" s="58"/>
      <c r="P183" s="163">
        <f t="shared" si="11"/>
        <v>0</v>
      </c>
      <c r="Q183" s="163">
        <v>0</v>
      </c>
      <c r="R183" s="163">
        <f t="shared" si="12"/>
        <v>0</v>
      </c>
      <c r="S183" s="163">
        <v>0</v>
      </c>
      <c r="T183" s="164">
        <f t="shared" si="1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217</v>
      </c>
      <c r="AT183" s="165" t="s">
        <v>213</v>
      </c>
      <c r="AU183" s="165" t="s">
        <v>84</v>
      </c>
      <c r="AY183" s="14" t="s">
        <v>211</v>
      </c>
      <c r="BE183" s="166">
        <f t="shared" si="14"/>
        <v>0</v>
      </c>
      <c r="BF183" s="166">
        <f t="shared" si="15"/>
        <v>0</v>
      </c>
      <c r="BG183" s="166">
        <f t="shared" si="16"/>
        <v>0</v>
      </c>
      <c r="BH183" s="166">
        <f t="shared" si="17"/>
        <v>0</v>
      </c>
      <c r="BI183" s="166">
        <f t="shared" si="18"/>
        <v>0</v>
      </c>
      <c r="BJ183" s="14" t="s">
        <v>84</v>
      </c>
      <c r="BK183" s="166">
        <f t="shared" si="19"/>
        <v>0</v>
      </c>
      <c r="BL183" s="14" t="s">
        <v>217</v>
      </c>
      <c r="BM183" s="165" t="s">
        <v>444</v>
      </c>
    </row>
    <row r="184" spans="1:65" s="12" customFormat="1" ht="22.9" customHeight="1" x14ac:dyDescent="0.2">
      <c r="B184" s="139"/>
      <c r="D184" s="140" t="s">
        <v>70</v>
      </c>
      <c r="E184" s="150" t="s">
        <v>2318</v>
      </c>
      <c r="F184" s="150" t="s">
        <v>2319</v>
      </c>
      <c r="I184" s="142"/>
      <c r="J184" s="151">
        <f>BK184</f>
        <v>0</v>
      </c>
      <c r="L184" s="139"/>
      <c r="M184" s="144"/>
      <c r="N184" s="145"/>
      <c r="O184" s="145"/>
      <c r="P184" s="146">
        <f>SUM(P185:P186)</f>
        <v>0</v>
      </c>
      <c r="Q184" s="145"/>
      <c r="R184" s="146">
        <f>SUM(R185:R186)</f>
        <v>0</v>
      </c>
      <c r="S184" s="145"/>
      <c r="T184" s="147">
        <f>SUM(T185:T186)</f>
        <v>0</v>
      </c>
      <c r="AR184" s="140" t="s">
        <v>217</v>
      </c>
      <c r="AT184" s="148" t="s">
        <v>70</v>
      </c>
      <c r="AU184" s="148" t="s">
        <v>78</v>
      </c>
      <c r="AY184" s="140" t="s">
        <v>211</v>
      </c>
      <c r="BK184" s="149">
        <f>SUM(BK185:BK186)</f>
        <v>0</v>
      </c>
    </row>
    <row r="185" spans="1:65" s="2" customFormat="1" ht="16.5" customHeight="1" x14ac:dyDescent="0.2">
      <c r="A185" s="29"/>
      <c r="B185" s="152"/>
      <c r="C185" s="153" t="s">
        <v>432</v>
      </c>
      <c r="D185" s="153" t="s">
        <v>213</v>
      </c>
      <c r="E185" s="154" t="s">
        <v>2320</v>
      </c>
      <c r="F185" s="155" t="s">
        <v>2321</v>
      </c>
      <c r="G185" s="156" t="s">
        <v>920</v>
      </c>
      <c r="H185" s="157">
        <v>50</v>
      </c>
      <c r="I185" s="158"/>
      <c r="J185" s="159">
        <f>ROUND(I185*H185,2)</f>
        <v>0</v>
      </c>
      <c r="K185" s="160"/>
      <c r="L185" s="30"/>
      <c r="M185" s="161" t="s">
        <v>1</v>
      </c>
      <c r="N185" s="162" t="s">
        <v>37</v>
      </c>
      <c r="O185" s="58"/>
      <c r="P185" s="163">
        <f>O185*H185</f>
        <v>0</v>
      </c>
      <c r="Q185" s="163">
        <v>0</v>
      </c>
      <c r="R185" s="163">
        <f>Q185*H185</f>
        <v>0</v>
      </c>
      <c r="S185" s="163">
        <v>0</v>
      </c>
      <c r="T185" s="164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2322</v>
      </c>
      <c r="AT185" s="165" t="s">
        <v>213</v>
      </c>
      <c r="AU185" s="165" t="s">
        <v>84</v>
      </c>
      <c r="AY185" s="14" t="s">
        <v>211</v>
      </c>
      <c r="BE185" s="166">
        <f>IF(N185="základná",J185,0)</f>
        <v>0</v>
      </c>
      <c r="BF185" s="166">
        <f>IF(N185="znížená",J185,0)</f>
        <v>0</v>
      </c>
      <c r="BG185" s="166">
        <f>IF(N185="zákl. prenesená",J185,0)</f>
        <v>0</v>
      </c>
      <c r="BH185" s="166">
        <f>IF(N185="zníž. prenesená",J185,0)</f>
        <v>0</v>
      </c>
      <c r="BI185" s="166">
        <f>IF(N185="nulová",J185,0)</f>
        <v>0</v>
      </c>
      <c r="BJ185" s="14" t="s">
        <v>84</v>
      </c>
      <c r="BK185" s="166">
        <f>ROUND(I185*H185,2)</f>
        <v>0</v>
      </c>
      <c r="BL185" s="14" t="s">
        <v>2322</v>
      </c>
      <c r="BM185" s="165" t="s">
        <v>447</v>
      </c>
    </row>
    <row r="186" spans="1:65" s="2" customFormat="1" ht="16.5" customHeight="1" x14ac:dyDescent="0.2">
      <c r="A186" s="29"/>
      <c r="B186" s="152"/>
      <c r="C186" s="153" t="s">
        <v>333</v>
      </c>
      <c r="D186" s="153" t="s">
        <v>213</v>
      </c>
      <c r="E186" s="154" t="s">
        <v>2323</v>
      </c>
      <c r="F186" s="155" t="s">
        <v>2324</v>
      </c>
      <c r="G186" s="156" t="s">
        <v>920</v>
      </c>
      <c r="H186" s="157">
        <v>250</v>
      </c>
      <c r="I186" s="158"/>
      <c r="J186" s="159">
        <f>ROUND(I186*H186,2)</f>
        <v>0</v>
      </c>
      <c r="K186" s="160"/>
      <c r="L186" s="30"/>
      <c r="M186" s="179" t="s">
        <v>1</v>
      </c>
      <c r="N186" s="180" t="s">
        <v>37</v>
      </c>
      <c r="O186" s="181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2322</v>
      </c>
      <c r="AT186" s="165" t="s">
        <v>213</v>
      </c>
      <c r="AU186" s="165" t="s">
        <v>84</v>
      </c>
      <c r="AY186" s="14" t="s">
        <v>211</v>
      </c>
      <c r="BE186" s="166">
        <f>IF(N186="základná",J186,0)</f>
        <v>0</v>
      </c>
      <c r="BF186" s="166">
        <f>IF(N186="znížená",J186,0)</f>
        <v>0</v>
      </c>
      <c r="BG186" s="166">
        <f>IF(N186="zákl. prenesená",J186,0)</f>
        <v>0</v>
      </c>
      <c r="BH186" s="166">
        <f>IF(N186="zníž. prenesená",J186,0)</f>
        <v>0</v>
      </c>
      <c r="BI186" s="166">
        <f>IF(N186="nulová",J186,0)</f>
        <v>0</v>
      </c>
      <c r="BJ186" s="14" t="s">
        <v>84</v>
      </c>
      <c r="BK186" s="166">
        <f>ROUND(I186*H186,2)</f>
        <v>0</v>
      </c>
      <c r="BL186" s="14" t="s">
        <v>2322</v>
      </c>
      <c r="BM186" s="165" t="s">
        <v>451</v>
      </c>
    </row>
    <row r="187" spans="1:65" s="2" customFormat="1" ht="6.95" customHeight="1" x14ac:dyDescent="0.2">
      <c r="A187" s="29"/>
      <c r="B187" s="47"/>
      <c r="C187" s="48"/>
      <c r="D187" s="48"/>
      <c r="E187" s="48"/>
      <c r="F187" s="48"/>
      <c r="G187" s="48"/>
      <c r="H187" s="48"/>
      <c r="I187" s="48"/>
      <c r="J187" s="48"/>
      <c r="K187" s="48"/>
      <c r="L187" s="30"/>
      <c r="M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</row>
  </sheetData>
  <autoFilter ref="C122:K186" xr:uid="{00000000-0009-0000-0000-000011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BM150"/>
  <sheetViews>
    <sheetView showGridLines="0" workbookViewId="0">
      <selection activeCell="J120" sqref="J120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142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2913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3098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ROUND(J126,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ROUND((SUM(BE126:BE149)),  2)</f>
        <v>0</v>
      </c>
      <c r="G35" s="105"/>
      <c r="H35" s="105"/>
      <c r="I35" s="106">
        <v>0.23</v>
      </c>
      <c r="J35" s="104">
        <f>ROUND(((SUM(BE126:BE149))*I35),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ROUND((SUM(BF126:BF149)),  2)</f>
        <v>0</v>
      </c>
      <c r="G36" s="105"/>
      <c r="H36" s="105"/>
      <c r="I36" s="106">
        <v>0.23</v>
      </c>
      <c r="J36" s="104">
        <f>ROUND(((SUM(BF126:BF149))*I36),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ROUND((SUM(BG126:BG149)),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ROUND((SUM(BH126:BH149)),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ROUND((SUM(BI126:BI149)),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2913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02-3.2 - Garáže - Núdzové osvetlenie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J126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3099</v>
      </c>
      <c r="E99" s="122"/>
      <c r="F99" s="122"/>
      <c r="G99" s="122"/>
      <c r="H99" s="122"/>
      <c r="I99" s="122"/>
      <c r="J99" s="123">
        <f>J127</f>
        <v>0</v>
      </c>
      <c r="L99" s="120"/>
    </row>
    <row r="100" spans="1:47" s="9" customFormat="1" ht="24.95" hidden="1" customHeight="1" x14ac:dyDescent="0.2">
      <c r="B100" s="120"/>
      <c r="D100" s="121" t="s">
        <v>3100</v>
      </c>
      <c r="E100" s="122"/>
      <c r="F100" s="122"/>
      <c r="G100" s="122"/>
      <c r="H100" s="122"/>
      <c r="I100" s="122"/>
      <c r="J100" s="123">
        <f>J129</f>
        <v>0</v>
      </c>
      <c r="L100" s="120"/>
    </row>
    <row r="101" spans="1:47" s="9" customFormat="1" ht="24.95" hidden="1" customHeight="1" x14ac:dyDescent="0.2">
      <c r="B101" s="120"/>
      <c r="D101" s="121" t="s">
        <v>3101</v>
      </c>
      <c r="E101" s="122"/>
      <c r="F101" s="122"/>
      <c r="G101" s="122"/>
      <c r="H101" s="122"/>
      <c r="I101" s="122"/>
      <c r="J101" s="123">
        <f>J137</f>
        <v>0</v>
      </c>
      <c r="L101" s="120"/>
    </row>
    <row r="102" spans="1:47" s="9" customFormat="1" ht="24.95" hidden="1" customHeight="1" x14ac:dyDescent="0.2">
      <c r="B102" s="120"/>
      <c r="D102" s="121" t="s">
        <v>3102</v>
      </c>
      <c r="E102" s="122"/>
      <c r="F102" s="122"/>
      <c r="G102" s="122"/>
      <c r="H102" s="122"/>
      <c r="I102" s="122"/>
      <c r="J102" s="123">
        <f>J140</f>
        <v>0</v>
      </c>
      <c r="L102" s="120"/>
    </row>
    <row r="103" spans="1:47" s="10" customFormat="1" ht="19.899999999999999" hidden="1" customHeight="1" x14ac:dyDescent="0.2">
      <c r="B103" s="124"/>
      <c r="D103" s="125" t="s">
        <v>2021</v>
      </c>
      <c r="E103" s="126"/>
      <c r="F103" s="126"/>
      <c r="G103" s="126"/>
      <c r="H103" s="126"/>
      <c r="I103" s="126"/>
      <c r="J103" s="127">
        <f>J142</f>
        <v>0</v>
      </c>
      <c r="L103" s="124"/>
    </row>
    <row r="104" spans="1:47" s="10" customFormat="1" ht="19.899999999999999" hidden="1" customHeight="1" x14ac:dyDescent="0.2">
      <c r="B104" s="124"/>
      <c r="D104" s="125" t="s">
        <v>3103</v>
      </c>
      <c r="E104" s="126"/>
      <c r="F104" s="126"/>
      <c r="G104" s="126"/>
      <c r="H104" s="126"/>
      <c r="I104" s="126"/>
      <c r="J104" s="127">
        <f>J147</f>
        <v>0</v>
      </c>
      <c r="L104" s="124"/>
    </row>
    <row r="105" spans="1:47" s="2" customFormat="1" ht="21.75" hidden="1" customHeight="1" x14ac:dyDescent="0.2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47" s="2" customFormat="1" ht="6.95" hidden="1" customHeight="1" x14ac:dyDescent="0.2">
      <c r="A106" s="29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hidden="1" x14ac:dyDescent="0.2"/>
    <row r="108" spans="1:47" hidden="1" x14ac:dyDescent="0.2"/>
    <row r="109" spans="1:47" hidden="1" x14ac:dyDescent="0.2"/>
    <row r="110" spans="1:47" s="2" customFormat="1" ht="6.95" customHeight="1" x14ac:dyDescent="0.2">
      <c r="A110" s="29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24.95" customHeight="1" x14ac:dyDescent="0.2">
      <c r="A111" s="29"/>
      <c r="B111" s="30"/>
      <c r="C111" s="18" t="s">
        <v>197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6.95" customHeight="1" x14ac:dyDescent="0.2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4" t="s">
        <v>15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 x14ac:dyDescent="0.2">
      <c r="A114" s="29"/>
      <c r="B114" s="30"/>
      <c r="C114" s="29"/>
      <c r="D114" s="29"/>
      <c r="E114" s="252" t="str">
        <f>E7</f>
        <v>HS Hálkova - rekonštrukcia objektu, Hálkova 3, BA</v>
      </c>
      <c r="F114" s="253"/>
      <c r="G114" s="253"/>
      <c r="H114" s="253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1" customFormat="1" ht="12" customHeight="1" x14ac:dyDescent="0.2">
      <c r="B115" s="17"/>
      <c r="C115" s="24" t="s">
        <v>177</v>
      </c>
      <c r="L115" s="17"/>
    </row>
    <row r="116" spans="1:65" s="2" customFormat="1" ht="16.5" customHeight="1" x14ac:dyDescent="0.2">
      <c r="A116" s="29"/>
      <c r="B116" s="30"/>
      <c r="C116" s="29"/>
      <c r="D116" s="29"/>
      <c r="E116" s="252" t="s">
        <v>2913</v>
      </c>
      <c r="F116" s="251"/>
      <c r="G116" s="251"/>
      <c r="H116" s="251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 x14ac:dyDescent="0.2">
      <c r="A117" s="29"/>
      <c r="B117" s="30"/>
      <c r="C117" s="24" t="s">
        <v>179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6.5" customHeight="1" x14ac:dyDescent="0.2">
      <c r="A118" s="29"/>
      <c r="B118" s="30"/>
      <c r="C118" s="29"/>
      <c r="D118" s="29"/>
      <c r="E118" s="225" t="str">
        <f>E11</f>
        <v>SO 02-3.2 - Garáže - Núdzové osvetlenie</v>
      </c>
      <c r="F118" s="251"/>
      <c r="G118" s="251"/>
      <c r="H118" s="251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 x14ac:dyDescent="0.2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2" customHeight="1" x14ac:dyDescent="0.2">
      <c r="A120" s="29"/>
      <c r="B120" s="30"/>
      <c r="C120" s="24" t="s">
        <v>19</v>
      </c>
      <c r="D120" s="29"/>
      <c r="E120" s="29"/>
      <c r="F120" s="22" t="str">
        <f>F14</f>
        <v xml:space="preserve"> </v>
      </c>
      <c r="G120" s="29"/>
      <c r="H120" s="29"/>
      <c r="I120" s="24" t="s">
        <v>21</v>
      </c>
      <c r="J120" s="55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6.9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5.2" customHeight="1" x14ac:dyDescent="0.2">
      <c r="A122" s="29"/>
      <c r="B122" s="30"/>
      <c r="C122" s="24" t="s">
        <v>22</v>
      </c>
      <c r="D122" s="29"/>
      <c r="E122" s="29"/>
      <c r="F122" s="22" t="str">
        <f>E17</f>
        <v xml:space="preserve"> </v>
      </c>
      <c r="G122" s="29"/>
      <c r="H122" s="29"/>
      <c r="I122" s="24" t="s">
        <v>27</v>
      </c>
      <c r="J122" s="27" t="str">
        <f>E23</f>
        <v xml:space="preserve">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5.2" customHeight="1" x14ac:dyDescent="0.2">
      <c r="A123" s="29"/>
      <c r="B123" s="30"/>
      <c r="C123" s="24" t="s">
        <v>25</v>
      </c>
      <c r="D123" s="29"/>
      <c r="E123" s="29"/>
      <c r="F123" s="22" t="str">
        <f>IF(E20="","",E20)</f>
        <v>Vyplň údaj</v>
      </c>
      <c r="G123" s="29"/>
      <c r="H123" s="29"/>
      <c r="I123" s="24" t="s">
        <v>28</v>
      </c>
      <c r="J123" s="27" t="str">
        <f>E26</f>
        <v xml:space="preserve">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0.35" customHeight="1" x14ac:dyDescent="0.2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11" customFormat="1" ht="29.25" customHeight="1" x14ac:dyDescent="0.2">
      <c r="A125" s="128"/>
      <c r="B125" s="129"/>
      <c r="C125" s="130" t="s">
        <v>198</v>
      </c>
      <c r="D125" s="131" t="s">
        <v>56</v>
      </c>
      <c r="E125" s="131" t="s">
        <v>52</v>
      </c>
      <c r="F125" s="131" t="s">
        <v>53</v>
      </c>
      <c r="G125" s="131" t="s">
        <v>199</v>
      </c>
      <c r="H125" s="131" t="s">
        <v>200</v>
      </c>
      <c r="I125" s="131" t="s">
        <v>201</v>
      </c>
      <c r="J125" s="132" t="s">
        <v>183</v>
      </c>
      <c r="K125" s="133" t="s">
        <v>202</v>
      </c>
      <c r="L125" s="134"/>
      <c r="M125" s="62" t="s">
        <v>1</v>
      </c>
      <c r="N125" s="63" t="s">
        <v>35</v>
      </c>
      <c r="O125" s="63" t="s">
        <v>203</v>
      </c>
      <c r="P125" s="63" t="s">
        <v>204</v>
      </c>
      <c r="Q125" s="63" t="s">
        <v>205</v>
      </c>
      <c r="R125" s="63" t="s">
        <v>206</v>
      </c>
      <c r="S125" s="63" t="s">
        <v>207</v>
      </c>
      <c r="T125" s="64" t="s">
        <v>208</v>
      </c>
      <c r="U125" s="128"/>
      <c r="V125" s="128"/>
      <c r="W125" s="128"/>
      <c r="X125" s="128"/>
      <c r="Y125" s="128"/>
      <c r="Z125" s="128"/>
      <c r="AA125" s="128"/>
      <c r="AB125" s="128"/>
      <c r="AC125" s="128"/>
      <c r="AD125" s="128"/>
      <c r="AE125" s="128"/>
    </row>
    <row r="126" spans="1:65" s="2" customFormat="1" ht="22.9" customHeight="1" x14ac:dyDescent="0.25">
      <c r="A126" s="29"/>
      <c r="B126" s="30"/>
      <c r="C126" s="69" t="s">
        <v>184</v>
      </c>
      <c r="D126" s="29"/>
      <c r="E126" s="29"/>
      <c r="F126" s="29"/>
      <c r="G126" s="29"/>
      <c r="H126" s="29"/>
      <c r="I126" s="29"/>
      <c r="J126" s="135">
        <f>BK126</f>
        <v>0</v>
      </c>
      <c r="K126" s="29"/>
      <c r="L126" s="30"/>
      <c r="M126" s="65"/>
      <c r="N126" s="56"/>
      <c r="O126" s="66"/>
      <c r="P126" s="136">
        <f>P127+P129+P137+P140</f>
        <v>0</v>
      </c>
      <c r="Q126" s="66"/>
      <c r="R126" s="136">
        <f>R127+R129+R137+R140</f>
        <v>0</v>
      </c>
      <c r="S126" s="66"/>
      <c r="T126" s="137">
        <f>T127+T129+T137+T140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70</v>
      </c>
      <c r="AU126" s="14" t="s">
        <v>185</v>
      </c>
      <c r="BK126" s="138">
        <f>BK127+BK129+BK137+BK140</f>
        <v>0</v>
      </c>
    </row>
    <row r="127" spans="1:65" s="12" customFormat="1" ht="25.9" customHeight="1" x14ac:dyDescent="0.2">
      <c r="B127" s="139"/>
      <c r="D127" s="140" t="s">
        <v>70</v>
      </c>
      <c r="E127" s="141" t="s">
        <v>863</v>
      </c>
      <c r="F127" s="141" t="s">
        <v>3104</v>
      </c>
      <c r="I127" s="142"/>
      <c r="J127" s="143">
        <f>BK127</f>
        <v>0</v>
      </c>
      <c r="L127" s="139"/>
      <c r="M127" s="144"/>
      <c r="N127" s="145"/>
      <c r="O127" s="145"/>
      <c r="P127" s="146">
        <f>P128</f>
        <v>0</v>
      </c>
      <c r="Q127" s="145"/>
      <c r="R127" s="146">
        <f>R128</f>
        <v>0</v>
      </c>
      <c r="S127" s="145"/>
      <c r="T127" s="147">
        <f>T128</f>
        <v>0</v>
      </c>
      <c r="AR127" s="140" t="s">
        <v>78</v>
      </c>
      <c r="AT127" s="148" t="s">
        <v>70</v>
      </c>
      <c r="AU127" s="148" t="s">
        <v>71</v>
      </c>
      <c r="AY127" s="140" t="s">
        <v>211</v>
      </c>
      <c r="BK127" s="149">
        <f>BK128</f>
        <v>0</v>
      </c>
    </row>
    <row r="128" spans="1:65" s="2" customFormat="1" ht="24.2" customHeight="1" x14ac:dyDescent="0.2">
      <c r="A128" s="29"/>
      <c r="B128" s="152"/>
      <c r="C128" s="153" t="s">
        <v>78</v>
      </c>
      <c r="D128" s="153" t="s">
        <v>213</v>
      </c>
      <c r="E128" s="154" t="s">
        <v>2029</v>
      </c>
      <c r="F128" s="155" t="s">
        <v>2030</v>
      </c>
      <c r="G128" s="156" t="s">
        <v>385</v>
      </c>
      <c r="H128" s="157">
        <v>5</v>
      </c>
      <c r="I128" s="158"/>
      <c r="J128" s="159">
        <f>ROUND(I128*H128,2)</f>
        <v>0</v>
      </c>
      <c r="K128" s="160"/>
      <c r="L128" s="30"/>
      <c r="M128" s="161" t="s">
        <v>1</v>
      </c>
      <c r="N128" s="162" t="s">
        <v>37</v>
      </c>
      <c r="O128" s="58"/>
      <c r="P128" s="163">
        <f>O128*H128</f>
        <v>0</v>
      </c>
      <c r="Q128" s="163">
        <v>0</v>
      </c>
      <c r="R128" s="163">
        <f>Q128*H128</f>
        <v>0</v>
      </c>
      <c r="S128" s="163">
        <v>0</v>
      </c>
      <c r="T128" s="164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217</v>
      </c>
      <c r="AT128" s="165" t="s">
        <v>213</v>
      </c>
      <c r="AU128" s="165" t="s">
        <v>78</v>
      </c>
      <c r="AY128" s="14" t="s">
        <v>211</v>
      </c>
      <c r="BE128" s="166">
        <f>IF(N128="základná",J128,0)</f>
        <v>0</v>
      </c>
      <c r="BF128" s="166">
        <f>IF(N128="znížená",J128,0)</f>
        <v>0</v>
      </c>
      <c r="BG128" s="166">
        <f>IF(N128="zákl. prenesená",J128,0)</f>
        <v>0</v>
      </c>
      <c r="BH128" s="166">
        <f>IF(N128="zníž. prenesená",J128,0)</f>
        <v>0</v>
      </c>
      <c r="BI128" s="166">
        <f>IF(N128="nulová",J128,0)</f>
        <v>0</v>
      </c>
      <c r="BJ128" s="14" t="s">
        <v>84</v>
      </c>
      <c r="BK128" s="166">
        <f>ROUND(I128*H128,2)</f>
        <v>0</v>
      </c>
      <c r="BL128" s="14" t="s">
        <v>217</v>
      </c>
      <c r="BM128" s="165" t="s">
        <v>243</v>
      </c>
    </row>
    <row r="129" spans="1:65" s="12" customFormat="1" ht="25.9" customHeight="1" x14ac:dyDescent="0.2">
      <c r="B129" s="139"/>
      <c r="D129" s="140" t="s">
        <v>70</v>
      </c>
      <c r="E129" s="141" t="s">
        <v>946</v>
      </c>
      <c r="F129" s="141" t="s">
        <v>3105</v>
      </c>
      <c r="I129" s="142"/>
      <c r="J129" s="143">
        <f>BK129</f>
        <v>0</v>
      </c>
      <c r="L129" s="139"/>
      <c r="M129" s="144"/>
      <c r="N129" s="145"/>
      <c r="O129" s="145"/>
      <c r="P129" s="146">
        <f>SUM(P130:P136)</f>
        <v>0</v>
      </c>
      <c r="Q129" s="145"/>
      <c r="R129" s="146">
        <f>SUM(R130:R136)</f>
        <v>0</v>
      </c>
      <c r="S129" s="145"/>
      <c r="T129" s="147">
        <f>SUM(T130:T136)</f>
        <v>0</v>
      </c>
      <c r="AR129" s="140" t="s">
        <v>78</v>
      </c>
      <c r="AT129" s="148" t="s">
        <v>70</v>
      </c>
      <c r="AU129" s="148" t="s">
        <v>71</v>
      </c>
      <c r="AY129" s="140" t="s">
        <v>211</v>
      </c>
      <c r="BK129" s="149">
        <f>SUM(BK130:BK136)</f>
        <v>0</v>
      </c>
    </row>
    <row r="130" spans="1:65" s="2" customFormat="1" ht="24.2" customHeight="1" x14ac:dyDescent="0.2">
      <c r="A130" s="29"/>
      <c r="B130" s="152"/>
      <c r="C130" s="153" t="s">
        <v>84</v>
      </c>
      <c r="D130" s="153" t="s">
        <v>213</v>
      </c>
      <c r="E130" s="154" t="s">
        <v>2032</v>
      </c>
      <c r="F130" s="155" t="s">
        <v>2033</v>
      </c>
      <c r="G130" s="156" t="s">
        <v>385</v>
      </c>
      <c r="H130" s="157">
        <v>20</v>
      </c>
      <c r="I130" s="158"/>
      <c r="J130" s="159">
        <f t="shared" ref="J130:J136" si="0">ROUND(I130*H130,2)</f>
        <v>0</v>
      </c>
      <c r="K130" s="160"/>
      <c r="L130" s="30"/>
      <c r="M130" s="161" t="s">
        <v>1</v>
      </c>
      <c r="N130" s="162" t="s">
        <v>37</v>
      </c>
      <c r="O130" s="58"/>
      <c r="P130" s="163">
        <f t="shared" ref="P130:P136" si="1">O130*H130</f>
        <v>0</v>
      </c>
      <c r="Q130" s="163">
        <v>0</v>
      </c>
      <c r="R130" s="163">
        <f t="shared" ref="R130:R136" si="2">Q130*H130</f>
        <v>0</v>
      </c>
      <c r="S130" s="163">
        <v>0</v>
      </c>
      <c r="T130" s="164">
        <f t="shared" ref="T130:T136" si="3"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217</v>
      </c>
      <c r="AT130" s="165" t="s">
        <v>213</v>
      </c>
      <c r="AU130" s="165" t="s">
        <v>78</v>
      </c>
      <c r="AY130" s="14" t="s">
        <v>211</v>
      </c>
      <c r="BE130" s="166">
        <f t="shared" ref="BE130:BE136" si="4">IF(N130="základná",J130,0)</f>
        <v>0</v>
      </c>
      <c r="BF130" s="166">
        <f t="shared" ref="BF130:BF136" si="5">IF(N130="znížená",J130,0)</f>
        <v>0</v>
      </c>
      <c r="BG130" s="166">
        <f t="shared" ref="BG130:BG136" si="6">IF(N130="zákl. prenesená",J130,0)</f>
        <v>0</v>
      </c>
      <c r="BH130" s="166">
        <f t="shared" ref="BH130:BH136" si="7">IF(N130="zníž. prenesená",J130,0)</f>
        <v>0</v>
      </c>
      <c r="BI130" s="166">
        <f t="shared" ref="BI130:BI136" si="8">IF(N130="nulová",J130,0)</f>
        <v>0</v>
      </c>
      <c r="BJ130" s="14" t="s">
        <v>84</v>
      </c>
      <c r="BK130" s="166">
        <f t="shared" ref="BK130:BK136" si="9">ROUND(I130*H130,2)</f>
        <v>0</v>
      </c>
      <c r="BL130" s="14" t="s">
        <v>217</v>
      </c>
      <c r="BM130" s="165" t="s">
        <v>247</v>
      </c>
    </row>
    <row r="131" spans="1:65" s="2" customFormat="1" ht="24.2" customHeight="1" x14ac:dyDescent="0.2">
      <c r="A131" s="29"/>
      <c r="B131" s="152"/>
      <c r="C131" s="153" t="s">
        <v>220</v>
      </c>
      <c r="D131" s="153" t="s">
        <v>213</v>
      </c>
      <c r="E131" s="154" t="s">
        <v>2038</v>
      </c>
      <c r="F131" s="155" t="s">
        <v>2039</v>
      </c>
      <c r="G131" s="156" t="s">
        <v>385</v>
      </c>
      <c r="H131" s="157">
        <v>6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37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217</v>
      </c>
      <c r="AT131" s="165" t="s">
        <v>213</v>
      </c>
      <c r="AU131" s="165" t="s">
        <v>78</v>
      </c>
      <c r="AY131" s="14" t="s">
        <v>211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84</v>
      </c>
      <c r="BK131" s="166">
        <f t="shared" si="9"/>
        <v>0</v>
      </c>
      <c r="BL131" s="14" t="s">
        <v>217</v>
      </c>
      <c r="BM131" s="165" t="s">
        <v>250</v>
      </c>
    </row>
    <row r="132" spans="1:65" s="2" customFormat="1" ht="24.2" customHeight="1" x14ac:dyDescent="0.2">
      <c r="A132" s="29"/>
      <c r="B132" s="152"/>
      <c r="C132" s="153" t="s">
        <v>217</v>
      </c>
      <c r="D132" s="153" t="s">
        <v>213</v>
      </c>
      <c r="E132" s="154" t="s">
        <v>2042</v>
      </c>
      <c r="F132" s="155" t="s">
        <v>2043</v>
      </c>
      <c r="G132" s="156" t="s">
        <v>257</v>
      </c>
      <c r="H132" s="157">
        <v>40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37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217</v>
      </c>
      <c r="AT132" s="165" t="s">
        <v>213</v>
      </c>
      <c r="AU132" s="165" t="s">
        <v>78</v>
      </c>
      <c r="AY132" s="14" t="s">
        <v>211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84</v>
      </c>
      <c r="BK132" s="166">
        <f t="shared" si="9"/>
        <v>0</v>
      </c>
      <c r="BL132" s="14" t="s">
        <v>217</v>
      </c>
      <c r="BM132" s="165" t="s">
        <v>254</v>
      </c>
    </row>
    <row r="133" spans="1:65" s="2" customFormat="1" ht="24.2" customHeight="1" x14ac:dyDescent="0.2">
      <c r="A133" s="29"/>
      <c r="B133" s="152"/>
      <c r="C133" s="153" t="s">
        <v>228</v>
      </c>
      <c r="D133" s="153" t="s">
        <v>213</v>
      </c>
      <c r="E133" s="154" t="s">
        <v>2046</v>
      </c>
      <c r="F133" s="155" t="s">
        <v>2047</v>
      </c>
      <c r="G133" s="156" t="s">
        <v>257</v>
      </c>
      <c r="H133" s="157">
        <v>10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37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217</v>
      </c>
      <c r="AT133" s="165" t="s">
        <v>213</v>
      </c>
      <c r="AU133" s="165" t="s">
        <v>78</v>
      </c>
      <c r="AY133" s="14" t="s">
        <v>211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84</v>
      </c>
      <c r="BK133" s="166">
        <f t="shared" si="9"/>
        <v>0</v>
      </c>
      <c r="BL133" s="14" t="s">
        <v>217</v>
      </c>
      <c r="BM133" s="165" t="s">
        <v>266</v>
      </c>
    </row>
    <row r="134" spans="1:65" s="2" customFormat="1" ht="16.5" customHeight="1" x14ac:dyDescent="0.2">
      <c r="A134" s="29"/>
      <c r="B134" s="152"/>
      <c r="C134" s="153" t="s">
        <v>224</v>
      </c>
      <c r="D134" s="153" t="s">
        <v>213</v>
      </c>
      <c r="E134" s="154" t="s">
        <v>2062</v>
      </c>
      <c r="F134" s="155" t="s">
        <v>2063</v>
      </c>
      <c r="G134" s="156" t="s">
        <v>2064</v>
      </c>
      <c r="H134" s="157">
        <v>1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37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217</v>
      </c>
      <c r="AT134" s="165" t="s">
        <v>213</v>
      </c>
      <c r="AU134" s="165" t="s">
        <v>78</v>
      </c>
      <c r="AY134" s="14" t="s">
        <v>211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84</v>
      </c>
      <c r="BK134" s="166">
        <f t="shared" si="9"/>
        <v>0</v>
      </c>
      <c r="BL134" s="14" t="s">
        <v>217</v>
      </c>
      <c r="BM134" s="165" t="s">
        <v>270</v>
      </c>
    </row>
    <row r="135" spans="1:65" s="2" customFormat="1" ht="16.5" customHeight="1" x14ac:dyDescent="0.2">
      <c r="A135" s="29"/>
      <c r="B135" s="152"/>
      <c r="C135" s="153" t="s">
        <v>235</v>
      </c>
      <c r="D135" s="153" t="s">
        <v>213</v>
      </c>
      <c r="E135" s="154" t="s">
        <v>840</v>
      </c>
      <c r="F135" s="155" t="s">
        <v>841</v>
      </c>
      <c r="G135" s="156" t="s">
        <v>2064</v>
      </c>
      <c r="H135" s="157">
        <v>1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37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217</v>
      </c>
      <c r="AT135" s="165" t="s">
        <v>213</v>
      </c>
      <c r="AU135" s="165" t="s">
        <v>78</v>
      </c>
      <c r="AY135" s="14" t="s">
        <v>211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84</v>
      </c>
      <c r="BK135" s="166">
        <f t="shared" si="9"/>
        <v>0</v>
      </c>
      <c r="BL135" s="14" t="s">
        <v>217</v>
      </c>
      <c r="BM135" s="165" t="s">
        <v>273</v>
      </c>
    </row>
    <row r="136" spans="1:65" s="2" customFormat="1" ht="16.5" customHeight="1" x14ac:dyDescent="0.2">
      <c r="A136" s="29"/>
      <c r="B136" s="152"/>
      <c r="C136" s="153" t="s">
        <v>227</v>
      </c>
      <c r="D136" s="153" t="s">
        <v>213</v>
      </c>
      <c r="E136" s="154" t="s">
        <v>846</v>
      </c>
      <c r="F136" s="155" t="s">
        <v>847</v>
      </c>
      <c r="G136" s="156" t="s">
        <v>2064</v>
      </c>
      <c r="H136" s="157">
        <v>1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37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217</v>
      </c>
      <c r="AT136" s="165" t="s">
        <v>213</v>
      </c>
      <c r="AU136" s="165" t="s">
        <v>78</v>
      </c>
      <c r="AY136" s="14" t="s">
        <v>211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84</v>
      </c>
      <c r="BK136" s="166">
        <f t="shared" si="9"/>
        <v>0</v>
      </c>
      <c r="BL136" s="14" t="s">
        <v>217</v>
      </c>
      <c r="BM136" s="165" t="s">
        <v>277</v>
      </c>
    </row>
    <row r="137" spans="1:65" s="12" customFormat="1" ht="25.9" customHeight="1" x14ac:dyDescent="0.2">
      <c r="B137" s="139"/>
      <c r="D137" s="140" t="s">
        <v>70</v>
      </c>
      <c r="E137" s="141" t="s">
        <v>965</v>
      </c>
      <c r="F137" s="141" t="s">
        <v>3106</v>
      </c>
      <c r="I137" s="142"/>
      <c r="J137" s="143">
        <f>BK137</f>
        <v>0</v>
      </c>
      <c r="L137" s="139"/>
      <c r="M137" s="144"/>
      <c r="N137" s="145"/>
      <c r="O137" s="145"/>
      <c r="P137" s="146">
        <f>SUM(P138:P139)</f>
        <v>0</v>
      </c>
      <c r="Q137" s="145"/>
      <c r="R137" s="146">
        <f>SUM(R138:R139)</f>
        <v>0</v>
      </c>
      <c r="S137" s="145"/>
      <c r="T137" s="147">
        <f>SUM(T138:T139)</f>
        <v>0</v>
      </c>
      <c r="AR137" s="140" t="s">
        <v>78</v>
      </c>
      <c r="AT137" s="148" t="s">
        <v>70</v>
      </c>
      <c r="AU137" s="148" t="s">
        <v>71</v>
      </c>
      <c r="AY137" s="140" t="s">
        <v>211</v>
      </c>
      <c r="BK137" s="149">
        <f>SUM(BK138:BK139)</f>
        <v>0</v>
      </c>
    </row>
    <row r="138" spans="1:65" s="2" customFormat="1" ht="16.5" customHeight="1" x14ac:dyDescent="0.2">
      <c r="A138" s="29"/>
      <c r="B138" s="152"/>
      <c r="C138" s="153" t="s">
        <v>244</v>
      </c>
      <c r="D138" s="153" t="s">
        <v>213</v>
      </c>
      <c r="E138" s="154" t="s">
        <v>2071</v>
      </c>
      <c r="F138" s="155" t="s">
        <v>2072</v>
      </c>
      <c r="G138" s="156" t="s">
        <v>257</v>
      </c>
      <c r="H138" s="157">
        <v>20</v>
      </c>
      <c r="I138" s="158"/>
      <c r="J138" s="159">
        <f>ROUND(I138*H138,2)</f>
        <v>0</v>
      </c>
      <c r="K138" s="160"/>
      <c r="L138" s="30"/>
      <c r="M138" s="161" t="s">
        <v>1</v>
      </c>
      <c r="N138" s="162" t="s">
        <v>37</v>
      </c>
      <c r="O138" s="58"/>
      <c r="P138" s="163">
        <f>O138*H138</f>
        <v>0</v>
      </c>
      <c r="Q138" s="163">
        <v>0</v>
      </c>
      <c r="R138" s="163">
        <f>Q138*H138</f>
        <v>0</v>
      </c>
      <c r="S138" s="163">
        <v>0</v>
      </c>
      <c r="T138" s="164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217</v>
      </c>
      <c r="AT138" s="165" t="s">
        <v>213</v>
      </c>
      <c r="AU138" s="165" t="s">
        <v>78</v>
      </c>
      <c r="AY138" s="14" t="s">
        <v>211</v>
      </c>
      <c r="BE138" s="166">
        <f>IF(N138="základná",J138,0)</f>
        <v>0</v>
      </c>
      <c r="BF138" s="166">
        <f>IF(N138="znížená",J138,0)</f>
        <v>0</v>
      </c>
      <c r="BG138" s="166">
        <f>IF(N138="zákl. prenesená",J138,0)</f>
        <v>0</v>
      </c>
      <c r="BH138" s="166">
        <f>IF(N138="zníž. prenesená",J138,0)</f>
        <v>0</v>
      </c>
      <c r="BI138" s="166">
        <f>IF(N138="nulová",J138,0)</f>
        <v>0</v>
      </c>
      <c r="BJ138" s="14" t="s">
        <v>84</v>
      </c>
      <c r="BK138" s="166">
        <f>ROUND(I138*H138,2)</f>
        <v>0</v>
      </c>
      <c r="BL138" s="14" t="s">
        <v>217</v>
      </c>
      <c r="BM138" s="165" t="s">
        <v>280</v>
      </c>
    </row>
    <row r="139" spans="1:65" s="2" customFormat="1" ht="24.2" customHeight="1" x14ac:dyDescent="0.2">
      <c r="A139" s="29"/>
      <c r="B139" s="152"/>
      <c r="C139" s="153" t="s">
        <v>231</v>
      </c>
      <c r="D139" s="153" t="s">
        <v>213</v>
      </c>
      <c r="E139" s="154" t="s">
        <v>2075</v>
      </c>
      <c r="F139" s="155" t="s">
        <v>2076</v>
      </c>
      <c r="G139" s="156" t="s">
        <v>257</v>
      </c>
      <c r="H139" s="157">
        <v>95</v>
      </c>
      <c r="I139" s="158"/>
      <c r="J139" s="159">
        <f>ROUND(I139*H139,2)</f>
        <v>0</v>
      </c>
      <c r="K139" s="160"/>
      <c r="L139" s="30"/>
      <c r="M139" s="161" t="s">
        <v>1</v>
      </c>
      <c r="N139" s="162" t="s">
        <v>37</v>
      </c>
      <c r="O139" s="58"/>
      <c r="P139" s="163">
        <f>O139*H139</f>
        <v>0</v>
      </c>
      <c r="Q139" s="163">
        <v>0</v>
      </c>
      <c r="R139" s="163">
        <f>Q139*H139</f>
        <v>0</v>
      </c>
      <c r="S139" s="163">
        <v>0</v>
      </c>
      <c r="T139" s="164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217</v>
      </c>
      <c r="AT139" s="165" t="s">
        <v>213</v>
      </c>
      <c r="AU139" s="165" t="s">
        <v>78</v>
      </c>
      <c r="AY139" s="14" t="s">
        <v>211</v>
      </c>
      <c r="BE139" s="166">
        <f>IF(N139="základná",J139,0)</f>
        <v>0</v>
      </c>
      <c r="BF139" s="166">
        <f>IF(N139="znížená",J139,0)</f>
        <v>0</v>
      </c>
      <c r="BG139" s="166">
        <f>IF(N139="zákl. prenesená",J139,0)</f>
        <v>0</v>
      </c>
      <c r="BH139" s="166">
        <f>IF(N139="zníž. prenesená",J139,0)</f>
        <v>0</v>
      </c>
      <c r="BI139" s="166">
        <f>IF(N139="nulová",J139,0)</f>
        <v>0</v>
      </c>
      <c r="BJ139" s="14" t="s">
        <v>84</v>
      </c>
      <c r="BK139" s="166">
        <f>ROUND(I139*H139,2)</f>
        <v>0</v>
      </c>
      <c r="BL139" s="14" t="s">
        <v>217</v>
      </c>
      <c r="BM139" s="165" t="s">
        <v>284</v>
      </c>
    </row>
    <row r="140" spans="1:65" s="12" customFormat="1" ht="25.9" customHeight="1" x14ac:dyDescent="0.2">
      <c r="B140" s="139"/>
      <c r="D140" s="140" t="s">
        <v>70</v>
      </c>
      <c r="E140" s="141" t="s">
        <v>3107</v>
      </c>
      <c r="F140" s="141" t="s">
        <v>793</v>
      </c>
      <c r="I140" s="142"/>
      <c r="J140" s="143">
        <f>BK140</f>
        <v>0</v>
      </c>
      <c r="L140" s="139"/>
      <c r="M140" s="144"/>
      <c r="N140" s="145"/>
      <c r="O140" s="145"/>
      <c r="P140" s="146">
        <f>P141+P142+P147</f>
        <v>0</v>
      </c>
      <c r="Q140" s="145"/>
      <c r="R140" s="146">
        <f>R141+R142+R147</f>
        <v>0</v>
      </c>
      <c r="S140" s="145"/>
      <c r="T140" s="147">
        <f>T141+T142+T147</f>
        <v>0</v>
      </c>
      <c r="AR140" s="140" t="s">
        <v>220</v>
      </c>
      <c r="AT140" s="148" t="s">
        <v>70</v>
      </c>
      <c r="AU140" s="148" t="s">
        <v>71</v>
      </c>
      <c r="AY140" s="140" t="s">
        <v>211</v>
      </c>
      <c r="BK140" s="149">
        <f>BK141+BK142+BK147</f>
        <v>0</v>
      </c>
    </row>
    <row r="141" spans="1:65" s="2" customFormat="1" ht="24.2" customHeight="1" x14ac:dyDescent="0.2">
      <c r="A141" s="29"/>
      <c r="B141" s="152"/>
      <c r="C141" s="167" t="s">
        <v>251</v>
      </c>
      <c r="D141" s="167" t="s">
        <v>401</v>
      </c>
      <c r="E141" s="168" t="s">
        <v>1058</v>
      </c>
      <c r="F141" s="169" t="s">
        <v>2028</v>
      </c>
      <c r="G141" s="170" t="s">
        <v>385</v>
      </c>
      <c r="H141" s="171">
        <v>5</v>
      </c>
      <c r="I141" s="172"/>
      <c r="J141" s="173">
        <f>ROUND(I141*H141,2)</f>
        <v>0</v>
      </c>
      <c r="K141" s="174"/>
      <c r="L141" s="175"/>
      <c r="M141" s="176" t="s">
        <v>1</v>
      </c>
      <c r="N141" s="177" t="s">
        <v>37</v>
      </c>
      <c r="O141" s="58"/>
      <c r="P141" s="163">
        <f>O141*H141</f>
        <v>0</v>
      </c>
      <c r="Q141" s="163">
        <v>0</v>
      </c>
      <c r="R141" s="163">
        <f>Q141*H141</f>
        <v>0</v>
      </c>
      <c r="S141" s="163">
        <v>0</v>
      </c>
      <c r="T141" s="164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1123</v>
      </c>
      <c r="AT141" s="165" t="s">
        <v>401</v>
      </c>
      <c r="AU141" s="165" t="s">
        <v>78</v>
      </c>
      <c r="AY141" s="14" t="s">
        <v>211</v>
      </c>
      <c r="BE141" s="166">
        <f>IF(N141="základná",J141,0)</f>
        <v>0</v>
      </c>
      <c r="BF141" s="166">
        <f>IF(N141="znížená",J141,0)</f>
        <v>0</v>
      </c>
      <c r="BG141" s="166">
        <f>IF(N141="zákl. prenesená",J141,0)</f>
        <v>0</v>
      </c>
      <c r="BH141" s="166">
        <f>IF(N141="zníž. prenesená",J141,0)</f>
        <v>0</v>
      </c>
      <c r="BI141" s="166">
        <f>IF(N141="nulová",J141,0)</f>
        <v>0</v>
      </c>
      <c r="BJ141" s="14" t="s">
        <v>84</v>
      </c>
      <c r="BK141" s="166">
        <f>ROUND(I141*H141,2)</f>
        <v>0</v>
      </c>
      <c r="BL141" s="14" t="s">
        <v>340</v>
      </c>
      <c r="BM141" s="165" t="s">
        <v>84</v>
      </c>
    </row>
    <row r="142" spans="1:65" s="12" customFormat="1" ht="22.9" customHeight="1" x14ac:dyDescent="0.2">
      <c r="B142" s="139"/>
      <c r="D142" s="140" t="s">
        <v>70</v>
      </c>
      <c r="E142" s="150" t="s">
        <v>872</v>
      </c>
      <c r="F142" s="150" t="s">
        <v>2031</v>
      </c>
      <c r="I142" s="142"/>
      <c r="J142" s="151">
        <f>BK142</f>
        <v>0</v>
      </c>
      <c r="L142" s="139"/>
      <c r="M142" s="144"/>
      <c r="N142" s="145"/>
      <c r="O142" s="145"/>
      <c r="P142" s="146">
        <f>SUM(P143:P146)</f>
        <v>0</v>
      </c>
      <c r="Q142" s="145"/>
      <c r="R142" s="146">
        <f>SUM(R143:R146)</f>
        <v>0</v>
      </c>
      <c r="S142" s="145"/>
      <c r="T142" s="147">
        <f>SUM(T143:T146)</f>
        <v>0</v>
      </c>
      <c r="AR142" s="140" t="s">
        <v>78</v>
      </c>
      <c r="AT142" s="148" t="s">
        <v>70</v>
      </c>
      <c r="AU142" s="148" t="s">
        <v>78</v>
      </c>
      <c r="AY142" s="140" t="s">
        <v>211</v>
      </c>
      <c r="BK142" s="149">
        <f>SUM(BK143:BK146)</f>
        <v>0</v>
      </c>
    </row>
    <row r="143" spans="1:65" s="2" customFormat="1" ht="24.2" customHeight="1" x14ac:dyDescent="0.2">
      <c r="A143" s="29"/>
      <c r="B143" s="152"/>
      <c r="C143" s="167" t="s">
        <v>234</v>
      </c>
      <c r="D143" s="167" t="s">
        <v>401</v>
      </c>
      <c r="E143" s="168" t="s">
        <v>2036</v>
      </c>
      <c r="F143" s="169" t="s">
        <v>2037</v>
      </c>
      <c r="G143" s="170" t="s">
        <v>385</v>
      </c>
      <c r="H143" s="171">
        <v>6</v>
      </c>
      <c r="I143" s="172"/>
      <c r="J143" s="173">
        <f>ROUND(I143*H143,2)</f>
        <v>0</v>
      </c>
      <c r="K143" s="174"/>
      <c r="L143" s="175"/>
      <c r="M143" s="176" t="s">
        <v>1</v>
      </c>
      <c r="N143" s="177" t="s">
        <v>37</v>
      </c>
      <c r="O143" s="58"/>
      <c r="P143" s="163">
        <f>O143*H143</f>
        <v>0</v>
      </c>
      <c r="Q143" s="163">
        <v>0</v>
      </c>
      <c r="R143" s="163">
        <f>Q143*H143</f>
        <v>0</v>
      </c>
      <c r="S143" s="163">
        <v>0</v>
      </c>
      <c r="T143" s="164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227</v>
      </c>
      <c r="AT143" s="165" t="s">
        <v>401</v>
      </c>
      <c r="AU143" s="165" t="s">
        <v>84</v>
      </c>
      <c r="AY143" s="14" t="s">
        <v>211</v>
      </c>
      <c r="BE143" s="166">
        <f>IF(N143="základná",J143,0)</f>
        <v>0</v>
      </c>
      <c r="BF143" s="166">
        <f>IF(N143="znížená",J143,0)</f>
        <v>0</v>
      </c>
      <c r="BG143" s="166">
        <f>IF(N143="zákl. prenesená",J143,0)</f>
        <v>0</v>
      </c>
      <c r="BH143" s="166">
        <f>IF(N143="zníž. prenesená",J143,0)</f>
        <v>0</v>
      </c>
      <c r="BI143" s="166">
        <f>IF(N143="nulová",J143,0)</f>
        <v>0</v>
      </c>
      <c r="BJ143" s="14" t="s">
        <v>84</v>
      </c>
      <c r="BK143" s="166">
        <f>ROUND(I143*H143,2)</f>
        <v>0</v>
      </c>
      <c r="BL143" s="14" t="s">
        <v>217</v>
      </c>
      <c r="BM143" s="165" t="s">
        <v>217</v>
      </c>
    </row>
    <row r="144" spans="1:65" s="2" customFormat="1" ht="24.2" customHeight="1" x14ac:dyDescent="0.2">
      <c r="A144" s="29"/>
      <c r="B144" s="152"/>
      <c r="C144" s="167" t="s">
        <v>259</v>
      </c>
      <c r="D144" s="167" t="s">
        <v>401</v>
      </c>
      <c r="E144" s="168" t="s">
        <v>2040</v>
      </c>
      <c r="F144" s="169" t="s">
        <v>2041</v>
      </c>
      <c r="G144" s="170" t="s">
        <v>257</v>
      </c>
      <c r="H144" s="171">
        <v>40</v>
      </c>
      <c r="I144" s="172"/>
      <c r="J144" s="173">
        <f>ROUND(I144*H144,2)</f>
        <v>0</v>
      </c>
      <c r="K144" s="174"/>
      <c r="L144" s="175"/>
      <c r="M144" s="176" t="s">
        <v>1</v>
      </c>
      <c r="N144" s="177" t="s">
        <v>37</v>
      </c>
      <c r="O144" s="58"/>
      <c r="P144" s="163">
        <f>O144*H144</f>
        <v>0</v>
      </c>
      <c r="Q144" s="163">
        <v>0</v>
      </c>
      <c r="R144" s="163">
        <f>Q144*H144</f>
        <v>0</v>
      </c>
      <c r="S144" s="163">
        <v>0</v>
      </c>
      <c r="T144" s="164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227</v>
      </c>
      <c r="AT144" s="165" t="s">
        <v>401</v>
      </c>
      <c r="AU144" s="165" t="s">
        <v>84</v>
      </c>
      <c r="AY144" s="14" t="s">
        <v>211</v>
      </c>
      <c r="BE144" s="166">
        <f>IF(N144="základná",J144,0)</f>
        <v>0</v>
      </c>
      <c r="BF144" s="166">
        <f>IF(N144="znížená",J144,0)</f>
        <v>0</v>
      </c>
      <c r="BG144" s="166">
        <f>IF(N144="zákl. prenesená",J144,0)</f>
        <v>0</v>
      </c>
      <c r="BH144" s="166">
        <f>IF(N144="zníž. prenesená",J144,0)</f>
        <v>0</v>
      </c>
      <c r="BI144" s="166">
        <f>IF(N144="nulová",J144,0)</f>
        <v>0</v>
      </c>
      <c r="BJ144" s="14" t="s">
        <v>84</v>
      </c>
      <c r="BK144" s="166">
        <f>ROUND(I144*H144,2)</f>
        <v>0</v>
      </c>
      <c r="BL144" s="14" t="s">
        <v>217</v>
      </c>
      <c r="BM144" s="165" t="s">
        <v>224</v>
      </c>
    </row>
    <row r="145" spans="1:65" s="2" customFormat="1" ht="16.5" customHeight="1" x14ac:dyDescent="0.2">
      <c r="A145" s="29"/>
      <c r="B145" s="152"/>
      <c r="C145" s="167" t="s">
        <v>239</v>
      </c>
      <c r="D145" s="167" t="s">
        <v>401</v>
      </c>
      <c r="E145" s="168" t="s">
        <v>2044</v>
      </c>
      <c r="F145" s="169" t="s">
        <v>2045</v>
      </c>
      <c r="G145" s="170" t="s">
        <v>257</v>
      </c>
      <c r="H145" s="171">
        <v>10</v>
      </c>
      <c r="I145" s="172"/>
      <c r="J145" s="173">
        <f>ROUND(I145*H145,2)</f>
        <v>0</v>
      </c>
      <c r="K145" s="174"/>
      <c r="L145" s="175"/>
      <c r="M145" s="176" t="s">
        <v>1</v>
      </c>
      <c r="N145" s="177" t="s">
        <v>37</v>
      </c>
      <c r="O145" s="58"/>
      <c r="P145" s="163">
        <f>O145*H145</f>
        <v>0</v>
      </c>
      <c r="Q145" s="163">
        <v>0</v>
      </c>
      <c r="R145" s="163">
        <f>Q145*H145</f>
        <v>0</v>
      </c>
      <c r="S145" s="163">
        <v>0</v>
      </c>
      <c r="T145" s="164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227</v>
      </c>
      <c r="AT145" s="165" t="s">
        <v>401</v>
      </c>
      <c r="AU145" s="165" t="s">
        <v>84</v>
      </c>
      <c r="AY145" s="14" t="s">
        <v>211</v>
      </c>
      <c r="BE145" s="166">
        <f>IF(N145="základná",J145,0)</f>
        <v>0</v>
      </c>
      <c r="BF145" s="166">
        <f>IF(N145="znížená",J145,0)</f>
        <v>0</v>
      </c>
      <c r="BG145" s="166">
        <f>IF(N145="zákl. prenesená",J145,0)</f>
        <v>0</v>
      </c>
      <c r="BH145" s="166">
        <f>IF(N145="zníž. prenesená",J145,0)</f>
        <v>0</v>
      </c>
      <c r="BI145" s="166">
        <f>IF(N145="nulová",J145,0)</f>
        <v>0</v>
      </c>
      <c r="BJ145" s="14" t="s">
        <v>84</v>
      </c>
      <c r="BK145" s="166">
        <f>ROUND(I145*H145,2)</f>
        <v>0</v>
      </c>
      <c r="BL145" s="14" t="s">
        <v>217</v>
      </c>
      <c r="BM145" s="165" t="s">
        <v>227</v>
      </c>
    </row>
    <row r="146" spans="1:65" s="2" customFormat="1" ht="16.5" customHeight="1" x14ac:dyDescent="0.2">
      <c r="A146" s="29"/>
      <c r="B146" s="152"/>
      <c r="C146" s="167" t="s">
        <v>267</v>
      </c>
      <c r="D146" s="167" t="s">
        <v>401</v>
      </c>
      <c r="E146" s="168" t="s">
        <v>2052</v>
      </c>
      <c r="F146" s="169" t="s">
        <v>2053</v>
      </c>
      <c r="G146" s="170" t="s">
        <v>385</v>
      </c>
      <c r="H146" s="171">
        <v>1</v>
      </c>
      <c r="I146" s="172"/>
      <c r="J146" s="173">
        <f>ROUND(I146*H146,2)</f>
        <v>0</v>
      </c>
      <c r="K146" s="174"/>
      <c r="L146" s="175"/>
      <c r="M146" s="176" t="s">
        <v>1</v>
      </c>
      <c r="N146" s="177" t="s">
        <v>37</v>
      </c>
      <c r="O146" s="58"/>
      <c r="P146" s="163">
        <f>O146*H146</f>
        <v>0</v>
      </c>
      <c r="Q146" s="163">
        <v>0</v>
      </c>
      <c r="R146" s="163">
        <f>Q146*H146</f>
        <v>0</v>
      </c>
      <c r="S146" s="163">
        <v>0</v>
      </c>
      <c r="T146" s="164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227</v>
      </c>
      <c r="AT146" s="165" t="s">
        <v>401</v>
      </c>
      <c r="AU146" s="165" t="s">
        <v>84</v>
      </c>
      <c r="AY146" s="14" t="s">
        <v>211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84</v>
      </c>
      <c r="BK146" s="166">
        <f>ROUND(I146*H146,2)</f>
        <v>0</v>
      </c>
      <c r="BL146" s="14" t="s">
        <v>217</v>
      </c>
      <c r="BM146" s="165" t="s">
        <v>231</v>
      </c>
    </row>
    <row r="147" spans="1:65" s="12" customFormat="1" ht="22.9" customHeight="1" x14ac:dyDescent="0.2">
      <c r="B147" s="139"/>
      <c r="D147" s="140" t="s">
        <v>70</v>
      </c>
      <c r="E147" s="150" t="s">
        <v>921</v>
      </c>
      <c r="F147" s="150" t="s">
        <v>2068</v>
      </c>
      <c r="I147" s="142"/>
      <c r="J147" s="151">
        <f>BK147</f>
        <v>0</v>
      </c>
      <c r="L147" s="139"/>
      <c r="M147" s="144"/>
      <c r="N147" s="145"/>
      <c r="O147" s="145"/>
      <c r="P147" s="146">
        <f>SUM(P148:P149)</f>
        <v>0</v>
      </c>
      <c r="Q147" s="145"/>
      <c r="R147" s="146">
        <f>SUM(R148:R149)</f>
        <v>0</v>
      </c>
      <c r="S147" s="145"/>
      <c r="T147" s="147">
        <f>SUM(T148:T149)</f>
        <v>0</v>
      </c>
      <c r="AR147" s="140" t="s">
        <v>78</v>
      </c>
      <c r="AT147" s="148" t="s">
        <v>70</v>
      </c>
      <c r="AU147" s="148" t="s">
        <v>78</v>
      </c>
      <c r="AY147" s="140" t="s">
        <v>211</v>
      </c>
      <c r="BK147" s="149">
        <f>SUM(BK148:BK149)</f>
        <v>0</v>
      </c>
    </row>
    <row r="148" spans="1:65" s="2" customFormat="1" ht="16.5" customHeight="1" x14ac:dyDescent="0.2">
      <c r="A148" s="29"/>
      <c r="B148" s="152"/>
      <c r="C148" s="167" t="s">
        <v>243</v>
      </c>
      <c r="D148" s="167" t="s">
        <v>401</v>
      </c>
      <c r="E148" s="168" t="s">
        <v>2069</v>
      </c>
      <c r="F148" s="169" t="s">
        <v>2070</v>
      </c>
      <c r="G148" s="170" t="s">
        <v>257</v>
      </c>
      <c r="H148" s="171">
        <v>20</v>
      </c>
      <c r="I148" s="172"/>
      <c r="J148" s="173">
        <f>ROUND(I148*H148,2)</f>
        <v>0</v>
      </c>
      <c r="K148" s="174"/>
      <c r="L148" s="175"/>
      <c r="M148" s="176" t="s">
        <v>1</v>
      </c>
      <c r="N148" s="177" t="s">
        <v>37</v>
      </c>
      <c r="O148" s="58"/>
      <c r="P148" s="163">
        <f>O148*H148</f>
        <v>0</v>
      </c>
      <c r="Q148" s="163">
        <v>0</v>
      </c>
      <c r="R148" s="163">
        <f>Q148*H148</f>
        <v>0</v>
      </c>
      <c r="S148" s="163">
        <v>0</v>
      </c>
      <c r="T148" s="164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227</v>
      </c>
      <c r="AT148" s="165" t="s">
        <v>401</v>
      </c>
      <c r="AU148" s="165" t="s">
        <v>84</v>
      </c>
      <c r="AY148" s="14" t="s">
        <v>211</v>
      </c>
      <c r="BE148" s="166">
        <f>IF(N148="základná",J148,0)</f>
        <v>0</v>
      </c>
      <c r="BF148" s="166">
        <f>IF(N148="znížená",J148,0)</f>
        <v>0</v>
      </c>
      <c r="BG148" s="166">
        <f>IF(N148="zákl. prenesená",J148,0)</f>
        <v>0</v>
      </c>
      <c r="BH148" s="166">
        <f>IF(N148="zníž. prenesená",J148,0)</f>
        <v>0</v>
      </c>
      <c r="BI148" s="166">
        <f>IF(N148="nulová",J148,0)</f>
        <v>0</v>
      </c>
      <c r="BJ148" s="14" t="s">
        <v>84</v>
      </c>
      <c r="BK148" s="166">
        <f>ROUND(I148*H148,2)</f>
        <v>0</v>
      </c>
      <c r="BL148" s="14" t="s">
        <v>217</v>
      </c>
      <c r="BM148" s="165" t="s">
        <v>234</v>
      </c>
    </row>
    <row r="149" spans="1:65" s="2" customFormat="1" ht="16.5" customHeight="1" x14ac:dyDescent="0.2">
      <c r="A149" s="29"/>
      <c r="B149" s="152"/>
      <c r="C149" s="167" t="s">
        <v>274</v>
      </c>
      <c r="D149" s="167" t="s">
        <v>401</v>
      </c>
      <c r="E149" s="168" t="s">
        <v>2073</v>
      </c>
      <c r="F149" s="169" t="s">
        <v>2074</v>
      </c>
      <c r="G149" s="170" t="s">
        <v>257</v>
      </c>
      <c r="H149" s="171">
        <v>95</v>
      </c>
      <c r="I149" s="172"/>
      <c r="J149" s="173">
        <f>ROUND(I149*H149,2)</f>
        <v>0</v>
      </c>
      <c r="K149" s="174"/>
      <c r="L149" s="175"/>
      <c r="M149" s="184" t="s">
        <v>1</v>
      </c>
      <c r="N149" s="185" t="s">
        <v>37</v>
      </c>
      <c r="O149" s="181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227</v>
      </c>
      <c r="AT149" s="165" t="s">
        <v>401</v>
      </c>
      <c r="AU149" s="165" t="s">
        <v>84</v>
      </c>
      <c r="AY149" s="14" t="s">
        <v>211</v>
      </c>
      <c r="BE149" s="166">
        <f>IF(N149="základná",J149,0)</f>
        <v>0</v>
      </c>
      <c r="BF149" s="166">
        <f>IF(N149="znížená",J149,0)</f>
        <v>0</v>
      </c>
      <c r="BG149" s="166">
        <f>IF(N149="zákl. prenesená",J149,0)</f>
        <v>0</v>
      </c>
      <c r="BH149" s="166">
        <f>IF(N149="zníž. prenesená",J149,0)</f>
        <v>0</v>
      </c>
      <c r="BI149" s="166">
        <f>IF(N149="nulová",J149,0)</f>
        <v>0</v>
      </c>
      <c r="BJ149" s="14" t="s">
        <v>84</v>
      </c>
      <c r="BK149" s="166">
        <f>ROUND(I149*H149,2)</f>
        <v>0</v>
      </c>
      <c r="BL149" s="14" t="s">
        <v>217</v>
      </c>
      <c r="BM149" s="165" t="s">
        <v>239</v>
      </c>
    </row>
    <row r="150" spans="1:65" s="2" customFormat="1" ht="6.95" customHeight="1" x14ac:dyDescent="0.2">
      <c r="A150" s="29"/>
      <c r="B150" s="47"/>
      <c r="C150" s="48"/>
      <c r="D150" s="48"/>
      <c r="E150" s="48"/>
      <c r="F150" s="48"/>
      <c r="G150" s="48"/>
      <c r="H150" s="48"/>
      <c r="I150" s="48"/>
      <c r="J150" s="48"/>
      <c r="K150" s="48"/>
      <c r="L150" s="30"/>
      <c r="M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</sheetData>
  <autoFilter ref="C125:K149" xr:uid="{00000000-0009-0000-0000-000012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BM225"/>
  <sheetViews>
    <sheetView showGridLines="0" topLeftCell="A211" workbookViewId="0">
      <selection activeCell="I121" sqref="I121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85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178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180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ROUND((SUM(BE131:BE224)),  2)</f>
        <v>0</v>
      </c>
      <c r="G35" s="105"/>
      <c r="H35" s="105"/>
      <c r="I35" s="106">
        <v>0.23</v>
      </c>
      <c r="J35" s="104">
        <f>ROUND(((SUM(BE131:BE224))*I35),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ROUND((SUM(BF131:BF224)),  2)</f>
        <v>0</v>
      </c>
      <c r="G36" s="105"/>
      <c r="H36" s="105"/>
      <c r="I36" s="106">
        <v>0.23</v>
      </c>
      <c r="J36" s="104">
        <f>ROUND(((SUM(BF131:BF224))*I36),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ROUND((SUM(BG131:BG224)),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ROUND((SUM(BH131:BH224)),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ROUND((SUM(BI131:BI224)),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178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01.01 - Zateplenie obvod.plášťa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J131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186</v>
      </c>
      <c r="E99" s="122"/>
      <c r="F99" s="122"/>
      <c r="G99" s="122"/>
      <c r="H99" s="122"/>
      <c r="I99" s="122"/>
      <c r="J99" s="123">
        <f>J132</f>
        <v>0</v>
      </c>
      <c r="L99" s="120"/>
    </row>
    <row r="100" spans="1:47" s="10" customFormat="1" ht="19.899999999999999" hidden="1" customHeight="1" x14ac:dyDescent="0.2">
      <c r="B100" s="124"/>
      <c r="D100" s="125" t="s">
        <v>187</v>
      </c>
      <c r="E100" s="126"/>
      <c r="F100" s="126"/>
      <c r="G100" s="126"/>
      <c r="H100" s="126"/>
      <c r="I100" s="126"/>
      <c r="J100" s="127">
        <f>J133</f>
        <v>0</v>
      </c>
      <c r="L100" s="124"/>
    </row>
    <row r="101" spans="1:47" s="10" customFormat="1" ht="19.899999999999999" hidden="1" customHeight="1" x14ac:dyDescent="0.2">
      <c r="B101" s="124"/>
      <c r="D101" s="125" t="s">
        <v>188</v>
      </c>
      <c r="E101" s="126"/>
      <c r="F101" s="126"/>
      <c r="G101" s="126"/>
      <c r="H101" s="126"/>
      <c r="I101" s="126"/>
      <c r="J101" s="127">
        <f>J141</f>
        <v>0</v>
      </c>
      <c r="L101" s="124"/>
    </row>
    <row r="102" spans="1:47" s="10" customFormat="1" ht="19.899999999999999" hidden="1" customHeight="1" x14ac:dyDescent="0.2">
      <c r="B102" s="124"/>
      <c r="D102" s="125" t="s">
        <v>189</v>
      </c>
      <c r="E102" s="126"/>
      <c r="F102" s="126"/>
      <c r="G102" s="126"/>
      <c r="H102" s="126"/>
      <c r="I102" s="126"/>
      <c r="J102" s="127">
        <f>J148</f>
        <v>0</v>
      </c>
      <c r="L102" s="124"/>
    </row>
    <row r="103" spans="1:47" s="10" customFormat="1" ht="19.899999999999999" hidden="1" customHeight="1" x14ac:dyDescent="0.2">
      <c r="B103" s="124"/>
      <c r="D103" s="125" t="s">
        <v>190</v>
      </c>
      <c r="E103" s="126"/>
      <c r="F103" s="126"/>
      <c r="G103" s="126"/>
      <c r="H103" s="126"/>
      <c r="I103" s="126"/>
      <c r="J103" s="127">
        <f>J164</f>
        <v>0</v>
      </c>
      <c r="L103" s="124"/>
    </row>
    <row r="104" spans="1:47" s="10" customFormat="1" ht="19.899999999999999" hidden="1" customHeight="1" x14ac:dyDescent="0.2">
      <c r="B104" s="124"/>
      <c r="D104" s="125" t="s">
        <v>191</v>
      </c>
      <c r="E104" s="126"/>
      <c r="F104" s="126"/>
      <c r="G104" s="126"/>
      <c r="H104" s="126"/>
      <c r="I104" s="126"/>
      <c r="J104" s="127">
        <f>J185</f>
        <v>0</v>
      </c>
      <c r="L104" s="124"/>
    </row>
    <row r="105" spans="1:47" s="9" customFormat="1" ht="24.95" hidden="1" customHeight="1" x14ac:dyDescent="0.2">
      <c r="B105" s="120"/>
      <c r="D105" s="121" t="s">
        <v>192</v>
      </c>
      <c r="E105" s="122"/>
      <c r="F105" s="122"/>
      <c r="G105" s="122"/>
      <c r="H105" s="122"/>
      <c r="I105" s="122"/>
      <c r="J105" s="123">
        <f>J187</f>
        <v>0</v>
      </c>
      <c r="L105" s="120"/>
    </row>
    <row r="106" spans="1:47" s="10" customFormat="1" ht="19.899999999999999" hidden="1" customHeight="1" x14ac:dyDescent="0.2">
      <c r="B106" s="124"/>
      <c r="D106" s="125" t="s">
        <v>193</v>
      </c>
      <c r="E106" s="126"/>
      <c r="F106" s="126"/>
      <c r="G106" s="126"/>
      <c r="H106" s="126"/>
      <c r="I106" s="126"/>
      <c r="J106" s="127">
        <f>J188</f>
        <v>0</v>
      </c>
      <c r="L106" s="124"/>
    </row>
    <row r="107" spans="1:47" s="10" customFormat="1" ht="19.899999999999999" hidden="1" customHeight="1" x14ac:dyDescent="0.2">
      <c r="B107" s="124"/>
      <c r="D107" s="125" t="s">
        <v>194</v>
      </c>
      <c r="E107" s="126"/>
      <c r="F107" s="126"/>
      <c r="G107" s="126"/>
      <c r="H107" s="126"/>
      <c r="I107" s="126"/>
      <c r="J107" s="127">
        <f>J194</f>
        <v>0</v>
      </c>
      <c r="L107" s="124"/>
    </row>
    <row r="108" spans="1:47" s="10" customFormat="1" ht="19.899999999999999" hidden="1" customHeight="1" x14ac:dyDescent="0.2">
      <c r="B108" s="124"/>
      <c r="D108" s="125" t="s">
        <v>195</v>
      </c>
      <c r="E108" s="126"/>
      <c r="F108" s="126"/>
      <c r="G108" s="126"/>
      <c r="H108" s="126"/>
      <c r="I108" s="126"/>
      <c r="J108" s="127">
        <f>J201</f>
        <v>0</v>
      </c>
      <c r="L108" s="124"/>
    </row>
    <row r="109" spans="1:47" s="10" customFormat="1" ht="19.899999999999999" hidden="1" customHeight="1" x14ac:dyDescent="0.2">
      <c r="B109" s="124"/>
      <c r="D109" s="125" t="s">
        <v>196</v>
      </c>
      <c r="E109" s="126"/>
      <c r="F109" s="126"/>
      <c r="G109" s="126"/>
      <c r="H109" s="126"/>
      <c r="I109" s="126"/>
      <c r="J109" s="127">
        <f>J221</f>
        <v>0</v>
      </c>
      <c r="L109" s="124"/>
    </row>
    <row r="110" spans="1:47" s="2" customFormat="1" ht="21.75" hidden="1" customHeight="1" x14ac:dyDescent="0.2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6.95" hidden="1" customHeight="1" x14ac:dyDescent="0.2">
      <c r="A111" s="29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hidden="1" x14ac:dyDescent="0.2"/>
    <row r="113" spans="1:31" hidden="1" x14ac:dyDescent="0.2"/>
    <row r="114" spans="1:31" hidden="1" x14ac:dyDescent="0.2"/>
    <row r="115" spans="1:31" s="2" customFormat="1" ht="6.95" customHeight="1" x14ac:dyDescent="0.2">
      <c r="A115" s="29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24.95" customHeight="1" x14ac:dyDescent="0.2">
      <c r="A116" s="29"/>
      <c r="B116" s="30"/>
      <c r="C116" s="18" t="s">
        <v>197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6.9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2" customHeight="1" x14ac:dyDescent="0.2">
      <c r="A118" s="29"/>
      <c r="B118" s="30"/>
      <c r="C118" s="24" t="s">
        <v>15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6.5" customHeight="1" x14ac:dyDescent="0.2">
      <c r="A119" s="29"/>
      <c r="B119" s="30"/>
      <c r="C119" s="29"/>
      <c r="D119" s="29"/>
      <c r="E119" s="252" t="str">
        <f>E7</f>
        <v>HS Hálkova - rekonštrukcia objektu, Hálkova 3, BA</v>
      </c>
      <c r="F119" s="253"/>
      <c r="G119" s="253"/>
      <c r="H119" s="253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1" customFormat="1" ht="12" customHeight="1" x14ac:dyDescent="0.2">
      <c r="B120" s="17"/>
      <c r="C120" s="24" t="s">
        <v>177</v>
      </c>
      <c r="L120" s="17"/>
    </row>
    <row r="121" spans="1:31" s="2" customFormat="1" ht="16.5" customHeight="1" x14ac:dyDescent="0.2">
      <c r="A121" s="29"/>
      <c r="B121" s="30"/>
      <c r="C121" s="29"/>
      <c r="D121" s="29"/>
      <c r="E121" s="252" t="s">
        <v>178</v>
      </c>
      <c r="F121" s="251"/>
      <c r="G121" s="251"/>
      <c r="H121" s="251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 x14ac:dyDescent="0.2">
      <c r="A122" s="29"/>
      <c r="B122" s="30"/>
      <c r="C122" s="24" t="s">
        <v>179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 x14ac:dyDescent="0.2">
      <c r="A123" s="29"/>
      <c r="B123" s="30"/>
      <c r="C123" s="29"/>
      <c r="D123" s="29"/>
      <c r="E123" s="225" t="str">
        <f>E11</f>
        <v>SO 01.01 - Zateplenie obvod.plášťa</v>
      </c>
      <c r="F123" s="251"/>
      <c r="G123" s="251"/>
      <c r="H123" s="251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 x14ac:dyDescent="0.2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 x14ac:dyDescent="0.2">
      <c r="A125" s="29"/>
      <c r="B125" s="30"/>
      <c r="C125" s="24" t="s">
        <v>19</v>
      </c>
      <c r="D125" s="29"/>
      <c r="E125" s="29"/>
      <c r="F125" s="22" t="str">
        <f>F14</f>
        <v xml:space="preserve"> </v>
      </c>
      <c r="G125" s="29"/>
      <c r="H125" s="29"/>
      <c r="I125" s="24" t="s">
        <v>21</v>
      </c>
      <c r="J125" s="55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 x14ac:dyDescent="0.2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 x14ac:dyDescent="0.2">
      <c r="A127" s="29"/>
      <c r="B127" s="30"/>
      <c r="C127" s="24" t="s">
        <v>22</v>
      </c>
      <c r="D127" s="29"/>
      <c r="E127" s="29"/>
      <c r="F127" s="22" t="str">
        <f>E17</f>
        <v xml:space="preserve"> </v>
      </c>
      <c r="G127" s="29"/>
      <c r="H127" s="29"/>
      <c r="I127" s="24" t="s">
        <v>27</v>
      </c>
      <c r="J127" s="27" t="str">
        <f>E23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 x14ac:dyDescent="0.2">
      <c r="A128" s="29"/>
      <c r="B128" s="30"/>
      <c r="C128" s="24" t="s">
        <v>25</v>
      </c>
      <c r="D128" s="29"/>
      <c r="E128" s="29"/>
      <c r="F128" s="22" t="str">
        <f>IF(E20="","",E20)</f>
        <v>Vyplň údaj</v>
      </c>
      <c r="G128" s="29"/>
      <c r="H128" s="29"/>
      <c r="I128" s="24" t="s">
        <v>28</v>
      </c>
      <c r="J128" s="27" t="str">
        <f>E26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 x14ac:dyDescent="0.2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 x14ac:dyDescent="0.2">
      <c r="A130" s="128"/>
      <c r="B130" s="129"/>
      <c r="C130" s="130" t="s">
        <v>198</v>
      </c>
      <c r="D130" s="131" t="s">
        <v>56</v>
      </c>
      <c r="E130" s="131" t="s">
        <v>52</v>
      </c>
      <c r="F130" s="131" t="s">
        <v>53</v>
      </c>
      <c r="G130" s="131" t="s">
        <v>199</v>
      </c>
      <c r="H130" s="131" t="s">
        <v>200</v>
      </c>
      <c r="I130" s="131" t="s">
        <v>201</v>
      </c>
      <c r="J130" s="132" t="s">
        <v>183</v>
      </c>
      <c r="K130" s="133" t="s">
        <v>202</v>
      </c>
      <c r="L130" s="134"/>
      <c r="M130" s="62" t="s">
        <v>1</v>
      </c>
      <c r="N130" s="63" t="s">
        <v>35</v>
      </c>
      <c r="O130" s="63" t="s">
        <v>203</v>
      </c>
      <c r="P130" s="63" t="s">
        <v>204</v>
      </c>
      <c r="Q130" s="63" t="s">
        <v>205</v>
      </c>
      <c r="R130" s="63" t="s">
        <v>206</v>
      </c>
      <c r="S130" s="63" t="s">
        <v>207</v>
      </c>
      <c r="T130" s="64" t="s">
        <v>208</v>
      </c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</row>
    <row r="131" spans="1:65" s="2" customFormat="1" ht="22.9" customHeight="1" x14ac:dyDescent="0.25">
      <c r="A131" s="29"/>
      <c r="B131" s="30"/>
      <c r="C131" s="69" t="s">
        <v>184</v>
      </c>
      <c r="D131" s="29"/>
      <c r="E131" s="29"/>
      <c r="F131" s="29"/>
      <c r="G131" s="29"/>
      <c r="H131" s="29"/>
      <c r="I131" s="29"/>
      <c r="J131" s="135">
        <f>BK131</f>
        <v>0</v>
      </c>
      <c r="K131" s="29"/>
      <c r="L131" s="30"/>
      <c r="M131" s="65"/>
      <c r="N131" s="56"/>
      <c r="O131" s="66"/>
      <c r="P131" s="136">
        <f>P132+P187</f>
        <v>0</v>
      </c>
      <c r="Q131" s="66"/>
      <c r="R131" s="136">
        <f>R132+R187</f>
        <v>163.5177806385</v>
      </c>
      <c r="S131" s="66"/>
      <c r="T131" s="137">
        <f>T132+T187</f>
        <v>80.158274999999989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70</v>
      </c>
      <c r="AU131" s="14" t="s">
        <v>185</v>
      </c>
      <c r="BK131" s="138">
        <f>BK132+BK187</f>
        <v>0</v>
      </c>
    </row>
    <row r="132" spans="1:65" s="12" customFormat="1" ht="25.9" customHeight="1" x14ac:dyDescent="0.2">
      <c r="B132" s="139"/>
      <c r="D132" s="140" t="s">
        <v>70</v>
      </c>
      <c r="E132" s="141" t="s">
        <v>209</v>
      </c>
      <c r="F132" s="141" t="s">
        <v>210</v>
      </c>
      <c r="I132" s="142"/>
      <c r="J132" s="143">
        <f>BK132</f>
        <v>0</v>
      </c>
      <c r="L132" s="139"/>
      <c r="M132" s="144"/>
      <c r="N132" s="145"/>
      <c r="O132" s="145"/>
      <c r="P132" s="146">
        <f>P133+P141+P148+P164+P185</f>
        <v>0</v>
      </c>
      <c r="Q132" s="145"/>
      <c r="R132" s="146">
        <f>R133+R141+R148+R164+R185</f>
        <v>151.45384503849999</v>
      </c>
      <c r="S132" s="145"/>
      <c r="T132" s="147">
        <f>T133+T141+T148+T164+T185</f>
        <v>79.013499999999993</v>
      </c>
      <c r="AR132" s="140" t="s">
        <v>78</v>
      </c>
      <c r="AT132" s="148" t="s">
        <v>70</v>
      </c>
      <c r="AU132" s="148" t="s">
        <v>71</v>
      </c>
      <c r="AY132" s="140" t="s">
        <v>211</v>
      </c>
      <c r="BK132" s="149">
        <f>BK133+BK141+BK148+BK164+BK185</f>
        <v>0</v>
      </c>
    </row>
    <row r="133" spans="1:65" s="12" customFormat="1" ht="22.9" customHeight="1" x14ac:dyDescent="0.2">
      <c r="B133" s="139"/>
      <c r="D133" s="140" t="s">
        <v>70</v>
      </c>
      <c r="E133" s="150" t="s">
        <v>78</v>
      </c>
      <c r="F133" s="150" t="s">
        <v>212</v>
      </c>
      <c r="I133" s="142"/>
      <c r="J133" s="151">
        <f>BK133</f>
        <v>0</v>
      </c>
      <c r="L133" s="139"/>
      <c r="M133" s="144"/>
      <c r="N133" s="145"/>
      <c r="O133" s="145"/>
      <c r="P133" s="146">
        <f>SUM(P134:P140)</f>
        <v>0</v>
      </c>
      <c r="Q133" s="145"/>
      <c r="R133" s="146">
        <f>SUM(R134:R140)</f>
        <v>0</v>
      </c>
      <c r="S133" s="145"/>
      <c r="T133" s="147">
        <f>SUM(T134:T140)</f>
        <v>43.47</v>
      </c>
      <c r="AR133" s="140" t="s">
        <v>78</v>
      </c>
      <c r="AT133" s="148" t="s">
        <v>70</v>
      </c>
      <c r="AU133" s="148" t="s">
        <v>78</v>
      </c>
      <c r="AY133" s="140" t="s">
        <v>211</v>
      </c>
      <c r="BK133" s="149">
        <f>SUM(BK134:BK140)</f>
        <v>0</v>
      </c>
    </row>
    <row r="134" spans="1:65" s="2" customFormat="1" ht="33" customHeight="1" x14ac:dyDescent="0.2">
      <c r="A134" s="29"/>
      <c r="B134" s="152"/>
      <c r="C134" s="153" t="s">
        <v>78</v>
      </c>
      <c r="D134" s="153" t="s">
        <v>213</v>
      </c>
      <c r="E134" s="154" t="s">
        <v>214</v>
      </c>
      <c r="F134" s="155" t="s">
        <v>215</v>
      </c>
      <c r="G134" s="156" t="s">
        <v>216</v>
      </c>
      <c r="H134" s="157">
        <v>41.3</v>
      </c>
      <c r="I134" s="158"/>
      <c r="J134" s="159">
        <f t="shared" ref="J134:J140" si="0">ROUND(I134*H134,2)</f>
        <v>0</v>
      </c>
      <c r="K134" s="160"/>
      <c r="L134" s="30"/>
      <c r="M134" s="161" t="s">
        <v>1</v>
      </c>
      <c r="N134" s="162" t="s">
        <v>37</v>
      </c>
      <c r="O134" s="58"/>
      <c r="P134" s="163">
        <f t="shared" ref="P134:P140" si="1">O134*H134</f>
        <v>0</v>
      </c>
      <c r="Q134" s="163">
        <v>0</v>
      </c>
      <c r="R134" s="163">
        <f t="shared" ref="R134:R140" si="2">Q134*H134</f>
        <v>0</v>
      </c>
      <c r="S134" s="163">
        <v>0.4</v>
      </c>
      <c r="T134" s="164">
        <f t="shared" ref="T134:T140" si="3">S134*H134</f>
        <v>16.52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217</v>
      </c>
      <c r="AT134" s="165" t="s">
        <v>213</v>
      </c>
      <c r="AU134" s="165" t="s">
        <v>84</v>
      </c>
      <c r="AY134" s="14" t="s">
        <v>211</v>
      </c>
      <c r="BE134" s="166">
        <f t="shared" ref="BE134:BE140" si="4">IF(N134="základná",J134,0)</f>
        <v>0</v>
      </c>
      <c r="BF134" s="166">
        <f t="shared" ref="BF134:BF140" si="5">IF(N134="znížená",J134,0)</f>
        <v>0</v>
      </c>
      <c r="BG134" s="166">
        <f t="shared" ref="BG134:BG140" si="6">IF(N134="zákl. prenesená",J134,0)</f>
        <v>0</v>
      </c>
      <c r="BH134" s="166">
        <f t="shared" ref="BH134:BH140" si="7">IF(N134="zníž. prenesená",J134,0)</f>
        <v>0</v>
      </c>
      <c r="BI134" s="166">
        <f t="shared" ref="BI134:BI140" si="8">IF(N134="nulová",J134,0)</f>
        <v>0</v>
      </c>
      <c r="BJ134" s="14" t="s">
        <v>84</v>
      </c>
      <c r="BK134" s="166">
        <f t="shared" ref="BK134:BK140" si="9">ROUND(I134*H134,2)</f>
        <v>0</v>
      </c>
      <c r="BL134" s="14" t="s">
        <v>217</v>
      </c>
      <c r="BM134" s="165" t="s">
        <v>84</v>
      </c>
    </row>
    <row r="135" spans="1:65" s="2" customFormat="1" ht="33" customHeight="1" x14ac:dyDescent="0.2">
      <c r="A135" s="29"/>
      <c r="B135" s="152"/>
      <c r="C135" s="153" t="s">
        <v>84</v>
      </c>
      <c r="D135" s="153" t="s">
        <v>213</v>
      </c>
      <c r="E135" s="154" t="s">
        <v>218</v>
      </c>
      <c r="F135" s="155" t="s">
        <v>219</v>
      </c>
      <c r="G135" s="156" t="s">
        <v>216</v>
      </c>
      <c r="H135" s="157">
        <v>53.9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37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0.5</v>
      </c>
      <c r="T135" s="164">
        <f t="shared" si="3"/>
        <v>26.95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217</v>
      </c>
      <c r="AT135" s="165" t="s">
        <v>213</v>
      </c>
      <c r="AU135" s="165" t="s">
        <v>84</v>
      </c>
      <c r="AY135" s="14" t="s">
        <v>211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84</v>
      </c>
      <c r="BK135" s="166">
        <f t="shared" si="9"/>
        <v>0</v>
      </c>
      <c r="BL135" s="14" t="s">
        <v>217</v>
      </c>
      <c r="BM135" s="165" t="s">
        <v>217</v>
      </c>
    </row>
    <row r="136" spans="1:65" s="2" customFormat="1" ht="49.15" customHeight="1" x14ac:dyDescent="0.2">
      <c r="A136" s="29"/>
      <c r="B136" s="152"/>
      <c r="C136" s="153" t="s">
        <v>220</v>
      </c>
      <c r="D136" s="153" t="s">
        <v>213</v>
      </c>
      <c r="E136" s="154" t="s">
        <v>221</v>
      </c>
      <c r="F136" s="155" t="s">
        <v>222</v>
      </c>
      <c r="G136" s="156" t="s">
        <v>223</v>
      </c>
      <c r="H136" s="157">
        <v>10.4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37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217</v>
      </c>
      <c r="AT136" s="165" t="s">
        <v>213</v>
      </c>
      <c r="AU136" s="165" t="s">
        <v>84</v>
      </c>
      <c r="AY136" s="14" t="s">
        <v>211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84</v>
      </c>
      <c r="BK136" s="166">
        <f t="shared" si="9"/>
        <v>0</v>
      </c>
      <c r="BL136" s="14" t="s">
        <v>217</v>
      </c>
      <c r="BM136" s="165" t="s">
        <v>224</v>
      </c>
    </row>
    <row r="137" spans="1:65" s="2" customFormat="1" ht="37.9" customHeight="1" x14ac:dyDescent="0.2">
      <c r="A137" s="29"/>
      <c r="B137" s="152"/>
      <c r="C137" s="153" t="s">
        <v>217</v>
      </c>
      <c r="D137" s="153" t="s">
        <v>213</v>
      </c>
      <c r="E137" s="154" t="s">
        <v>225</v>
      </c>
      <c r="F137" s="155" t="s">
        <v>226</v>
      </c>
      <c r="G137" s="156" t="s">
        <v>223</v>
      </c>
      <c r="H137" s="157">
        <v>10.4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37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217</v>
      </c>
      <c r="AT137" s="165" t="s">
        <v>213</v>
      </c>
      <c r="AU137" s="165" t="s">
        <v>84</v>
      </c>
      <c r="AY137" s="14" t="s">
        <v>211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84</v>
      </c>
      <c r="BK137" s="166">
        <f t="shared" si="9"/>
        <v>0</v>
      </c>
      <c r="BL137" s="14" t="s">
        <v>217</v>
      </c>
      <c r="BM137" s="165" t="s">
        <v>227</v>
      </c>
    </row>
    <row r="138" spans="1:65" s="2" customFormat="1" ht="44.25" customHeight="1" x14ac:dyDescent="0.2">
      <c r="A138" s="29"/>
      <c r="B138" s="152"/>
      <c r="C138" s="153" t="s">
        <v>228</v>
      </c>
      <c r="D138" s="153" t="s">
        <v>213</v>
      </c>
      <c r="E138" s="154" t="s">
        <v>229</v>
      </c>
      <c r="F138" s="155" t="s">
        <v>230</v>
      </c>
      <c r="G138" s="156" t="s">
        <v>223</v>
      </c>
      <c r="H138" s="157">
        <v>124.8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37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217</v>
      </c>
      <c r="AT138" s="165" t="s">
        <v>213</v>
      </c>
      <c r="AU138" s="165" t="s">
        <v>84</v>
      </c>
      <c r="AY138" s="14" t="s">
        <v>211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84</v>
      </c>
      <c r="BK138" s="166">
        <f t="shared" si="9"/>
        <v>0</v>
      </c>
      <c r="BL138" s="14" t="s">
        <v>217</v>
      </c>
      <c r="BM138" s="165" t="s">
        <v>231</v>
      </c>
    </row>
    <row r="139" spans="1:65" s="2" customFormat="1" ht="21.75" customHeight="1" x14ac:dyDescent="0.2">
      <c r="A139" s="29"/>
      <c r="B139" s="152"/>
      <c r="C139" s="153" t="s">
        <v>224</v>
      </c>
      <c r="D139" s="153" t="s">
        <v>213</v>
      </c>
      <c r="E139" s="154" t="s">
        <v>232</v>
      </c>
      <c r="F139" s="155" t="s">
        <v>233</v>
      </c>
      <c r="G139" s="156" t="s">
        <v>223</v>
      </c>
      <c r="H139" s="157">
        <v>10.4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37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217</v>
      </c>
      <c r="AT139" s="165" t="s">
        <v>213</v>
      </c>
      <c r="AU139" s="165" t="s">
        <v>84</v>
      </c>
      <c r="AY139" s="14" t="s">
        <v>211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84</v>
      </c>
      <c r="BK139" s="166">
        <f t="shared" si="9"/>
        <v>0</v>
      </c>
      <c r="BL139" s="14" t="s">
        <v>217</v>
      </c>
      <c r="BM139" s="165" t="s">
        <v>234</v>
      </c>
    </row>
    <row r="140" spans="1:65" s="2" customFormat="1" ht="24.2" customHeight="1" x14ac:dyDescent="0.2">
      <c r="A140" s="29"/>
      <c r="B140" s="152"/>
      <c r="C140" s="153" t="s">
        <v>235</v>
      </c>
      <c r="D140" s="153" t="s">
        <v>213</v>
      </c>
      <c r="E140" s="154" t="s">
        <v>236</v>
      </c>
      <c r="F140" s="155" t="s">
        <v>237</v>
      </c>
      <c r="G140" s="156" t="s">
        <v>238</v>
      </c>
      <c r="H140" s="157">
        <v>16.52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37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217</v>
      </c>
      <c r="AT140" s="165" t="s">
        <v>213</v>
      </c>
      <c r="AU140" s="165" t="s">
        <v>84</v>
      </c>
      <c r="AY140" s="14" t="s">
        <v>211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84</v>
      </c>
      <c r="BK140" s="166">
        <f t="shared" si="9"/>
        <v>0</v>
      </c>
      <c r="BL140" s="14" t="s">
        <v>217</v>
      </c>
      <c r="BM140" s="165" t="s">
        <v>239</v>
      </c>
    </row>
    <row r="141" spans="1:65" s="12" customFormat="1" ht="22.9" customHeight="1" x14ac:dyDescent="0.2">
      <c r="B141" s="139"/>
      <c r="D141" s="140" t="s">
        <v>70</v>
      </c>
      <c r="E141" s="150" t="s">
        <v>228</v>
      </c>
      <c r="F141" s="150" t="s">
        <v>240</v>
      </c>
      <c r="I141" s="142"/>
      <c r="J141" s="151">
        <f>BK141</f>
        <v>0</v>
      </c>
      <c r="L141" s="139"/>
      <c r="M141" s="144"/>
      <c r="N141" s="145"/>
      <c r="O141" s="145"/>
      <c r="P141" s="146">
        <f>SUM(P142:P147)</f>
        <v>0</v>
      </c>
      <c r="Q141" s="145"/>
      <c r="R141" s="146">
        <f>SUM(R142:R147)</f>
        <v>33.883870972499999</v>
      </c>
      <c r="S141" s="145"/>
      <c r="T141" s="147">
        <f>SUM(T142:T147)</f>
        <v>0</v>
      </c>
      <c r="AR141" s="140" t="s">
        <v>78</v>
      </c>
      <c r="AT141" s="148" t="s">
        <v>70</v>
      </c>
      <c r="AU141" s="148" t="s">
        <v>78</v>
      </c>
      <c r="AY141" s="140" t="s">
        <v>211</v>
      </c>
      <c r="BK141" s="149">
        <f>SUM(BK142:BK147)</f>
        <v>0</v>
      </c>
    </row>
    <row r="142" spans="1:65" s="2" customFormat="1" ht="24.2" customHeight="1" x14ac:dyDescent="0.2">
      <c r="A142" s="29"/>
      <c r="B142" s="152"/>
      <c r="C142" s="153" t="s">
        <v>227</v>
      </c>
      <c r="D142" s="153" t="s">
        <v>213</v>
      </c>
      <c r="E142" s="154" t="s">
        <v>241</v>
      </c>
      <c r="F142" s="155" t="s">
        <v>242</v>
      </c>
      <c r="G142" s="156" t="s">
        <v>216</v>
      </c>
      <c r="H142" s="157">
        <v>29.7</v>
      </c>
      <c r="I142" s="158"/>
      <c r="J142" s="159">
        <f t="shared" ref="J142:J147" si="10">ROUND(I142*H142,2)</f>
        <v>0</v>
      </c>
      <c r="K142" s="160"/>
      <c r="L142" s="30"/>
      <c r="M142" s="161" t="s">
        <v>1</v>
      </c>
      <c r="N142" s="162" t="s">
        <v>37</v>
      </c>
      <c r="O142" s="58"/>
      <c r="P142" s="163">
        <f t="shared" ref="P142:P147" si="11">O142*H142</f>
        <v>0</v>
      </c>
      <c r="Q142" s="163">
        <v>0.18906999999999999</v>
      </c>
      <c r="R142" s="163">
        <f t="shared" ref="R142:R147" si="12">Q142*H142</f>
        <v>5.6153789999999999</v>
      </c>
      <c r="S142" s="163">
        <v>0</v>
      </c>
      <c r="T142" s="164">
        <f t="shared" ref="T142:T147" si="13"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217</v>
      </c>
      <c r="AT142" s="165" t="s">
        <v>213</v>
      </c>
      <c r="AU142" s="165" t="s">
        <v>84</v>
      </c>
      <c r="AY142" s="14" t="s">
        <v>211</v>
      </c>
      <c r="BE142" s="166">
        <f t="shared" ref="BE142:BE147" si="14">IF(N142="základná",J142,0)</f>
        <v>0</v>
      </c>
      <c r="BF142" s="166">
        <f t="shared" ref="BF142:BF147" si="15">IF(N142="znížená",J142,0)</f>
        <v>0</v>
      </c>
      <c r="BG142" s="166">
        <f t="shared" ref="BG142:BG147" si="16">IF(N142="zákl. prenesená",J142,0)</f>
        <v>0</v>
      </c>
      <c r="BH142" s="166">
        <f t="shared" ref="BH142:BH147" si="17">IF(N142="zníž. prenesená",J142,0)</f>
        <v>0</v>
      </c>
      <c r="BI142" s="166">
        <f t="shared" ref="BI142:BI147" si="18">IF(N142="nulová",J142,0)</f>
        <v>0</v>
      </c>
      <c r="BJ142" s="14" t="s">
        <v>84</v>
      </c>
      <c r="BK142" s="166">
        <f t="shared" ref="BK142:BK147" si="19">ROUND(I142*H142,2)</f>
        <v>0</v>
      </c>
      <c r="BL142" s="14" t="s">
        <v>217</v>
      </c>
      <c r="BM142" s="165" t="s">
        <v>243</v>
      </c>
    </row>
    <row r="143" spans="1:65" s="2" customFormat="1" ht="24.2" customHeight="1" x14ac:dyDescent="0.2">
      <c r="A143" s="29"/>
      <c r="B143" s="152"/>
      <c r="C143" s="153" t="s">
        <v>244</v>
      </c>
      <c r="D143" s="153" t="s">
        <v>213</v>
      </c>
      <c r="E143" s="154" t="s">
        <v>245</v>
      </c>
      <c r="F143" s="155" t="s">
        <v>246</v>
      </c>
      <c r="G143" s="156" t="s">
        <v>216</v>
      </c>
      <c r="H143" s="157">
        <v>29.7</v>
      </c>
      <c r="I143" s="158"/>
      <c r="J143" s="159">
        <f t="shared" si="10"/>
        <v>0</v>
      </c>
      <c r="K143" s="160"/>
      <c r="L143" s="30"/>
      <c r="M143" s="161" t="s">
        <v>1</v>
      </c>
      <c r="N143" s="162" t="s">
        <v>37</v>
      </c>
      <c r="O143" s="58"/>
      <c r="P143" s="163">
        <f t="shared" si="11"/>
        <v>0</v>
      </c>
      <c r="Q143" s="163">
        <v>0.34282912500000001</v>
      </c>
      <c r="R143" s="163">
        <f t="shared" si="12"/>
        <v>10.1820250125</v>
      </c>
      <c r="S143" s="163">
        <v>0</v>
      </c>
      <c r="T143" s="164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217</v>
      </c>
      <c r="AT143" s="165" t="s">
        <v>213</v>
      </c>
      <c r="AU143" s="165" t="s">
        <v>84</v>
      </c>
      <c r="AY143" s="14" t="s">
        <v>211</v>
      </c>
      <c r="BE143" s="166">
        <f t="shared" si="14"/>
        <v>0</v>
      </c>
      <c r="BF143" s="166">
        <f t="shared" si="15"/>
        <v>0</v>
      </c>
      <c r="BG143" s="166">
        <f t="shared" si="16"/>
        <v>0</v>
      </c>
      <c r="BH143" s="166">
        <f t="shared" si="17"/>
        <v>0</v>
      </c>
      <c r="BI143" s="166">
        <f t="shared" si="18"/>
        <v>0</v>
      </c>
      <c r="BJ143" s="14" t="s">
        <v>84</v>
      </c>
      <c r="BK143" s="166">
        <f t="shared" si="19"/>
        <v>0</v>
      </c>
      <c r="BL143" s="14" t="s">
        <v>217</v>
      </c>
      <c r="BM143" s="165" t="s">
        <v>247</v>
      </c>
    </row>
    <row r="144" spans="1:65" s="2" customFormat="1" ht="24.2" customHeight="1" x14ac:dyDescent="0.2">
      <c r="A144" s="29"/>
      <c r="B144" s="152"/>
      <c r="C144" s="153" t="s">
        <v>231</v>
      </c>
      <c r="D144" s="153" t="s">
        <v>213</v>
      </c>
      <c r="E144" s="154" t="s">
        <v>248</v>
      </c>
      <c r="F144" s="155" t="s">
        <v>249</v>
      </c>
      <c r="G144" s="156" t="s">
        <v>216</v>
      </c>
      <c r="H144" s="157">
        <v>9.8000000000000007</v>
      </c>
      <c r="I144" s="158"/>
      <c r="J144" s="159">
        <f t="shared" si="10"/>
        <v>0</v>
      </c>
      <c r="K144" s="160"/>
      <c r="L144" s="30"/>
      <c r="M144" s="161" t="s">
        <v>1</v>
      </c>
      <c r="N144" s="162" t="s">
        <v>37</v>
      </c>
      <c r="O144" s="58"/>
      <c r="P144" s="163">
        <f t="shared" si="11"/>
        <v>0</v>
      </c>
      <c r="Q144" s="163">
        <v>0.4189543</v>
      </c>
      <c r="R144" s="163">
        <f t="shared" si="12"/>
        <v>4.1057521399999999</v>
      </c>
      <c r="S144" s="163">
        <v>0</v>
      </c>
      <c r="T144" s="164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217</v>
      </c>
      <c r="AT144" s="165" t="s">
        <v>213</v>
      </c>
      <c r="AU144" s="165" t="s">
        <v>84</v>
      </c>
      <c r="AY144" s="14" t="s">
        <v>211</v>
      </c>
      <c r="BE144" s="166">
        <f t="shared" si="14"/>
        <v>0</v>
      </c>
      <c r="BF144" s="166">
        <f t="shared" si="15"/>
        <v>0</v>
      </c>
      <c r="BG144" s="166">
        <f t="shared" si="16"/>
        <v>0</v>
      </c>
      <c r="BH144" s="166">
        <f t="shared" si="17"/>
        <v>0</v>
      </c>
      <c r="BI144" s="166">
        <f t="shared" si="18"/>
        <v>0</v>
      </c>
      <c r="BJ144" s="14" t="s">
        <v>84</v>
      </c>
      <c r="BK144" s="166">
        <f t="shared" si="19"/>
        <v>0</v>
      </c>
      <c r="BL144" s="14" t="s">
        <v>217</v>
      </c>
      <c r="BM144" s="165" t="s">
        <v>250</v>
      </c>
    </row>
    <row r="145" spans="1:65" s="2" customFormat="1" ht="24.2" customHeight="1" x14ac:dyDescent="0.2">
      <c r="A145" s="29"/>
      <c r="B145" s="152"/>
      <c r="C145" s="153" t="s">
        <v>251</v>
      </c>
      <c r="D145" s="153" t="s">
        <v>213</v>
      </c>
      <c r="E145" s="154" t="s">
        <v>252</v>
      </c>
      <c r="F145" s="155" t="s">
        <v>253</v>
      </c>
      <c r="G145" s="156" t="s">
        <v>216</v>
      </c>
      <c r="H145" s="157">
        <v>29.7</v>
      </c>
      <c r="I145" s="158"/>
      <c r="J145" s="159">
        <f t="shared" si="10"/>
        <v>0</v>
      </c>
      <c r="K145" s="160"/>
      <c r="L145" s="30"/>
      <c r="M145" s="161" t="s">
        <v>1</v>
      </c>
      <c r="N145" s="162" t="s">
        <v>37</v>
      </c>
      <c r="O145" s="58"/>
      <c r="P145" s="163">
        <f t="shared" si="11"/>
        <v>0</v>
      </c>
      <c r="Q145" s="163">
        <v>0.46547699999999997</v>
      </c>
      <c r="R145" s="163">
        <f t="shared" si="12"/>
        <v>13.824666899999999</v>
      </c>
      <c r="S145" s="163">
        <v>0</v>
      </c>
      <c r="T145" s="164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217</v>
      </c>
      <c r="AT145" s="165" t="s">
        <v>213</v>
      </c>
      <c r="AU145" s="165" t="s">
        <v>84</v>
      </c>
      <c r="AY145" s="14" t="s">
        <v>211</v>
      </c>
      <c r="BE145" s="166">
        <f t="shared" si="14"/>
        <v>0</v>
      </c>
      <c r="BF145" s="166">
        <f t="shared" si="15"/>
        <v>0</v>
      </c>
      <c r="BG145" s="166">
        <f t="shared" si="16"/>
        <v>0</v>
      </c>
      <c r="BH145" s="166">
        <f t="shared" si="17"/>
        <v>0</v>
      </c>
      <c r="BI145" s="166">
        <f t="shared" si="18"/>
        <v>0</v>
      </c>
      <c r="BJ145" s="14" t="s">
        <v>84</v>
      </c>
      <c r="BK145" s="166">
        <f t="shared" si="19"/>
        <v>0</v>
      </c>
      <c r="BL145" s="14" t="s">
        <v>217</v>
      </c>
      <c r="BM145" s="165" t="s">
        <v>254</v>
      </c>
    </row>
    <row r="146" spans="1:65" s="2" customFormat="1" ht="24.2" customHeight="1" x14ac:dyDescent="0.2">
      <c r="A146" s="29"/>
      <c r="B146" s="152"/>
      <c r="C146" s="153" t="s">
        <v>234</v>
      </c>
      <c r="D146" s="153" t="s">
        <v>213</v>
      </c>
      <c r="E146" s="154" t="s">
        <v>255</v>
      </c>
      <c r="F146" s="155" t="s">
        <v>256</v>
      </c>
      <c r="G146" s="156" t="s">
        <v>257</v>
      </c>
      <c r="H146" s="157">
        <v>41.3</v>
      </c>
      <c r="I146" s="158"/>
      <c r="J146" s="159">
        <f t="shared" si="10"/>
        <v>0</v>
      </c>
      <c r="K146" s="160"/>
      <c r="L146" s="30"/>
      <c r="M146" s="161" t="s">
        <v>1</v>
      </c>
      <c r="N146" s="162" t="s">
        <v>37</v>
      </c>
      <c r="O146" s="58"/>
      <c r="P146" s="163">
        <f t="shared" si="11"/>
        <v>0</v>
      </c>
      <c r="Q146" s="163">
        <v>3.5999999999999999E-3</v>
      </c>
      <c r="R146" s="163">
        <f t="shared" si="12"/>
        <v>0.14867999999999998</v>
      </c>
      <c r="S146" s="163">
        <v>0</v>
      </c>
      <c r="T146" s="164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217</v>
      </c>
      <c r="AT146" s="165" t="s">
        <v>213</v>
      </c>
      <c r="AU146" s="165" t="s">
        <v>84</v>
      </c>
      <c r="AY146" s="14" t="s">
        <v>211</v>
      </c>
      <c r="BE146" s="166">
        <f t="shared" si="14"/>
        <v>0</v>
      </c>
      <c r="BF146" s="166">
        <f t="shared" si="15"/>
        <v>0</v>
      </c>
      <c r="BG146" s="166">
        <f t="shared" si="16"/>
        <v>0</v>
      </c>
      <c r="BH146" s="166">
        <f t="shared" si="17"/>
        <v>0</v>
      </c>
      <c r="BI146" s="166">
        <f t="shared" si="18"/>
        <v>0</v>
      </c>
      <c r="BJ146" s="14" t="s">
        <v>84</v>
      </c>
      <c r="BK146" s="166">
        <f t="shared" si="19"/>
        <v>0</v>
      </c>
      <c r="BL146" s="14" t="s">
        <v>217</v>
      </c>
      <c r="BM146" s="165" t="s">
        <v>258</v>
      </c>
    </row>
    <row r="147" spans="1:65" s="2" customFormat="1" ht="24.2" customHeight="1" x14ac:dyDescent="0.2">
      <c r="A147" s="29"/>
      <c r="B147" s="152"/>
      <c r="C147" s="153" t="s">
        <v>259</v>
      </c>
      <c r="D147" s="153" t="s">
        <v>213</v>
      </c>
      <c r="E147" s="154" t="s">
        <v>260</v>
      </c>
      <c r="F147" s="155" t="s">
        <v>261</v>
      </c>
      <c r="G147" s="156" t="s">
        <v>257</v>
      </c>
      <c r="H147" s="157">
        <v>41.3</v>
      </c>
      <c r="I147" s="158"/>
      <c r="J147" s="159">
        <f t="shared" si="10"/>
        <v>0</v>
      </c>
      <c r="K147" s="160"/>
      <c r="L147" s="30"/>
      <c r="M147" s="161" t="s">
        <v>1</v>
      </c>
      <c r="N147" s="162" t="s">
        <v>37</v>
      </c>
      <c r="O147" s="58"/>
      <c r="P147" s="163">
        <f t="shared" si="11"/>
        <v>0</v>
      </c>
      <c r="Q147" s="163">
        <v>1.784E-4</v>
      </c>
      <c r="R147" s="163">
        <f t="shared" si="12"/>
        <v>7.3679199999999992E-3</v>
      </c>
      <c r="S147" s="163">
        <v>0</v>
      </c>
      <c r="T147" s="164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243</v>
      </c>
      <c r="AT147" s="165" t="s">
        <v>213</v>
      </c>
      <c r="AU147" s="165" t="s">
        <v>84</v>
      </c>
      <c r="AY147" s="14" t="s">
        <v>211</v>
      </c>
      <c r="BE147" s="166">
        <f t="shared" si="14"/>
        <v>0</v>
      </c>
      <c r="BF147" s="166">
        <f t="shared" si="15"/>
        <v>0</v>
      </c>
      <c r="BG147" s="166">
        <f t="shared" si="16"/>
        <v>0</v>
      </c>
      <c r="BH147" s="166">
        <f t="shared" si="17"/>
        <v>0</v>
      </c>
      <c r="BI147" s="166">
        <f t="shared" si="18"/>
        <v>0</v>
      </c>
      <c r="BJ147" s="14" t="s">
        <v>84</v>
      </c>
      <c r="BK147" s="166">
        <f t="shared" si="19"/>
        <v>0</v>
      </c>
      <c r="BL147" s="14" t="s">
        <v>243</v>
      </c>
      <c r="BM147" s="165" t="s">
        <v>262</v>
      </c>
    </row>
    <row r="148" spans="1:65" s="12" customFormat="1" ht="22.9" customHeight="1" x14ac:dyDescent="0.2">
      <c r="B148" s="139"/>
      <c r="D148" s="140" t="s">
        <v>70</v>
      </c>
      <c r="E148" s="150" t="s">
        <v>224</v>
      </c>
      <c r="F148" s="150" t="s">
        <v>263</v>
      </c>
      <c r="I148" s="142"/>
      <c r="J148" s="151">
        <f>BK148</f>
        <v>0</v>
      </c>
      <c r="L148" s="139"/>
      <c r="M148" s="144"/>
      <c r="N148" s="145"/>
      <c r="O148" s="145"/>
      <c r="P148" s="146">
        <f>SUM(P149:P163)</f>
        <v>0</v>
      </c>
      <c r="Q148" s="145"/>
      <c r="R148" s="146">
        <f>SUM(R149:R163)</f>
        <v>88.045843115000011</v>
      </c>
      <c r="S148" s="145"/>
      <c r="T148" s="147">
        <f>SUM(T149:T163)</f>
        <v>0</v>
      </c>
      <c r="AR148" s="140" t="s">
        <v>78</v>
      </c>
      <c r="AT148" s="148" t="s">
        <v>70</v>
      </c>
      <c r="AU148" s="148" t="s">
        <v>78</v>
      </c>
      <c r="AY148" s="140" t="s">
        <v>211</v>
      </c>
      <c r="BK148" s="149">
        <f>SUM(BK149:BK163)</f>
        <v>0</v>
      </c>
    </row>
    <row r="149" spans="1:65" s="2" customFormat="1" ht="24.2" customHeight="1" x14ac:dyDescent="0.2">
      <c r="A149" s="29"/>
      <c r="B149" s="152"/>
      <c r="C149" s="153" t="s">
        <v>239</v>
      </c>
      <c r="D149" s="153" t="s">
        <v>213</v>
      </c>
      <c r="E149" s="154" t="s">
        <v>264</v>
      </c>
      <c r="F149" s="155" t="s">
        <v>265</v>
      </c>
      <c r="G149" s="156" t="s">
        <v>216</v>
      </c>
      <c r="H149" s="157">
        <v>1063</v>
      </c>
      <c r="I149" s="158"/>
      <c r="J149" s="159">
        <f t="shared" ref="J149:J163" si="20">ROUND(I149*H149,2)</f>
        <v>0</v>
      </c>
      <c r="K149" s="160"/>
      <c r="L149" s="30"/>
      <c r="M149" s="161" t="s">
        <v>1</v>
      </c>
      <c r="N149" s="162" t="s">
        <v>37</v>
      </c>
      <c r="O149" s="58"/>
      <c r="P149" s="163">
        <f t="shared" ref="P149:P163" si="21">O149*H149</f>
        <v>0</v>
      </c>
      <c r="Q149" s="163">
        <v>3.0753519999999999E-2</v>
      </c>
      <c r="R149" s="163">
        <f t="shared" ref="R149:R163" si="22">Q149*H149</f>
        <v>32.690991760000003</v>
      </c>
      <c r="S149" s="163">
        <v>0</v>
      </c>
      <c r="T149" s="164">
        <f t="shared" ref="T149:T163" si="23"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217</v>
      </c>
      <c r="AT149" s="165" t="s">
        <v>213</v>
      </c>
      <c r="AU149" s="165" t="s">
        <v>84</v>
      </c>
      <c r="AY149" s="14" t="s">
        <v>211</v>
      </c>
      <c r="BE149" s="166">
        <f t="shared" ref="BE149:BE163" si="24">IF(N149="základná",J149,0)</f>
        <v>0</v>
      </c>
      <c r="BF149" s="166">
        <f t="shared" ref="BF149:BF163" si="25">IF(N149="znížená",J149,0)</f>
        <v>0</v>
      </c>
      <c r="BG149" s="166">
        <f t="shared" ref="BG149:BG163" si="26">IF(N149="zákl. prenesená",J149,0)</f>
        <v>0</v>
      </c>
      <c r="BH149" s="166">
        <f t="shared" ref="BH149:BH163" si="27">IF(N149="zníž. prenesená",J149,0)</f>
        <v>0</v>
      </c>
      <c r="BI149" s="166">
        <f t="shared" ref="BI149:BI163" si="28">IF(N149="nulová",J149,0)</f>
        <v>0</v>
      </c>
      <c r="BJ149" s="14" t="s">
        <v>84</v>
      </c>
      <c r="BK149" s="166">
        <f t="shared" ref="BK149:BK163" si="29">ROUND(I149*H149,2)</f>
        <v>0</v>
      </c>
      <c r="BL149" s="14" t="s">
        <v>217</v>
      </c>
      <c r="BM149" s="165" t="s">
        <v>266</v>
      </c>
    </row>
    <row r="150" spans="1:65" s="2" customFormat="1" ht="24.2" customHeight="1" x14ac:dyDescent="0.2">
      <c r="A150" s="29"/>
      <c r="B150" s="152"/>
      <c r="C150" s="153" t="s">
        <v>267</v>
      </c>
      <c r="D150" s="153" t="s">
        <v>213</v>
      </c>
      <c r="E150" s="154" t="s">
        <v>268</v>
      </c>
      <c r="F150" s="155" t="s">
        <v>269</v>
      </c>
      <c r="G150" s="156" t="s">
        <v>216</v>
      </c>
      <c r="H150" s="157">
        <v>63.5</v>
      </c>
      <c r="I150" s="158"/>
      <c r="J150" s="159">
        <f t="shared" si="20"/>
        <v>0</v>
      </c>
      <c r="K150" s="160"/>
      <c r="L150" s="30"/>
      <c r="M150" s="161" t="s">
        <v>1</v>
      </c>
      <c r="N150" s="162" t="s">
        <v>37</v>
      </c>
      <c r="O150" s="58"/>
      <c r="P150" s="163">
        <f t="shared" si="21"/>
        <v>0</v>
      </c>
      <c r="Q150" s="163">
        <v>4.1313620000000002E-2</v>
      </c>
      <c r="R150" s="163">
        <f t="shared" si="22"/>
        <v>2.62341487</v>
      </c>
      <c r="S150" s="163">
        <v>0</v>
      </c>
      <c r="T150" s="164">
        <f t="shared" si="2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217</v>
      </c>
      <c r="AT150" s="165" t="s">
        <v>213</v>
      </c>
      <c r="AU150" s="165" t="s">
        <v>84</v>
      </c>
      <c r="AY150" s="14" t="s">
        <v>211</v>
      </c>
      <c r="BE150" s="166">
        <f t="shared" si="24"/>
        <v>0</v>
      </c>
      <c r="BF150" s="166">
        <f t="shared" si="25"/>
        <v>0</v>
      </c>
      <c r="BG150" s="166">
        <f t="shared" si="26"/>
        <v>0</v>
      </c>
      <c r="BH150" s="166">
        <f t="shared" si="27"/>
        <v>0</v>
      </c>
      <c r="BI150" s="166">
        <f t="shared" si="28"/>
        <v>0</v>
      </c>
      <c r="BJ150" s="14" t="s">
        <v>84</v>
      </c>
      <c r="BK150" s="166">
        <f t="shared" si="29"/>
        <v>0</v>
      </c>
      <c r="BL150" s="14" t="s">
        <v>217</v>
      </c>
      <c r="BM150" s="165" t="s">
        <v>270</v>
      </c>
    </row>
    <row r="151" spans="1:65" s="2" customFormat="1" ht="24.2" customHeight="1" x14ac:dyDescent="0.2">
      <c r="A151" s="29"/>
      <c r="B151" s="152"/>
      <c r="C151" s="153" t="s">
        <v>243</v>
      </c>
      <c r="D151" s="153" t="s">
        <v>213</v>
      </c>
      <c r="E151" s="154" t="s">
        <v>271</v>
      </c>
      <c r="F151" s="155" t="s">
        <v>272</v>
      </c>
      <c r="G151" s="156" t="s">
        <v>216</v>
      </c>
      <c r="H151" s="157">
        <v>162.5</v>
      </c>
      <c r="I151" s="158"/>
      <c r="J151" s="159">
        <f t="shared" si="20"/>
        <v>0</v>
      </c>
      <c r="K151" s="160"/>
      <c r="L151" s="30"/>
      <c r="M151" s="161" t="s">
        <v>1</v>
      </c>
      <c r="N151" s="162" t="s">
        <v>37</v>
      </c>
      <c r="O151" s="58"/>
      <c r="P151" s="163">
        <f t="shared" si="21"/>
        <v>0</v>
      </c>
      <c r="Q151" s="163">
        <v>3.5E-4</v>
      </c>
      <c r="R151" s="163">
        <f t="shared" si="22"/>
        <v>5.6875000000000002E-2</v>
      </c>
      <c r="S151" s="163">
        <v>0</v>
      </c>
      <c r="T151" s="164">
        <f t="shared" si="2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217</v>
      </c>
      <c r="AT151" s="165" t="s">
        <v>213</v>
      </c>
      <c r="AU151" s="165" t="s">
        <v>84</v>
      </c>
      <c r="AY151" s="14" t="s">
        <v>211</v>
      </c>
      <c r="BE151" s="166">
        <f t="shared" si="24"/>
        <v>0</v>
      </c>
      <c r="BF151" s="166">
        <f t="shared" si="25"/>
        <v>0</v>
      </c>
      <c r="BG151" s="166">
        <f t="shared" si="26"/>
        <v>0</v>
      </c>
      <c r="BH151" s="166">
        <f t="shared" si="27"/>
        <v>0</v>
      </c>
      <c r="BI151" s="166">
        <f t="shared" si="28"/>
        <v>0</v>
      </c>
      <c r="BJ151" s="14" t="s">
        <v>84</v>
      </c>
      <c r="BK151" s="166">
        <f t="shared" si="29"/>
        <v>0</v>
      </c>
      <c r="BL151" s="14" t="s">
        <v>217</v>
      </c>
      <c r="BM151" s="165" t="s">
        <v>273</v>
      </c>
    </row>
    <row r="152" spans="1:65" s="2" customFormat="1" ht="24.2" customHeight="1" x14ac:dyDescent="0.2">
      <c r="A152" s="29"/>
      <c r="B152" s="152"/>
      <c r="C152" s="153" t="s">
        <v>274</v>
      </c>
      <c r="D152" s="153" t="s">
        <v>213</v>
      </c>
      <c r="E152" s="154" t="s">
        <v>275</v>
      </c>
      <c r="F152" s="155" t="s">
        <v>276</v>
      </c>
      <c r="G152" s="156" t="s">
        <v>216</v>
      </c>
      <c r="H152" s="157">
        <v>486.5</v>
      </c>
      <c r="I152" s="158"/>
      <c r="J152" s="159">
        <f t="shared" si="20"/>
        <v>0</v>
      </c>
      <c r="K152" s="160"/>
      <c r="L152" s="30"/>
      <c r="M152" s="161" t="s">
        <v>1</v>
      </c>
      <c r="N152" s="162" t="s">
        <v>37</v>
      </c>
      <c r="O152" s="58"/>
      <c r="P152" s="163">
        <f t="shared" si="21"/>
        <v>0</v>
      </c>
      <c r="Q152" s="163">
        <v>2.0000000000000001E-4</v>
      </c>
      <c r="R152" s="163">
        <f t="shared" si="22"/>
        <v>9.7300000000000011E-2</v>
      </c>
      <c r="S152" s="163">
        <v>0</v>
      </c>
      <c r="T152" s="164">
        <f t="shared" si="2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217</v>
      </c>
      <c r="AT152" s="165" t="s">
        <v>213</v>
      </c>
      <c r="AU152" s="165" t="s">
        <v>84</v>
      </c>
      <c r="AY152" s="14" t="s">
        <v>211</v>
      </c>
      <c r="BE152" s="166">
        <f t="shared" si="24"/>
        <v>0</v>
      </c>
      <c r="BF152" s="166">
        <f t="shared" si="25"/>
        <v>0</v>
      </c>
      <c r="BG152" s="166">
        <f t="shared" si="26"/>
        <v>0</v>
      </c>
      <c r="BH152" s="166">
        <f t="shared" si="27"/>
        <v>0</v>
      </c>
      <c r="BI152" s="166">
        <f t="shared" si="28"/>
        <v>0</v>
      </c>
      <c r="BJ152" s="14" t="s">
        <v>84</v>
      </c>
      <c r="BK152" s="166">
        <f t="shared" si="29"/>
        <v>0</v>
      </c>
      <c r="BL152" s="14" t="s">
        <v>217</v>
      </c>
      <c r="BM152" s="165" t="s">
        <v>277</v>
      </c>
    </row>
    <row r="153" spans="1:65" s="2" customFormat="1" ht="24.2" customHeight="1" x14ac:dyDescent="0.2">
      <c r="A153" s="29"/>
      <c r="B153" s="152"/>
      <c r="C153" s="153" t="s">
        <v>247</v>
      </c>
      <c r="D153" s="153" t="s">
        <v>213</v>
      </c>
      <c r="E153" s="154" t="s">
        <v>278</v>
      </c>
      <c r="F153" s="155" t="s">
        <v>279</v>
      </c>
      <c r="G153" s="156" t="s">
        <v>216</v>
      </c>
      <c r="H153" s="157">
        <v>1338.7</v>
      </c>
      <c r="I153" s="158"/>
      <c r="J153" s="159">
        <f t="shared" si="20"/>
        <v>0</v>
      </c>
      <c r="K153" s="160"/>
      <c r="L153" s="30"/>
      <c r="M153" s="161" t="s">
        <v>1</v>
      </c>
      <c r="N153" s="162" t="s">
        <v>37</v>
      </c>
      <c r="O153" s="58"/>
      <c r="P153" s="163">
        <f t="shared" si="21"/>
        <v>0</v>
      </c>
      <c r="Q153" s="163">
        <v>2.32E-3</v>
      </c>
      <c r="R153" s="163">
        <f t="shared" si="22"/>
        <v>3.1057840000000003</v>
      </c>
      <c r="S153" s="163">
        <v>0</v>
      </c>
      <c r="T153" s="164">
        <f t="shared" si="2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217</v>
      </c>
      <c r="AT153" s="165" t="s">
        <v>213</v>
      </c>
      <c r="AU153" s="165" t="s">
        <v>84</v>
      </c>
      <c r="AY153" s="14" t="s">
        <v>211</v>
      </c>
      <c r="BE153" s="166">
        <f t="shared" si="24"/>
        <v>0</v>
      </c>
      <c r="BF153" s="166">
        <f t="shared" si="25"/>
        <v>0</v>
      </c>
      <c r="BG153" s="166">
        <f t="shared" si="26"/>
        <v>0</v>
      </c>
      <c r="BH153" s="166">
        <f t="shared" si="27"/>
        <v>0</v>
      </c>
      <c r="BI153" s="166">
        <f t="shared" si="28"/>
        <v>0</v>
      </c>
      <c r="BJ153" s="14" t="s">
        <v>84</v>
      </c>
      <c r="BK153" s="166">
        <f t="shared" si="29"/>
        <v>0</v>
      </c>
      <c r="BL153" s="14" t="s">
        <v>217</v>
      </c>
      <c r="BM153" s="165" t="s">
        <v>280</v>
      </c>
    </row>
    <row r="154" spans="1:65" s="2" customFormat="1" ht="24.2" customHeight="1" x14ac:dyDescent="0.2">
      <c r="A154" s="29"/>
      <c r="B154" s="152"/>
      <c r="C154" s="153" t="s">
        <v>281</v>
      </c>
      <c r="D154" s="153" t="s">
        <v>213</v>
      </c>
      <c r="E154" s="154" t="s">
        <v>282</v>
      </c>
      <c r="F154" s="155" t="s">
        <v>283</v>
      </c>
      <c r="G154" s="156" t="s">
        <v>216</v>
      </c>
      <c r="H154" s="157">
        <v>162.5</v>
      </c>
      <c r="I154" s="158"/>
      <c r="J154" s="159">
        <f t="shared" si="20"/>
        <v>0</v>
      </c>
      <c r="K154" s="160"/>
      <c r="L154" s="30"/>
      <c r="M154" s="161" t="s">
        <v>1</v>
      </c>
      <c r="N154" s="162" t="s">
        <v>37</v>
      </c>
      <c r="O154" s="58"/>
      <c r="P154" s="163">
        <f t="shared" si="21"/>
        <v>0</v>
      </c>
      <c r="Q154" s="163">
        <v>1.47E-2</v>
      </c>
      <c r="R154" s="163">
        <f t="shared" si="22"/>
        <v>2.3887499999999999</v>
      </c>
      <c r="S154" s="163">
        <v>0</v>
      </c>
      <c r="T154" s="164">
        <f t="shared" si="2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217</v>
      </c>
      <c r="AT154" s="165" t="s">
        <v>213</v>
      </c>
      <c r="AU154" s="165" t="s">
        <v>84</v>
      </c>
      <c r="AY154" s="14" t="s">
        <v>211</v>
      </c>
      <c r="BE154" s="166">
        <f t="shared" si="24"/>
        <v>0</v>
      </c>
      <c r="BF154" s="166">
        <f t="shared" si="25"/>
        <v>0</v>
      </c>
      <c r="BG154" s="166">
        <f t="shared" si="26"/>
        <v>0</v>
      </c>
      <c r="BH154" s="166">
        <f t="shared" si="27"/>
        <v>0</v>
      </c>
      <c r="BI154" s="166">
        <f t="shared" si="28"/>
        <v>0</v>
      </c>
      <c r="BJ154" s="14" t="s">
        <v>84</v>
      </c>
      <c r="BK154" s="166">
        <f t="shared" si="29"/>
        <v>0</v>
      </c>
      <c r="BL154" s="14" t="s">
        <v>217</v>
      </c>
      <c r="BM154" s="165" t="s">
        <v>284</v>
      </c>
    </row>
    <row r="155" spans="1:65" s="2" customFormat="1" ht="44.25" customHeight="1" x14ac:dyDescent="0.2">
      <c r="A155" s="29"/>
      <c r="B155" s="152"/>
      <c r="C155" s="153" t="s">
        <v>250</v>
      </c>
      <c r="D155" s="153" t="s">
        <v>213</v>
      </c>
      <c r="E155" s="154" t="s">
        <v>285</v>
      </c>
      <c r="F155" s="155" t="s">
        <v>286</v>
      </c>
      <c r="G155" s="156" t="s">
        <v>216</v>
      </c>
      <c r="H155" s="157">
        <v>59.8</v>
      </c>
      <c r="I155" s="158"/>
      <c r="J155" s="159">
        <f t="shared" si="20"/>
        <v>0</v>
      </c>
      <c r="K155" s="160"/>
      <c r="L155" s="30"/>
      <c r="M155" s="161" t="s">
        <v>1</v>
      </c>
      <c r="N155" s="162" t="s">
        <v>37</v>
      </c>
      <c r="O155" s="58"/>
      <c r="P155" s="163">
        <f t="shared" si="21"/>
        <v>0</v>
      </c>
      <c r="Q155" s="163">
        <v>1.2994E-2</v>
      </c>
      <c r="R155" s="163">
        <f t="shared" si="22"/>
        <v>0.77704119999999999</v>
      </c>
      <c r="S155" s="163">
        <v>0</v>
      </c>
      <c r="T155" s="164">
        <f t="shared" si="2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217</v>
      </c>
      <c r="AT155" s="165" t="s">
        <v>213</v>
      </c>
      <c r="AU155" s="165" t="s">
        <v>84</v>
      </c>
      <c r="AY155" s="14" t="s">
        <v>211</v>
      </c>
      <c r="BE155" s="166">
        <f t="shared" si="24"/>
        <v>0</v>
      </c>
      <c r="BF155" s="166">
        <f t="shared" si="25"/>
        <v>0</v>
      </c>
      <c r="BG155" s="166">
        <f t="shared" si="26"/>
        <v>0</v>
      </c>
      <c r="BH155" s="166">
        <f t="shared" si="27"/>
        <v>0</v>
      </c>
      <c r="BI155" s="166">
        <f t="shared" si="28"/>
        <v>0</v>
      </c>
      <c r="BJ155" s="14" t="s">
        <v>84</v>
      </c>
      <c r="BK155" s="166">
        <f t="shared" si="29"/>
        <v>0</v>
      </c>
      <c r="BL155" s="14" t="s">
        <v>217</v>
      </c>
      <c r="BM155" s="165" t="s">
        <v>287</v>
      </c>
    </row>
    <row r="156" spans="1:65" s="2" customFormat="1" ht="44.25" customHeight="1" x14ac:dyDescent="0.2">
      <c r="A156" s="29"/>
      <c r="B156" s="152"/>
      <c r="C156" s="153" t="s">
        <v>288</v>
      </c>
      <c r="D156" s="153" t="s">
        <v>213</v>
      </c>
      <c r="E156" s="154" t="s">
        <v>289</v>
      </c>
      <c r="F156" s="155" t="s">
        <v>290</v>
      </c>
      <c r="G156" s="156" t="s">
        <v>216</v>
      </c>
      <c r="H156" s="157">
        <v>13.9</v>
      </c>
      <c r="I156" s="158"/>
      <c r="J156" s="159">
        <f t="shared" si="20"/>
        <v>0</v>
      </c>
      <c r="K156" s="160"/>
      <c r="L156" s="30"/>
      <c r="M156" s="161" t="s">
        <v>1</v>
      </c>
      <c r="N156" s="162" t="s">
        <v>37</v>
      </c>
      <c r="O156" s="58"/>
      <c r="P156" s="163">
        <f t="shared" si="21"/>
        <v>0</v>
      </c>
      <c r="Q156" s="163">
        <v>1.1358999999999999E-2</v>
      </c>
      <c r="R156" s="163">
        <f t="shared" si="22"/>
        <v>0.15789010000000001</v>
      </c>
      <c r="S156" s="163">
        <v>0</v>
      </c>
      <c r="T156" s="164">
        <f t="shared" si="2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217</v>
      </c>
      <c r="AT156" s="165" t="s">
        <v>213</v>
      </c>
      <c r="AU156" s="165" t="s">
        <v>84</v>
      </c>
      <c r="AY156" s="14" t="s">
        <v>211</v>
      </c>
      <c r="BE156" s="166">
        <f t="shared" si="24"/>
        <v>0</v>
      </c>
      <c r="BF156" s="166">
        <f t="shared" si="25"/>
        <v>0</v>
      </c>
      <c r="BG156" s="166">
        <f t="shared" si="26"/>
        <v>0</v>
      </c>
      <c r="BH156" s="166">
        <f t="shared" si="27"/>
        <v>0</v>
      </c>
      <c r="BI156" s="166">
        <f t="shared" si="28"/>
        <v>0</v>
      </c>
      <c r="BJ156" s="14" t="s">
        <v>84</v>
      </c>
      <c r="BK156" s="166">
        <f t="shared" si="29"/>
        <v>0</v>
      </c>
      <c r="BL156" s="14" t="s">
        <v>217</v>
      </c>
      <c r="BM156" s="165" t="s">
        <v>291</v>
      </c>
    </row>
    <row r="157" spans="1:65" s="2" customFormat="1" ht="37.9" customHeight="1" x14ac:dyDescent="0.2">
      <c r="A157" s="29"/>
      <c r="B157" s="152"/>
      <c r="C157" s="153" t="s">
        <v>254</v>
      </c>
      <c r="D157" s="153" t="s">
        <v>213</v>
      </c>
      <c r="E157" s="154" t="s">
        <v>292</v>
      </c>
      <c r="F157" s="155" t="s">
        <v>293</v>
      </c>
      <c r="G157" s="156" t="s">
        <v>216</v>
      </c>
      <c r="H157" s="157">
        <v>10.4</v>
      </c>
      <c r="I157" s="158"/>
      <c r="J157" s="159">
        <f t="shared" si="20"/>
        <v>0</v>
      </c>
      <c r="K157" s="160"/>
      <c r="L157" s="30"/>
      <c r="M157" s="161" t="s">
        <v>1</v>
      </c>
      <c r="N157" s="162" t="s">
        <v>37</v>
      </c>
      <c r="O157" s="58"/>
      <c r="P157" s="163">
        <f t="shared" si="21"/>
        <v>0</v>
      </c>
      <c r="Q157" s="163">
        <v>1.2775999999999999E-2</v>
      </c>
      <c r="R157" s="163">
        <f t="shared" si="22"/>
        <v>0.1328704</v>
      </c>
      <c r="S157" s="163">
        <v>0</v>
      </c>
      <c r="T157" s="164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217</v>
      </c>
      <c r="AT157" s="165" t="s">
        <v>213</v>
      </c>
      <c r="AU157" s="165" t="s">
        <v>84</v>
      </c>
      <c r="AY157" s="14" t="s">
        <v>211</v>
      </c>
      <c r="BE157" s="166">
        <f t="shared" si="24"/>
        <v>0</v>
      </c>
      <c r="BF157" s="166">
        <f t="shared" si="25"/>
        <v>0</v>
      </c>
      <c r="BG157" s="166">
        <f t="shared" si="26"/>
        <v>0</v>
      </c>
      <c r="BH157" s="166">
        <f t="shared" si="27"/>
        <v>0</v>
      </c>
      <c r="BI157" s="166">
        <f t="shared" si="28"/>
        <v>0</v>
      </c>
      <c r="BJ157" s="14" t="s">
        <v>84</v>
      </c>
      <c r="BK157" s="166">
        <f t="shared" si="29"/>
        <v>0</v>
      </c>
      <c r="BL157" s="14" t="s">
        <v>217</v>
      </c>
      <c r="BM157" s="165" t="s">
        <v>294</v>
      </c>
    </row>
    <row r="158" spans="1:65" s="2" customFormat="1" ht="37.9" customHeight="1" x14ac:dyDescent="0.2">
      <c r="A158" s="29"/>
      <c r="B158" s="152"/>
      <c r="C158" s="153" t="s">
        <v>7</v>
      </c>
      <c r="D158" s="153" t="s">
        <v>213</v>
      </c>
      <c r="E158" s="154" t="s">
        <v>295</v>
      </c>
      <c r="F158" s="155" t="s">
        <v>296</v>
      </c>
      <c r="G158" s="156" t="s">
        <v>216</v>
      </c>
      <c r="H158" s="157">
        <v>10.3</v>
      </c>
      <c r="I158" s="158"/>
      <c r="J158" s="159">
        <f t="shared" si="20"/>
        <v>0</v>
      </c>
      <c r="K158" s="160"/>
      <c r="L158" s="30"/>
      <c r="M158" s="161" t="s">
        <v>1</v>
      </c>
      <c r="N158" s="162" t="s">
        <v>37</v>
      </c>
      <c r="O158" s="58"/>
      <c r="P158" s="163">
        <f t="shared" si="21"/>
        <v>0</v>
      </c>
      <c r="Q158" s="163">
        <v>1.3421000000000001E-2</v>
      </c>
      <c r="R158" s="163">
        <f t="shared" si="22"/>
        <v>0.13823630000000001</v>
      </c>
      <c r="S158" s="163">
        <v>0</v>
      </c>
      <c r="T158" s="164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217</v>
      </c>
      <c r="AT158" s="165" t="s">
        <v>213</v>
      </c>
      <c r="AU158" s="165" t="s">
        <v>84</v>
      </c>
      <c r="AY158" s="14" t="s">
        <v>211</v>
      </c>
      <c r="BE158" s="166">
        <f t="shared" si="24"/>
        <v>0</v>
      </c>
      <c r="BF158" s="166">
        <f t="shared" si="25"/>
        <v>0</v>
      </c>
      <c r="BG158" s="166">
        <f t="shared" si="26"/>
        <v>0</v>
      </c>
      <c r="BH158" s="166">
        <f t="shared" si="27"/>
        <v>0</v>
      </c>
      <c r="BI158" s="166">
        <f t="shared" si="28"/>
        <v>0</v>
      </c>
      <c r="BJ158" s="14" t="s">
        <v>84</v>
      </c>
      <c r="BK158" s="166">
        <f t="shared" si="29"/>
        <v>0</v>
      </c>
      <c r="BL158" s="14" t="s">
        <v>217</v>
      </c>
      <c r="BM158" s="165" t="s">
        <v>297</v>
      </c>
    </row>
    <row r="159" spans="1:65" s="2" customFormat="1" ht="37.9" customHeight="1" x14ac:dyDescent="0.2">
      <c r="A159" s="29"/>
      <c r="B159" s="152"/>
      <c r="C159" s="153" t="s">
        <v>266</v>
      </c>
      <c r="D159" s="153" t="s">
        <v>213</v>
      </c>
      <c r="E159" s="154" t="s">
        <v>298</v>
      </c>
      <c r="F159" s="155" t="s">
        <v>299</v>
      </c>
      <c r="G159" s="156" t="s">
        <v>216</v>
      </c>
      <c r="H159" s="157">
        <v>73.599999999999994</v>
      </c>
      <c r="I159" s="158"/>
      <c r="J159" s="159">
        <f t="shared" si="20"/>
        <v>0</v>
      </c>
      <c r="K159" s="160"/>
      <c r="L159" s="30"/>
      <c r="M159" s="161" t="s">
        <v>1</v>
      </c>
      <c r="N159" s="162" t="s">
        <v>37</v>
      </c>
      <c r="O159" s="58"/>
      <c r="P159" s="163">
        <f t="shared" si="21"/>
        <v>0</v>
      </c>
      <c r="Q159" s="163">
        <v>1.438E-2</v>
      </c>
      <c r="R159" s="163">
        <f t="shared" si="22"/>
        <v>1.058368</v>
      </c>
      <c r="S159" s="163">
        <v>0</v>
      </c>
      <c r="T159" s="164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217</v>
      </c>
      <c r="AT159" s="165" t="s">
        <v>213</v>
      </c>
      <c r="AU159" s="165" t="s">
        <v>84</v>
      </c>
      <c r="AY159" s="14" t="s">
        <v>211</v>
      </c>
      <c r="BE159" s="166">
        <f t="shared" si="24"/>
        <v>0</v>
      </c>
      <c r="BF159" s="166">
        <f t="shared" si="25"/>
        <v>0</v>
      </c>
      <c r="BG159" s="166">
        <f t="shared" si="26"/>
        <v>0</v>
      </c>
      <c r="BH159" s="166">
        <f t="shared" si="27"/>
        <v>0</v>
      </c>
      <c r="BI159" s="166">
        <f t="shared" si="28"/>
        <v>0</v>
      </c>
      <c r="BJ159" s="14" t="s">
        <v>84</v>
      </c>
      <c r="BK159" s="166">
        <f t="shared" si="29"/>
        <v>0</v>
      </c>
      <c r="BL159" s="14" t="s">
        <v>217</v>
      </c>
      <c r="BM159" s="165" t="s">
        <v>300</v>
      </c>
    </row>
    <row r="160" spans="1:65" s="2" customFormat="1" ht="37.9" customHeight="1" x14ac:dyDescent="0.2">
      <c r="A160" s="29"/>
      <c r="B160" s="152"/>
      <c r="C160" s="153" t="s">
        <v>301</v>
      </c>
      <c r="D160" s="153" t="s">
        <v>213</v>
      </c>
      <c r="E160" s="154" t="s">
        <v>302</v>
      </c>
      <c r="F160" s="155" t="s">
        <v>303</v>
      </c>
      <c r="G160" s="156" t="s">
        <v>216</v>
      </c>
      <c r="H160" s="157">
        <v>63.5</v>
      </c>
      <c r="I160" s="158"/>
      <c r="J160" s="159">
        <f t="shared" si="20"/>
        <v>0</v>
      </c>
      <c r="K160" s="160"/>
      <c r="L160" s="30"/>
      <c r="M160" s="161" t="s">
        <v>1</v>
      </c>
      <c r="N160" s="162" t="s">
        <v>37</v>
      </c>
      <c r="O160" s="58"/>
      <c r="P160" s="163">
        <f t="shared" si="21"/>
        <v>0</v>
      </c>
      <c r="Q160" s="163">
        <v>1.47365E-2</v>
      </c>
      <c r="R160" s="163">
        <f t="shared" si="22"/>
        <v>0.93576775000000001</v>
      </c>
      <c r="S160" s="163">
        <v>0</v>
      </c>
      <c r="T160" s="164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217</v>
      </c>
      <c r="AT160" s="165" t="s">
        <v>213</v>
      </c>
      <c r="AU160" s="165" t="s">
        <v>84</v>
      </c>
      <c r="AY160" s="14" t="s">
        <v>211</v>
      </c>
      <c r="BE160" s="166">
        <f t="shared" si="24"/>
        <v>0</v>
      </c>
      <c r="BF160" s="166">
        <f t="shared" si="25"/>
        <v>0</v>
      </c>
      <c r="BG160" s="166">
        <f t="shared" si="26"/>
        <v>0</v>
      </c>
      <c r="BH160" s="166">
        <f t="shared" si="27"/>
        <v>0</v>
      </c>
      <c r="BI160" s="166">
        <f t="shared" si="28"/>
        <v>0</v>
      </c>
      <c r="BJ160" s="14" t="s">
        <v>84</v>
      </c>
      <c r="BK160" s="166">
        <f t="shared" si="29"/>
        <v>0</v>
      </c>
      <c r="BL160" s="14" t="s">
        <v>217</v>
      </c>
      <c r="BM160" s="165" t="s">
        <v>304</v>
      </c>
    </row>
    <row r="161" spans="1:65" s="2" customFormat="1" ht="37.9" customHeight="1" x14ac:dyDescent="0.2">
      <c r="A161" s="29"/>
      <c r="B161" s="152"/>
      <c r="C161" s="153" t="s">
        <v>270</v>
      </c>
      <c r="D161" s="153" t="s">
        <v>213</v>
      </c>
      <c r="E161" s="154" t="s">
        <v>305</v>
      </c>
      <c r="F161" s="155" t="s">
        <v>306</v>
      </c>
      <c r="G161" s="156" t="s">
        <v>216</v>
      </c>
      <c r="H161" s="157">
        <v>201</v>
      </c>
      <c r="I161" s="158"/>
      <c r="J161" s="159">
        <f t="shared" si="20"/>
        <v>0</v>
      </c>
      <c r="K161" s="160"/>
      <c r="L161" s="30"/>
      <c r="M161" s="161" t="s">
        <v>1</v>
      </c>
      <c r="N161" s="162" t="s">
        <v>37</v>
      </c>
      <c r="O161" s="58"/>
      <c r="P161" s="163">
        <f t="shared" si="21"/>
        <v>0</v>
      </c>
      <c r="Q161" s="163">
        <v>2.34515E-2</v>
      </c>
      <c r="R161" s="163">
        <f t="shared" si="22"/>
        <v>4.7137514999999999</v>
      </c>
      <c r="S161" s="163">
        <v>0</v>
      </c>
      <c r="T161" s="164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217</v>
      </c>
      <c r="AT161" s="165" t="s">
        <v>213</v>
      </c>
      <c r="AU161" s="165" t="s">
        <v>84</v>
      </c>
      <c r="AY161" s="14" t="s">
        <v>211</v>
      </c>
      <c r="BE161" s="166">
        <f t="shared" si="24"/>
        <v>0</v>
      </c>
      <c r="BF161" s="166">
        <f t="shared" si="25"/>
        <v>0</v>
      </c>
      <c r="BG161" s="166">
        <f t="shared" si="26"/>
        <v>0</v>
      </c>
      <c r="BH161" s="166">
        <f t="shared" si="27"/>
        <v>0</v>
      </c>
      <c r="BI161" s="166">
        <f t="shared" si="28"/>
        <v>0</v>
      </c>
      <c r="BJ161" s="14" t="s">
        <v>84</v>
      </c>
      <c r="BK161" s="166">
        <f t="shared" si="29"/>
        <v>0</v>
      </c>
      <c r="BL161" s="14" t="s">
        <v>217</v>
      </c>
      <c r="BM161" s="165" t="s">
        <v>307</v>
      </c>
    </row>
    <row r="162" spans="1:65" s="2" customFormat="1" ht="37.9" customHeight="1" x14ac:dyDescent="0.2">
      <c r="A162" s="29"/>
      <c r="B162" s="152"/>
      <c r="C162" s="153" t="s">
        <v>308</v>
      </c>
      <c r="D162" s="153" t="s">
        <v>213</v>
      </c>
      <c r="E162" s="154" t="s">
        <v>309</v>
      </c>
      <c r="F162" s="155" t="s">
        <v>310</v>
      </c>
      <c r="G162" s="156" t="s">
        <v>216</v>
      </c>
      <c r="H162" s="157">
        <v>895.5</v>
      </c>
      <c r="I162" s="158"/>
      <c r="J162" s="159">
        <f t="shared" si="20"/>
        <v>0</v>
      </c>
      <c r="K162" s="160"/>
      <c r="L162" s="30"/>
      <c r="M162" s="161" t="s">
        <v>1</v>
      </c>
      <c r="N162" s="162" t="s">
        <v>37</v>
      </c>
      <c r="O162" s="58"/>
      <c r="P162" s="163">
        <f t="shared" si="21"/>
        <v>0</v>
      </c>
      <c r="Q162" s="163">
        <v>3.5695999999999999E-2</v>
      </c>
      <c r="R162" s="163">
        <f t="shared" si="22"/>
        <v>31.965767999999997</v>
      </c>
      <c r="S162" s="163">
        <v>0</v>
      </c>
      <c r="T162" s="164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217</v>
      </c>
      <c r="AT162" s="165" t="s">
        <v>213</v>
      </c>
      <c r="AU162" s="165" t="s">
        <v>84</v>
      </c>
      <c r="AY162" s="14" t="s">
        <v>211</v>
      </c>
      <c r="BE162" s="166">
        <f t="shared" si="24"/>
        <v>0</v>
      </c>
      <c r="BF162" s="166">
        <f t="shared" si="25"/>
        <v>0</v>
      </c>
      <c r="BG162" s="166">
        <f t="shared" si="26"/>
        <v>0</v>
      </c>
      <c r="BH162" s="166">
        <f t="shared" si="27"/>
        <v>0</v>
      </c>
      <c r="BI162" s="166">
        <f t="shared" si="28"/>
        <v>0</v>
      </c>
      <c r="BJ162" s="14" t="s">
        <v>84</v>
      </c>
      <c r="BK162" s="166">
        <f t="shared" si="29"/>
        <v>0</v>
      </c>
      <c r="BL162" s="14" t="s">
        <v>217</v>
      </c>
      <c r="BM162" s="165" t="s">
        <v>311</v>
      </c>
    </row>
    <row r="163" spans="1:65" s="2" customFormat="1" ht="44.25" customHeight="1" x14ac:dyDescent="0.2">
      <c r="A163" s="29"/>
      <c r="B163" s="152"/>
      <c r="C163" s="153" t="s">
        <v>273</v>
      </c>
      <c r="D163" s="153" t="s">
        <v>213</v>
      </c>
      <c r="E163" s="154" t="s">
        <v>312</v>
      </c>
      <c r="F163" s="155" t="s">
        <v>313</v>
      </c>
      <c r="G163" s="156" t="s">
        <v>216</v>
      </c>
      <c r="H163" s="157">
        <v>157.69999999999999</v>
      </c>
      <c r="I163" s="158"/>
      <c r="J163" s="159">
        <f t="shared" si="20"/>
        <v>0</v>
      </c>
      <c r="K163" s="160"/>
      <c r="L163" s="30"/>
      <c r="M163" s="161" t="s">
        <v>1</v>
      </c>
      <c r="N163" s="162" t="s">
        <v>37</v>
      </c>
      <c r="O163" s="58"/>
      <c r="P163" s="163">
        <f t="shared" si="21"/>
        <v>0</v>
      </c>
      <c r="Q163" s="163">
        <v>4.5675550000000002E-2</v>
      </c>
      <c r="R163" s="163">
        <f t="shared" si="22"/>
        <v>7.2030342349999996</v>
      </c>
      <c r="S163" s="163">
        <v>0</v>
      </c>
      <c r="T163" s="164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217</v>
      </c>
      <c r="AT163" s="165" t="s">
        <v>213</v>
      </c>
      <c r="AU163" s="165" t="s">
        <v>84</v>
      </c>
      <c r="AY163" s="14" t="s">
        <v>211</v>
      </c>
      <c r="BE163" s="166">
        <f t="shared" si="24"/>
        <v>0</v>
      </c>
      <c r="BF163" s="166">
        <f t="shared" si="25"/>
        <v>0</v>
      </c>
      <c r="BG163" s="166">
        <f t="shared" si="26"/>
        <v>0</v>
      </c>
      <c r="BH163" s="166">
        <f t="shared" si="27"/>
        <v>0</v>
      </c>
      <c r="BI163" s="166">
        <f t="shared" si="28"/>
        <v>0</v>
      </c>
      <c r="BJ163" s="14" t="s">
        <v>84</v>
      </c>
      <c r="BK163" s="166">
        <f t="shared" si="29"/>
        <v>0</v>
      </c>
      <c r="BL163" s="14" t="s">
        <v>217</v>
      </c>
      <c r="BM163" s="165" t="s">
        <v>314</v>
      </c>
    </row>
    <row r="164" spans="1:65" s="12" customFormat="1" ht="22.9" customHeight="1" x14ac:dyDescent="0.2">
      <c r="B164" s="139"/>
      <c r="D164" s="140" t="s">
        <v>70</v>
      </c>
      <c r="E164" s="150" t="s">
        <v>244</v>
      </c>
      <c r="F164" s="150" t="s">
        <v>315</v>
      </c>
      <c r="I164" s="142"/>
      <c r="J164" s="151">
        <f>BK164</f>
        <v>0</v>
      </c>
      <c r="L164" s="139"/>
      <c r="M164" s="144"/>
      <c r="N164" s="145"/>
      <c r="O164" s="145"/>
      <c r="P164" s="146">
        <f>SUM(P165:P184)</f>
        <v>0</v>
      </c>
      <c r="Q164" s="145"/>
      <c r="R164" s="146">
        <f>SUM(R165:R184)</f>
        <v>29.524130951</v>
      </c>
      <c r="S164" s="145"/>
      <c r="T164" s="147">
        <f>SUM(T165:T184)</f>
        <v>35.543500000000002</v>
      </c>
      <c r="AR164" s="140" t="s">
        <v>78</v>
      </c>
      <c r="AT164" s="148" t="s">
        <v>70</v>
      </c>
      <c r="AU164" s="148" t="s">
        <v>78</v>
      </c>
      <c r="AY164" s="140" t="s">
        <v>211</v>
      </c>
      <c r="BK164" s="149">
        <f>SUM(BK165:BK184)</f>
        <v>0</v>
      </c>
    </row>
    <row r="165" spans="1:65" s="2" customFormat="1" ht="24.2" customHeight="1" x14ac:dyDescent="0.2">
      <c r="A165" s="29"/>
      <c r="B165" s="152"/>
      <c r="C165" s="153" t="s">
        <v>316</v>
      </c>
      <c r="D165" s="153" t="s">
        <v>213</v>
      </c>
      <c r="E165" s="154" t="s">
        <v>317</v>
      </c>
      <c r="F165" s="155" t="s">
        <v>318</v>
      </c>
      <c r="G165" s="156" t="s">
        <v>216</v>
      </c>
      <c r="H165" s="157">
        <v>7.5</v>
      </c>
      <c r="I165" s="158"/>
      <c r="J165" s="159">
        <f t="shared" ref="J165:J184" si="30">ROUND(I165*H165,2)</f>
        <v>0</v>
      </c>
      <c r="K165" s="160"/>
      <c r="L165" s="30"/>
      <c r="M165" s="161" t="s">
        <v>1</v>
      </c>
      <c r="N165" s="162" t="s">
        <v>37</v>
      </c>
      <c r="O165" s="58"/>
      <c r="P165" s="163">
        <f t="shared" ref="P165:P184" si="31">O165*H165</f>
        <v>0</v>
      </c>
      <c r="Q165" s="163">
        <v>6.3000000000000003E-4</v>
      </c>
      <c r="R165" s="163">
        <f t="shared" ref="R165:R184" si="32">Q165*H165</f>
        <v>4.725E-3</v>
      </c>
      <c r="S165" s="163">
        <v>0</v>
      </c>
      <c r="T165" s="164">
        <f t="shared" ref="T165:T184" si="33"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217</v>
      </c>
      <c r="AT165" s="165" t="s">
        <v>213</v>
      </c>
      <c r="AU165" s="165" t="s">
        <v>84</v>
      </c>
      <c r="AY165" s="14" t="s">
        <v>211</v>
      </c>
      <c r="BE165" s="166">
        <f t="shared" ref="BE165:BE184" si="34">IF(N165="základná",J165,0)</f>
        <v>0</v>
      </c>
      <c r="BF165" s="166">
        <f t="shared" ref="BF165:BF184" si="35">IF(N165="znížená",J165,0)</f>
        <v>0</v>
      </c>
      <c r="BG165" s="166">
        <f t="shared" ref="BG165:BG184" si="36">IF(N165="zákl. prenesená",J165,0)</f>
        <v>0</v>
      </c>
      <c r="BH165" s="166">
        <f t="shared" ref="BH165:BH184" si="37">IF(N165="zníž. prenesená",J165,0)</f>
        <v>0</v>
      </c>
      <c r="BI165" s="166">
        <f t="shared" ref="BI165:BI184" si="38">IF(N165="nulová",J165,0)</f>
        <v>0</v>
      </c>
      <c r="BJ165" s="14" t="s">
        <v>84</v>
      </c>
      <c r="BK165" s="166">
        <f t="shared" ref="BK165:BK184" si="39">ROUND(I165*H165,2)</f>
        <v>0</v>
      </c>
      <c r="BL165" s="14" t="s">
        <v>217</v>
      </c>
      <c r="BM165" s="165" t="s">
        <v>319</v>
      </c>
    </row>
    <row r="166" spans="1:65" s="2" customFormat="1" ht="33" customHeight="1" x14ac:dyDescent="0.2">
      <c r="A166" s="29"/>
      <c r="B166" s="152"/>
      <c r="C166" s="153" t="s">
        <v>277</v>
      </c>
      <c r="D166" s="153" t="s">
        <v>213</v>
      </c>
      <c r="E166" s="154" t="s">
        <v>320</v>
      </c>
      <c r="F166" s="155" t="s">
        <v>321</v>
      </c>
      <c r="G166" s="156" t="s">
        <v>216</v>
      </c>
      <c r="H166" s="157">
        <v>1874.2</v>
      </c>
      <c r="I166" s="158"/>
      <c r="J166" s="159">
        <f t="shared" si="30"/>
        <v>0</v>
      </c>
      <c r="K166" s="160"/>
      <c r="L166" s="30"/>
      <c r="M166" s="161" t="s">
        <v>1</v>
      </c>
      <c r="N166" s="162" t="s">
        <v>37</v>
      </c>
      <c r="O166" s="58"/>
      <c r="P166" s="163">
        <f t="shared" si="31"/>
        <v>0</v>
      </c>
      <c r="Q166" s="163">
        <v>1.575E-2</v>
      </c>
      <c r="R166" s="163">
        <f t="shared" si="32"/>
        <v>29.518650000000001</v>
      </c>
      <c r="S166" s="163">
        <v>0</v>
      </c>
      <c r="T166" s="164">
        <f t="shared" si="3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217</v>
      </c>
      <c r="AT166" s="165" t="s">
        <v>213</v>
      </c>
      <c r="AU166" s="165" t="s">
        <v>84</v>
      </c>
      <c r="AY166" s="14" t="s">
        <v>211</v>
      </c>
      <c r="BE166" s="166">
        <f t="shared" si="34"/>
        <v>0</v>
      </c>
      <c r="BF166" s="166">
        <f t="shared" si="35"/>
        <v>0</v>
      </c>
      <c r="BG166" s="166">
        <f t="shared" si="36"/>
        <v>0</v>
      </c>
      <c r="BH166" s="166">
        <f t="shared" si="37"/>
        <v>0</v>
      </c>
      <c r="BI166" s="166">
        <f t="shared" si="38"/>
        <v>0</v>
      </c>
      <c r="BJ166" s="14" t="s">
        <v>84</v>
      </c>
      <c r="BK166" s="166">
        <f t="shared" si="39"/>
        <v>0</v>
      </c>
      <c r="BL166" s="14" t="s">
        <v>217</v>
      </c>
      <c r="BM166" s="165" t="s">
        <v>322</v>
      </c>
    </row>
    <row r="167" spans="1:65" s="2" customFormat="1" ht="37.9" customHeight="1" x14ac:dyDescent="0.2">
      <c r="A167" s="29"/>
      <c r="B167" s="152"/>
      <c r="C167" s="153" t="s">
        <v>323</v>
      </c>
      <c r="D167" s="153" t="s">
        <v>213</v>
      </c>
      <c r="E167" s="154" t="s">
        <v>324</v>
      </c>
      <c r="F167" s="155" t="s">
        <v>325</v>
      </c>
      <c r="G167" s="156" t="s">
        <v>216</v>
      </c>
      <c r="H167" s="157">
        <v>11245.2</v>
      </c>
      <c r="I167" s="158"/>
      <c r="J167" s="159">
        <f t="shared" si="30"/>
        <v>0</v>
      </c>
      <c r="K167" s="160"/>
      <c r="L167" s="30"/>
      <c r="M167" s="161" t="s">
        <v>1</v>
      </c>
      <c r="N167" s="162" t="s">
        <v>37</v>
      </c>
      <c r="O167" s="58"/>
      <c r="P167" s="163">
        <f t="shared" si="31"/>
        <v>0</v>
      </c>
      <c r="Q167" s="163">
        <v>0</v>
      </c>
      <c r="R167" s="163">
        <f t="shared" si="32"/>
        <v>0</v>
      </c>
      <c r="S167" s="163">
        <v>0</v>
      </c>
      <c r="T167" s="164">
        <f t="shared" si="3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217</v>
      </c>
      <c r="AT167" s="165" t="s">
        <v>213</v>
      </c>
      <c r="AU167" s="165" t="s">
        <v>84</v>
      </c>
      <c r="AY167" s="14" t="s">
        <v>211</v>
      </c>
      <c r="BE167" s="166">
        <f t="shared" si="34"/>
        <v>0</v>
      </c>
      <c r="BF167" s="166">
        <f t="shared" si="35"/>
        <v>0</v>
      </c>
      <c r="BG167" s="166">
        <f t="shared" si="36"/>
        <v>0</v>
      </c>
      <c r="BH167" s="166">
        <f t="shared" si="37"/>
        <v>0</v>
      </c>
      <c r="BI167" s="166">
        <f t="shared" si="38"/>
        <v>0</v>
      </c>
      <c r="BJ167" s="14" t="s">
        <v>84</v>
      </c>
      <c r="BK167" s="166">
        <f t="shared" si="39"/>
        <v>0</v>
      </c>
      <c r="BL167" s="14" t="s">
        <v>217</v>
      </c>
      <c r="BM167" s="165" t="s">
        <v>326</v>
      </c>
    </row>
    <row r="168" spans="1:65" s="2" customFormat="1" ht="33" customHeight="1" x14ac:dyDescent="0.2">
      <c r="A168" s="29"/>
      <c r="B168" s="152"/>
      <c r="C168" s="153" t="s">
        <v>280</v>
      </c>
      <c r="D168" s="153" t="s">
        <v>213</v>
      </c>
      <c r="E168" s="154" t="s">
        <v>327</v>
      </c>
      <c r="F168" s="155" t="s">
        <v>328</v>
      </c>
      <c r="G168" s="156" t="s">
        <v>216</v>
      </c>
      <c r="H168" s="157">
        <v>1874.2</v>
      </c>
      <c r="I168" s="158"/>
      <c r="J168" s="159">
        <f t="shared" si="30"/>
        <v>0</v>
      </c>
      <c r="K168" s="160"/>
      <c r="L168" s="30"/>
      <c r="M168" s="161" t="s">
        <v>1</v>
      </c>
      <c r="N168" s="162" t="s">
        <v>37</v>
      </c>
      <c r="O168" s="58"/>
      <c r="P168" s="163">
        <f t="shared" si="31"/>
        <v>0</v>
      </c>
      <c r="Q168" s="163">
        <v>0</v>
      </c>
      <c r="R168" s="163">
        <f t="shared" si="32"/>
        <v>0</v>
      </c>
      <c r="S168" s="163">
        <v>0</v>
      </c>
      <c r="T168" s="164">
        <f t="shared" si="3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217</v>
      </c>
      <c r="AT168" s="165" t="s">
        <v>213</v>
      </c>
      <c r="AU168" s="165" t="s">
        <v>84</v>
      </c>
      <c r="AY168" s="14" t="s">
        <v>211</v>
      </c>
      <c r="BE168" s="166">
        <f t="shared" si="34"/>
        <v>0</v>
      </c>
      <c r="BF168" s="166">
        <f t="shared" si="35"/>
        <v>0</v>
      </c>
      <c r="BG168" s="166">
        <f t="shared" si="36"/>
        <v>0</v>
      </c>
      <c r="BH168" s="166">
        <f t="shared" si="37"/>
        <v>0</v>
      </c>
      <c r="BI168" s="166">
        <f t="shared" si="38"/>
        <v>0</v>
      </c>
      <c r="BJ168" s="14" t="s">
        <v>84</v>
      </c>
      <c r="BK168" s="166">
        <f t="shared" si="39"/>
        <v>0</v>
      </c>
      <c r="BL168" s="14" t="s">
        <v>217</v>
      </c>
      <c r="BM168" s="165" t="s">
        <v>329</v>
      </c>
    </row>
    <row r="169" spans="1:65" s="2" customFormat="1" ht="24.2" customHeight="1" x14ac:dyDescent="0.2">
      <c r="A169" s="29"/>
      <c r="B169" s="152"/>
      <c r="C169" s="153" t="s">
        <v>330</v>
      </c>
      <c r="D169" s="153" t="s">
        <v>213</v>
      </c>
      <c r="E169" s="154" t="s">
        <v>331</v>
      </c>
      <c r="F169" s="155" t="s">
        <v>332</v>
      </c>
      <c r="G169" s="156" t="s">
        <v>223</v>
      </c>
      <c r="H169" s="157">
        <v>1.5</v>
      </c>
      <c r="I169" s="158"/>
      <c r="J169" s="159">
        <f t="shared" si="30"/>
        <v>0</v>
      </c>
      <c r="K169" s="160"/>
      <c r="L169" s="30"/>
      <c r="M169" s="161" t="s">
        <v>1</v>
      </c>
      <c r="N169" s="162" t="s">
        <v>37</v>
      </c>
      <c r="O169" s="58"/>
      <c r="P169" s="163">
        <f t="shared" si="31"/>
        <v>0</v>
      </c>
      <c r="Q169" s="163">
        <v>0</v>
      </c>
      <c r="R169" s="163">
        <f t="shared" si="32"/>
        <v>0</v>
      </c>
      <c r="S169" s="163">
        <v>2.4</v>
      </c>
      <c r="T169" s="164">
        <f t="shared" si="33"/>
        <v>3.5999999999999996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217</v>
      </c>
      <c r="AT169" s="165" t="s">
        <v>213</v>
      </c>
      <c r="AU169" s="165" t="s">
        <v>84</v>
      </c>
      <c r="AY169" s="14" t="s">
        <v>211</v>
      </c>
      <c r="BE169" s="166">
        <f t="shared" si="34"/>
        <v>0</v>
      </c>
      <c r="BF169" s="166">
        <f t="shared" si="35"/>
        <v>0</v>
      </c>
      <c r="BG169" s="166">
        <f t="shared" si="36"/>
        <v>0</v>
      </c>
      <c r="BH169" s="166">
        <f t="shared" si="37"/>
        <v>0</v>
      </c>
      <c r="BI169" s="166">
        <f t="shared" si="38"/>
        <v>0</v>
      </c>
      <c r="BJ169" s="14" t="s">
        <v>84</v>
      </c>
      <c r="BK169" s="166">
        <f t="shared" si="39"/>
        <v>0</v>
      </c>
      <c r="BL169" s="14" t="s">
        <v>217</v>
      </c>
      <c r="BM169" s="165" t="s">
        <v>333</v>
      </c>
    </row>
    <row r="170" spans="1:65" s="2" customFormat="1" ht="24.2" customHeight="1" x14ac:dyDescent="0.2">
      <c r="A170" s="29"/>
      <c r="B170" s="152"/>
      <c r="C170" s="153" t="s">
        <v>284</v>
      </c>
      <c r="D170" s="153" t="s">
        <v>213</v>
      </c>
      <c r="E170" s="154" t="s">
        <v>334</v>
      </c>
      <c r="F170" s="155" t="s">
        <v>335</v>
      </c>
      <c r="G170" s="156" t="s">
        <v>257</v>
      </c>
      <c r="H170" s="157">
        <v>136.69999999999999</v>
      </c>
      <c r="I170" s="158"/>
      <c r="J170" s="159">
        <f t="shared" si="30"/>
        <v>0</v>
      </c>
      <c r="K170" s="160"/>
      <c r="L170" s="30"/>
      <c r="M170" s="161" t="s">
        <v>1</v>
      </c>
      <c r="N170" s="162" t="s">
        <v>37</v>
      </c>
      <c r="O170" s="58"/>
      <c r="P170" s="163">
        <f t="shared" si="31"/>
        <v>0</v>
      </c>
      <c r="Q170" s="163">
        <v>5.5300000000000004E-6</v>
      </c>
      <c r="R170" s="163">
        <f t="shared" si="32"/>
        <v>7.5595100000000004E-4</v>
      </c>
      <c r="S170" s="163">
        <v>0</v>
      </c>
      <c r="T170" s="164">
        <f t="shared" si="3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217</v>
      </c>
      <c r="AT170" s="165" t="s">
        <v>213</v>
      </c>
      <c r="AU170" s="165" t="s">
        <v>84</v>
      </c>
      <c r="AY170" s="14" t="s">
        <v>211</v>
      </c>
      <c r="BE170" s="166">
        <f t="shared" si="34"/>
        <v>0</v>
      </c>
      <c r="BF170" s="166">
        <f t="shared" si="35"/>
        <v>0</v>
      </c>
      <c r="BG170" s="166">
        <f t="shared" si="36"/>
        <v>0</v>
      </c>
      <c r="BH170" s="166">
        <f t="shared" si="37"/>
        <v>0</v>
      </c>
      <c r="BI170" s="166">
        <f t="shared" si="38"/>
        <v>0</v>
      </c>
      <c r="BJ170" s="14" t="s">
        <v>84</v>
      </c>
      <c r="BK170" s="166">
        <f t="shared" si="39"/>
        <v>0</v>
      </c>
      <c r="BL170" s="14" t="s">
        <v>217</v>
      </c>
      <c r="BM170" s="165" t="s">
        <v>336</v>
      </c>
    </row>
    <row r="171" spans="1:65" s="2" customFormat="1" ht="33" customHeight="1" x14ac:dyDescent="0.2">
      <c r="A171" s="29"/>
      <c r="B171" s="152"/>
      <c r="C171" s="153" t="s">
        <v>337</v>
      </c>
      <c r="D171" s="153" t="s">
        <v>213</v>
      </c>
      <c r="E171" s="154" t="s">
        <v>338</v>
      </c>
      <c r="F171" s="155" t="s">
        <v>339</v>
      </c>
      <c r="G171" s="156" t="s">
        <v>216</v>
      </c>
      <c r="H171" s="157">
        <v>1063</v>
      </c>
      <c r="I171" s="158"/>
      <c r="J171" s="159">
        <f t="shared" si="30"/>
        <v>0</v>
      </c>
      <c r="K171" s="160"/>
      <c r="L171" s="30"/>
      <c r="M171" s="161" t="s">
        <v>1</v>
      </c>
      <c r="N171" s="162" t="s">
        <v>37</v>
      </c>
      <c r="O171" s="58"/>
      <c r="P171" s="163">
        <f t="shared" si="31"/>
        <v>0</v>
      </c>
      <c r="Q171" s="163">
        <v>0</v>
      </c>
      <c r="R171" s="163">
        <f t="shared" si="32"/>
        <v>0</v>
      </c>
      <c r="S171" s="163">
        <v>1.2E-2</v>
      </c>
      <c r="T171" s="164">
        <f t="shared" si="33"/>
        <v>12.756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217</v>
      </c>
      <c r="AT171" s="165" t="s">
        <v>213</v>
      </c>
      <c r="AU171" s="165" t="s">
        <v>84</v>
      </c>
      <c r="AY171" s="14" t="s">
        <v>211</v>
      </c>
      <c r="BE171" s="166">
        <f t="shared" si="34"/>
        <v>0</v>
      </c>
      <c r="BF171" s="166">
        <f t="shared" si="35"/>
        <v>0</v>
      </c>
      <c r="BG171" s="166">
        <f t="shared" si="36"/>
        <v>0</v>
      </c>
      <c r="BH171" s="166">
        <f t="shared" si="37"/>
        <v>0</v>
      </c>
      <c r="BI171" s="166">
        <f t="shared" si="38"/>
        <v>0</v>
      </c>
      <c r="BJ171" s="14" t="s">
        <v>84</v>
      </c>
      <c r="BK171" s="166">
        <f t="shared" si="39"/>
        <v>0</v>
      </c>
      <c r="BL171" s="14" t="s">
        <v>217</v>
      </c>
      <c r="BM171" s="165" t="s">
        <v>340</v>
      </c>
    </row>
    <row r="172" spans="1:65" s="2" customFormat="1" ht="33" customHeight="1" x14ac:dyDescent="0.2">
      <c r="A172" s="29"/>
      <c r="B172" s="152"/>
      <c r="C172" s="153" t="s">
        <v>291</v>
      </c>
      <c r="D172" s="153" t="s">
        <v>213</v>
      </c>
      <c r="E172" s="154" t="s">
        <v>341</v>
      </c>
      <c r="F172" s="155" t="s">
        <v>342</v>
      </c>
      <c r="G172" s="156" t="s">
        <v>216</v>
      </c>
      <c r="H172" s="157">
        <v>202.5</v>
      </c>
      <c r="I172" s="158"/>
      <c r="J172" s="159">
        <f t="shared" si="30"/>
        <v>0</v>
      </c>
      <c r="K172" s="160"/>
      <c r="L172" s="30"/>
      <c r="M172" s="161" t="s">
        <v>1</v>
      </c>
      <c r="N172" s="162" t="s">
        <v>37</v>
      </c>
      <c r="O172" s="58"/>
      <c r="P172" s="163">
        <f t="shared" si="31"/>
        <v>0</v>
      </c>
      <c r="Q172" s="163">
        <v>0</v>
      </c>
      <c r="R172" s="163">
        <f t="shared" si="32"/>
        <v>0</v>
      </c>
      <c r="S172" s="163">
        <v>1.9E-2</v>
      </c>
      <c r="T172" s="164">
        <f t="shared" si="33"/>
        <v>3.8474999999999997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217</v>
      </c>
      <c r="AT172" s="165" t="s">
        <v>213</v>
      </c>
      <c r="AU172" s="165" t="s">
        <v>84</v>
      </c>
      <c r="AY172" s="14" t="s">
        <v>211</v>
      </c>
      <c r="BE172" s="166">
        <f t="shared" si="34"/>
        <v>0</v>
      </c>
      <c r="BF172" s="166">
        <f t="shared" si="35"/>
        <v>0</v>
      </c>
      <c r="BG172" s="166">
        <f t="shared" si="36"/>
        <v>0</v>
      </c>
      <c r="BH172" s="166">
        <f t="shared" si="37"/>
        <v>0</v>
      </c>
      <c r="BI172" s="166">
        <f t="shared" si="38"/>
        <v>0</v>
      </c>
      <c r="BJ172" s="14" t="s">
        <v>84</v>
      </c>
      <c r="BK172" s="166">
        <f t="shared" si="39"/>
        <v>0</v>
      </c>
      <c r="BL172" s="14" t="s">
        <v>217</v>
      </c>
      <c r="BM172" s="165" t="s">
        <v>343</v>
      </c>
    </row>
    <row r="173" spans="1:65" s="2" customFormat="1" ht="33" customHeight="1" x14ac:dyDescent="0.2">
      <c r="A173" s="29"/>
      <c r="B173" s="152"/>
      <c r="C173" s="153" t="s">
        <v>344</v>
      </c>
      <c r="D173" s="153" t="s">
        <v>213</v>
      </c>
      <c r="E173" s="154" t="s">
        <v>345</v>
      </c>
      <c r="F173" s="155" t="s">
        <v>346</v>
      </c>
      <c r="G173" s="156" t="s">
        <v>216</v>
      </c>
      <c r="H173" s="157">
        <v>157.69999999999999</v>
      </c>
      <c r="I173" s="158"/>
      <c r="J173" s="159">
        <f t="shared" si="30"/>
        <v>0</v>
      </c>
      <c r="K173" s="160"/>
      <c r="L173" s="30"/>
      <c r="M173" s="161" t="s">
        <v>1</v>
      </c>
      <c r="N173" s="162" t="s">
        <v>37</v>
      </c>
      <c r="O173" s="58"/>
      <c r="P173" s="163">
        <f t="shared" si="31"/>
        <v>0</v>
      </c>
      <c r="Q173" s="163">
        <v>0</v>
      </c>
      <c r="R173" s="163">
        <f t="shared" si="32"/>
        <v>0</v>
      </c>
      <c r="S173" s="163">
        <v>6.8000000000000005E-2</v>
      </c>
      <c r="T173" s="164">
        <f t="shared" si="33"/>
        <v>10.723599999999999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217</v>
      </c>
      <c r="AT173" s="165" t="s">
        <v>213</v>
      </c>
      <c r="AU173" s="165" t="s">
        <v>84</v>
      </c>
      <c r="AY173" s="14" t="s">
        <v>211</v>
      </c>
      <c r="BE173" s="166">
        <f t="shared" si="34"/>
        <v>0</v>
      </c>
      <c r="BF173" s="166">
        <f t="shared" si="35"/>
        <v>0</v>
      </c>
      <c r="BG173" s="166">
        <f t="shared" si="36"/>
        <v>0</v>
      </c>
      <c r="BH173" s="166">
        <f t="shared" si="37"/>
        <v>0</v>
      </c>
      <c r="BI173" s="166">
        <f t="shared" si="38"/>
        <v>0</v>
      </c>
      <c r="BJ173" s="14" t="s">
        <v>84</v>
      </c>
      <c r="BK173" s="166">
        <f t="shared" si="39"/>
        <v>0</v>
      </c>
      <c r="BL173" s="14" t="s">
        <v>217</v>
      </c>
      <c r="BM173" s="165" t="s">
        <v>347</v>
      </c>
    </row>
    <row r="174" spans="1:65" s="2" customFormat="1" ht="44.25" customHeight="1" x14ac:dyDescent="0.2">
      <c r="A174" s="29"/>
      <c r="B174" s="152"/>
      <c r="C174" s="153" t="s">
        <v>287</v>
      </c>
      <c r="D174" s="153" t="s">
        <v>213</v>
      </c>
      <c r="E174" s="154" t="s">
        <v>348</v>
      </c>
      <c r="F174" s="155" t="s">
        <v>349</v>
      </c>
      <c r="G174" s="156" t="s">
        <v>216</v>
      </c>
      <c r="H174" s="157">
        <v>31.2</v>
      </c>
      <c r="I174" s="158"/>
      <c r="J174" s="159">
        <f t="shared" si="30"/>
        <v>0</v>
      </c>
      <c r="K174" s="160"/>
      <c r="L174" s="30"/>
      <c r="M174" s="161" t="s">
        <v>1</v>
      </c>
      <c r="N174" s="162" t="s">
        <v>37</v>
      </c>
      <c r="O174" s="58"/>
      <c r="P174" s="163">
        <f t="shared" si="31"/>
        <v>0</v>
      </c>
      <c r="Q174" s="163">
        <v>0</v>
      </c>
      <c r="R174" s="163">
        <f t="shared" si="32"/>
        <v>0</v>
      </c>
      <c r="S174" s="163">
        <v>8.8999999999999996E-2</v>
      </c>
      <c r="T174" s="164">
        <f t="shared" si="33"/>
        <v>2.7767999999999997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217</v>
      </c>
      <c r="AT174" s="165" t="s">
        <v>213</v>
      </c>
      <c r="AU174" s="165" t="s">
        <v>84</v>
      </c>
      <c r="AY174" s="14" t="s">
        <v>211</v>
      </c>
      <c r="BE174" s="166">
        <f t="shared" si="34"/>
        <v>0</v>
      </c>
      <c r="BF174" s="166">
        <f t="shared" si="35"/>
        <v>0</v>
      </c>
      <c r="BG174" s="166">
        <f t="shared" si="36"/>
        <v>0</v>
      </c>
      <c r="BH174" s="166">
        <f t="shared" si="37"/>
        <v>0</v>
      </c>
      <c r="BI174" s="166">
        <f t="shared" si="38"/>
        <v>0</v>
      </c>
      <c r="BJ174" s="14" t="s">
        <v>84</v>
      </c>
      <c r="BK174" s="166">
        <f t="shared" si="39"/>
        <v>0</v>
      </c>
      <c r="BL174" s="14" t="s">
        <v>217</v>
      </c>
      <c r="BM174" s="165" t="s">
        <v>350</v>
      </c>
    </row>
    <row r="175" spans="1:65" s="2" customFormat="1" ht="24.2" customHeight="1" x14ac:dyDescent="0.2">
      <c r="A175" s="29"/>
      <c r="B175" s="152"/>
      <c r="C175" s="153" t="s">
        <v>351</v>
      </c>
      <c r="D175" s="153" t="s">
        <v>213</v>
      </c>
      <c r="E175" s="154" t="s">
        <v>352</v>
      </c>
      <c r="F175" s="155" t="s">
        <v>353</v>
      </c>
      <c r="G175" s="156" t="s">
        <v>216</v>
      </c>
      <c r="H175" s="157">
        <v>25.2</v>
      </c>
      <c r="I175" s="158"/>
      <c r="J175" s="159">
        <f t="shared" si="30"/>
        <v>0</v>
      </c>
      <c r="K175" s="160"/>
      <c r="L175" s="30"/>
      <c r="M175" s="161" t="s">
        <v>1</v>
      </c>
      <c r="N175" s="162" t="s">
        <v>37</v>
      </c>
      <c r="O175" s="58"/>
      <c r="P175" s="163">
        <f t="shared" si="31"/>
        <v>0</v>
      </c>
      <c r="Q175" s="163">
        <v>0</v>
      </c>
      <c r="R175" s="163">
        <f t="shared" si="32"/>
        <v>0</v>
      </c>
      <c r="S175" s="163">
        <v>7.2999999999999995E-2</v>
      </c>
      <c r="T175" s="164">
        <f t="shared" si="33"/>
        <v>1.8395999999999999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217</v>
      </c>
      <c r="AT175" s="165" t="s">
        <v>213</v>
      </c>
      <c r="AU175" s="165" t="s">
        <v>84</v>
      </c>
      <c r="AY175" s="14" t="s">
        <v>211</v>
      </c>
      <c r="BE175" s="166">
        <f t="shared" si="34"/>
        <v>0</v>
      </c>
      <c r="BF175" s="166">
        <f t="shared" si="35"/>
        <v>0</v>
      </c>
      <c r="BG175" s="166">
        <f t="shared" si="36"/>
        <v>0</v>
      </c>
      <c r="BH175" s="166">
        <f t="shared" si="37"/>
        <v>0</v>
      </c>
      <c r="BI175" s="166">
        <f t="shared" si="38"/>
        <v>0</v>
      </c>
      <c r="BJ175" s="14" t="s">
        <v>84</v>
      </c>
      <c r="BK175" s="166">
        <f t="shared" si="39"/>
        <v>0</v>
      </c>
      <c r="BL175" s="14" t="s">
        <v>217</v>
      </c>
      <c r="BM175" s="165" t="s">
        <v>354</v>
      </c>
    </row>
    <row r="176" spans="1:65" s="2" customFormat="1" ht="24.2" customHeight="1" x14ac:dyDescent="0.2">
      <c r="A176" s="29"/>
      <c r="B176" s="152"/>
      <c r="C176" s="153" t="s">
        <v>294</v>
      </c>
      <c r="D176" s="153" t="s">
        <v>213</v>
      </c>
      <c r="E176" s="154" t="s">
        <v>355</v>
      </c>
      <c r="F176" s="155" t="s">
        <v>356</v>
      </c>
      <c r="G176" s="156" t="s">
        <v>238</v>
      </c>
      <c r="H176" s="157">
        <v>58.253</v>
      </c>
      <c r="I176" s="158"/>
      <c r="J176" s="159">
        <f t="shared" si="30"/>
        <v>0</v>
      </c>
      <c r="K176" s="160"/>
      <c r="L176" s="30"/>
      <c r="M176" s="161" t="s">
        <v>1</v>
      </c>
      <c r="N176" s="162" t="s">
        <v>37</v>
      </c>
      <c r="O176" s="58"/>
      <c r="P176" s="163">
        <f t="shared" si="31"/>
        <v>0</v>
      </c>
      <c r="Q176" s="163">
        <v>0</v>
      </c>
      <c r="R176" s="163">
        <f t="shared" si="32"/>
        <v>0</v>
      </c>
      <c r="S176" s="163">
        <v>0</v>
      </c>
      <c r="T176" s="164">
        <f t="shared" si="3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217</v>
      </c>
      <c r="AT176" s="165" t="s">
        <v>213</v>
      </c>
      <c r="AU176" s="165" t="s">
        <v>84</v>
      </c>
      <c r="AY176" s="14" t="s">
        <v>211</v>
      </c>
      <c r="BE176" s="166">
        <f t="shared" si="34"/>
        <v>0</v>
      </c>
      <c r="BF176" s="166">
        <f t="shared" si="35"/>
        <v>0</v>
      </c>
      <c r="BG176" s="166">
        <f t="shared" si="36"/>
        <v>0</v>
      </c>
      <c r="BH176" s="166">
        <f t="shared" si="37"/>
        <v>0</v>
      </c>
      <c r="BI176" s="166">
        <f t="shared" si="38"/>
        <v>0</v>
      </c>
      <c r="BJ176" s="14" t="s">
        <v>84</v>
      </c>
      <c r="BK176" s="166">
        <f t="shared" si="39"/>
        <v>0</v>
      </c>
      <c r="BL176" s="14" t="s">
        <v>217</v>
      </c>
      <c r="BM176" s="165" t="s">
        <v>357</v>
      </c>
    </row>
    <row r="177" spans="1:65" s="2" customFormat="1" ht="24.2" customHeight="1" x14ac:dyDescent="0.2">
      <c r="A177" s="29"/>
      <c r="B177" s="152"/>
      <c r="C177" s="153" t="s">
        <v>358</v>
      </c>
      <c r="D177" s="153" t="s">
        <v>213</v>
      </c>
      <c r="E177" s="154" t="s">
        <v>359</v>
      </c>
      <c r="F177" s="155" t="s">
        <v>360</v>
      </c>
      <c r="G177" s="156" t="s">
        <v>238</v>
      </c>
      <c r="H177" s="157">
        <v>116.506</v>
      </c>
      <c r="I177" s="158"/>
      <c r="J177" s="159">
        <f t="shared" si="30"/>
        <v>0</v>
      </c>
      <c r="K177" s="160"/>
      <c r="L177" s="30"/>
      <c r="M177" s="161" t="s">
        <v>1</v>
      </c>
      <c r="N177" s="162" t="s">
        <v>37</v>
      </c>
      <c r="O177" s="58"/>
      <c r="P177" s="163">
        <f t="shared" si="31"/>
        <v>0</v>
      </c>
      <c r="Q177" s="163">
        <v>0</v>
      </c>
      <c r="R177" s="163">
        <f t="shared" si="32"/>
        <v>0</v>
      </c>
      <c r="S177" s="163">
        <v>0</v>
      </c>
      <c r="T177" s="164">
        <f t="shared" si="3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217</v>
      </c>
      <c r="AT177" s="165" t="s">
        <v>213</v>
      </c>
      <c r="AU177" s="165" t="s">
        <v>84</v>
      </c>
      <c r="AY177" s="14" t="s">
        <v>211</v>
      </c>
      <c r="BE177" s="166">
        <f t="shared" si="34"/>
        <v>0</v>
      </c>
      <c r="BF177" s="166">
        <f t="shared" si="35"/>
        <v>0</v>
      </c>
      <c r="BG177" s="166">
        <f t="shared" si="36"/>
        <v>0</v>
      </c>
      <c r="BH177" s="166">
        <f t="shared" si="37"/>
        <v>0</v>
      </c>
      <c r="BI177" s="166">
        <f t="shared" si="38"/>
        <v>0</v>
      </c>
      <c r="BJ177" s="14" t="s">
        <v>84</v>
      </c>
      <c r="BK177" s="166">
        <f t="shared" si="39"/>
        <v>0</v>
      </c>
      <c r="BL177" s="14" t="s">
        <v>217</v>
      </c>
      <c r="BM177" s="165" t="s">
        <v>361</v>
      </c>
    </row>
    <row r="178" spans="1:65" s="2" customFormat="1" ht="21.75" customHeight="1" x14ac:dyDescent="0.2">
      <c r="A178" s="29"/>
      <c r="B178" s="152"/>
      <c r="C178" s="153" t="s">
        <v>297</v>
      </c>
      <c r="D178" s="153" t="s">
        <v>213</v>
      </c>
      <c r="E178" s="154" t="s">
        <v>362</v>
      </c>
      <c r="F178" s="155" t="s">
        <v>363</v>
      </c>
      <c r="G178" s="156" t="s">
        <v>238</v>
      </c>
      <c r="H178" s="157">
        <v>58.253</v>
      </c>
      <c r="I178" s="158"/>
      <c r="J178" s="159">
        <f t="shared" si="30"/>
        <v>0</v>
      </c>
      <c r="K178" s="160"/>
      <c r="L178" s="30"/>
      <c r="M178" s="161" t="s">
        <v>1</v>
      </c>
      <c r="N178" s="162" t="s">
        <v>37</v>
      </c>
      <c r="O178" s="58"/>
      <c r="P178" s="163">
        <f t="shared" si="31"/>
        <v>0</v>
      </c>
      <c r="Q178" s="163">
        <v>0</v>
      </c>
      <c r="R178" s="163">
        <f t="shared" si="32"/>
        <v>0</v>
      </c>
      <c r="S178" s="163">
        <v>0</v>
      </c>
      <c r="T178" s="164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217</v>
      </c>
      <c r="AT178" s="165" t="s">
        <v>213</v>
      </c>
      <c r="AU178" s="165" t="s">
        <v>84</v>
      </c>
      <c r="AY178" s="14" t="s">
        <v>211</v>
      </c>
      <c r="BE178" s="166">
        <f t="shared" si="34"/>
        <v>0</v>
      </c>
      <c r="BF178" s="166">
        <f t="shared" si="35"/>
        <v>0</v>
      </c>
      <c r="BG178" s="166">
        <f t="shared" si="36"/>
        <v>0</v>
      </c>
      <c r="BH178" s="166">
        <f t="shared" si="37"/>
        <v>0</v>
      </c>
      <c r="BI178" s="166">
        <f t="shared" si="38"/>
        <v>0</v>
      </c>
      <c r="BJ178" s="14" t="s">
        <v>84</v>
      </c>
      <c r="BK178" s="166">
        <f t="shared" si="39"/>
        <v>0</v>
      </c>
      <c r="BL178" s="14" t="s">
        <v>217</v>
      </c>
      <c r="BM178" s="165" t="s">
        <v>364</v>
      </c>
    </row>
    <row r="179" spans="1:65" s="2" customFormat="1" ht="24.2" customHeight="1" x14ac:dyDescent="0.2">
      <c r="A179" s="29"/>
      <c r="B179" s="152"/>
      <c r="C179" s="153" t="s">
        <v>365</v>
      </c>
      <c r="D179" s="153" t="s">
        <v>213</v>
      </c>
      <c r="E179" s="154" t="s">
        <v>366</v>
      </c>
      <c r="F179" s="155" t="s">
        <v>367</v>
      </c>
      <c r="G179" s="156" t="s">
        <v>238</v>
      </c>
      <c r="H179" s="157">
        <v>873.79499999999996</v>
      </c>
      <c r="I179" s="158"/>
      <c r="J179" s="159">
        <f t="shared" si="30"/>
        <v>0</v>
      </c>
      <c r="K179" s="160"/>
      <c r="L179" s="30"/>
      <c r="M179" s="161" t="s">
        <v>1</v>
      </c>
      <c r="N179" s="162" t="s">
        <v>37</v>
      </c>
      <c r="O179" s="58"/>
      <c r="P179" s="163">
        <f t="shared" si="31"/>
        <v>0</v>
      </c>
      <c r="Q179" s="163">
        <v>0</v>
      </c>
      <c r="R179" s="163">
        <f t="shared" si="32"/>
        <v>0</v>
      </c>
      <c r="S179" s="163">
        <v>0</v>
      </c>
      <c r="T179" s="164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217</v>
      </c>
      <c r="AT179" s="165" t="s">
        <v>213</v>
      </c>
      <c r="AU179" s="165" t="s">
        <v>84</v>
      </c>
      <c r="AY179" s="14" t="s">
        <v>211</v>
      </c>
      <c r="BE179" s="166">
        <f t="shared" si="34"/>
        <v>0</v>
      </c>
      <c r="BF179" s="166">
        <f t="shared" si="35"/>
        <v>0</v>
      </c>
      <c r="BG179" s="166">
        <f t="shared" si="36"/>
        <v>0</v>
      </c>
      <c r="BH179" s="166">
        <f t="shared" si="37"/>
        <v>0</v>
      </c>
      <c r="BI179" s="166">
        <f t="shared" si="38"/>
        <v>0</v>
      </c>
      <c r="BJ179" s="14" t="s">
        <v>84</v>
      </c>
      <c r="BK179" s="166">
        <f t="shared" si="39"/>
        <v>0</v>
      </c>
      <c r="BL179" s="14" t="s">
        <v>217</v>
      </c>
      <c r="BM179" s="165" t="s">
        <v>368</v>
      </c>
    </row>
    <row r="180" spans="1:65" s="2" customFormat="1" ht="24.2" customHeight="1" x14ac:dyDescent="0.2">
      <c r="A180" s="29"/>
      <c r="B180" s="152"/>
      <c r="C180" s="153" t="s">
        <v>300</v>
      </c>
      <c r="D180" s="153" t="s">
        <v>213</v>
      </c>
      <c r="E180" s="154" t="s">
        <v>369</v>
      </c>
      <c r="F180" s="155" t="s">
        <v>370</v>
      </c>
      <c r="G180" s="156" t="s">
        <v>238</v>
      </c>
      <c r="H180" s="157">
        <v>58.253</v>
      </c>
      <c r="I180" s="158"/>
      <c r="J180" s="159">
        <f t="shared" si="30"/>
        <v>0</v>
      </c>
      <c r="K180" s="160"/>
      <c r="L180" s="30"/>
      <c r="M180" s="161" t="s">
        <v>1</v>
      </c>
      <c r="N180" s="162" t="s">
        <v>37</v>
      </c>
      <c r="O180" s="58"/>
      <c r="P180" s="163">
        <f t="shared" si="31"/>
        <v>0</v>
      </c>
      <c r="Q180" s="163">
        <v>0</v>
      </c>
      <c r="R180" s="163">
        <f t="shared" si="32"/>
        <v>0</v>
      </c>
      <c r="S180" s="163">
        <v>0</v>
      </c>
      <c r="T180" s="164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217</v>
      </c>
      <c r="AT180" s="165" t="s">
        <v>213</v>
      </c>
      <c r="AU180" s="165" t="s">
        <v>84</v>
      </c>
      <c r="AY180" s="14" t="s">
        <v>211</v>
      </c>
      <c r="BE180" s="166">
        <f t="shared" si="34"/>
        <v>0</v>
      </c>
      <c r="BF180" s="166">
        <f t="shared" si="35"/>
        <v>0</v>
      </c>
      <c r="BG180" s="166">
        <f t="shared" si="36"/>
        <v>0</v>
      </c>
      <c r="BH180" s="166">
        <f t="shared" si="37"/>
        <v>0</v>
      </c>
      <c r="BI180" s="166">
        <f t="shared" si="38"/>
        <v>0</v>
      </c>
      <c r="BJ180" s="14" t="s">
        <v>84</v>
      </c>
      <c r="BK180" s="166">
        <f t="shared" si="39"/>
        <v>0</v>
      </c>
      <c r="BL180" s="14" t="s">
        <v>217</v>
      </c>
      <c r="BM180" s="165" t="s">
        <v>371</v>
      </c>
    </row>
    <row r="181" spans="1:65" s="2" customFormat="1" ht="24.2" customHeight="1" x14ac:dyDescent="0.2">
      <c r="A181" s="29"/>
      <c r="B181" s="152"/>
      <c r="C181" s="153" t="s">
        <v>372</v>
      </c>
      <c r="D181" s="153" t="s">
        <v>213</v>
      </c>
      <c r="E181" s="154" t="s">
        <v>373</v>
      </c>
      <c r="F181" s="155" t="s">
        <v>374</v>
      </c>
      <c r="G181" s="156" t="s">
        <v>238</v>
      </c>
      <c r="H181" s="157">
        <v>291.26499999999999</v>
      </c>
      <c r="I181" s="158"/>
      <c r="J181" s="159">
        <f t="shared" si="30"/>
        <v>0</v>
      </c>
      <c r="K181" s="160"/>
      <c r="L181" s="30"/>
      <c r="M181" s="161" t="s">
        <v>1</v>
      </c>
      <c r="N181" s="162" t="s">
        <v>37</v>
      </c>
      <c r="O181" s="58"/>
      <c r="P181" s="163">
        <f t="shared" si="31"/>
        <v>0</v>
      </c>
      <c r="Q181" s="163">
        <v>0</v>
      </c>
      <c r="R181" s="163">
        <f t="shared" si="32"/>
        <v>0</v>
      </c>
      <c r="S181" s="163">
        <v>0</v>
      </c>
      <c r="T181" s="164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217</v>
      </c>
      <c r="AT181" s="165" t="s">
        <v>213</v>
      </c>
      <c r="AU181" s="165" t="s">
        <v>84</v>
      </c>
      <c r="AY181" s="14" t="s">
        <v>211</v>
      </c>
      <c r="BE181" s="166">
        <f t="shared" si="34"/>
        <v>0</v>
      </c>
      <c r="BF181" s="166">
        <f t="shared" si="35"/>
        <v>0</v>
      </c>
      <c r="BG181" s="166">
        <f t="shared" si="36"/>
        <v>0</v>
      </c>
      <c r="BH181" s="166">
        <f t="shared" si="37"/>
        <v>0</v>
      </c>
      <c r="BI181" s="166">
        <f t="shared" si="38"/>
        <v>0</v>
      </c>
      <c r="BJ181" s="14" t="s">
        <v>84</v>
      </c>
      <c r="BK181" s="166">
        <f t="shared" si="39"/>
        <v>0</v>
      </c>
      <c r="BL181" s="14" t="s">
        <v>217</v>
      </c>
      <c r="BM181" s="165" t="s">
        <v>375</v>
      </c>
    </row>
    <row r="182" spans="1:65" s="2" customFormat="1" ht="24.2" customHeight="1" x14ac:dyDescent="0.2">
      <c r="A182" s="29"/>
      <c r="B182" s="152"/>
      <c r="C182" s="153" t="s">
        <v>304</v>
      </c>
      <c r="D182" s="153" t="s">
        <v>213</v>
      </c>
      <c r="E182" s="154" t="s">
        <v>376</v>
      </c>
      <c r="F182" s="155" t="s">
        <v>377</v>
      </c>
      <c r="G182" s="156" t="s">
        <v>238</v>
      </c>
      <c r="H182" s="157">
        <v>56.412999999999997</v>
      </c>
      <c r="I182" s="158"/>
      <c r="J182" s="159">
        <f t="shared" si="30"/>
        <v>0</v>
      </c>
      <c r="K182" s="160"/>
      <c r="L182" s="30"/>
      <c r="M182" s="161" t="s">
        <v>1</v>
      </c>
      <c r="N182" s="162" t="s">
        <v>37</v>
      </c>
      <c r="O182" s="58"/>
      <c r="P182" s="163">
        <f t="shared" si="31"/>
        <v>0</v>
      </c>
      <c r="Q182" s="163">
        <v>0</v>
      </c>
      <c r="R182" s="163">
        <f t="shared" si="32"/>
        <v>0</v>
      </c>
      <c r="S182" s="163">
        <v>0</v>
      </c>
      <c r="T182" s="164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217</v>
      </c>
      <c r="AT182" s="165" t="s">
        <v>213</v>
      </c>
      <c r="AU182" s="165" t="s">
        <v>84</v>
      </c>
      <c r="AY182" s="14" t="s">
        <v>211</v>
      </c>
      <c r="BE182" s="166">
        <f t="shared" si="34"/>
        <v>0</v>
      </c>
      <c r="BF182" s="166">
        <f t="shared" si="35"/>
        <v>0</v>
      </c>
      <c r="BG182" s="166">
        <f t="shared" si="36"/>
        <v>0</v>
      </c>
      <c r="BH182" s="166">
        <f t="shared" si="37"/>
        <v>0</v>
      </c>
      <c r="BI182" s="166">
        <f t="shared" si="38"/>
        <v>0</v>
      </c>
      <c r="BJ182" s="14" t="s">
        <v>84</v>
      </c>
      <c r="BK182" s="166">
        <f t="shared" si="39"/>
        <v>0</v>
      </c>
      <c r="BL182" s="14" t="s">
        <v>217</v>
      </c>
      <c r="BM182" s="165" t="s">
        <v>378</v>
      </c>
    </row>
    <row r="183" spans="1:65" s="2" customFormat="1" ht="24.2" customHeight="1" x14ac:dyDescent="0.2">
      <c r="A183" s="29"/>
      <c r="B183" s="152"/>
      <c r="C183" s="153" t="s">
        <v>379</v>
      </c>
      <c r="D183" s="153" t="s">
        <v>213</v>
      </c>
      <c r="E183" s="154" t="s">
        <v>380</v>
      </c>
      <c r="F183" s="155" t="s">
        <v>381</v>
      </c>
      <c r="G183" s="156" t="s">
        <v>238</v>
      </c>
      <c r="H183" s="157">
        <v>1.84</v>
      </c>
      <c r="I183" s="158"/>
      <c r="J183" s="159">
        <f t="shared" si="30"/>
        <v>0</v>
      </c>
      <c r="K183" s="160"/>
      <c r="L183" s="30"/>
      <c r="M183" s="161" t="s">
        <v>1</v>
      </c>
      <c r="N183" s="162" t="s">
        <v>37</v>
      </c>
      <c r="O183" s="58"/>
      <c r="P183" s="163">
        <f t="shared" si="31"/>
        <v>0</v>
      </c>
      <c r="Q183" s="163">
        <v>0</v>
      </c>
      <c r="R183" s="163">
        <f t="shared" si="32"/>
        <v>0</v>
      </c>
      <c r="S183" s="163">
        <v>0</v>
      </c>
      <c r="T183" s="164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217</v>
      </c>
      <c r="AT183" s="165" t="s">
        <v>213</v>
      </c>
      <c r="AU183" s="165" t="s">
        <v>84</v>
      </c>
      <c r="AY183" s="14" t="s">
        <v>211</v>
      </c>
      <c r="BE183" s="166">
        <f t="shared" si="34"/>
        <v>0</v>
      </c>
      <c r="BF183" s="166">
        <f t="shared" si="35"/>
        <v>0</v>
      </c>
      <c r="BG183" s="166">
        <f t="shared" si="36"/>
        <v>0</v>
      </c>
      <c r="BH183" s="166">
        <f t="shared" si="37"/>
        <v>0</v>
      </c>
      <c r="BI183" s="166">
        <f t="shared" si="38"/>
        <v>0</v>
      </c>
      <c r="BJ183" s="14" t="s">
        <v>84</v>
      </c>
      <c r="BK183" s="166">
        <f t="shared" si="39"/>
        <v>0</v>
      </c>
      <c r="BL183" s="14" t="s">
        <v>217</v>
      </c>
      <c r="BM183" s="165" t="s">
        <v>382</v>
      </c>
    </row>
    <row r="184" spans="1:65" s="2" customFormat="1" ht="16.5" customHeight="1" x14ac:dyDescent="0.2">
      <c r="A184" s="29"/>
      <c r="B184" s="152"/>
      <c r="C184" s="153" t="s">
        <v>307</v>
      </c>
      <c r="D184" s="153" t="s">
        <v>213</v>
      </c>
      <c r="E184" s="154" t="s">
        <v>383</v>
      </c>
      <c r="F184" s="155" t="s">
        <v>384</v>
      </c>
      <c r="G184" s="156" t="s">
        <v>385</v>
      </c>
      <c r="H184" s="157">
        <v>1</v>
      </c>
      <c r="I184" s="158"/>
      <c r="J184" s="159">
        <f t="shared" si="30"/>
        <v>0</v>
      </c>
      <c r="K184" s="160"/>
      <c r="L184" s="30"/>
      <c r="M184" s="161" t="s">
        <v>1</v>
      </c>
      <c r="N184" s="162" t="s">
        <v>37</v>
      </c>
      <c r="O184" s="58"/>
      <c r="P184" s="163">
        <f t="shared" si="31"/>
        <v>0</v>
      </c>
      <c r="Q184" s="163">
        <v>0</v>
      </c>
      <c r="R184" s="163">
        <f t="shared" si="32"/>
        <v>0</v>
      </c>
      <c r="S184" s="163">
        <v>0</v>
      </c>
      <c r="T184" s="164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217</v>
      </c>
      <c r="AT184" s="165" t="s">
        <v>213</v>
      </c>
      <c r="AU184" s="165" t="s">
        <v>84</v>
      </c>
      <c r="AY184" s="14" t="s">
        <v>211</v>
      </c>
      <c r="BE184" s="166">
        <f t="shared" si="34"/>
        <v>0</v>
      </c>
      <c r="BF184" s="166">
        <f t="shared" si="35"/>
        <v>0</v>
      </c>
      <c r="BG184" s="166">
        <f t="shared" si="36"/>
        <v>0</v>
      </c>
      <c r="BH184" s="166">
        <f t="shared" si="37"/>
        <v>0</v>
      </c>
      <c r="BI184" s="166">
        <f t="shared" si="38"/>
        <v>0</v>
      </c>
      <c r="BJ184" s="14" t="s">
        <v>84</v>
      </c>
      <c r="BK184" s="166">
        <f t="shared" si="39"/>
        <v>0</v>
      </c>
      <c r="BL184" s="14" t="s">
        <v>217</v>
      </c>
      <c r="BM184" s="165" t="s">
        <v>386</v>
      </c>
    </row>
    <row r="185" spans="1:65" s="12" customFormat="1" ht="22.9" customHeight="1" x14ac:dyDescent="0.2">
      <c r="B185" s="139"/>
      <c r="D185" s="140" t="s">
        <v>70</v>
      </c>
      <c r="E185" s="150" t="s">
        <v>387</v>
      </c>
      <c r="F185" s="150" t="s">
        <v>388</v>
      </c>
      <c r="I185" s="142"/>
      <c r="J185" s="151">
        <f>BK185</f>
        <v>0</v>
      </c>
      <c r="L185" s="139"/>
      <c r="M185" s="144"/>
      <c r="N185" s="145"/>
      <c r="O185" s="145"/>
      <c r="P185" s="146">
        <f>P186</f>
        <v>0</v>
      </c>
      <c r="Q185" s="145"/>
      <c r="R185" s="146">
        <f>R186</f>
        <v>0</v>
      </c>
      <c r="S185" s="145"/>
      <c r="T185" s="147">
        <f>T186</f>
        <v>0</v>
      </c>
      <c r="AR185" s="140" t="s">
        <v>78</v>
      </c>
      <c r="AT185" s="148" t="s">
        <v>70</v>
      </c>
      <c r="AU185" s="148" t="s">
        <v>78</v>
      </c>
      <c r="AY185" s="140" t="s">
        <v>211</v>
      </c>
      <c r="BK185" s="149">
        <f>BK186</f>
        <v>0</v>
      </c>
    </row>
    <row r="186" spans="1:65" s="2" customFormat="1" ht="33" customHeight="1" x14ac:dyDescent="0.2">
      <c r="A186" s="29"/>
      <c r="B186" s="152"/>
      <c r="C186" s="153" t="s">
        <v>389</v>
      </c>
      <c r="D186" s="153" t="s">
        <v>213</v>
      </c>
      <c r="E186" s="154" t="s">
        <v>390</v>
      </c>
      <c r="F186" s="155" t="s">
        <v>391</v>
      </c>
      <c r="G186" s="156" t="s">
        <v>238</v>
      </c>
      <c r="H186" s="157">
        <v>126.79300000000001</v>
      </c>
      <c r="I186" s="158"/>
      <c r="J186" s="159">
        <f>ROUND(I186*H186,2)</f>
        <v>0</v>
      </c>
      <c r="K186" s="160"/>
      <c r="L186" s="30"/>
      <c r="M186" s="161" t="s">
        <v>1</v>
      </c>
      <c r="N186" s="162" t="s">
        <v>37</v>
      </c>
      <c r="O186" s="58"/>
      <c r="P186" s="163">
        <f>O186*H186</f>
        <v>0</v>
      </c>
      <c r="Q186" s="163">
        <v>0</v>
      </c>
      <c r="R186" s="163">
        <f>Q186*H186</f>
        <v>0</v>
      </c>
      <c r="S186" s="163">
        <v>0</v>
      </c>
      <c r="T186" s="164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217</v>
      </c>
      <c r="AT186" s="165" t="s">
        <v>213</v>
      </c>
      <c r="AU186" s="165" t="s">
        <v>84</v>
      </c>
      <c r="AY186" s="14" t="s">
        <v>211</v>
      </c>
      <c r="BE186" s="166">
        <f>IF(N186="základná",J186,0)</f>
        <v>0</v>
      </c>
      <c r="BF186" s="166">
        <f>IF(N186="znížená",J186,0)</f>
        <v>0</v>
      </c>
      <c r="BG186" s="166">
        <f>IF(N186="zákl. prenesená",J186,0)</f>
        <v>0</v>
      </c>
      <c r="BH186" s="166">
        <f>IF(N186="zníž. prenesená",J186,0)</f>
        <v>0</v>
      </c>
      <c r="BI186" s="166">
        <f>IF(N186="nulová",J186,0)</f>
        <v>0</v>
      </c>
      <c r="BJ186" s="14" t="s">
        <v>84</v>
      </c>
      <c r="BK186" s="166">
        <f>ROUND(I186*H186,2)</f>
        <v>0</v>
      </c>
      <c r="BL186" s="14" t="s">
        <v>217</v>
      </c>
      <c r="BM186" s="165" t="s">
        <v>392</v>
      </c>
    </row>
    <row r="187" spans="1:65" s="12" customFormat="1" ht="25.9" customHeight="1" x14ac:dyDescent="0.2">
      <c r="B187" s="139"/>
      <c r="D187" s="140" t="s">
        <v>70</v>
      </c>
      <c r="E187" s="141" t="s">
        <v>393</v>
      </c>
      <c r="F187" s="141" t="s">
        <v>394</v>
      </c>
      <c r="I187" s="142"/>
      <c r="J187" s="143">
        <f>BK187</f>
        <v>0</v>
      </c>
      <c r="L187" s="139"/>
      <c r="M187" s="144"/>
      <c r="N187" s="145"/>
      <c r="O187" s="145"/>
      <c r="P187" s="146">
        <f>P188+P194+P201+P221</f>
        <v>0</v>
      </c>
      <c r="Q187" s="145"/>
      <c r="R187" s="146">
        <f>R188+R194+R201+R221</f>
        <v>12.063935600000001</v>
      </c>
      <c r="S187" s="145"/>
      <c r="T187" s="147">
        <f>T188+T194+T201+T221</f>
        <v>1.1447749999999999</v>
      </c>
      <c r="AR187" s="140" t="s">
        <v>84</v>
      </c>
      <c r="AT187" s="148" t="s">
        <v>70</v>
      </c>
      <c r="AU187" s="148" t="s">
        <v>71</v>
      </c>
      <c r="AY187" s="140" t="s">
        <v>211</v>
      </c>
      <c r="BK187" s="149">
        <f>BK188+BK194+BK201+BK221</f>
        <v>0</v>
      </c>
    </row>
    <row r="188" spans="1:65" s="12" customFormat="1" ht="22.9" customHeight="1" x14ac:dyDescent="0.2">
      <c r="B188" s="139"/>
      <c r="D188" s="140" t="s">
        <v>70</v>
      </c>
      <c r="E188" s="150" t="s">
        <v>395</v>
      </c>
      <c r="F188" s="150" t="s">
        <v>396</v>
      </c>
      <c r="I188" s="142"/>
      <c r="J188" s="151">
        <f>BK188</f>
        <v>0</v>
      </c>
      <c r="L188" s="139"/>
      <c r="M188" s="144"/>
      <c r="N188" s="145"/>
      <c r="O188" s="145"/>
      <c r="P188" s="146">
        <f>SUM(P189:P193)</f>
        <v>0</v>
      </c>
      <c r="Q188" s="145"/>
      <c r="R188" s="146">
        <f>SUM(R189:R193)</f>
        <v>3.4611900000000001E-2</v>
      </c>
      <c r="S188" s="145"/>
      <c r="T188" s="147">
        <f>SUM(T189:T193)</f>
        <v>0</v>
      </c>
      <c r="AR188" s="140" t="s">
        <v>84</v>
      </c>
      <c r="AT188" s="148" t="s">
        <v>70</v>
      </c>
      <c r="AU188" s="148" t="s">
        <v>78</v>
      </c>
      <c r="AY188" s="140" t="s">
        <v>211</v>
      </c>
      <c r="BK188" s="149">
        <f>SUM(BK189:BK193)</f>
        <v>0</v>
      </c>
    </row>
    <row r="189" spans="1:65" s="2" customFormat="1" ht="37.9" customHeight="1" x14ac:dyDescent="0.2">
      <c r="A189" s="29"/>
      <c r="B189" s="152"/>
      <c r="C189" s="153" t="s">
        <v>311</v>
      </c>
      <c r="D189" s="153" t="s">
        <v>213</v>
      </c>
      <c r="E189" s="154" t="s">
        <v>397</v>
      </c>
      <c r="F189" s="155" t="s">
        <v>398</v>
      </c>
      <c r="G189" s="156" t="s">
        <v>216</v>
      </c>
      <c r="H189" s="157">
        <v>10.3</v>
      </c>
      <c r="I189" s="158"/>
      <c r="J189" s="159">
        <f>ROUND(I189*H189,2)</f>
        <v>0</v>
      </c>
      <c r="K189" s="160"/>
      <c r="L189" s="30"/>
      <c r="M189" s="161" t="s">
        <v>1</v>
      </c>
      <c r="N189" s="162" t="s">
        <v>37</v>
      </c>
      <c r="O189" s="58"/>
      <c r="P189" s="163">
        <f>O189*H189</f>
        <v>0</v>
      </c>
      <c r="Q189" s="163">
        <v>3.3000000000000003E-5</v>
      </c>
      <c r="R189" s="163">
        <f>Q189*H189</f>
        <v>3.3990000000000008E-4</v>
      </c>
      <c r="S189" s="163">
        <v>0</v>
      </c>
      <c r="T189" s="164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243</v>
      </c>
      <c r="AT189" s="165" t="s">
        <v>213</v>
      </c>
      <c r="AU189" s="165" t="s">
        <v>84</v>
      </c>
      <c r="AY189" s="14" t="s">
        <v>211</v>
      </c>
      <c r="BE189" s="166">
        <f>IF(N189="základná",J189,0)</f>
        <v>0</v>
      </c>
      <c r="BF189" s="166">
        <f>IF(N189="znížená",J189,0)</f>
        <v>0</v>
      </c>
      <c r="BG189" s="166">
        <f>IF(N189="zákl. prenesená",J189,0)</f>
        <v>0</v>
      </c>
      <c r="BH189" s="166">
        <f>IF(N189="zníž. prenesená",J189,0)</f>
        <v>0</v>
      </c>
      <c r="BI189" s="166">
        <f>IF(N189="nulová",J189,0)</f>
        <v>0</v>
      </c>
      <c r="BJ189" s="14" t="s">
        <v>84</v>
      </c>
      <c r="BK189" s="166">
        <f>ROUND(I189*H189,2)</f>
        <v>0</v>
      </c>
      <c r="BL189" s="14" t="s">
        <v>243</v>
      </c>
      <c r="BM189" s="165" t="s">
        <v>399</v>
      </c>
    </row>
    <row r="190" spans="1:65" s="2" customFormat="1" ht="24.2" customHeight="1" x14ac:dyDescent="0.2">
      <c r="A190" s="29"/>
      <c r="B190" s="152"/>
      <c r="C190" s="167" t="s">
        <v>400</v>
      </c>
      <c r="D190" s="167" t="s">
        <v>401</v>
      </c>
      <c r="E190" s="168" t="s">
        <v>402</v>
      </c>
      <c r="F190" s="169" t="s">
        <v>403</v>
      </c>
      <c r="G190" s="170" t="s">
        <v>216</v>
      </c>
      <c r="H190" s="171">
        <v>11.9</v>
      </c>
      <c r="I190" s="172"/>
      <c r="J190" s="173">
        <f>ROUND(I190*H190,2)</f>
        <v>0</v>
      </c>
      <c r="K190" s="174"/>
      <c r="L190" s="175"/>
      <c r="M190" s="176" t="s">
        <v>1</v>
      </c>
      <c r="N190" s="177" t="s">
        <v>37</v>
      </c>
      <c r="O190" s="58"/>
      <c r="P190" s="163">
        <f>O190*H190</f>
        <v>0</v>
      </c>
      <c r="Q190" s="163">
        <v>2.5799999999999998E-3</v>
      </c>
      <c r="R190" s="163">
        <f>Q190*H190</f>
        <v>3.0702E-2</v>
      </c>
      <c r="S190" s="163">
        <v>0</v>
      </c>
      <c r="T190" s="164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280</v>
      </c>
      <c r="AT190" s="165" t="s">
        <v>401</v>
      </c>
      <c r="AU190" s="165" t="s">
        <v>84</v>
      </c>
      <c r="AY190" s="14" t="s">
        <v>211</v>
      </c>
      <c r="BE190" s="166">
        <f>IF(N190="základná",J190,0)</f>
        <v>0</v>
      </c>
      <c r="BF190" s="166">
        <f>IF(N190="znížená",J190,0)</f>
        <v>0</v>
      </c>
      <c r="BG190" s="166">
        <f>IF(N190="zákl. prenesená",J190,0)</f>
        <v>0</v>
      </c>
      <c r="BH190" s="166">
        <f>IF(N190="zníž. prenesená",J190,0)</f>
        <v>0</v>
      </c>
      <c r="BI190" s="166">
        <f>IF(N190="nulová",J190,0)</f>
        <v>0</v>
      </c>
      <c r="BJ190" s="14" t="s">
        <v>84</v>
      </c>
      <c r="BK190" s="166">
        <f>ROUND(I190*H190,2)</f>
        <v>0</v>
      </c>
      <c r="BL190" s="14" t="s">
        <v>243</v>
      </c>
      <c r="BM190" s="165" t="s">
        <v>404</v>
      </c>
    </row>
    <row r="191" spans="1:65" s="2" customFormat="1" ht="37.9" customHeight="1" x14ac:dyDescent="0.2">
      <c r="A191" s="29"/>
      <c r="B191" s="152"/>
      <c r="C191" s="153" t="s">
        <v>314</v>
      </c>
      <c r="D191" s="153" t="s">
        <v>213</v>
      </c>
      <c r="E191" s="154" t="s">
        <v>405</v>
      </c>
      <c r="F191" s="155" t="s">
        <v>406</v>
      </c>
      <c r="G191" s="156" t="s">
        <v>216</v>
      </c>
      <c r="H191" s="157">
        <v>10.3</v>
      </c>
      <c r="I191" s="158"/>
      <c r="J191" s="159">
        <f>ROUND(I191*H191,2)</f>
        <v>0</v>
      </c>
      <c r="K191" s="160"/>
      <c r="L191" s="30"/>
      <c r="M191" s="161" t="s">
        <v>1</v>
      </c>
      <c r="N191" s="162" t="s">
        <v>37</v>
      </c>
      <c r="O191" s="58"/>
      <c r="P191" s="163">
        <f>O191*H191</f>
        <v>0</v>
      </c>
      <c r="Q191" s="163">
        <v>0</v>
      </c>
      <c r="R191" s="163">
        <f>Q191*H191</f>
        <v>0</v>
      </c>
      <c r="S191" s="163">
        <v>0</v>
      </c>
      <c r="T191" s="164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243</v>
      </c>
      <c r="AT191" s="165" t="s">
        <v>213</v>
      </c>
      <c r="AU191" s="165" t="s">
        <v>84</v>
      </c>
      <c r="AY191" s="14" t="s">
        <v>211</v>
      </c>
      <c r="BE191" s="166">
        <f>IF(N191="základná",J191,0)</f>
        <v>0</v>
      </c>
      <c r="BF191" s="166">
        <f>IF(N191="znížená",J191,0)</f>
        <v>0</v>
      </c>
      <c r="BG191" s="166">
        <f>IF(N191="zákl. prenesená",J191,0)</f>
        <v>0</v>
      </c>
      <c r="BH191" s="166">
        <f>IF(N191="zníž. prenesená",J191,0)</f>
        <v>0</v>
      </c>
      <c r="BI191" s="166">
        <f>IF(N191="nulová",J191,0)</f>
        <v>0</v>
      </c>
      <c r="BJ191" s="14" t="s">
        <v>84</v>
      </c>
      <c r="BK191" s="166">
        <f>ROUND(I191*H191,2)</f>
        <v>0</v>
      </c>
      <c r="BL191" s="14" t="s">
        <v>243</v>
      </c>
      <c r="BM191" s="165" t="s">
        <v>407</v>
      </c>
    </row>
    <row r="192" spans="1:65" s="2" customFormat="1" ht="16.5" customHeight="1" x14ac:dyDescent="0.2">
      <c r="A192" s="29"/>
      <c r="B192" s="152"/>
      <c r="C192" s="167" t="s">
        <v>408</v>
      </c>
      <c r="D192" s="167" t="s">
        <v>401</v>
      </c>
      <c r="E192" s="168" t="s">
        <v>409</v>
      </c>
      <c r="F192" s="169" t="s">
        <v>410</v>
      </c>
      <c r="G192" s="170" t="s">
        <v>216</v>
      </c>
      <c r="H192" s="171">
        <v>11.9</v>
      </c>
      <c r="I192" s="172"/>
      <c r="J192" s="173">
        <f>ROUND(I192*H192,2)</f>
        <v>0</v>
      </c>
      <c r="K192" s="174"/>
      <c r="L192" s="175"/>
      <c r="M192" s="176" t="s">
        <v>1</v>
      </c>
      <c r="N192" s="177" t="s">
        <v>37</v>
      </c>
      <c r="O192" s="58"/>
      <c r="P192" s="163">
        <f>O192*H192</f>
        <v>0</v>
      </c>
      <c r="Q192" s="163">
        <v>2.9999999999999997E-4</v>
      </c>
      <c r="R192" s="163">
        <f>Q192*H192</f>
        <v>3.5699999999999998E-3</v>
      </c>
      <c r="S192" s="163">
        <v>0</v>
      </c>
      <c r="T192" s="164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280</v>
      </c>
      <c r="AT192" s="165" t="s">
        <v>401</v>
      </c>
      <c r="AU192" s="165" t="s">
        <v>84</v>
      </c>
      <c r="AY192" s="14" t="s">
        <v>211</v>
      </c>
      <c r="BE192" s="166">
        <f>IF(N192="základná",J192,0)</f>
        <v>0</v>
      </c>
      <c r="BF192" s="166">
        <f>IF(N192="znížená",J192,0)</f>
        <v>0</v>
      </c>
      <c r="BG192" s="166">
        <f>IF(N192="zákl. prenesená",J192,0)</f>
        <v>0</v>
      </c>
      <c r="BH192" s="166">
        <f>IF(N192="zníž. prenesená",J192,0)</f>
        <v>0</v>
      </c>
      <c r="BI192" s="166">
        <f>IF(N192="nulová",J192,0)</f>
        <v>0</v>
      </c>
      <c r="BJ192" s="14" t="s">
        <v>84</v>
      </c>
      <c r="BK192" s="166">
        <f>ROUND(I192*H192,2)</f>
        <v>0</v>
      </c>
      <c r="BL192" s="14" t="s">
        <v>243</v>
      </c>
      <c r="BM192" s="165" t="s">
        <v>411</v>
      </c>
    </row>
    <row r="193" spans="1:65" s="2" customFormat="1" ht="24.2" customHeight="1" x14ac:dyDescent="0.2">
      <c r="A193" s="29"/>
      <c r="B193" s="152"/>
      <c r="C193" s="153" t="s">
        <v>322</v>
      </c>
      <c r="D193" s="153" t="s">
        <v>213</v>
      </c>
      <c r="E193" s="154" t="s">
        <v>412</v>
      </c>
      <c r="F193" s="155" t="s">
        <v>413</v>
      </c>
      <c r="G193" s="156" t="s">
        <v>414</v>
      </c>
      <c r="H193" s="178"/>
      <c r="I193" s="158"/>
      <c r="J193" s="159">
        <f>ROUND(I193*H193,2)</f>
        <v>0</v>
      </c>
      <c r="K193" s="160"/>
      <c r="L193" s="30"/>
      <c r="M193" s="161" t="s">
        <v>1</v>
      </c>
      <c r="N193" s="162" t="s">
        <v>37</v>
      </c>
      <c r="O193" s="58"/>
      <c r="P193" s="163">
        <f>O193*H193</f>
        <v>0</v>
      </c>
      <c r="Q193" s="163">
        <v>0</v>
      </c>
      <c r="R193" s="163">
        <f>Q193*H193</f>
        <v>0</v>
      </c>
      <c r="S193" s="163">
        <v>0</v>
      </c>
      <c r="T193" s="164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243</v>
      </c>
      <c r="AT193" s="165" t="s">
        <v>213</v>
      </c>
      <c r="AU193" s="165" t="s">
        <v>84</v>
      </c>
      <c r="AY193" s="14" t="s">
        <v>211</v>
      </c>
      <c r="BE193" s="166">
        <f>IF(N193="základná",J193,0)</f>
        <v>0</v>
      </c>
      <c r="BF193" s="166">
        <f>IF(N193="znížená",J193,0)</f>
        <v>0</v>
      </c>
      <c r="BG193" s="166">
        <f>IF(N193="zákl. prenesená",J193,0)</f>
        <v>0</v>
      </c>
      <c r="BH193" s="166">
        <f>IF(N193="zníž. prenesená",J193,0)</f>
        <v>0</v>
      </c>
      <c r="BI193" s="166">
        <f>IF(N193="nulová",J193,0)</f>
        <v>0</v>
      </c>
      <c r="BJ193" s="14" t="s">
        <v>84</v>
      </c>
      <c r="BK193" s="166">
        <f>ROUND(I193*H193,2)</f>
        <v>0</v>
      </c>
      <c r="BL193" s="14" t="s">
        <v>243</v>
      </c>
      <c r="BM193" s="165" t="s">
        <v>415</v>
      </c>
    </row>
    <row r="194" spans="1:65" s="12" customFormat="1" ht="22.9" customHeight="1" x14ac:dyDescent="0.2">
      <c r="B194" s="139"/>
      <c r="D194" s="140" t="s">
        <v>70</v>
      </c>
      <c r="E194" s="150" t="s">
        <v>416</v>
      </c>
      <c r="F194" s="150" t="s">
        <v>417</v>
      </c>
      <c r="I194" s="142"/>
      <c r="J194" s="151">
        <f>BK194</f>
        <v>0</v>
      </c>
      <c r="L194" s="139"/>
      <c r="M194" s="144"/>
      <c r="N194" s="145"/>
      <c r="O194" s="145"/>
      <c r="P194" s="146">
        <f>SUM(P195:P200)</f>
        <v>0</v>
      </c>
      <c r="Q194" s="145"/>
      <c r="R194" s="146">
        <f>SUM(R195:R200)</f>
        <v>0.25370569999999998</v>
      </c>
      <c r="S194" s="145"/>
      <c r="T194" s="147">
        <f>SUM(T195:T200)</f>
        <v>0</v>
      </c>
      <c r="AR194" s="140" t="s">
        <v>84</v>
      </c>
      <c r="AT194" s="148" t="s">
        <v>70</v>
      </c>
      <c r="AU194" s="148" t="s">
        <v>78</v>
      </c>
      <c r="AY194" s="140" t="s">
        <v>211</v>
      </c>
      <c r="BK194" s="149">
        <f>SUM(BK195:BK200)</f>
        <v>0</v>
      </c>
    </row>
    <row r="195" spans="1:65" s="2" customFormat="1" ht="21.75" customHeight="1" x14ac:dyDescent="0.2">
      <c r="A195" s="29"/>
      <c r="B195" s="152"/>
      <c r="C195" s="153" t="s">
        <v>418</v>
      </c>
      <c r="D195" s="153" t="s">
        <v>213</v>
      </c>
      <c r="E195" s="154" t="s">
        <v>419</v>
      </c>
      <c r="F195" s="155" t="s">
        <v>420</v>
      </c>
      <c r="G195" s="156" t="s">
        <v>216</v>
      </c>
      <c r="H195" s="157">
        <v>57.1</v>
      </c>
      <c r="I195" s="158"/>
      <c r="J195" s="159">
        <f t="shared" ref="J195:J200" si="40">ROUND(I195*H195,2)</f>
        <v>0</v>
      </c>
      <c r="K195" s="160"/>
      <c r="L195" s="30"/>
      <c r="M195" s="161" t="s">
        <v>1</v>
      </c>
      <c r="N195" s="162" t="s">
        <v>37</v>
      </c>
      <c r="O195" s="58"/>
      <c r="P195" s="163">
        <f t="shared" ref="P195:P200" si="41">O195*H195</f>
        <v>0</v>
      </c>
      <c r="Q195" s="163">
        <v>1.9999999999999999E-6</v>
      </c>
      <c r="R195" s="163">
        <f t="shared" ref="R195:R200" si="42">Q195*H195</f>
        <v>1.142E-4</v>
      </c>
      <c r="S195" s="163">
        <v>0</v>
      </c>
      <c r="T195" s="164">
        <f t="shared" ref="T195:T200" si="43"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243</v>
      </c>
      <c r="AT195" s="165" t="s">
        <v>213</v>
      </c>
      <c r="AU195" s="165" t="s">
        <v>84</v>
      </c>
      <c r="AY195" s="14" t="s">
        <v>211</v>
      </c>
      <c r="BE195" s="166">
        <f t="shared" ref="BE195:BE200" si="44">IF(N195="základná",J195,0)</f>
        <v>0</v>
      </c>
      <c r="BF195" s="166">
        <f t="shared" ref="BF195:BF200" si="45">IF(N195="znížená",J195,0)</f>
        <v>0</v>
      </c>
      <c r="BG195" s="166">
        <f t="shared" ref="BG195:BG200" si="46">IF(N195="zákl. prenesená",J195,0)</f>
        <v>0</v>
      </c>
      <c r="BH195" s="166">
        <f t="shared" ref="BH195:BH200" si="47">IF(N195="zníž. prenesená",J195,0)</f>
        <v>0</v>
      </c>
      <c r="BI195" s="166">
        <f t="shared" ref="BI195:BI200" si="48">IF(N195="nulová",J195,0)</f>
        <v>0</v>
      </c>
      <c r="BJ195" s="14" t="s">
        <v>84</v>
      </c>
      <c r="BK195" s="166">
        <f t="shared" ref="BK195:BK200" si="49">ROUND(I195*H195,2)</f>
        <v>0</v>
      </c>
      <c r="BL195" s="14" t="s">
        <v>243</v>
      </c>
      <c r="BM195" s="165" t="s">
        <v>421</v>
      </c>
    </row>
    <row r="196" spans="1:65" s="2" customFormat="1" ht="24.2" customHeight="1" x14ac:dyDescent="0.2">
      <c r="A196" s="29"/>
      <c r="B196" s="152"/>
      <c r="C196" s="167" t="s">
        <v>326</v>
      </c>
      <c r="D196" s="167" t="s">
        <v>401</v>
      </c>
      <c r="E196" s="168" t="s">
        <v>422</v>
      </c>
      <c r="F196" s="169" t="s">
        <v>423</v>
      </c>
      <c r="G196" s="170" t="s">
        <v>216</v>
      </c>
      <c r="H196" s="171">
        <v>65.7</v>
      </c>
      <c r="I196" s="172"/>
      <c r="J196" s="173">
        <f t="shared" si="40"/>
        <v>0</v>
      </c>
      <c r="K196" s="174"/>
      <c r="L196" s="175"/>
      <c r="M196" s="176" t="s">
        <v>1</v>
      </c>
      <c r="N196" s="177" t="s">
        <v>37</v>
      </c>
      <c r="O196" s="58"/>
      <c r="P196" s="163">
        <f t="shared" si="41"/>
        <v>0</v>
      </c>
      <c r="Q196" s="163">
        <v>1.4999999999999999E-4</v>
      </c>
      <c r="R196" s="163">
        <f t="shared" si="42"/>
        <v>9.8549999999999992E-3</v>
      </c>
      <c r="S196" s="163">
        <v>0</v>
      </c>
      <c r="T196" s="164">
        <f t="shared" si="4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280</v>
      </c>
      <c r="AT196" s="165" t="s">
        <v>401</v>
      </c>
      <c r="AU196" s="165" t="s">
        <v>84</v>
      </c>
      <c r="AY196" s="14" t="s">
        <v>211</v>
      </c>
      <c r="BE196" s="166">
        <f t="shared" si="44"/>
        <v>0</v>
      </c>
      <c r="BF196" s="166">
        <f t="shared" si="45"/>
        <v>0</v>
      </c>
      <c r="BG196" s="166">
        <f t="shared" si="46"/>
        <v>0</v>
      </c>
      <c r="BH196" s="166">
        <f t="shared" si="47"/>
        <v>0</v>
      </c>
      <c r="BI196" s="166">
        <f t="shared" si="48"/>
        <v>0</v>
      </c>
      <c r="BJ196" s="14" t="s">
        <v>84</v>
      </c>
      <c r="BK196" s="166">
        <f t="shared" si="49"/>
        <v>0</v>
      </c>
      <c r="BL196" s="14" t="s">
        <v>243</v>
      </c>
      <c r="BM196" s="165" t="s">
        <v>424</v>
      </c>
    </row>
    <row r="197" spans="1:65" s="2" customFormat="1" ht="37.9" customHeight="1" x14ac:dyDescent="0.2">
      <c r="A197" s="29"/>
      <c r="B197" s="152"/>
      <c r="C197" s="153" t="s">
        <v>425</v>
      </c>
      <c r="D197" s="153" t="s">
        <v>213</v>
      </c>
      <c r="E197" s="154" t="s">
        <v>426</v>
      </c>
      <c r="F197" s="155" t="s">
        <v>427</v>
      </c>
      <c r="G197" s="156" t="s">
        <v>216</v>
      </c>
      <c r="H197" s="157">
        <v>39.5</v>
      </c>
      <c r="I197" s="158"/>
      <c r="J197" s="159">
        <f t="shared" si="40"/>
        <v>0</v>
      </c>
      <c r="K197" s="160"/>
      <c r="L197" s="30"/>
      <c r="M197" s="161" t="s">
        <v>1</v>
      </c>
      <c r="N197" s="162" t="s">
        <v>37</v>
      </c>
      <c r="O197" s="58"/>
      <c r="P197" s="163">
        <f t="shared" si="41"/>
        <v>0</v>
      </c>
      <c r="Q197" s="163">
        <v>9.8700000000000003E-4</v>
      </c>
      <c r="R197" s="163">
        <f t="shared" si="42"/>
        <v>3.89865E-2</v>
      </c>
      <c r="S197" s="163">
        <v>0</v>
      </c>
      <c r="T197" s="164">
        <f t="shared" si="4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243</v>
      </c>
      <c r="AT197" s="165" t="s">
        <v>213</v>
      </c>
      <c r="AU197" s="165" t="s">
        <v>84</v>
      </c>
      <c r="AY197" s="14" t="s">
        <v>211</v>
      </c>
      <c r="BE197" s="166">
        <f t="shared" si="44"/>
        <v>0</v>
      </c>
      <c r="BF197" s="166">
        <f t="shared" si="45"/>
        <v>0</v>
      </c>
      <c r="BG197" s="166">
        <f t="shared" si="46"/>
        <v>0</v>
      </c>
      <c r="BH197" s="166">
        <f t="shared" si="47"/>
        <v>0</v>
      </c>
      <c r="BI197" s="166">
        <f t="shared" si="48"/>
        <v>0</v>
      </c>
      <c r="BJ197" s="14" t="s">
        <v>84</v>
      </c>
      <c r="BK197" s="166">
        <f t="shared" si="49"/>
        <v>0</v>
      </c>
      <c r="BL197" s="14" t="s">
        <v>243</v>
      </c>
      <c r="BM197" s="165" t="s">
        <v>428</v>
      </c>
    </row>
    <row r="198" spans="1:65" s="2" customFormat="1" ht="24.2" customHeight="1" x14ac:dyDescent="0.2">
      <c r="A198" s="29"/>
      <c r="B198" s="152"/>
      <c r="C198" s="167" t="s">
        <v>329</v>
      </c>
      <c r="D198" s="167" t="s">
        <v>401</v>
      </c>
      <c r="E198" s="168" t="s">
        <v>429</v>
      </c>
      <c r="F198" s="169" t="s">
        <v>430</v>
      </c>
      <c r="G198" s="170" t="s">
        <v>216</v>
      </c>
      <c r="H198" s="171">
        <v>45.5</v>
      </c>
      <c r="I198" s="172"/>
      <c r="J198" s="173">
        <f t="shared" si="40"/>
        <v>0</v>
      </c>
      <c r="K198" s="174"/>
      <c r="L198" s="175"/>
      <c r="M198" s="176" t="s">
        <v>1</v>
      </c>
      <c r="N198" s="177" t="s">
        <v>37</v>
      </c>
      <c r="O198" s="58"/>
      <c r="P198" s="163">
        <f t="shared" si="41"/>
        <v>0</v>
      </c>
      <c r="Q198" s="163">
        <v>4.4999999999999997E-3</v>
      </c>
      <c r="R198" s="163">
        <f t="shared" si="42"/>
        <v>0.20474999999999999</v>
      </c>
      <c r="S198" s="163">
        <v>0</v>
      </c>
      <c r="T198" s="164">
        <f t="shared" si="4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280</v>
      </c>
      <c r="AT198" s="165" t="s">
        <v>401</v>
      </c>
      <c r="AU198" s="165" t="s">
        <v>84</v>
      </c>
      <c r="AY198" s="14" t="s">
        <v>211</v>
      </c>
      <c r="BE198" s="166">
        <f t="shared" si="44"/>
        <v>0</v>
      </c>
      <c r="BF198" s="166">
        <f t="shared" si="45"/>
        <v>0</v>
      </c>
      <c r="BG198" s="166">
        <f t="shared" si="46"/>
        <v>0</v>
      </c>
      <c r="BH198" s="166">
        <f t="shared" si="47"/>
        <v>0</v>
      </c>
      <c r="BI198" s="166">
        <f t="shared" si="48"/>
        <v>0</v>
      </c>
      <c r="BJ198" s="14" t="s">
        <v>84</v>
      </c>
      <c r="BK198" s="166">
        <f t="shared" si="49"/>
        <v>0</v>
      </c>
      <c r="BL198" s="14" t="s">
        <v>243</v>
      </c>
      <c r="BM198" s="165" t="s">
        <v>431</v>
      </c>
    </row>
    <row r="199" spans="1:65" s="2" customFormat="1" ht="37.9" customHeight="1" x14ac:dyDescent="0.2">
      <c r="A199" s="29"/>
      <c r="B199" s="152"/>
      <c r="C199" s="153" t="s">
        <v>432</v>
      </c>
      <c r="D199" s="153" t="s">
        <v>213</v>
      </c>
      <c r="E199" s="154" t="s">
        <v>433</v>
      </c>
      <c r="F199" s="155" t="s">
        <v>434</v>
      </c>
      <c r="G199" s="156" t="s">
        <v>257</v>
      </c>
      <c r="H199" s="157">
        <v>8.1999999999999993</v>
      </c>
      <c r="I199" s="158"/>
      <c r="J199" s="159">
        <f t="shared" si="40"/>
        <v>0</v>
      </c>
      <c r="K199" s="160"/>
      <c r="L199" s="30"/>
      <c r="M199" s="161" t="s">
        <v>1</v>
      </c>
      <c r="N199" s="162" t="s">
        <v>37</v>
      </c>
      <c r="O199" s="58"/>
      <c r="P199" s="163">
        <f t="shared" si="41"/>
        <v>0</v>
      </c>
      <c r="Q199" s="163">
        <v>0</v>
      </c>
      <c r="R199" s="163">
        <f t="shared" si="42"/>
        <v>0</v>
      </c>
      <c r="S199" s="163">
        <v>0</v>
      </c>
      <c r="T199" s="164">
        <f t="shared" si="4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243</v>
      </c>
      <c r="AT199" s="165" t="s">
        <v>213</v>
      </c>
      <c r="AU199" s="165" t="s">
        <v>84</v>
      </c>
      <c r="AY199" s="14" t="s">
        <v>211</v>
      </c>
      <c r="BE199" s="166">
        <f t="shared" si="44"/>
        <v>0</v>
      </c>
      <c r="BF199" s="166">
        <f t="shared" si="45"/>
        <v>0</v>
      </c>
      <c r="BG199" s="166">
        <f t="shared" si="46"/>
        <v>0</v>
      </c>
      <c r="BH199" s="166">
        <f t="shared" si="47"/>
        <v>0</v>
      </c>
      <c r="BI199" s="166">
        <f t="shared" si="48"/>
        <v>0</v>
      </c>
      <c r="BJ199" s="14" t="s">
        <v>84</v>
      </c>
      <c r="BK199" s="166">
        <f t="shared" si="49"/>
        <v>0</v>
      </c>
      <c r="BL199" s="14" t="s">
        <v>243</v>
      </c>
      <c r="BM199" s="165" t="s">
        <v>435</v>
      </c>
    </row>
    <row r="200" spans="1:65" s="2" customFormat="1" ht="24.2" customHeight="1" x14ac:dyDescent="0.2">
      <c r="A200" s="29"/>
      <c r="B200" s="152"/>
      <c r="C200" s="153" t="s">
        <v>333</v>
      </c>
      <c r="D200" s="153" t="s">
        <v>213</v>
      </c>
      <c r="E200" s="154" t="s">
        <v>436</v>
      </c>
      <c r="F200" s="155" t="s">
        <v>437</v>
      </c>
      <c r="G200" s="156" t="s">
        <v>414</v>
      </c>
      <c r="H200" s="178"/>
      <c r="I200" s="158"/>
      <c r="J200" s="159">
        <f t="shared" si="40"/>
        <v>0</v>
      </c>
      <c r="K200" s="160"/>
      <c r="L200" s="30"/>
      <c r="M200" s="161" t="s">
        <v>1</v>
      </c>
      <c r="N200" s="162" t="s">
        <v>37</v>
      </c>
      <c r="O200" s="58"/>
      <c r="P200" s="163">
        <f t="shared" si="41"/>
        <v>0</v>
      </c>
      <c r="Q200" s="163">
        <v>0</v>
      </c>
      <c r="R200" s="163">
        <f t="shared" si="42"/>
        <v>0</v>
      </c>
      <c r="S200" s="163">
        <v>0</v>
      </c>
      <c r="T200" s="164">
        <f t="shared" si="4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243</v>
      </c>
      <c r="AT200" s="165" t="s">
        <v>213</v>
      </c>
      <c r="AU200" s="165" t="s">
        <v>84</v>
      </c>
      <c r="AY200" s="14" t="s">
        <v>211</v>
      </c>
      <c r="BE200" s="166">
        <f t="shared" si="44"/>
        <v>0</v>
      </c>
      <c r="BF200" s="166">
        <f t="shared" si="45"/>
        <v>0</v>
      </c>
      <c r="BG200" s="166">
        <f t="shared" si="46"/>
        <v>0</v>
      </c>
      <c r="BH200" s="166">
        <f t="shared" si="47"/>
        <v>0</v>
      </c>
      <c r="BI200" s="166">
        <f t="shared" si="48"/>
        <v>0</v>
      </c>
      <c r="BJ200" s="14" t="s">
        <v>84</v>
      </c>
      <c r="BK200" s="166">
        <f t="shared" si="49"/>
        <v>0</v>
      </c>
      <c r="BL200" s="14" t="s">
        <v>243</v>
      </c>
      <c r="BM200" s="165" t="s">
        <v>438</v>
      </c>
    </row>
    <row r="201" spans="1:65" s="12" customFormat="1" ht="22.9" customHeight="1" x14ac:dyDescent="0.2">
      <c r="B201" s="139"/>
      <c r="D201" s="140" t="s">
        <v>70</v>
      </c>
      <c r="E201" s="150" t="s">
        <v>439</v>
      </c>
      <c r="F201" s="150" t="s">
        <v>440</v>
      </c>
      <c r="I201" s="142"/>
      <c r="J201" s="151">
        <f>BK201</f>
        <v>0</v>
      </c>
      <c r="L201" s="139"/>
      <c r="M201" s="144"/>
      <c r="N201" s="145"/>
      <c r="O201" s="145"/>
      <c r="P201" s="146">
        <f>SUM(P202:P220)</f>
        <v>0</v>
      </c>
      <c r="Q201" s="145"/>
      <c r="R201" s="146">
        <f>SUM(R202:R220)</f>
        <v>0</v>
      </c>
      <c r="S201" s="145"/>
      <c r="T201" s="147">
        <f>SUM(T202:T220)</f>
        <v>1.1447749999999999</v>
      </c>
      <c r="AR201" s="140" t="s">
        <v>84</v>
      </c>
      <c r="AT201" s="148" t="s">
        <v>70</v>
      </c>
      <c r="AU201" s="148" t="s">
        <v>78</v>
      </c>
      <c r="AY201" s="140" t="s">
        <v>211</v>
      </c>
      <c r="BK201" s="149">
        <f>SUM(BK202:BK220)</f>
        <v>0</v>
      </c>
    </row>
    <row r="202" spans="1:65" s="2" customFormat="1" ht="24.2" customHeight="1" x14ac:dyDescent="0.2">
      <c r="A202" s="29"/>
      <c r="B202" s="152"/>
      <c r="C202" s="153" t="s">
        <v>441</v>
      </c>
      <c r="D202" s="153" t="s">
        <v>213</v>
      </c>
      <c r="E202" s="154" t="s">
        <v>442</v>
      </c>
      <c r="F202" s="155" t="s">
        <v>443</v>
      </c>
      <c r="G202" s="156" t="s">
        <v>257</v>
      </c>
      <c r="H202" s="157">
        <v>222.2</v>
      </c>
      <c r="I202" s="158"/>
      <c r="J202" s="159">
        <f t="shared" ref="J202:J220" si="50">ROUND(I202*H202,2)</f>
        <v>0</v>
      </c>
      <c r="K202" s="160"/>
      <c r="L202" s="30"/>
      <c r="M202" s="161" t="s">
        <v>1</v>
      </c>
      <c r="N202" s="162" t="s">
        <v>37</v>
      </c>
      <c r="O202" s="58"/>
      <c r="P202" s="163">
        <f t="shared" ref="P202:P220" si="51">O202*H202</f>
        <v>0</v>
      </c>
      <c r="Q202" s="163">
        <v>0</v>
      </c>
      <c r="R202" s="163">
        <f t="shared" ref="R202:R220" si="52">Q202*H202</f>
        <v>0</v>
      </c>
      <c r="S202" s="163">
        <v>2.8E-3</v>
      </c>
      <c r="T202" s="164">
        <f t="shared" ref="T202:T220" si="53">S202*H202</f>
        <v>0.62215999999999994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243</v>
      </c>
      <c r="AT202" s="165" t="s">
        <v>213</v>
      </c>
      <c r="AU202" s="165" t="s">
        <v>84</v>
      </c>
      <c r="AY202" s="14" t="s">
        <v>211</v>
      </c>
      <c r="BE202" s="166">
        <f t="shared" ref="BE202:BE220" si="54">IF(N202="základná",J202,0)</f>
        <v>0</v>
      </c>
      <c r="BF202" s="166">
        <f t="shared" ref="BF202:BF220" si="55">IF(N202="znížená",J202,0)</f>
        <v>0</v>
      </c>
      <c r="BG202" s="166">
        <f t="shared" ref="BG202:BG220" si="56">IF(N202="zákl. prenesená",J202,0)</f>
        <v>0</v>
      </c>
      <c r="BH202" s="166">
        <f t="shared" ref="BH202:BH220" si="57">IF(N202="zníž. prenesená",J202,0)</f>
        <v>0</v>
      </c>
      <c r="BI202" s="166">
        <f t="shared" ref="BI202:BI220" si="58">IF(N202="nulová",J202,0)</f>
        <v>0</v>
      </c>
      <c r="BJ202" s="14" t="s">
        <v>84</v>
      </c>
      <c r="BK202" s="166">
        <f t="shared" ref="BK202:BK220" si="59">ROUND(I202*H202,2)</f>
        <v>0</v>
      </c>
      <c r="BL202" s="14" t="s">
        <v>243</v>
      </c>
      <c r="BM202" s="165" t="s">
        <v>444</v>
      </c>
    </row>
    <row r="203" spans="1:65" s="2" customFormat="1" ht="37.9" customHeight="1" x14ac:dyDescent="0.2">
      <c r="A203" s="29"/>
      <c r="B203" s="152"/>
      <c r="C203" s="153" t="s">
        <v>336</v>
      </c>
      <c r="D203" s="153" t="s">
        <v>213</v>
      </c>
      <c r="E203" s="154" t="s">
        <v>445</v>
      </c>
      <c r="F203" s="155" t="s">
        <v>446</v>
      </c>
      <c r="G203" s="156" t="s">
        <v>257</v>
      </c>
      <c r="H203" s="157">
        <v>8.6</v>
      </c>
      <c r="I203" s="158"/>
      <c r="J203" s="159">
        <f t="shared" si="50"/>
        <v>0</v>
      </c>
      <c r="K203" s="160"/>
      <c r="L203" s="30"/>
      <c r="M203" s="161" t="s">
        <v>1</v>
      </c>
      <c r="N203" s="162" t="s">
        <v>37</v>
      </c>
      <c r="O203" s="58"/>
      <c r="P203" s="163">
        <f t="shared" si="51"/>
        <v>0</v>
      </c>
      <c r="Q203" s="163">
        <v>0</v>
      </c>
      <c r="R203" s="163">
        <f t="shared" si="52"/>
        <v>0</v>
      </c>
      <c r="S203" s="163">
        <v>0</v>
      </c>
      <c r="T203" s="164">
        <f t="shared" si="5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243</v>
      </c>
      <c r="AT203" s="165" t="s">
        <v>213</v>
      </c>
      <c r="AU203" s="165" t="s">
        <v>84</v>
      </c>
      <c r="AY203" s="14" t="s">
        <v>211</v>
      </c>
      <c r="BE203" s="166">
        <f t="shared" si="54"/>
        <v>0</v>
      </c>
      <c r="BF203" s="166">
        <f t="shared" si="55"/>
        <v>0</v>
      </c>
      <c r="BG203" s="166">
        <f t="shared" si="56"/>
        <v>0</v>
      </c>
      <c r="BH203" s="166">
        <f t="shared" si="57"/>
        <v>0</v>
      </c>
      <c r="BI203" s="166">
        <f t="shared" si="58"/>
        <v>0</v>
      </c>
      <c r="BJ203" s="14" t="s">
        <v>84</v>
      </c>
      <c r="BK203" s="166">
        <f t="shared" si="59"/>
        <v>0</v>
      </c>
      <c r="BL203" s="14" t="s">
        <v>243</v>
      </c>
      <c r="BM203" s="165" t="s">
        <v>447</v>
      </c>
    </row>
    <row r="204" spans="1:65" s="2" customFormat="1" ht="37.9" customHeight="1" x14ac:dyDescent="0.2">
      <c r="A204" s="29"/>
      <c r="B204" s="152"/>
      <c r="C204" s="153" t="s">
        <v>448</v>
      </c>
      <c r="D204" s="153" t="s">
        <v>213</v>
      </c>
      <c r="E204" s="154" t="s">
        <v>449</v>
      </c>
      <c r="F204" s="155" t="s">
        <v>450</v>
      </c>
      <c r="G204" s="156" t="s">
        <v>257</v>
      </c>
      <c r="H204" s="157">
        <v>213.5</v>
      </c>
      <c r="I204" s="158"/>
      <c r="J204" s="159">
        <f t="shared" si="50"/>
        <v>0</v>
      </c>
      <c r="K204" s="160"/>
      <c r="L204" s="30"/>
      <c r="M204" s="161" t="s">
        <v>1</v>
      </c>
      <c r="N204" s="162" t="s">
        <v>37</v>
      </c>
      <c r="O204" s="58"/>
      <c r="P204" s="163">
        <f t="shared" si="51"/>
        <v>0</v>
      </c>
      <c r="Q204" s="163">
        <v>0</v>
      </c>
      <c r="R204" s="163">
        <f t="shared" si="52"/>
        <v>0</v>
      </c>
      <c r="S204" s="163">
        <v>0</v>
      </c>
      <c r="T204" s="164">
        <f t="shared" si="5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5" t="s">
        <v>243</v>
      </c>
      <c r="AT204" s="165" t="s">
        <v>213</v>
      </c>
      <c r="AU204" s="165" t="s">
        <v>84</v>
      </c>
      <c r="AY204" s="14" t="s">
        <v>211</v>
      </c>
      <c r="BE204" s="166">
        <f t="shared" si="54"/>
        <v>0</v>
      </c>
      <c r="BF204" s="166">
        <f t="shared" si="55"/>
        <v>0</v>
      </c>
      <c r="BG204" s="166">
        <f t="shared" si="56"/>
        <v>0</v>
      </c>
      <c r="BH204" s="166">
        <f t="shared" si="57"/>
        <v>0</v>
      </c>
      <c r="BI204" s="166">
        <f t="shared" si="58"/>
        <v>0</v>
      </c>
      <c r="BJ204" s="14" t="s">
        <v>84</v>
      </c>
      <c r="BK204" s="166">
        <f t="shared" si="59"/>
        <v>0</v>
      </c>
      <c r="BL204" s="14" t="s">
        <v>243</v>
      </c>
      <c r="BM204" s="165" t="s">
        <v>451</v>
      </c>
    </row>
    <row r="205" spans="1:65" s="2" customFormat="1" ht="24.2" customHeight="1" x14ac:dyDescent="0.2">
      <c r="A205" s="29"/>
      <c r="B205" s="152"/>
      <c r="C205" s="153" t="s">
        <v>340</v>
      </c>
      <c r="D205" s="153" t="s">
        <v>213</v>
      </c>
      <c r="E205" s="154" t="s">
        <v>452</v>
      </c>
      <c r="F205" s="155" t="s">
        <v>453</v>
      </c>
      <c r="G205" s="156" t="s">
        <v>385</v>
      </c>
      <c r="H205" s="157">
        <v>14</v>
      </c>
      <c r="I205" s="158"/>
      <c r="J205" s="159">
        <f t="shared" si="50"/>
        <v>0</v>
      </c>
      <c r="K205" s="160"/>
      <c r="L205" s="30"/>
      <c r="M205" s="161" t="s">
        <v>1</v>
      </c>
      <c r="N205" s="162" t="s">
        <v>37</v>
      </c>
      <c r="O205" s="58"/>
      <c r="P205" s="163">
        <f t="shared" si="51"/>
        <v>0</v>
      </c>
      <c r="Q205" s="163">
        <v>0</v>
      </c>
      <c r="R205" s="163">
        <f t="shared" si="52"/>
        <v>0</v>
      </c>
      <c r="S205" s="163">
        <v>0</v>
      </c>
      <c r="T205" s="164">
        <f t="shared" si="5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5" t="s">
        <v>243</v>
      </c>
      <c r="AT205" s="165" t="s">
        <v>213</v>
      </c>
      <c r="AU205" s="165" t="s">
        <v>84</v>
      </c>
      <c r="AY205" s="14" t="s">
        <v>211</v>
      </c>
      <c r="BE205" s="166">
        <f t="shared" si="54"/>
        <v>0</v>
      </c>
      <c r="BF205" s="166">
        <f t="shared" si="55"/>
        <v>0</v>
      </c>
      <c r="BG205" s="166">
        <f t="shared" si="56"/>
        <v>0</v>
      </c>
      <c r="BH205" s="166">
        <f t="shared" si="57"/>
        <v>0</v>
      </c>
      <c r="BI205" s="166">
        <f t="shared" si="58"/>
        <v>0</v>
      </c>
      <c r="BJ205" s="14" t="s">
        <v>84</v>
      </c>
      <c r="BK205" s="166">
        <f t="shared" si="59"/>
        <v>0</v>
      </c>
      <c r="BL205" s="14" t="s">
        <v>243</v>
      </c>
      <c r="BM205" s="165" t="s">
        <v>454</v>
      </c>
    </row>
    <row r="206" spans="1:65" s="2" customFormat="1" ht="24.2" customHeight="1" x14ac:dyDescent="0.2">
      <c r="A206" s="29"/>
      <c r="B206" s="152"/>
      <c r="C206" s="153" t="s">
        <v>455</v>
      </c>
      <c r="D206" s="153" t="s">
        <v>213</v>
      </c>
      <c r="E206" s="154" t="s">
        <v>456</v>
      </c>
      <c r="F206" s="155" t="s">
        <v>457</v>
      </c>
      <c r="G206" s="156" t="s">
        <v>385</v>
      </c>
      <c r="H206" s="157">
        <v>2</v>
      </c>
      <c r="I206" s="158"/>
      <c r="J206" s="159">
        <f t="shared" si="50"/>
        <v>0</v>
      </c>
      <c r="K206" s="160"/>
      <c r="L206" s="30"/>
      <c r="M206" s="161" t="s">
        <v>1</v>
      </c>
      <c r="N206" s="162" t="s">
        <v>37</v>
      </c>
      <c r="O206" s="58"/>
      <c r="P206" s="163">
        <f t="shared" si="51"/>
        <v>0</v>
      </c>
      <c r="Q206" s="163">
        <v>0</v>
      </c>
      <c r="R206" s="163">
        <f t="shared" si="52"/>
        <v>0</v>
      </c>
      <c r="S206" s="163">
        <v>0</v>
      </c>
      <c r="T206" s="164">
        <f t="shared" si="5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243</v>
      </c>
      <c r="AT206" s="165" t="s">
        <v>213</v>
      </c>
      <c r="AU206" s="165" t="s">
        <v>84</v>
      </c>
      <c r="AY206" s="14" t="s">
        <v>211</v>
      </c>
      <c r="BE206" s="166">
        <f t="shared" si="54"/>
        <v>0</v>
      </c>
      <c r="BF206" s="166">
        <f t="shared" si="55"/>
        <v>0</v>
      </c>
      <c r="BG206" s="166">
        <f t="shared" si="56"/>
        <v>0</v>
      </c>
      <c r="BH206" s="166">
        <f t="shared" si="57"/>
        <v>0</v>
      </c>
      <c r="BI206" s="166">
        <f t="shared" si="58"/>
        <v>0</v>
      </c>
      <c r="BJ206" s="14" t="s">
        <v>84</v>
      </c>
      <c r="BK206" s="166">
        <f t="shared" si="59"/>
        <v>0</v>
      </c>
      <c r="BL206" s="14" t="s">
        <v>243</v>
      </c>
      <c r="BM206" s="165" t="s">
        <v>458</v>
      </c>
    </row>
    <row r="207" spans="1:65" s="2" customFormat="1" ht="24.2" customHeight="1" x14ac:dyDescent="0.2">
      <c r="A207" s="29"/>
      <c r="B207" s="152"/>
      <c r="C207" s="153" t="s">
        <v>343</v>
      </c>
      <c r="D207" s="153" t="s">
        <v>213</v>
      </c>
      <c r="E207" s="154" t="s">
        <v>459</v>
      </c>
      <c r="F207" s="155" t="s">
        <v>460</v>
      </c>
      <c r="G207" s="156" t="s">
        <v>257</v>
      </c>
      <c r="H207" s="157">
        <v>15.3</v>
      </c>
      <c r="I207" s="158"/>
      <c r="J207" s="159">
        <f t="shared" si="50"/>
        <v>0</v>
      </c>
      <c r="K207" s="160"/>
      <c r="L207" s="30"/>
      <c r="M207" s="161" t="s">
        <v>1</v>
      </c>
      <c r="N207" s="162" t="s">
        <v>37</v>
      </c>
      <c r="O207" s="58"/>
      <c r="P207" s="163">
        <f t="shared" si="51"/>
        <v>0</v>
      </c>
      <c r="Q207" s="163">
        <v>0</v>
      </c>
      <c r="R207" s="163">
        <f t="shared" si="52"/>
        <v>0</v>
      </c>
      <c r="S207" s="163">
        <v>0</v>
      </c>
      <c r="T207" s="164">
        <f t="shared" si="5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 t="s">
        <v>243</v>
      </c>
      <c r="AT207" s="165" t="s">
        <v>213</v>
      </c>
      <c r="AU207" s="165" t="s">
        <v>84</v>
      </c>
      <c r="AY207" s="14" t="s">
        <v>211</v>
      </c>
      <c r="BE207" s="166">
        <f t="shared" si="54"/>
        <v>0</v>
      </c>
      <c r="BF207" s="166">
        <f t="shared" si="55"/>
        <v>0</v>
      </c>
      <c r="BG207" s="166">
        <f t="shared" si="56"/>
        <v>0</v>
      </c>
      <c r="BH207" s="166">
        <f t="shared" si="57"/>
        <v>0</v>
      </c>
      <c r="BI207" s="166">
        <f t="shared" si="58"/>
        <v>0</v>
      </c>
      <c r="BJ207" s="14" t="s">
        <v>84</v>
      </c>
      <c r="BK207" s="166">
        <f t="shared" si="59"/>
        <v>0</v>
      </c>
      <c r="BL207" s="14" t="s">
        <v>243</v>
      </c>
      <c r="BM207" s="165" t="s">
        <v>461</v>
      </c>
    </row>
    <row r="208" spans="1:65" s="2" customFormat="1" ht="24.2" customHeight="1" x14ac:dyDescent="0.2">
      <c r="A208" s="29"/>
      <c r="B208" s="152"/>
      <c r="C208" s="153" t="s">
        <v>462</v>
      </c>
      <c r="D208" s="153" t="s">
        <v>213</v>
      </c>
      <c r="E208" s="154" t="s">
        <v>463</v>
      </c>
      <c r="F208" s="155" t="s">
        <v>464</v>
      </c>
      <c r="G208" s="156" t="s">
        <v>257</v>
      </c>
      <c r="H208" s="157">
        <v>224</v>
      </c>
      <c r="I208" s="158"/>
      <c r="J208" s="159">
        <f t="shared" si="50"/>
        <v>0</v>
      </c>
      <c r="K208" s="160"/>
      <c r="L208" s="30"/>
      <c r="M208" s="161" t="s">
        <v>1</v>
      </c>
      <c r="N208" s="162" t="s">
        <v>37</v>
      </c>
      <c r="O208" s="58"/>
      <c r="P208" s="163">
        <f t="shared" si="51"/>
        <v>0</v>
      </c>
      <c r="Q208" s="163">
        <v>0</v>
      </c>
      <c r="R208" s="163">
        <f t="shared" si="52"/>
        <v>0</v>
      </c>
      <c r="S208" s="163">
        <v>9.0000000000000006E-5</v>
      </c>
      <c r="T208" s="164">
        <f t="shared" si="53"/>
        <v>2.0160000000000001E-2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243</v>
      </c>
      <c r="AT208" s="165" t="s">
        <v>213</v>
      </c>
      <c r="AU208" s="165" t="s">
        <v>84</v>
      </c>
      <c r="AY208" s="14" t="s">
        <v>211</v>
      </c>
      <c r="BE208" s="166">
        <f t="shared" si="54"/>
        <v>0</v>
      </c>
      <c r="BF208" s="166">
        <f t="shared" si="55"/>
        <v>0</v>
      </c>
      <c r="BG208" s="166">
        <f t="shared" si="56"/>
        <v>0</v>
      </c>
      <c r="BH208" s="166">
        <f t="shared" si="57"/>
        <v>0</v>
      </c>
      <c r="BI208" s="166">
        <f t="shared" si="58"/>
        <v>0</v>
      </c>
      <c r="BJ208" s="14" t="s">
        <v>84</v>
      </c>
      <c r="BK208" s="166">
        <f t="shared" si="59"/>
        <v>0</v>
      </c>
      <c r="BL208" s="14" t="s">
        <v>243</v>
      </c>
      <c r="BM208" s="165" t="s">
        <v>465</v>
      </c>
    </row>
    <row r="209" spans="1:65" s="2" customFormat="1" ht="24.2" customHeight="1" x14ac:dyDescent="0.2">
      <c r="A209" s="29"/>
      <c r="B209" s="152"/>
      <c r="C209" s="153" t="s">
        <v>347</v>
      </c>
      <c r="D209" s="153" t="s">
        <v>213</v>
      </c>
      <c r="E209" s="154" t="s">
        <v>466</v>
      </c>
      <c r="F209" s="155" t="s">
        <v>467</v>
      </c>
      <c r="G209" s="156" t="s">
        <v>257</v>
      </c>
      <c r="H209" s="157">
        <v>21.5</v>
      </c>
      <c r="I209" s="158"/>
      <c r="J209" s="159">
        <f t="shared" si="50"/>
        <v>0</v>
      </c>
      <c r="K209" s="160"/>
      <c r="L209" s="30"/>
      <c r="M209" s="161" t="s">
        <v>1</v>
      </c>
      <c r="N209" s="162" t="s">
        <v>37</v>
      </c>
      <c r="O209" s="58"/>
      <c r="P209" s="163">
        <f t="shared" si="51"/>
        <v>0</v>
      </c>
      <c r="Q209" s="163">
        <v>0</v>
      </c>
      <c r="R209" s="163">
        <f t="shared" si="52"/>
        <v>0</v>
      </c>
      <c r="S209" s="163">
        <v>3.9500000000000004E-3</v>
      </c>
      <c r="T209" s="164">
        <f t="shared" si="53"/>
        <v>8.4925000000000014E-2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243</v>
      </c>
      <c r="AT209" s="165" t="s">
        <v>213</v>
      </c>
      <c r="AU209" s="165" t="s">
        <v>84</v>
      </c>
      <c r="AY209" s="14" t="s">
        <v>211</v>
      </c>
      <c r="BE209" s="166">
        <f t="shared" si="54"/>
        <v>0</v>
      </c>
      <c r="BF209" s="166">
        <f t="shared" si="55"/>
        <v>0</v>
      </c>
      <c r="BG209" s="166">
        <f t="shared" si="56"/>
        <v>0</v>
      </c>
      <c r="BH209" s="166">
        <f t="shared" si="57"/>
        <v>0</v>
      </c>
      <c r="BI209" s="166">
        <f t="shared" si="58"/>
        <v>0</v>
      </c>
      <c r="BJ209" s="14" t="s">
        <v>84</v>
      </c>
      <c r="BK209" s="166">
        <f t="shared" si="59"/>
        <v>0</v>
      </c>
      <c r="BL209" s="14" t="s">
        <v>243</v>
      </c>
      <c r="BM209" s="165" t="s">
        <v>468</v>
      </c>
    </row>
    <row r="210" spans="1:65" s="2" customFormat="1" ht="24.2" customHeight="1" x14ac:dyDescent="0.2">
      <c r="A210" s="29"/>
      <c r="B210" s="152"/>
      <c r="C210" s="153" t="s">
        <v>469</v>
      </c>
      <c r="D210" s="153" t="s">
        <v>213</v>
      </c>
      <c r="E210" s="154" t="s">
        <v>470</v>
      </c>
      <c r="F210" s="155" t="s">
        <v>471</v>
      </c>
      <c r="G210" s="156" t="s">
        <v>257</v>
      </c>
      <c r="H210" s="157">
        <v>13.5</v>
      </c>
      <c r="I210" s="158"/>
      <c r="J210" s="159">
        <f t="shared" si="50"/>
        <v>0</v>
      </c>
      <c r="K210" s="160"/>
      <c r="L210" s="30"/>
      <c r="M210" s="161" t="s">
        <v>1</v>
      </c>
      <c r="N210" s="162" t="s">
        <v>37</v>
      </c>
      <c r="O210" s="58"/>
      <c r="P210" s="163">
        <f t="shared" si="51"/>
        <v>0</v>
      </c>
      <c r="Q210" s="163">
        <v>0</v>
      </c>
      <c r="R210" s="163">
        <f t="shared" si="52"/>
        <v>0</v>
      </c>
      <c r="S210" s="163">
        <v>2.5200000000000001E-3</v>
      </c>
      <c r="T210" s="164">
        <f t="shared" si="53"/>
        <v>3.4020000000000002E-2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5" t="s">
        <v>243</v>
      </c>
      <c r="AT210" s="165" t="s">
        <v>213</v>
      </c>
      <c r="AU210" s="165" t="s">
        <v>84</v>
      </c>
      <c r="AY210" s="14" t="s">
        <v>211</v>
      </c>
      <c r="BE210" s="166">
        <f t="shared" si="54"/>
        <v>0</v>
      </c>
      <c r="BF210" s="166">
        <f t="shared" si="55"/>
        <v>0</v>
      </c>
      <c r="BG210" s="166">
        <f t="shared" si="56"/>
        <v>0</v>
      </c>
      <c r="BH210" s="166">
        <f t="shared" si="57"/>
        <v>0</v>
      </c>
      <c r="BI210" s="166">
        <f t="shared" si="58"/>
        <v>0</v>
      </c>
      <c r="BJ210" s="14" t="s">
        <v>84</v>
      </c>
      <c r="BK210" s="166">
        <f t="shared" si="59"/>
        <v>0</v>
      </c>
      <c r="BL210" s="14" t="s">
        <v>243</v>
      </c>
      <c r="BM210" s="165" t="s">
        <v>472</v>
      </c>
    </row>
    <row r="211" spans="1:65" s="2" customFormat="1" ht="24.2" customHeight="1" x14ac:dyDescent="0.2">
      <c r="A211" s="29"/>
      <c r="B211" s="152"/>
      <c r="C211" s="153" t="s">
        <v>350</v>
      </c>
      <c r="D211" s="153" t="s">
        <v>213</v>
      </c>
      <c r="E211" s="154" t="s">
        <v>473</v>
      </c>
      <c r="F211" s="155" t="s">
        <v>474</v>
      </c>
      <c r="G211" s="156" t="s">
        <v>257</v>
      </c>
      <c r="H211" s="157">
        <v>8.1999999999999993</v>
      </c>
      <c r="I211" s="158"/>
      <c r="J211" s="159">
        <f t="shared" si="50"/>
        <v>0</v>
      </c>
      <c r="K211" s="160"/>
      <c r="L211" s="30"/>
      <c r="M211" s="161" t="s">
        <v>1</v>
      </c>
      <c r="N211" s="162" t="s">
        <v>37</v>
      </c>
      <c r="O211" s="58"/>
      <c r="P211" s="163">
        <f t="shared" si="51"/>
        <v>0</v>
      </c>
      <c r="Q211" s="163">
        <v>0</v>
      </c>
      <c r="R211" s="163">
        <f t="shared" si="52"/>
        <v>0</v>
      </c>
      <c r="S211" s="163">
        <v>0</v>
      </c>
      <c r="T211" s="164">
        <f t="shared" si="5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 t="s">
        <v>243</v>
      </c>
      <c r="AT211" s="165" t="s">
        <v>213</v>
      </c>
      <c r="AU211" s="165" t="s">
        <v>84</v>
      </c>
      <c r="AY211" s="14" t="s">
        <v>211</v>
      </c>
      <c r="BE211" s="166">
        <f t="shared" si="54"/>
        <v>0</v>
      </c>
      <c r="BF211" s="166">
        <f t="shared" si="55"/>
        <v>0</v>
      </c>
      <c r="BG211" s="166">
        <f t="shared" si="56"/>
        <v>0</v>
      </c>
      <c r="BH211" s="166">
        <f t="shared" si="57"/>
        <v>0</v>
      </c>
      <c r="BI211" s="166">
        <f t="shared" si="58"/>
        <v>0</v>
      </c>
      <c r="BJ211" s="14" t="s">
        <v>84</v>
      </c>
      <c r="BK211" s="166">
        <f t="shared" si="59"/>
        <v>0</v>
      </c>
      <c r="BL211" s="14" t="s">
        <v>243</v>
      </c>
      <c r="BM211" s="165" t="s">
        <v>475</v>
      </c>
    </row>
    <row r="212" spans="1:65" s="2" customFormat="1" ht="24.2" customHeight="1" x14ac:dyDescent="0.2">
      <c r="A212" s="29"/>
      <c r="B212" s="152"/>
      <c r="C212" s="153" t="s">
        <v>476</v>
      </c>
      <c r="D212" s="153" t="s">
        <v>213</v>
      </c>
      <c r="E212" s="154" t="s">
        <v>477</v>
      </c>
      <c r="F212" s="155" t="s">
        <v>478</v>
      </c>
      <c r="G212" s="156" t="s">
        <v>257</v>
      </c>
      <c r="H212" s="157">
        <v>5.3</v>
      </c>
      <c r="I212" s="158"/>
      <c r="J212" s="159">
        <f t="shared" si="50"/>
        <v>0</v>
      </c>
      <c r="K212" s="160"/>
      <c r="L212" s="30"/>
      <c r="M212" s="161" t="s">
        <v>1</v>
      </c>
      <c r="N212" s="162" t="s">
        <v>37</v>
      </c>
      <c r="O212" s="58"/>
      <c r="P212" s="163">
        <f t="shared" si="51"/>
        <v>0</v>
      </c>
      <c r="Q212" s="163">
        <v>0</v>
      </c>
      <c r="R212" s="163">
        <f t="shared" si="52"/>
        <v>0</v>
      </c>
      <c r="S212" s="163">
        <v>2.3E-3</v>
      </c>
      <c r="T212" s="164">
        <f t="shared" si="53"/>
        <v>1.2189999999999999E-2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5" t="s">
        <v>243</v>
      </c>
      <c r="AT212" s="165" t="s">
        <v>213</v>
      </c>
      <c r="AU212" s="165" t="s">
        <v>84</v>
      </c>
      <c r="AY212" s="14" t="s">
        <v>211</v>
      </c>
      <c r="BE212" s="166">
        <f t="shared" si="54"/>
        <v>0</v>
      </c>
      <c r="BF212" s="166">
        <f t="shared" si="55"/>
        <v>0</v>
      </c>
      <c r="BG212" s="166">
        <f t="shared" si="56"/>
        <v>0</v>
      </c>
      <c r="BH212" s="166">
        <f t="shared" si="57"/>
        <v>0</v>
      </c>
      <c r="BI212" s="166">
        <f t="shared" si="58"/>
        <v>0</v>
      </c>
      <c r="BJ212" s="14" t="s">
        <v>84</v>
      </c>
      <c r="BK212" s="166">
        <f t="shared" si="59"/>
        <v>0</v>
      </c>
      <c r="BL212" s="14" t="s">
        <v>243</v>
      </c>
      <c r="BM212" s="165" t="s">
        <v>479</v>
      </c>
    </row>
    <row r="213" spans="1:65" s="2" customFormat="1" ht="24.2" customHeight="1" x14ac:dyDescent="0.2">
      <c r="A213" s="29"/>
      <c r="B213" s="152"/>
      <c r="C213" s="153" t="s">
        <v>354</v>
      </c>
      <c r="D213" s="153" t="s">
        <v>213</v>
      </c>
      <c r="E213" s="154" t="s">
        <v>480</v>
      </c>
      <c r="F213" s="155" t="s">
        <v>481</v>
      </c>
      <c r="G213" s="156" t="s">
        <v>257</v>
      </c>
      <c r="H213" s="157">
        <v>1.4</v>
      </c>
      <c r="I213" s="158"/>
      <c r="J213" s="159">
        <f t="shared" si="50"/>
        <v>0</v>
      </c>
      <c r="K213" s="160"/>
      <c r="L213" s="30"/>
      <c r="M213" s="161" t="s">
        <v>1</v>
      </c>
      <c r="N213" s="162" t="s">
        <v>37</v>
      </c>
      <c r="O213" s="58"/>
      <c r="P213" s="163">
        <f t="shared" si="51"/>
        <v>0</v>
      </c>
      <c r="Q213" s="163">
        <v>0</v>
      </c>
      <c r="R213" s="163">
        <f t="shared" si="52"/>
        <v>0</v>
      </c>
      <c r="S213" s="163">
        <v>0</v>
      </c>
      <c r="T213" s="164">
        <f t="shared" si="5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5" t="s">
        <v>243</v>
      </c>
      <c r="AT213" s="165" t="s">
        <v>213</v>
      </c>
      <c r="AU213" s="165" t="s">
        <v>84</v>
      </c>
      <c r="AY213" s="14" t="s">
        <v>211</v>
      </c>
      <c r="BE213" s="166">
        <f t="shared" si="54"/>
        <v>0</v>
      </c>
      <c r="BF213" s="166">
        <f t="shared" si="55"/>
        <v>0</v>
      </c>
      <c r="BG213" s="166">
        <f t="shared" si="56"/>
        <v>0</v>
      </c>
      <c r="BH213" s="166">
        <f t="shared" si="57"/>
        <v>0</v>
      </c>
      <c r="BI213" s="166">
        <f t="shared" si="58"/>
        <v>0</v>
      </c>
      <c r="BJ213" s="14" t="s">
        <v>84</v>
      </c>
      <c r="BK213" s="166">
        <f t="shared" si="59"/>
        <v>0</v>
      </c>
      <c r="BL213" s="14" t="s">
        <v>243</v>
      </c>
      <c r="BM213" s="165" t="s">
        <v>482</v>
      </c>
    </row>
    <row r="214" spans="1:65" s="2" customFormat="1" ht="24.2" customHeight="1" x14ac:dyDescent="0.2">
      <c r="A214" s="29"/>
      <c r="B214" s="152"/>
      <c r="C214" s="153" t="s">
        <v>483</v>
      </c>
      <c r="D214" s="153" t="s">
        <v>213</v>
      </c>
      <c r="E214" s="154" t="s">
        <v>484</v>
      </c>
      <c r="F214" s="155" t="s">
        <v>485</v>
      </c>
      <c r="G214" s="156" t="s">
        <v>385</v>
      </c>
      <c r="H214" s="157">
        <v>15</v>
      </c>
      <c r="I214" s="158"/>
      <c r="J214" s="159">
        <f t="shared" si="50"/>
        <v>0</v>
      </c>
      <c r="K214" s="160"/>
      <c r="L214" s="30"/>
      <c r="M214" s="161" t="s">
        <v>1</v>
      </c>
      <c r="N214" s="162" t="s">
        <v>37</v>
      </c>
      <c r="O214" s="58"/>
      <c r="P214" s="163">
        <f t="shared" si="51"/>
        <v>0</v>
      </c>
      <c r="Q214" s="163">
        <v>0</v>
      </c>
      <c r="R214" s="163">
        <f t="shared" si="52"/>
        <v>0</v>
      </c>
      <c r="S214" s="163">
        <v>1.1000000000000001E-3</v>
      </c>
      <c r="T214" s="164">
        <f t="shared" si="53"/>
        <v>1.6500000000000001E-2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5" t="s">
        <v>243</v>
      </c>
      <c r="AT214" s="165" t="s">
        <v>213</v>
      </c>
      <c r="AU214" s="165" t="s">
        <v>84</v>
      </c>
      <c r="AY214" s="14" t="s">
        <v>211</v>
      </c>
      <c r="BE214" s="166">
        <f t="shared" si="54"/>
        <v>0</v>
      </c>
      <c r="BF214" s="166">
        <f t="shared" si="55"/>
        <v>0</v>
      </c>
      <c r="BG214" s="166">
        <f t="shared" si="56"/>
        <v>0</v>
      </c>
      <c r="BH214" s="166">
        <f t="shared" si="57"/>
        <v>0</v>
      </c>
      <c r="BI214" s="166">
        <f t="shared" si="58"/>
        <v>0</v>
      </c>
      <c r="BJ214" s="14" t="s">
        <v>84</v>
      </c>
      <c r="BK214" s="166">
        <f t="shared" si="59"/>
        <v>0</v>
      </c>
      <c r="BL214" s="14" t="s">
        <v>243</v>
      </c>
      <c r="BM214" s="165" t="s">
        <v>486</v>
      </c>
    </row>
    <row r="215" spans="1:65" s="2" customFormat="1" ht="24.2" customHeight="1" x14ac:dyDescent="0.2">
      <c r="A215" s="29"/>
      <c r="B215" s="152"/>
      <c r="C215" s="153" t="s">
        <v>357</v>
      </c>
      <c r="D215" s="153" t="s">
        <v>213</v>
      </c>
      <c r="E215" s="154" t="s">
        <v>487</v>
      </c>
      <c r="F215" s="155" t="s">
        <v>488</v>
      </c>
      <c r="G215" s="156" t="s">
        <v>257</v>
      </c>
      <c r="H215" s="157">
        <v>157</v>
      </c>
      <c r="I215" s="158"/>
      <c r="J215" s="159">
        <f t="shared" si="50"/>
        <v>0</v>
      </c>
      <c r="K215" s="160"/>
      <c r="L215" s="30"/>
      <c r="M215" s="161" t="s">
        <v>1</v>
      </c>
      <c r="N215" s="162" t="s">
        <v>37</v>
      </c>
      <c r="O215" s="58"/>
      <c r="P215" s="163">
        <f t="shared" si="51"/>
        <v>0</v>
      </c>
      <c r="Q215" s="163">
        <v>0</v>
      </c>
      <c r="R215" s="163">
        <f t="shared" si="52"/>
        <v>0</v>
      </c>
      <c r="S215" s="163">
        <v>2.2599999999999999E-3</v>
      </c>
      <c r="T215" s="164">
        <f t="shared" si="53"/>
        <v>0.35481999999999997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 t="s">
        <v>243</v>
      </c>
      <c r="AT215" s="165" t="s">
        <v>213</v>
      </c>
      <c r="AU215" s="165" t="s">
        <v>84</v>
      </c>
      <c r="AY215" s="14" t="s">
        <v>211</v>
      </c>
      <c r="BE215" s="166">
        <f t="shared" si="54"/>
        <v>0</v>
      </c>
      <c r="BF215" s="166">
        <f t="shared" si="55"/>
        <v>0</v>
      </c>
      <c r="BG215" s="166">
        <f t="shared" si="56"/>
        <v>0</v>
      </c>
      <c r="BH215" s="166">
        <f t="shared" si="57"/>
        <v>0</v>
      </c>
      <c r="BI215" s="166">
        <f t="shared" si="58"/>
        <v>0</v>
      </c>
      <c r="BJ215" s="14" t="s">
        <v>84</v>
      </c>
      <c r="BK215" s="166">
        <f t="shared" si="59"/>
        <v>0</v>
      </c>
      <c r="BL215" s="14" t="s">
        <v>243</v>
      </c>
      <c r="BM215" s="165" t="s">
        <v>489</v>
      </c>
    </row>
    <row r="216" spans="1:65" s="2" customFormat="1" ht="33" customHeight="1" x14ac:dyDescent="0.2">
      <c r="A216" s="29"/>
      <c r="B216" s="152"/>
      <c r="C216" s="153" t="s">
        <v>490</v>
      </c>
      <c r="D216" s="153" t="s">
        <v>213</v>
      </c>
      <c r="E216" s="154" t="s">
        <v>491</v>
      </c>
      <c r="F216" s="155" t="s">
        <v>492</v>
      </c>
      <c r="G216" s="156" t="s">
        <v>385</v>
      </c>
      <c r="H216" s="157">
        <v>18</v>
      </c>
      <c r="I216" s="158"/>
      <c r="J216" s="159">
        <f t="shared" si="50"/>
        <v>0</v>
      </c>
      <c r="K216" s="160"/>
      <c r="L216" s="30"/>
      <c r="M216" s="161" t="s">
        <v>1</v>
      </c>
      <c r="N216" s="162" t="s">
        <v>37</v>
      </c>
      <c r="O216" s="58"/>
      <c r="P216" s="163">
        <f t="shared" si="51"/>
        <v>0</v>
      </c>
      <c r="Q216" s="163">
        <v>0</v>
      </c>
      <c r="R216" s="163">
        <f t="shared" si="52"/>
        <v>0</v>
      </c>
      <c r="S216" s="163">
        <v>0</v>
      </c>
      <c r="T216" s="164">
        <f t="shared" si="5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5" t="s">
        <v>243</v>
      </c>
      <c r="AT216" s="165" t="s">
        <v>213</v>
      </c>
      <c r="AU216" s="165" t="s">
        <v>84</v>
      </c>
      <c r="AY216" s="14" t="s">
        <v>211</v>
      </c>
      <c r="BE216" s="166">
        <f t="shared" si="54"/>
        <v>0</v>
      </c>
      <c r="BF216" s="166">
        <f t="shared" si="55"/>
        <v>0</v>
      </c>
      <c r="BG216" s="166">
        <f t="shared" si="56"/>
        <v>0</v>
      </c>
      <c r="BH216" s="166">
        <f t="shared" si="57"/>
        <v>0</v>
      </c>
      <c r="BI216" s="166">
        <f t="shared" si="58"/>
        <v>0</v>
      </c>
      <c r="BJ216" s="14" t="s">
        <v>84</v>
      </c>
      <c r="BK216" s="166">
        <f t="shared" si="59"/>
        <v>0</v>
      </c>
      <c r="BL216" s="14" t="s">
        <v>243</v>
      </c>
      <c r="BM216" s="165" t="s">
        <v>493</v>
      </c>
    </row>
    <row r="217" spans="1:65" s="2" customFormat="1" ht="33" customHeight="1" x14ac:dyDescent="0.2">
      <c r="A217" s="29"/>
      <c r="B217" s="152"/>
      <c r="C217" s="153" t="s">
        <v>361</v>
      </c>
      <c r="D217" s="153" t="s">
        <v>213</v>
      </c>
      <c r="E217" s="154" t="s">
        <v>494</v>
      </c>
      <c r="F217" s="155" t="s">
        <v>495</v>
      </c>
      <c r="G217" s="156" t="s">
        <v>385</v>
      </c>
      <c r="H217" s="157">
        <v>2</v>
      </c>
      <c r="I217" s="158"/>
      <c r="J217" s="159">
        <f t="shared" si="50"/>
        <v>0</v>
      </c>
      <c r="K217" s="160"/>
      <c r="L217" s="30"/>
      <c r="M217" s="161" t="s">
        <v>1</v>
      </c>
      <c r="N217" s="162" t="s">
        <v>37</v>
      </c>
      <c r="O217" s="58"/>
      <c r="P217" s="163">
        <f t="shared" si="51"/>
        <v>0</v>
      </c>
      <c r="Q217" s="163">
        <v>0</v>
      </c>
      <c r="R217" s="163">
        <f t="shared" si="52"/>
        <v>0</v>
      </c>
      <c r="S217" s="163">
        <v>0</v>
      </c>
      <c r="T217" s="164">
        <f t="shared" si="5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5" t="s">
        <v>243</v>
      </c>
      <c r="AT217" s="165" t="s">
        <v>213</v>
      </c>
      <c r="AU217" s="165" t="s">
        <v>84</v>
      </c>
      <c r="AY217" s="14" t="s">
        <v>211</v>
      </c>
      <c r="BE217" s="166">
        <f t="shared" si="54"/>
        <v>0</v>
      </c>
      <c r="BF217" s="166">
        <f t="shared" si="55"/>
        <v>0</v>
      </c>
      <c r="BG217" s="166">
        <f t="shared" si="56"/>
        <v>0</v>
      </c>
      <c r="BH217" s="166">
        <f t="shared" si="57"/>
        <v>0</v>
      </c>
      <c r="BI217" s="166">
        <f t="shared" si="58"/>
        <v>0</v>
      </c>
      <c r="BJ217" s="14" t="s">
        <v>84</v>
      </c>
      <c r="BK217" s="166">
        <f t="shared" si="59"/>
        <v>0</v>
      </c>
      <c r="BL217" s="14" t="s">
        <v>243</v>
      </c>
      <c r="BM217" s="165" t="s">
        <v>496</v>
      </c>
    </row>
    <row r="218" spans="1:65" s="2" customFormat="1" ht="24.2" customHeight="1" x14ac:dyDescent="0.2">
      <c r="A218" s="29"/>
      <c r="B218" s="152"/>
      <c r="C218" s="153" t="s">
        <v>497</v>
      </c>
      <c r="D218" s="153" t="s">
        <v>213</v>
      </c>
      <c r="E218" s="154" t="s">
        <v>498</v>
      </c>
      <c r="F218" s="155" t="s">
        <v>499</v>
      </c>
      <c r="G218" s="156" t="s">
        <v>257</v>
      </c>
      <c r="H218" s="157">
        <v>2.7</v>
      </c>
      <c r="I218" s="158"/>
      <c r="J218" s="159">
        <f t="shared" si="50"/>
        <v>0</v>
      </c>
      <c r="K218" s="160"/>
      <c r="L218" s="30"/>
      <c r="M218" s="161" t="s">
        <v>1</v>
      </c>
      <c r="N218" s="162" t="s">
        <v>37</v>
      </c>
      <c r="O218" s="58"/>
      <c r="P218" s="163">
        <f t="shared" si="51"/>
        <v>0</v>
      </c>
      <c r="Q218" s="163">
        <v>0</v>
      </c>
      <c r="R218" s="163">
        <f t="shared" si="52"/>
        <v>0</v>
      </c>
      <c r="S218" s="163">
        <v>0</v>
      </c>
      <c r="T218" s="164">
        <f t="shared" si="5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5" t="s">
        <v>243</v>
      </c>
      <c r="AT218" s="165" t="s">
        <v>213</v>
      </c>
      <c r="AU218" s="165" t="s">
        <v>84</v>
      </c>
      <c r="AY218" s="14" t="s">
        <v>211</v>
      </c>
      <c r="BE218" s="166">
        <f t="shared" si="54"/>
        <v>0</v>
      </c>
      <c r="BF218" s="166">
        <f t="shared" si="55"/>
        <v>0</v>
      </c>
      <c r="BG218" s="166">
        <f t="shared" si="56"/>
        <v>0</v>
      </c>
      <c r="BH218" s="166">
        <f t="shared" si="57"/>
        <v>0</v>
      </c>
      <c r="BI218" s="166">
        <f t="shared" si="58"/>
        <v>0</v>
      </c>
      <c r="BJ218" s="14" t="s">
        <v>84</v>
      </c>
      <c r="BK218" s="166">
        <f t="shared" si="59"/>
        <v>0</v>
      </c>
      <c r="BL218" s="14" t="s">
        <v>243</v>
      </c>
      <c r="BM218" s="165" t="s">
        <v>500</v>
      </c>
    </row>
    <row r="219" spans="1:65" s="2" customFormat="1" ht="24.2" customHeight="1" x14ac:dyDescent="0.2">
      <c r="A219" s="29"/>
      <c r="B219" s="152"/>
      <c r="C219" s="153" t="s">
        <v>364</v>
      </c>
      <c r="D219" s="153" t="s">
        <v>213</v>
      </c>
      <c r="E219" s="154" t="s">
        <v>501</v>
      </c>
      <c r="F219" s="155" t="s">
        <v>502</v>
      </c>
      <c r="G219" s="156" t="s">
        <v>257</v>
      </c>
      <c r="H219" s="157">
        <v>81.900000000000006</v>
      </c>
      <c r="I219" s="158"/>
      <c r="J219" s="159">
        <f t="shared" si="50"/>
        <v>0</v>
      </c>
      <c r="K219" s="160"/>
      <c r="L219" s="30"/>
      <c r="M219" s="161" t="s">
        <v>1</v>
      </c>
      <c r="N219" s="162" t="s">
        <v>37</v>
      </c>
      <c r="O219" s="58"/>
      <c r="P219" s="163">
        <f t="shared" si="51"/>
        <v>0</v>
      </c>
      <c r="Q219" s="163">
        <v>0</v>
      </c>
      <c r="R219" s="163">
        <f t="shared" si="52"/>
        <v>0</v>
      </c>
      <c r="S219" s="163">
        <v>0</v>
      </c>
      <c r="T219" s="164">
        <f t="shared" si="5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5" t="s">
        <v>243</v>
      </c>
      <c r="AT219" s="165" t="s">
        <v>213</v>
      </c>
      <c r="AU219" s="165" t="s">
        <v>84</v>
      </c>
      <c r="AY219" s="14" t="s">
        <v>211</v>
      </c>
      <c r="BE219" s="166">
        <f t="shared" si="54"/>
        <v>0</v>
      </c>
      <c r="BF219" s="166">
        <f t="shared" si="55"/>
        <v>0</v>
      </c>
      <c r="BG219" s="166">
        <f t="shared" si="56"/>
        <v>0</v>
      </c>
      <c r="BH219" s="166">
        <f t="shared" si="57"/>
        <v>0</v>
      </c>
      <c r="BI219" s="166">
        <f t="shared" si="58"/>
        <v>0</v>
      </c>
      <c r="BJ219" s="14" t="s">
        <v>84</v>
      </c>
      <c r="BK219" s="166">
        <f t="shared" si="59"/>
        <v>0</v>
      </c>
      <c r="BL219" s="14" t="s">
        <v>243</v>
      </c>
      <c r="BM219" s="165" t="s">
        <v>503</v>
      </c>
    </row>
    <row r="220" spans="1:65" s="2" customFormat="1" ht="24.2" customHeight="1" x14ac:dyDescent="0.2">
      <c r="A220" s="29"/>
      <c r="B220" s="152"/>
      <c r="C220" s="153" t="s">
        <v>504</v>
      </c>
      <c r="D220" s="153" t="s">
        <v>213</v>
      </c>
      <c r="E220" s="154" t="s">
        <v>505</v>
      </c>
      <c r="F220" s="155" t="s">
        <v>506</v>
      </c>
      <c r="G220" s="156" t="s">
        <v>414</v>
      </c>
      <c r="H220" s="178"/>
      <c r="I220" s="158"/>
      <c r="J220" s="159">
        <f t="shared" si="50"/>
        <v>0</v>
      </c>
      <c r="K220" s="160"/>
      <c r="L220" s="30"/>
      <c r="M220" s="161" t="s">
        <v>1</v>
      </c>
      <c r="N220" s="162" t="s">
        <v>37</v>
      </c>
      <c r="O220" s="58"/>
      <c r="P220" s="163">
        <f t="shared" si="51"/>
        <v>0</v>
      </c>
      <c r="Q220" s="163">
        <v>0</v>
      </c>
      <c r="R220" s="163">
        <f t="shared" si="52"/>
        <v>0</v>
      </c>
      <c r="S220" s="163">
        <v>0</v>
      </c>
      <c r="T220" s="164">
        <f t="shared" si="5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5" t="s">
        <v>243</v>
      </c>
      <c r="AT220" s="165" t="s">
        <v>213</v>
      </c>
      <c r="AU220" s="165" t="s">
        <v>84</v>
      </c>
      <c r="AY220" s="14" t="s">
        <v>211</v>
      </c>
      <c r="BE220" s="166">
        <f t="shared" si="54"/>
        <v>0</v>
      </c>
      <c r="BF220" s="166">
        <f t="shared" si="55"/>
        <v>0</v>
      </c>
      <c r="BG220" s="166">
        <f t="shared" si="56"/>
        <v>0</v>
      </c>
      <c r="BH220" s="166">
        <f t="shared" si="57"/>
        <v>0</v>
      </c>
      <c r="BI220" s="166">
        <f t="shared" si="58"/>
        <v>0</v>
      </c>
      <c r="BJ220" s="14" t="s">
        <v>84</v>
      </c>
      <c r="BK220" s="166">
        <f t="shared" si="59"/>
        <v>0</v>
      </c>
      <c r="BL220" s="14" t="s">
        <v>243</v>
      </c>
      <c r="BM220" s="165" t="s">
        <v>507</v>
      </c>
    </row>
    <row r="221" spans="1:65" s="12" customFormat="1" ht="22.9" customHeight="1" x14ac:dyDescent="0.2">
      <c r="B221" s="139"/>
      <c r="D221" s="140" t="s">
        <v>70</v>
      </c>
      <c r="E221" s="150" t="s">
        <v>508</v>
      </c>
      <c r="F221" s="150" t="s">
        <v>509</v>
      </c>
      <c r="I221" s="142"/>
      <c r="J221" s="151">
        <f>BK221</f>
        <v>0</v>
      </c>
      <c r="L221" s="139"/>
      <c r="M221" s="144"/>
      <c r="N221" s="145"/>
      <c r="O221" s="145"/>
      <c r="P221" s="146">
        <f>SUM(P222:P224)</f>
        <v>0</v>
      </c>
      <c r="Q221" s="145"/>
      <c r="R221" s="146">
        <f>SUM(R222:R224)</f>
        <v>11.775618000000001</v>
      </c>
      <c r="S221" s="145"/>
      <c r="T221" s="147">
        <f>SUM(T222:T224)</f>
        <v>0</v>
      </c>
      <c r="AR221" s="140" t="s">
        <v>84</v>
      </c>
      <c r="AT221" s="148" t="s">
        <v>70</v>
      </c>
      <c r="AU221" s="148" t="s">
        <v>78</v>
      </c>
      <c r="AY221" s="140" t="s">
        <v>211</v>
      </c>
      <c r="BK221" s="149">
        <f>SUM(BK222:BK224)</f>
        <v>0</v>
      </c>
    </row>
    <row r="222" spans="1:65" s="2" customFormat="1" ht="33" customHeight="1" x14ac:dyDescent="0.2">
      <c r="A222" s="29"/>
      <c r="B222" s="152"/>
      <c r="C222" s="153" t="s">
        <v>368</v>
      </c>
      <c r="D222" s="153" t="s">
        <v>213</v>
      </c>
      <c r="E222" s="154" t="s">
        <v>510</v>
      </c>
      <c r="F222" s="155" t="s">
        <v>511</v>
      </c>
      <c r="G222" s="156" t="s">
        <v>216</v>
      </c>
      <c r="H222" s="157">
        <v>305.2</v>
      </c>
      <c r="I222" s="158"/>
      <c r="J222" s="159">
        <f>ROUND(I222*H222,2)</f>
        <v>0</v>
      </c>
      <c r="K222" s="160"/>
      <c r="L222" s="30"/>
      <c r="M222" s="161" t="s">
        <v>1</v>
      </c>
      <c r="N222" s="162" t="s">
        <v>37</v>
      </c>
      <c r="O222" s="58"/>
      <c r="P222" s="163">
        <f>O222*H222</f>
        <v>0</v>
      </c>
      <c r="Q222" s="163">
        <v>3.8115000000000003E-2</v>
      </c>
      <c r="R222" s="163">
        <f>Q222*H222</f>
        <v>11.632698000000001</v>
      </c>
      <c r="S222" s="163">
        <v>0</v>
      </c>
      <c r="T222" s="164">
        <f>S222*H222</f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5" t="s">
        <v>243</v>
      </c>
      <c r="AT222" s="165" t="s">
        <v>213</v>
      </c>
      <c r="AU222" s="165" t="s">
        <v>84</v>
      </c>
      <c r="AY222" s="14" t="s">
        <v>211</v>
      </c>
      <c r="BE222" s="166">
        <f>IF(N222="základná",J222,0)</f>
        <v>0</v>
      </c>
      <c r="BF222" s="166">
        <f>IF(N222="znížená",J222,0)</f>
        <v>0</v>
      </c>
      <c r="BG222" s="166">
        <f>IF(N222="zákl. prenesená",J222,0)</f>
        <v>0</v>
      </c>
      <c r="BH222" s="166">
        <f>IF(N222="zníž. prenesená",J222,0)</f>
        <v>0</v>
      </c>
      <c r="BI222" s="166">
        <f>IF(N222="nulová",J222,0)</f>
        <v>0</v>
      </c>
      <c r="BJ222" s="14" t="s">
        <v>84</v>
      </c>
      <c r="BK222" s="166">
        <f>ROUND(I222*H222,2)</f>
        <v>0</v>
      </c>
      <c r="BL222" s="14" t="s">
        <v>243</v>
      </c>
      <c r="BM222" s="165" t="s">
        <v>512</v>
      </c>
    </row>
    <row r="223" spans="1:65" s="2" customFormat="1" ht="49.15" customHeight="1" x14ac:dyDescent="0.2">
      <c r="A223" s="29"/>
      <c r="B223" s="152"/>
      <c r="C223" s="167" t="s">
        <v>513</v>
      </c>
      <c r="D223" s="167" t="s">
        <v>401</v>
      </c>
      <c r="E223" s="168" t="s">
        <v>514</v>
      </c>
      <c r="F223" s="187" t="s">
        <v>515</v>
      </c>
      <c r="G223" s="170" t="s">
        <v>216</v>
      </c>
      <c r="H223" s="171">
        <v>317.60000000000002</v>
      </c>
      <c r="I223" s="172"/>
      <c r="J223" s="173">
        <f>ROUND(I223*H223,2)</f>
        <v>0</v>
      </c>
      <c r="K223" s="174"/>
      <c r="L223" s="175"/>
      <c r="M223" s="176" t="s">
        <v>1</v>
      </c>
      <c r="N223" s="177" t="s">
        <v>37</v>
      </c>
      <c r="O223" s="58"/>
      <c r="P223" s="163">
        <f>O223*H223</f>
        <v>0</v>
      </c>
      <c r="Q223" s="163">
        <v>4.4999999999999999E-4</v>
      </c>
      <c r="R223" s="163">
        <f>Q223*H223</f>
        <v>0.14292000000000002</v>
      </c>
      <c r="S223" s="163">
        <v>0</v>
      </c>
      <c r="T223" s="164">
        <f>S223*H223</f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5" t="s">
        <v>280</v>
      </c>
      <c r="AT223" s="165" t="s">
        <v>401</v>
      </c>
      <c r="AU223" s="165" t="s">
        <v>84</v>
      </c>
      <c r="AY223" s="14" t="s">
        <v>211</v>
      </c>
      <c r="BE223" s="166">
        <f>IF(N223="základná",J223,0)</f>
        <v>0</v>
      </c>
      <c r="BF223" s="166">
        <f>IF(N223="znížená",J223,0)</f>
        <v>0</v>
      </c>
      <c r="BG223" s="166">
        <f>IF(N223="zákl. prenesená",J223,0)</f>
        <v>0</v>
      </c>
      <c r="BH223" s="166">
        <f>IF(N223="zníž. prenesená",J223,0)</f>
        <v>0</v>
      </c>
      <c r="BI223" s="166">
        <f>IF(N223="nulová",J223,0)</f>
        <v>0</v>
      </c>
      <c r="BJ223" s="14" t="s">
        <v>84</v>
      </c>
      <c r="BK223" s="166">
        <f>ROUND(I223*H223,2)</f>
        <v>0</v>
      </c>
      <c r="BL223" s="14" t="s">
        <v>243</v>
      </c>
      <c r="BM223" s="165" t="s">
        <v>516</v>
      </c>
    </row>
    <row r="224" spans="1:65" s="2" customFormat="1" ht="24.2" customHeight="1" x14ac:dyDescent="0.2">
      <c r="A224" s="29"/>
      <c r="B224" s="152"/>
      <c r="C224" s="153" t="s">
        <v>371</v>
      </c>
      <c r="D224" s="153" t="s">
        <v>213</v>
      </c>
      <c r="E224" s="154" t="s">
        <v>517</v>
      </c>
      <c r="F224" s="155" t="s">
        <v>518</v>
      </c>
      <c r="G224" s="156" t="s">
        <v>414</v>
      </c>
      <c r="H224" s="178"/>
      <c r="I224" s="158"/>
      <c r="J224" s="159">
        <f>ROUND(I224*H224,2)</f>
        <v>0</v>
      </c>
      <c r="K224" s="160"/>
      <c r="L224" s="30"/>
      <c r="M224" s="179" t="s">
        <v>1</v>
      </c>
      <c r="N224" s="180" t="s">
        <v>37</v>
      </c>
      <c r="O224" s="181"/>
      <c r="P224" s="182">
        <f>O224*H224</f>
        <v>0</v>
      </c>
      <c r="Q224" s="182">
        <v>0</v>
      </c>
      <c r="R224" s="182">
        <f>Q224*H224</f>
        <v>0</v>
      </c>
      <c r="S224" s="182">
        <v>0</v>
      </c>
      <c r="T224" s="183">
        <f>S224*H224</f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5" t="s">
        <v>243</v>
      </c>
      <c r="AT224" s="165" t="s">
        <v>213</v>
      </c>
      <c r="AU224" s="165" t="s">
        <v>84</v>
      </c>
      <c r="AY224" s="14" t="s">
        <v>211</v>
      </c>
      <c r="BE224" s="166">
        <f>IF(N224="základná",J224,0)</f>
        <v>0</v>
      </c>
      <c r="BF224" s="166">
        <f>IF(N224="znížená",J224,0)</f>
        <v>0</v>
      </c>
      <c r="BG224" s="166">
        <f>IF(N224="zákl. prenesená",J224,0)</f>
        <v>0</v>
      </c>
      <c r="BH224" s="166">
        <f>IF(N224="zníž. prenesená",J224,0)</f>
        <v>0</v>
      </c>
      <c r="BI224" s="166">
        <f>IF(N224="nulová",J224,0)</f>
        <v>0</v>
      </c>
      <c r="BJ224" s="14" t="s">
        <v>84</v>
      </c>
      <c r="BK224" s="166">
        <f>ROUND(I224*H224,2)</f>
        <v>0</v>
      </c>
      <c r="BL224" s="14" t="s">
        <v>243</v>
      </c>
      <c r="BM224" s="165" t="s">
        <v>519</v>
      </c>
    </row>
    <row r="225" spans="1:31" s="2" customFormat="1" ht="6.95" customHeight="1" x14ac:dyDescent="0.2">
      <c r="A225" s="29"/>
      <c r="B225" s="47"/>
      <c r="C225" s="48"/>
      <c r="D225" s="48"/>
      <c r="E225" s="48"/>
      <c r="F225" s="48"/>
      <c r="G225" s="48"/>
      <c r="H225" s="48"/>
      <c r="I225" s="48"/>
      <c r="J225" s="48"/>
      <c r="K225" s="48"/>
      <c r="L225" s="30"/>
      <c r="M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</row>
  </sheetData>
  <autoFilter ref="C130:K224" xr:uid="{00000000-0009-0000-0000-000001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2:BM163"/>
  <sheetViews>
    <sheetView showGridLines="0" topLeftCell="A110" workbookViewId="0">
      <selection activeCell="Z144" sqref="Z144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145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2913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3108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ROUND(J123,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ROUND((SUM(BE123:BE161)),  2)</f>
        <v>0</v>
      </c>
      <c r="G35" s="105"/>
      <c r="H35" s="105"/>
      <c r="I35" s="106">
        <v>0.23</v>
      </c>
      <c r="J35" s="104">
        <f>ROUND(((SUM(BE123:BE161))*I35),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ROUND((SUM(BF123:BF161)),  2)</f>
        <v>0</v>
      </c>
      <c r="G36" s="105"/>
      <c r="H36" s="105"/>
      <c r="I36" s="106">
        <v>0.23</v>
      </c>
      <c r="J36" s="104">
        <f>ROUND(((SUM(BF123:BF161))*I36),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ROUND((SUM(BG123:BG161)),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ROUND((SUM(BH123:BH161)),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ROUND((SUM(BI123:BI161)),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2913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02-4 - Garáže - Slaborúdová elektroinštalácia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J123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789</v>
      </c>
      <c r="E99" s="122"/>
      <c r="F99" s="122"/>
      <c r="G99" s="122"/>
      <c r="H99" s="122"/>
      <c r="I99" s="122"/>
      <c r="J99" s="123">
        <f>J124</f>
        <v>0</v>
      </c>
      <c r="L99" s="120"/>
    </row>
    <row r="100" spans="1:47" s="10" customFormat="1" ht="19.899999999999999" hidden="1" customHeight="1" x14ac:dyDescent="0.2">
      <c r="B100" s="124"/>
      <c r="D100" s="125" t="s">
        <v>2326</v>
      </c>
      <c r="E100" s="126"/>
      <c r="F100" s="126"/>
      <c r="G100" s="126"/>
      <c r="H100" s="126"/>
      <c r="I100" s="126"/>
      <c r="J100" s="127">
        <f>J125</f>
        <v>0</v>
      </c>
      <c r="L100" s="124"/>
    </row>
    <row r="101" spans="1:47" s="10" customFormat="1" ht="19.899999999999999" hidden="1" customHeight="1" x14ac:dyDescent="0.2">
      <c r="B101" s="124"/>
      <c r="D101" s="125" t="s">
        <v>2078</v>
      </c>
      <c r="E101" s="126"/>
      <c r="F101" s="126"/>
      <c r="G101" s="126"/>
      <c r="H101" s="126"/>
      <c r="I101" s="126"/>
      <c r="J101" s="127">
        <f>J157</f>
        <v>0</v>
      </c>
      <c r="L101" s="124"/>
    </row>
    <row r="102" spans="1:47" s="2" customFormat="1" ht="21.75" hidden="1" customHeight="1" x14ac:dyDescent="0.2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47" s="2" customFormat="1" ht="6.95" hidden="1" customHeight="1" x14ac:dyDescent="0.2">
      <c r="A103" s="29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47" hidden="1" x14ac:dyDescent="0.2"/>
    <row r="105" spans="1:47" hidden="1" x14ac:dyDescent="0.2"/>
    <row r="106" spans="1:47" hidden="1" x14ac:dyDescent="0.2"/>
    <row r="107" spans="1:47" s="2" customFormat="1" ht="6.95" customHeight="1" x14ac:dyDescent="0.2">
      <c r="A107" s="29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24.95" customHeight="1" x14ac:dyDescent="0.2">
      <c r="A108" s="29"/>
      <c r="B108" s="30"/>
      <c r="C108" s="18" t="s">
        <v>197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6.95" customHeight="1" x14ac:dyDescent="0.2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2" customHeight="1" x14ac:dyDescent="0.2">
      <c r="A110" s="29"/>
      <c r="B110" s="30"/>
      <c r="C110" s="24" t="s">
        <v>15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16.5" customHeight="1" x14ac:dyDescent="0.2">
      <c r="A111" s="29"/>
      <c r="B111" s="30"/>
      <c r="C111" s="29"/>
      <c r="D111" s="29"/>
      <c r="E111" s="252" t="str">
        <f>E7</f>
        <v>HS Hálkova - rekonštrukcia objektu, Hálkova 3, BA</v>
      </c>
      <c r="F111" s="253"/>
      <c r="G111" s="253"/>
      <c r="H111" s="253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1" customFormat="1" ht="12" customHeight="1" x14ac:dyDescent="0.2">
      <c r="B112" s="17"/>
      <c r="C112" s="24" t="s">
        <v>177</v>
      </c>
      <c r="L112" s="17"/>
    </row>
    <row r="113" spans="1:65" s="2" customFormat="1" ht="16.5" customHeight="1" x14ac:dyDescent="0.2">
      <c r="A113" s="29"/>
      <c r="B113" s="30"/>
      <c r="C113" s="29"/>
      <c r="D113" s="29"/>
      <c r="E113" s="252" t="s">
        <v>2913</v>
      </c>
      <c r="F113" s="251"/>
      <c r="G113" s="251"/>
      <c r="H113" s="251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 x14ac:dyDescent="0.2">
      <c r="A114" s="29"/>
      <c r="B114" s="30"/>
      <c r="C114" s="24" t="s">
        <v>179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 x14ac:dyDescent="0.2">
      <c r="A115" s="29"/>
      <c r="B115" s="30"/>
      <c r="C115" s="29"/>
      <c r="D115" s="29"/>
      <c r="E115" s="225" t="str">
        <f>E11</f>
        <v>SO 02-4 - Garáže - Slaborúdová elektroinštalácia</v>
      </c>
      <c r="F115" s="251"/>
      <c r="G115" s="251"/>
      <c r="H115" s="251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 x14ac:dyDescent="0.2">
      <c r="A117" s="29"/>
      <c r="B117" s="30"/>
      <c r="C117" s="24" t="s">
        <v>19</v>
      </c>
      <c r="D117" s="29"/>
      <c r="E117" s="29"/>
      <c r="F117" s="22" t="str">
        <f>F14</f>
        <v xml:space="preserve"> </v>
      </c>
      <c r="G117" s="29"/>
      <c r="H117" s="29"/>
      <c r="I117" s="24" t="s">
        <v>21</v>
      </c>
      <c r="J117" s="55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 x14ac:dyDescent="0.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4" t="s">
        <v>22</v>
      </c>
      <c r="D119" s="29"/>
      <c r="E119" s="29"/>
      <c r="F119" s="22" t="str">
        <f>E17</f>
        <v xml:space="preserve"> </v>
      </c>
      <c r="G119" s="29"/>
      <c r="H119" s="29"/>
      <c r="I119" s="24" t="s">
        <v>27</v>
      </c>
      <c r="J119" s="27" t="str">
        <f>E23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 x14ac:dyDescent="0.2">
      <c r="A120" s="29"/>
      <c r="B120" s="30"/>
      <c r="C120" s="24" t="s">
        <v>25</v>
      </c>
      <c r="D120" s="29"/>
      <c r="E120" s="29"/>
      <c r="F120" s="22" t="str">
        <f>IF(E20="","",E20)</f>
        <v>Vyplň údaj</v>
      </c>
      <c r="G120" s="29"/>
      <c r="H120" s="29"/>
      <c r="I120" s="24" t="s">
        <v>28</v>
      </c>
      <c r="J120" s="27" t="str">
        <f>E26</f>
        <v xml:space="preserve"> 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 x14ac:dyDescent="0.2">
      <c r="A122" s="128"/>
      <c r="B122" s="129"/>
      <c r="C122" s="130" t="s">
        <v>198</v>
      </c>
      <c r="D122" s="131" t="s">
        <v>56</v>
      </c>
      <c r="E122" s="131" t="s">
        <v>52</v>
      </c>
      <c r="F122" s="131" t="s">
        <v>53</v>
      </c>
      <c r="G122" s="131" t="s">
        <v>199</v>
      </c>
      <c r="H122" s="131" t="s">
        <v>200</v>
      </c>
      <c r="I122" s="131" t="s">
        <v>201</v>
      </c>
      <c r="J122" s="132" t="s">
        <v>183</v>
      </c>
      <c r="K122" s="133" t="s">
        <v>202</v>
      </c>
      <c r="L122" s="134"/>
      <c r="M122" s="62" t="s">
        <v>1</v>
      </c>
      <c r="N122" s="63" t="s">
        <v>35</v>
      </c>
      <c r="O122" s="63" t="s">
        <v>203</v>
      </c>
      <c r="P122" s="63" t="s">
        <v>204</v>
      </c>
      <c r="Q122" s="63" t="s">
        <v>205</v>
      </c>
      <c r="R122" s="63" t="s">
        <v>206</v>
      </c>
      <c r="S122" s="63" t="s">
        <v>207</v>
      </c>
      <c r="T122" s="64" t="s">
        <v>208</v>
      </c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</row>
    <row r="123" spans="1:65" s="2" customFormat="1" ht="22.9" customHeight="1" x14ac:dyDescent="0.25">
      <c r="A123" s="29"/>
      <c r="B123" s="30"/>
      <c r="C123" s="69" t="s">
        <v>184</v>
      </c>
      <c r="D123" s="29"/>
      <c r="E123" s="29"/>
      <c r="F123" s="29"/>
      <c r="G123" s="29"/>
      <c r="H123" s="29"/>
      <c r="I123" s="29"/>
      <c r="J123" s="135">
        <f>BK123</f>
        <v>0</v>
      </c>
      <c r="K123" s="29"/>
      <c r="L123" s="30"/>
      <c r="M123" s="65"/>
      <c r="N123" s="56"/>
      <c r="O123" s="66"/>
      <c r="P123" s="136">
        <f>P124</f>
        <v>0</v>
      </c>
      <c r="Q123" s="66"/>
      <c r="R123" s="136">
        <f>R124</f>
        <v>0</v>
      </c>
      <c r="S123" s="66"/>
      <c r="T123" s="137">
        <f>T124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70</v>
      </c>
      <c r="AU123" s="14" t="s">
        <v>185</v>
      </c>
      <c r="BK123" s="138">
        <f>BK124</f>
        <v>0</v>
      </c>
    </row>
    <row r="124" spans="1:65" s="12" customFormat="1" ht="25.9" customHeight="1" x14ac:dyDescent="0.2">
      <c r="B124" s="139"/>
      <c r="D124" s="140" t="s">
        <v>70</v>
      </c>
      <c r="E124" s="141" t="s">
        <v>401</v>
      </c>
      <c r="F124" s="141" t="s">
        <v>791</v>
      </c>
      <c r="I124" s="142"/>
      <c r="J124" s="143">
        <f>BK124</f>
        <v>0</v>
      </c>
      <c r="L124" s="139"/>
      <c r="M124" s="144"/>
      <c r="N124" s="145"/>
      <c r="O124" s="145"/>
      <c r="P124" s="146">
        <f>P125+P157</f>
        <v>0</v>
      </c>
      <c r="Q124" s="145"/>
      <c r="R124" s="146">
        <f>R125+R157</f>
        <v>0</v>
      </c>
      <c r="S124" s="145"/>
      <c r="T124" s="147">
        <f>T125+T157</f>
        <v>0</v>
      </c>
      <c r="AR124" s="140" t="s">
        <v>220</v>
      </c>
      <c r="AT124" s="148" t="s">
        <v>70</v>
      </c>
      <c r="AU124" s="148" t="s">
        <v>71</v>
      </c>
      <c r="AY124" s="140" t="s">
        <v>211</v>
      </c>
      <c r="BK124" s="149">
        <f>BK125+BK157</f>
        <v>0</v>
      </c>
    </row>
    <row r="125" spans="1:65" s="12" customFormat="1" ht="22.9" customHeight="1" x14ac:dyDescent="0.2">
      <c r="B125" s="139"/>
      <c r="D125" s="140" t="s">
        <v>70</v>
      </c>
      <c r="E125" s="150" t="s">
        <v>2327</v>
      </c>
      <c r="F125" s="150" t="s">
        <v>2328</v>
      </c>
      <c r="I125" s="142"/>
      <c r="J125" s="151">
        <f>BK125</f>
        <v>0</v>
      </c>
      <c r="L125" s="139"/>
      <c r="M125" s="144"/>
      <c r="N125" s="145"/>
      <c r="O125" s="145"/>
      <c r="P125" s="146">
        <f>SUM(P126:P156)</f>
        <v>0</v>
      </c>
      <c r="Q125" s="145"/>
      <c r="R125" s="146">
        <f>SUM(R126:R156)</f>
        <v>0</v>
      </c>
      <c r="S125" s="145"/>
      <c r="T125" s="147">
        <f>SUM(T126:T156)</f>
        <v>0</v>
      </c>
      <c r="AR125" s="140" t="s">
        <v>220</v>
      </c>
      <c r="AT125" s="148" t="s">
        <v>70</v>
      </c>
      <c r="AU125" s="148" t="s">
        <v>78</v>
      </c>
      <c r="AY125" s="140" t="s">
        <v>211</v>
      </c>
      <c r="BK125" s="149">
        <f>SUM(BK126:BK156)</f>
        <v>0</v>
      </c>
    </row>
    <row r="126" spans="1:65" s="2" customFormat="1" ht="16.5" customHeight="1" x14ac:dyDescent="0.2">
      <c r="A126" s="29"/>
      <c r="B126" s="152"/>
      <c r="C126" s="167" t="s">
        <v>78</v>
      </c>
      <c r="D126" s="167" t="s">
        <v>401</v>
      </c>
      <c r="E126" s="168" t="s">
        <v>2329</v>
      </c>
      <c r="F126" s="169" t="s">
        <v>2330</v>
      </c>
      <c r="G126" s="170" t="s">
        <v>257</v>
      </c>
      <c r="H126" s="171">
        <v>48</v>
      </c>
      <c r="I126" s="172"/>
      <c r="J126" s="173">
        <f t="shared" ref="J126:J156" si="0">ROUND(I126*H126,2)</f>
        <v>0</v>
      </c>
      <c r="K126" s="174"/>
      <c r="L126" s="175"/>
      <c r="M126" s="176" t="s">
        <v>1</v>
      </c>
      <c r="N126" s="177" t="s">
        <v>37</v>
      </c>
      <c r="O126" s="58"/>
      <c r="P126" s="163">
        <f t="shared" ref="P126:P156" si="1">O126*H126</f>
        <v>0</v>
      </c>
      <c r="Q126" s="163">
        <v>0</v>
      </c>
      <c r="R126" s="163">
        <f t="shared" ref="R126:R156" si="2">Q126*H126</f>
        <v>0</v>
      </c>
      <c r="S126" s="163">
        <v>0</v>
      </c>
      <c r="T126" s="164">
        <f t="shared" ref="T126:T156" si="3"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1123</v>
      </c>
      <c r="AT126" s="165" t="s">
        <v>401</v>
      </c>
      <c r="AU126" s="165" t="s">
        <v>84</v>
      </c>
      <c r="AY126" s="14" t="s">
        <v>211</v>
      </c>
      <c r="BE126" s="166">
        <f t="shared" ref="BE126:BE156" si="4">IF(N126="základná",J126,0)</f>
        <v>0</v>
      </c>
      <c r="BF126" s="166">
        <f t="shared" ref="BF126:BF156" si="5">IF(N126="znížená",J126,0)</f>
        <v>0</v>
      </c>
      <c r="BG126" s="166">
        <f t="shared" ref="BG126:BG156" si="6">IF(N126="zákl. prenesená",J126,0)</f>
        <v>0</v>
      </c>
      <c r="BH126" s="166">
        <f t="shared" ref="BH126:BH156" si="7">IF(N126="zníž. prenesená",J126,0)</f>
        <v>0</v>
      </c>
      <c r="BI126" s="166">
        <f t="shared" ref="BI126:BI156" si="8">IF(N126="nulová",J126,0)</f>
        <v>0</v>
      </c>
      <c r="BJ126" s="14" t="s">
        <v>84</v>
      </c>
      <c r="BK126" s="166">
        <f t="shared" ref="BK126:BK156" si="9">ROUND(I126*H126,2)</f>
        <v>0</v>
      </c>
      <c r="BL126" s="14" t="s">
        <v>340</v>
      </c>
      <c r="BM126" s="165" t="s">
        <v>84</v>
      </c>
    </row>
    <row r="127" spans="1:65" s="2" customFormat="1" ht="16.5" customHeight="1" x14ac:dyDescent="0.2">
      <c r="A127" s="29"/>
      <c r="B127" s="152"/>
      <c r="C127" s="167" t="s">
        <v>84</v>
      </c>
      <c r="D127" s="167" t="s">
        <v>401</v>
      </c>
      <c r="E127" s="168" t="s">
        <v>2331</v>
      </c>
      <c r="F127" s="169" t="s">
        <v>2332</v>
      </c>
      <c r="G127" s="170" t="s">
        <v>257</v>
      </c>
      <c r="H127" s="171">
        <v>48</v>
      </c>
      <c r="I127" s="172"/>
      <c r="J127" s="173">
        <f t="shared" si="0"/>
        <v>0</v>
      </c>
      <c r="K127" s="174"/>
      <c r="L127" s="175"/>
      <c r="M127" s="176" t="s">
        <v>1</v>
      </c>
      <c r="N127" s="177" t="s">
        <v>37</v>
      </c>
      <c r="O127" s="58"/>
      <c r="P127" s="163">
        <f t="shared" si="1"/>
        <v>0</v>
      </c>
      <c r="Q127" s="163">
        <v>0</v>
      </c>
      <c r="R127" s="163">
        <f t="shared" si="2"/>
        <v>0</v>
      </c>
      <c r="S127" s="163">
        <v>0</v>
      </c>
      <c r="T127" s="164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1123</v>
      </c>
      <c r="AT127" s="165" t="s">
        <v>401</v>
      </c>
      <c r="AU127" s="165" t="s">
        <v>84</v>
      </c>
      <c r="AY127" s="14" t="s">
        <v>211</v>
      </c>
      <c r="BE127" s="166">
        <f t="shared" si="4"/>
        <v>0</v>
      </c>
      <c r="BF127" s="166">
        <f t="shared" si="5"/>
        <v>0</v>
      </c>
      <c r="BG127" s="166">
        <f t="shared" si="6"/>
        <v>0</v>
      </c>
      <c r="BH127" s="166">
        <f t="shared" si="7"/>
        <v>0</v>
      </c>
      <c r="BI127" s="166">
        <f t="shared" si="8"/>
        <v>0</v>
      </c>
      <c r="BJ127" s="14" t="s">
        <v>84</v>
      </c>
      <c r="BK127" s="166">
        <f t="shared" si="9"/>
        <v>0</v>
      </c>
      <c r="BL127" s="14" t="s">
        <v>340</v>
      </c>
      <c r="BM127" s="165" t="s">
        <v>217</v>
      </c>
    </row>
    <row r="128" spans="1:65" s="2" customFormat="1" ht="24.2" customHeight="1" x14ac:dyDescent="0.2">
      <c r="A128" s="29"/>
      <c r="B128" s="152"/>
      <c r="C128" s="153" t="s">
        <v>220</v>
      </c>
      <c r="D128" s="153" t="s">
        <v>213</v>
      </c>
      <c r="E128" s="154" t="s">
        <v>2333</v>
      </c>
      <c r="F128" s="155" t="s">
        <v>2334</v>
      </c>
      <c r="G128" s="156" t="s">
        <v>257</v>
      </c>
      <c r="H128" s="157">
        <v>48</v>
      </c>
      <c r="I128" s="158"/>
      <c r="J128" s="159">
        <f t="shared" si="0"/>
        <v>0</v>
      </c>
      <c r="K128" s="160"/>
      <c r="L128" s="30"/>
      <c r="M128" s="161" t="s">
        <v>1</v>
      </c>
      <c r="N128" s="162" t="s">
        <v>37</v>
      </c>
      <c r="O128" s="58"/>
      <c r="P128" s="163">
        <f t="shared" si="1"/>
        <v>0</v>
      </c>
      <c r="Q128" s="163">
        <v>0</v>
      </c>
      <c r="R128" s="163">
        <f t="shared" si="2"/>
        <v>0</v>
      </c>
      <c r="S128" s="163">
        <v>0</v>
      </c>
      <c r="T128" s="164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340</v>
      </c>
      <c r="AT128" s="165" t="s">
        <v>213</v>
      </c>
      <c r="AU128" s="165" t="s">
        <v>84</v>
      </c>
      <c r="AY128" s="14" t="s">
        <v>211</v>
      </c>
      <c r="BE128" s="166">
        <f t="shared" si="4"/>
        <v>0</v>
      </c>
      <c r="BF128" s="166">
        <f t="shared" si="5"/>
        <v>0</v>
      </c>
      <c r="BG128" s="166">
        <f t="shared" si="6"/>
        <v>0</v>
      </c>
      <c r="BH128" s="166">
        <f t="shared" si="7"/>
        <v>0</v>
      </c>
      <c r="BI128" s="166">
        <f t="shared" si="8"/>
        <v>0</v>
      </c>
      <c r="BJ128" s="14" t="s">
        <v>84</v>
      </c>
      <c r="BK128" s="166">
        <f t="shared" si="9"/>
        <v>0</v>
      </c>
      <c r="BL128" s="14" t="s">
        <v>340</v>
      </c>
      <c r="BM128" s="165" t="s">
        <v>224</v>
      </c>
    </row>
    <row r="129" spans="1:65" s="2" customFormat="1" ht="16.5" customHeight="1" x14ac:dyDescent="0.2">
      <c r="A129" s="29"/>
      <c r="B129" s="152"/>
      <c r="C129" s="167" t="s">
        <v>217</v>
      </c>
      <c r="D129" s="167" t="s">
        <v>401</v>
      </c>
      <c r="E129" s="168" t="s">
        <v>2335</v>
      </c>
      <c r="F129" s="169" t="s">
        <v>2336</v>
      </c>
      <c r="G129" s="170" t="s">
        <v>257</v>
      </c>
      <c r="H129" s="171">
        <v>45</v>
      </c>
      <c r="I129" s="172"/>
      <c r="J129" s="173">
        <f t="shared" si="0"/>
        <v>0</v>
      </c>
      <c r="K129" s="174"/>
      <c r="L129" s="175"/>
      <c r="M129" s="176" t="s">
        <v>1</v>
      </c>
      <c r="N129" s="177" t="s">
        <v>37</v>
      </c>
      <c r="O129" s="58"/>
      <c r="P129" s="163">
        <f t="shared" si="1"/>
        <v>0</v>
      </c>
      <c r="Q129" s="163">
        <v>0</v>
      </c>
      <c r="R129" s="163">
        <f t="shared" si="2"/>
        <v>0</v>
      </c>
      <c r="S129" s="163">
        <v>0</v>
      </c>
      <c r="T129" s="16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1123</v>
      </c>
      <c r="AT129" s="165" t="s">
        <v>401</v>
      </c>
      <c r="AU129" s="165" t="s">
        <v>84</v>
      </c>
      <c r="AY129" s="14" t="s">
        <v>211</v>
      </c>
      <c r="BE129" s="166">
        <f t="shared" si="4"/>
        <v>0</v>
      </c>
      <c r="BF129" s="166">
        <f t="shared" si="5"/>
        <v>0</v>
      </c>
      <c r="BG129" s="166">
        <f t="shared" si="6"/>
        <v>0</v>
      </c>
      <c r="BH129" s="166">
        <f t="shared" si="7"/>
        <v>0</v>
      </c>
      <c r="BI129" s="166">
        <f t="shared" si="8"/>
        <v>0</v>
      </c>
      <c r="BJ129" s="14" t="s">
        <v>84</v>
      </c>
      <c r="BK129" s="166">
        <f t="shared" si="9"/>
        <v>0</v>
      </c>
      <c r="BL129" s="14" t="s">
        <v>340</v>
      </c>
      <c r="BM129" s="165" t="s">
        <v>227</v>
      </c>
    </row>
    <row r="130" spans="1:65" s="2" customFormat="1" ht="16.5" customHeight="1" x14ac:dyDescent="0.2">
      <c r="A130" s="29"/>
      <c r="B130" s="152"/>
      <c r="C130" s="167" t="s">
        <v>228</v>
      </c>
      <c r="D130" s="167" t="s">
        <v>401</v>
      </c>
      <c r="E130" s="168" t="s">
        <v>2337</v>
      </c>
      <c r="F130" s="169" t="s">
        <v>2338</v>
      </c>
      <c r="G130" s="170" t="s">
        <v>257</v>
      </c>
      <c r="H130" s="171">
        <v>45</v>
      </c>
      <c r="I130" s="172"/>
      <c r="J130" s="173">
        <f t="shared" si="0"/>
        <v>0</v>
      </c>
      <c r="K130" s="174"/>
      <c r="L130" s="175"/>
      <c r="M130" s="176" t="s">
        <v>1</v>
      </c>
      <c r="N130" s="177" t="s">
        <v>37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1123</v>
      </c>
      <c r="AT130" s="165" t="s">
        <v>401</v>
      </c>
      <c r="AU130" s="165" t="s">
        <v>84</v>
      </c>
      <c r="AY130" s="14" t="s">
        <v>211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84</v>
      </c>
      <c r="BK130" s="166">
        <f t="shared" si="9"/>
        <v>0</v>
      </c>
      <c r="BL130" s="14" t="s">
        <v>340</v>
      </c>
      <c r="BM130" s="165" t="s">
        <v>231</v>
      </c>
    </row>
    <row r="131" spans="1:65" s="2" customFormat="1" ht="24.2" customHeight="1" x14ac:dyDescent="0.2">
      <c r="A131" s="29"/>
      <c r="B131" s="152"/>
      <c r="C131" s="153" t="s">
        <v>224</v>
      </c>
      <c r="D131" s="153" t="s">
        <v>213</v>
      </c>
      <c r="E131" s="154" t="s">
        <v>2339</v>
      </c>
      <c r="F131" s="155" t="s">
        <v>2340</v>
      </c>
      <c r="G131" s="156" t="s">
        <v>257</v>
      </c>
      <c r="H131" s="157">
        <v>45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37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340</v>
      </c>
      <c r="AT131" s="165" t="s">
        <v>213</v>
      </c>
      <c r="AU131" s="165" t="s">
        <v>84</v>
      </c>
      <c r="AY131" s="14" t="s">
        <v>211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84</v>
      </c>
      <c r="BK131" s="166">
        <f t="shared" si="9"/>
        <v>0</v>
      </c>
      <c r="BL131" s="14" t="s">
        <v>340</v>
      </c>
      <c r="BM131" s="165" t="s">
        <v>234</v>
      </c>
    </row>
    <row r="132" spans="1:65" s="2" customFormat="1" ht="16.5" customHeight="1" x14ac:dyDescent="0.2">
      <c r="A132" s="29"/>
      <c r="B132" s="152"/>
      <c r="C132" s="167" t="s">
        <v>235</v>
      </c>
      <c r="D132" s="167" t="s">
        <v>401</v>
      </c>
      <c r="E132" s="168" t="s">
        <v>2341</v>
      </c>
      <c r="F132" s="169" t="s">
        <v>2342</v>
      </c>
      <c r="G132" s="170" t="s">
        <v>257</v>
      </c>
      <c r="H132" s="171">
        <v>40</v>
      </c>
      <c r="I132" s="172"/>
      <c r="J132" s="173">
        <f t="shared" si="0"/>
        <v>0</v>
      </c>
      <c r="K132" s="174"/>
      <c r="L132" s="175"/>
      <c r="M132" s="176" t="s">
        <v>1</v>
      </c>
      <c r="N132" s="177" t="s">
        <v>37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1123</v>
      </c>
      <c r="AT132" s="165" t="s">
        <v>401</v>
      </c>
      <c r="AU132" s="165" t="s">
        <v>84</v>
      </c>
      <c r="AY132" s="14" t="s">
        <v>211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84</v>
      </c>
      <c r="BK132" s="166">
        <f t="shared" si="9"/>
        <v>0</v>
      </c>
      <c r="BL132" s="14" t="s">
        <v>340</v>
      </c>
      <c r="BM132" s="165" t="s">
        <v>239</v>
      </c>
    </row>
    <row r="133" spans="1:65" s="2" customFormat="1" ht="24.2" customHeight="1" x14ac:dyDescent="0.2">
      <c r="A133" s="29"/>
      <c r="B133" s="152"/>
      <c r="C133" s="153" t="s">
        <v>227</v>
      </c>
      <c r="D133" s="153" t="s">
        <v>213</v>
      </c>
      <c r="E133" s="154" t="s">
        <v>2345</v>
      </c>
      <c r="F133" s="155" t="s">
        <v>2346</v>
      </c>
      <c r="G133" s="156" t="s">
        <v>257</v>
      </c>
      <c r="H133" s="189">
        <v>40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37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340</v>
      </c>
      <c r="AT133" s="165" t="s">
        <v>213</v>
      </c>
      <c r="AU133" s="165" t="s">
        <v>84</v>
      </c>
      <c r="AY133" s="14" t="s">
        <v>211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84</v>
      </c>
      <c r="BK133" s="166">
        <f t="shared" si="9"/>
        <v>0</v>
      </c>
      <c r="BL133" s="14" t="s">
        <v>340</v>
      </c>
      <c r="BM133" s="165" t="s">
        <v>243</v>
      </c>
    </row>
    <row r="134" spans="1:65" s="2" customFormat="1" ht="16.5" customHeight="1" x14ac:dyDescent="0.2">
      <c r="A134" s="29"/>
      <c r="B134" s="152"/>
      <c r="C134" s="167" t="s">
        <v>244</v>
      </c>
      <c r="D134" s="167" t="s">
        <v>401</v>
      </c>
      <c r="E134" s="168" t="s">
        <v>2347</v>
      </c>
      <c r="F134" s="169" t="s">
        <v>2348</v>
      </c>
      <c r="G134" s="170" t="s">
        <v>257</v>
      </c>
      <c r="H134" s="171">
        <v>45</v>
      </c>
      <c r="I134" s="172"/>
      <c r="J134" s="173">
        <f t="shared" si="0"/>
        <v>0</v>
      </c>
      <c r="K134" s="174"/>
      <c r="L134" s="175"/>
      <c r="M134" s="176" t="s">
        <v>1</v>
      </c>
      <c r="N134" s="177" t="s">
        <v>37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1123</v>
      </c>
      <c r="AT134" s="165" t="s">
        <v>401</v>
      </c>
      <c r="AU134" s="165" t="s">
        <v>84</v>
      </c>
      <c r="AY134" s="14" t="s">
        <v>211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84</v>
      </c>
      <c r="BK134" s="166">
        <f t="shared" si="9"/>
        <v>0</v>
      </c>
      <c r="BL134" s="14" t="s">
        <v>340</v>
      </c>
      <c r="BM134" s="165" t="s">
        <v>247</v>
      </c>
    </row>
    <row r="135" spans="1:65" s="2" customFormat="1" ht="16.5" customHeight="1" x14ac:dyDescent="0.2">
      <c r="A135" s="29"/>
      <c r="B135" s="152"/>
      <c r="C135" s="153" t="s">
        <v>231</v>
      </c>
      <c r="D135" s="153" t="s">
        <v>213</v>
      </c>
      <c r="E135" s="154" t="s">
        <v>2127</v>
      </c>
      <c r="F135" s="155" t="s">
        <v>2349</v>
      </c>
      <c r="G135" s="156" t="s">
        <v>257</v>
      </c>
      <c r="H135" s="157">
        <v>45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37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340</v>
      </c>
      <c r="AT135" s="165" t="s">
        <v>213</v>
      </c>
      <c r="AU135" s="165" t="s">
        <v>84</v>
      </c>
      <c r="AY135" s="14" t="s">
        <v>211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84</v>
      </c>
      <c r="BK135" s="166">
        <f t="shared" si="9"/>
        <v>0</v>
      </c>
      <c r="BL135" s="14" t="s">
        <v>340</v>
      </c>
      <c r="BM135" s="165" t="s">
        <v>250</v>
      </c>
    </row>
    <row r="136" spans="1:65" s="2" customFormat="1" ht="16.5" customHeight="1" x14ac:dyDescent="0.2">
      <c r="A136" s="29"/>
      <c r="B136" s="152"/>
      <c r="C136" s="167" t="s">
        <v>251</v>
      </c>
      <c r="D136" s="167" t="s">
        <v>401</v>
      </c>
      <c r="E136" s="168" t="s">
        <v>2350</v>
      </c>
      <c r="F136" s="169" t="s">
        <v>2351</v>
      </c>
      <c r="G136" s="170" t="s">
        <v>385</v>
      </c>
      <c r="H136" s="171">
        <v>30</v>
      </c>
      <c r="I136" s="172"/>
      <c r="J136" s="173">
        <f t="shared" si="0"/>
        <v>0</v>
      </c>
      <c r="K136" s="174"/>
      <c r="L136" s="175"/>
      <c r="M136" s="176" t="s">
        <v>1</v>
      </c>
      <c r="N136" s="177" t="s">
        <v>37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1123</v>
      </c>
      <c r="AT136" s="165" t="s">
        <v>401</v>
      </c>
      <c r="AU136" s="165" t="s">
        <v>84</v>
      </c>
      <c r="AY136" s="14" t="s">
        <v>211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84</v>
      </c>
      <c r="BK136" s="166">
        <f t="shared" si="9"/>
        <v>0</v>
      </c>
      <c r="BL136" s="14" t="s">
        <v>340</v>
      </c>
      <c r="BM136" s="165" t="s">
        <v>254</v>
      </c>
    </row>
    <row r="137" spans="1:65" s="2" customFormat="1" ht="16.5" customHeight="1" x14ac:dyDescent="0.2">
      <c r="A137" s="29"/>
      <c r="B137" s="152"/>
      <c r="C137" s="153" t="s">
        <v>234</v>
      </c>
      <c r="D137" s="153" t="s">
        <v>213</v>
      </c>
      <c r="E137" s="154" t="s">
        <v>2056</v>
      </c>
      <c r="F137" s="155" t="s">
        <v>2352</v>
      </c>
      <c r="G137" s="156" t="s">
        <v>385</v>
      </c>
      <c r="H137" s="157">
        <v>30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37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340</v>
      </c>
      <c r="AT137" s="165" t="s">
        <v>213</v>
      </c>
      <c r="AU137" s="165" t="s">
        <v>84</v>
      </c>
      <c r="AY137" s="14" t="s">
        <v>211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84</v>
      </c>
      <c r="BK137" s="166">
        <f t="shared" si="9"/>
        <v>0</v>
      </c>
      <c r="BL137" s="14" t="s">
        <v>340</v>
      </c>
      <c r="BM137" s="165" t="s">
        <v>266</v>
      </c>
    </row>
    <row r="138" spans="1:65" s="2" customFormat="1" ht="24.2" customHeight="1" x14ac:dyDescent="0.2">
      <c r="A138" s="29"/>
      <c r="B138" s="152"/>
      <c r="C138" s="167" t="s">
        <v>259</v>
      </c>
      <c r="D138" s="167" t="s">
        <v>401</v>
      </c>
      <c r="E138" s="168" t="s">
        <v>2316</v>
      </c>
      <c r="F138" s="169" t="s">
        <v>2353</v>
      </c>
      <c r="G138" s="170" t="s">
        <v>257</v>
      </c>
      <c r="H138" s="171">
        <v>115</v>
      </c>
      <c r="I138" s="172"/>
      <c r="J138" s="173">
        <f t="shared" si="0"/>
        <v>0</v>
      </c>
      <c r="K138" s="174"/>
      <c r="L138" s="175"/>
      <c r="M138" s="176" t="s">
        <v>1</v>
      </c>
      <c r="N138" s="177" t="s">
        <v>37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1123</v>
      </c>
      <c r="AT138" s="165" t="s">
        <v>401</v>
      </c>
      <c r="AU138" s="165" t="s">
        <v>84</v>
      </c>
      <c r="AY138" s="14" t="s">
        <v>211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84</v>
      </c>
      <c r="BK138" s="166">
        <f t="shared" si="9"/>
        <v>0</v>
      </c>
      <c r="BL138" s="14" t="s">
        <v>340</v>
      </c>
      <c r="BM138" s="165" t="s">
        <v>270</v>
      </c>
    </row>
    <row r="139" spans="1:65" s="2" customFormat="1" ht="24.2" customHeight="1" x14ac:dyDescent="0.2">
      <c r="A139" s="29"/>
      <c r="B139" s="152"/>
      <c r="C139" s="153" t="s">
        <v>239</v>
      </c>
      <c r="D139" s="153" t="s">
        <v>213</v>
      </c>
      <c r="E139" s="154" t="s">
        <v>2354</v>
      </c>
      <c r="F139" s="155" t="s">
        <v>2355</v>
      </c>
      <c r="G139" s="156" t="s">
        <v>257</v>
      </c>
      <c r="H139" s="157">
        <v>115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37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340</v>
      </c>
      <c r="AT139" s="165" t="s">
        <v>213</v>
      </c>
      <c r="AU139" s="165" t="s">
        <v>84</v>
      </c>
      <c r="AY139" s="14" t="s">
        <v>211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84</v>
      </c>
      <c r="BK139" s="166">
        <f t="shared" si="9"/>
        <v>0</v>
      </c>
      <c r="BL139" s="14" t="s">
        <v>340</v>
      </c>
      <c r="BM139" s="165" t="s">
        <v>273</v>
      </c>
    </row>
    <row r="140" spans="1:65" s="2" customFormat="1" ht="24.2" customHeight="1" x14ac:dyDescent="0.2">
      <c r="A140" s="29"/>
      <c r="B140" s="152"/>
      <c r="C140" s="167" t="s">
        <v>267</v>
      </c>
      <c r="D140" s="167" t="s">
        <v>401</v>
      </c>
      <c r="E140" s="168" t="s">
        <v>2356</v>
      </c>
      <c r="F140" s="187" t="s">
        <v>3109</v>
      </c>
      <c r="G140" s="170" t="s">
        <v>257</v>
      </c>
      <c r="H140" s="171">
        <v>350</v>
      </c>
      <c r="I140" s="172"/>
      <c r="J140" s="173">
        <f t="shared" si="0"/>
        <v>0</v>
      </c>
      <c r="K140" s="174"/>
      <c r="L140" s="175"/>
      <c r="M140" s="176" t="s">
        <v>1</v>
      </c>
      <c r="N140" s="177" t="s">
        <v>37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1123</v>
      </c>
      <c r="AT140" s="165" t="s">
        <v>401</v>
      </c>
      <c r="AU140" s="165" t="s">
        <v>84</v>
      </c>
      <c r="AY140" s="14" t="s">
        <v>211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84</v>
      </c>
      <c r="BK140" s="166">
        <f t="shared" si="9"/>
        <v>0</v>
      </c>
      <c r="BL140" s="14" t="s">
        <v>340</v>
      </c>
      <c r="BM140" s="165" t="s">
        <v>277</v>
      </c>
    </row>
    <row r="141" spans="1:65" s="2" customFormat="1" ht="24.2" customHeight="1" x14ac:dyDescent="0.2">
      <c r="A141" s="29"/>
      <c r="B141" s="152"/>
      <c r="C141" s="153" t="s">
        <v>243</v>
      </c>
      <c r="D141" s="153" t="s">
        <v>213</v>
      </c>
      <c r="E141" s="154" t="s">
        <v>2358</v>
      </c>
      <c r="F141" s="188" t="s">
        <v>3110</v>
      </c>
      <c r="G141" s="156" t="s">
        <v>257</v>
      </c>
      <c r="H141" s="157">
        <v>350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37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340</v>
      </c>
      <c r="AT141" s="165" t="s">
        <v>213</v>
      </c>
      <c r="AU141" s="165" t="s">
        <v>84</v>
      </c>
      <c r="AY141" s="14" t="s">
        <v>211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84</v>
      </c>
      <c r="BK141" s="166">
        <f t="shared" si="9"/>
        <v>0</v>
      </c>
      <c r="BL141" s="14" t="s">
        <v>340</v>
      </c>
      <c r="BM141" s="165" t="s">
        <v>280</v>
      </c>
    </row>
    <row r="142" spans="1:65" s="2" customFormat="1" ht="16.5" customHeight="1" thickBot="1" x14ac:dyDescent="0.25">
      <c r="A142" s="29"/>
      <c r="B142" s="152"/>
      <c r="C142" s="167" t="s">
        <v>274</v>
      </c>
      <c r="D142" s="167" t="s">
        <v>401</v>
      </c>
      <c r="E142" s="168" t="s">
        <v>2360</v>
      </c>
      <c r="F142" s="187" t="s">
        <v>3111</v>
      </c>
      <c r="G142" s="170" t="s">
        <v>257</v>
      </c>
      <c r="H142" s="197">
        <v>3170</v>
      </c>
      <c r="I142" s="172"/>
      <c r="J142" s="173">
        <f t="shared" si="0"/>
        <v>0</v>
      </c>
      <c r="K142" s="174"/>
      <c r="L142" s="175"/>
      <c r="M142" s="176" t="s">
        <v>1</v>
      </c>
      <c r="N142" s="177" t="s">
        <v>37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1123</v>
      </c>
      <c r="AT142" s="165" t="s">
        <v>401</v>
      </c>
      <c r="AU142" s="165" t="s">
        <v>84</v>
      </c>
      <c r="AY142" s="14" t="s">
        <v>211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84</v>
      </c>
      <c r="BK142" s="166">
        <f t="shared" si="9"/>
        <v>0</v>
      </c>
      <c r="BL142" s="14" t="s">
        <v>340</v>
      </c>
      <c r="BM142" s="165" t="s">
        <v>284</v>
      </c>
    </row>
    <row r="143" spans="1:65" s="2" customFormat="1" ht="16.5" customHeight="1" thickBot="1" x14ac:dyDescent="0.25">
      <c r="A143" s="198"/>
      <c r="B143" s="152"/>
      <c r="C143" s="201" t="s">
        <v>3473</v>
      </c>
      <c r="D143" s="202"/>
      <c r="E143" s="203"/>
      <c r="F143" s="203" t="s">
        <v>3474</v>
      </c>
      <c r="G143" s="204" t="s">
        <v>385</v>
      </c>
      <c r="H143" s="197">
        <v>1</v>
      </c>
      <c r="I143" s="172"/>
      <c r="J143" s="173">
        <v>0</v>
      </c>
      <c r="K143" s="174"/>
      <c r="L143" s="175"/>
      <c r="M143" s="176"/>
      <c r="N143" s="177"/>
      <c r="O143" s="58"/>
      <c r="P143" s="163"/>
      <c r="Q143" s="163"/>
      <c r="R143" s="163"/>
      <c r="S143" s="163"/>
      <c r="T143" s="164"/>
      <c r="U143" s="198"/>
      <c r="V143" s="198"/>
      <c r="W143" s="198"/>
      <c r="X143" s="198"/>
      <c r="Y143" s="198"/>
      <c r="Z143" s="198"/>
      <c r="AA143" s="198"/>
      <c r="AB143" s="198"/>
      <c r="AC143" s="198"/>
      <c r="AD143" s="198"/>
      <c r="AE143" s="198"/>
      <c r="AR143" s="165"/>
      <c r="AT143" s="165"/>
      <c r="AU143" s="165"/>
      <c r="AY143" s="14"/>
      <c r="BE143" s="166"/>
      <c r="BF143" s="166"/>
      <c r="BG143" s="166"/>
      <c r="BH143" s="166"/>
      <c r="BI143" s="166"/>
      <c r="BJ143" s="14"/>
      <c r="BK143" s="166"/>
      <c r="BL143" s="14"/>
      <c r="BM143" s="165"/>
    </row>
    <row r="144" spans="1:65" s="2" customFormat="1" ht="24.2" customHeight="1" x14ac:dyDescent="0.2">
      <c r="A144" s="29"/>
      <c r="B144" s="152"/>
      <c r="C144" s="153" t="s">
        <v>247</v>
      </c>
      <c r="D144" s="153" t="s">
        <v>213</v>
      </c>
      <c r="E144" s="154" t="s">
        <v>2362</v>
      </c>
      <c r="F144" s="188" t="s">
        <v>3112</v>
      </c>
      <c r="G144" s="156" t="s">
        <v>257</v>
      </c>
      <c r="H144" s="189">
        <v>3170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37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340</v>
      </c>
      <c r="AT144" s="165" t="s">
        <v>213</v>
      </c>
      <c r="AU144" s="165" t="s">
        <v>84</v>
      </c>
      <c r="AY144" s="14" t="s">
        <v>211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84</v>
      </c>
      <c r="BK144" s="166">
        <f t="shared" si="9"/>
        <v>0</v>
      </c>
      <c r="BL144" s="14" t="s">
        <v>340</v>
      </c>
      <c r="BM144" s="165" t="s">
        <v>291</v>
      </c>
    </row>
    <row r="145" spans="1:65" s="2" customFormat="1" ht="16.5" customHeight="1" thickBot="1" x14ac:dyDescent="0.25">
      <c r="A145" s="29"/>
      <c r="B145" s="152"/>
      <c r="C145" s="153" t="s">
        <v>281</v>
      </c>
      <c r="D145" s="153" t="s">
        <v>213</v>
      </c>
      <c r="E145" s="154" t="s">
        <v>2364</v>
      </c>
      <c r="F145" s="155" t="s">
        <v>2365</v>
      </c>
      <c r="G145" s="156" t="s">
        <v>257</v>
      </c>
      <c r="H145" s="189">
        <v>3000</v>
      </c>
      <c r="I145" s="158"/>
      <c r="J145" s="159">
        <f t="shared" si="0"/>
        <v>0</v>
      </c>
      <c r="K145" s="160"/>
      <c r="L145" s="30"/>
      <c r="M145" s="161" t="s">
        <v>1</v>
      </c>
      <c r="N145" s="162" t="s">
        <v>37</v>
      </c>
      <c r="O145" s="58"/>
      <c r="P145" s="163">
        <f t="shared" si="1"/>
        <v>0</v>
      </c>
      <c r="Q145" s="163">
        <v>0</v>
      </c>
      <c r="R145" s="163">
        <f t="shared" si="2"/>
        <v>0</v>
      </c>
      <c r="S145" s="163">
        <v>0</v>
      </c>
      <c r="T145" s="16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340</v>
      </c>
      <c r="AT145" s="165" t="s">
        <v>213</v>
      </c>
      <c r="AU145" s="165" t="s">
        <v>84</v>
      </c>
      <c r="AY145" s="14" t="s">
        <v>211</v>
      </c>
      <c r="BE145" s="166">
        <f t="shared" si="4"/>
        <v>0</v>
      </c>
      <c r="BF145" s="166">
        <f t="shared" si="5"/>
        <v>0</v>
      </c>
      <c r="BG145" s="166">
        <f t="shared" si="6"/>
        <v>0</v>
      </c>
      <c r="BH145" s="166">
        <f t="shared" si="7"/>
        <v>0</v>
      </c>
      <c r="BI145" s="166">
        <f t="shared" si="8"/>
        <v>0</v>
      </c>
      <c r="BJ145" s="14" t="s">
        <v>84</v>
      </c>
      <c r="BK145" s="166">
        <f t="shared" si="9"/>
        <v>0</v>
      </c>
      <c r="BL145" s="14" t="s">
        <v>340</v>
      </c>
      <c r="BM145" s="165" t="s">
        <v>287</v>
      </c>
    </row>
    <row r="146" spans="1:65" s="2" customFormat="1" ht="16.5" customHeight="1" thickBot="1" x14ac:dyDescent="0.25">
      <c r="A146" s="198"/>
      <c r="B146" s="152"/>
      <c r="C146" s="201" t="s">
        <v>3475</v>
      </c>
      <c r="D146" s="202"/>
      <c r="E146" s="203"/>
      <c r="F146" s="203" t="s">
        <v>3479</v>
      </c>
      <c r="G146" s="204" t="s">
        <v>385</v>
      </c>
      <c r="H146" s="197">
        <v>1</v>
      </c>
      <c r="I146" s="158"/>
      <c r="J146" s="159">
        <v>0</v>
      </c>
      <c r="K146" s="160"/>
      <c r="L146" s="30"/>
      <c r="M146" s="161"/>
      <c r="N146" s="162"/>
      <c r="O146" s="58"/>
      <c r="P146" s="163"/>
      <c r="Q146" s="163"/>
      <c r="R146" s="163"/>
      <c r="S146" s="163"/>
      <c r="T146" s="164"/>
      <c r="U146" s="198"/>
      <c r="V146" s="198"/>
      <c r="W146" s="198"/>
      <c r="X146" s="198"/>
      <c r="Y146" s="198"/>
      <c r="Z146" s="198"/>
      <c r="AA146" s="198"/>
      <c r="AB146" s="198"/>
      <c r="AC146" s="198"/>
      <c r="AD146" s="198"/>
      <c r="AE146" s="198"/>
      <c r="AR146" s="165"/>
      <c r="AT146" s="165"/>
      <c r="AU146" s="165"/>
      <c r="AY146" s="14"/>
      <c r="BE146" s="166"/>
      <c r="BF146" s="166"/>
      <c r="BG146" s="166"/>
      <c r="BH146" s="166"/>
      <c r="BI146" s="166"/>
      <c r="BJ146" s="14"/>
      <c r="BK146" s="166"/>
      <c r="BL146" s="14"/>
      <c r="BM146" s="165"/>
    </row>
    <row r="147" spans="1:65" s="2" customFormat="1" ht="24.2" customHeight="1" x14ac:dyDescent="0.2">
      <c r="A147" s="29"/>
      <c r="B147" s="152"/>
      <c r="C147" s="167" t="s">
        <v>250</v>
      </c>
      <c r="D147" s="167" t="s">
        <v>401</v>
      </c>
      <c r="E147" s="168" t="s">
        <v>2366</v>
      </c>
      <c r="F147" s="169" t="s">
        <v>2367</v>
      </c>
      <c r="G147" s="170" t="s">
        <v>385</v>
      </c>
      <c r="H147" s="197">
        <v>19</v>
      </c>
      <c r="I147" s="172"/>
      <c r="J147" s="173">
        <f t="shared" si="0"/>
        <v>0</v>
      </c>
      <c r="K147" s="174"/>
      <c r="L147" s="175"/>
      <c r="M147" s="176" t="s">
        <v>1</v>
      </c>
      <c r="N147" s="177" t="s">
        <v>37</v>
      </c>
      <c r="O147" s="58"/>
      <c r="P147" s="163">
        <f t="shared" si="1"/>
        <v>0</v>
      </c>
      <c r="Q147" s="163">
        <v>0</v>
      </c>
      <c r="R147" s="163">
        <f t="shared" si="2"/>
        <v>0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1123</v>
      </c>
      <c r="AT147" s="165" t="s">
        <v>401</v>
      </c>
      <c r="AU147" s="165" t="s">
        <v>84</v>
      </c>
      <c r="AY147" s="14" t="s">
        <v>211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84</v>
      </c>
      <c r="BK147" s="166">
        <f t="shared" si="9"/>
        <v>0</v>
      </c>
      <c r="BL147" s="14" t="s">
        <v>340</v>
      </c>
      <c r="BM147" s="165" t="s">
        <v>294</v>
      </c>
    </row>
    <row r="148" spans="1:65" s="2" customFormat="1" ht="16.5" customHeight="1" x14ac:dyDescent="0.2">
      <c r="A148" s="29"/>
      <c r="B148" s="152"/>
      <c r="C148" s="153" t="s">
        <v>288</v>
      </c>
      <c r="D148" s="153" t="s">
        <v>213</v>
      </c>
      <c r="E148" s="154" t="s">
        <v>2370</v>
      </c>
      <c r="F148" s="155" t="s">
        <v>2371</v>
      </c>
      <c r="G148" s="156" t="s">
        <v>385</v>
      </c>
      <c r="H148" s="189">
        <v>19</v>
      </c>
      <c r="I148" s="158"/>
      <c r="J148" s="159">
        <f t="shared" si="0"/>
        <v>0</v>
      </c>
      <c r="K148" s="160"/>
      <c r="L148" s="30"/>
      <c r="M148" s="161" t="s">
        <v>1</v>
      </c>
      <c r="N148" s="162" t="s">
        <v>37</v>
      </c>
      <c r="O148" s="58"/>
      <c r="P148" s="163">
        <f t="shared" si="1"/>
        <v>0</v>
      </c>
      <c r="Q148" s="163">
        <v>0</v>
      </c>
      <c r="R148" s="163">
        <f t="shared" si="2"/>
        <v>0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340</v>
      </c>
      <c r="AT148" s="165" t="s">
        <v>213</v>
      </c>
      <c r="AU148" s="165" t="s">
        <v>84</v>
      </c>
      <c r="AY148" s="14" t="s">
        <v>211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84</v>
      </c>
      <c r="BK148" s="166">
        <f t="shared" si="9"/>
        <v>0</v>
      </c>
      <c r="BL148" s="14" t="s">
        <v>340</v>
      </c>
      <c r="BM148" s="165" t="s">
        <v>297</v>
      </c>
    </row>
    <row r="149" spans="1:65" s="2" customFormat="1" ht="16.5" customHeight="1" x14ac:dyDescent="0.2">
      <c r="A149" s="29"/>
      <c r="B149" s="152"/>
      <c r="C149" s="167" t="s">
        <v>254</v>
      </c>
      <c r="D149" s="167" t="s">
        <v>401</v>
      </c>
      <c r="E149" s="168" t="s">
        <v>2372</v>
      </c>
      <c r="F149" s="187" t="s">
        <v>3478</v>
      </c>
      <c r="G149" s="170" t="s">
        <v>385</v>
      </c>
      <c r="H149" s="197">
        <v>10</v>
      </c>
      <c r="I149" s="172"/>
      <c r="J149" s="173">
        <f t="shared" si="0"/>
        <v>0</v>
      </c>
      <c r="K149" s="174"/>
      <c r="L149" s="175"/>
      <c r="M149" s="176" t="s">
        <v>1</v>
      </c>
      <c r="N149" s="177" t="s">
        <v>37</v>
      </c>
      <c r="O149" s="58"/>
      <c r="P149" s="163">
        <f t="shared" si="1"/>
        <v>0</v>
      </c>
      <c r="Q149" s="163">
        <v>0</v>
      </c>
      <c r="R149" s="163">
        <f t="shared" si="2"/>
        <v>0</v>
      </c>
      <c r="S149" s="163">
        <v>0</v>
      </c>
      <c r="T149" s="16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1123</v>
      </c>
      <c r="AT149" s="165" t="s">
        <v>401</v>
      </c>
      <c r="AU149" s="165" t="s">
        <v>84</v>
      </c>
      <c r="AY149" s="14" t="s">
        <v>211</v>
      </c>
      <c r="BE149" s="166">
        <f t="shared" si="4"/>
        <v>0</v>
      </c>
      <c r="BF149" s="166">
        <f t="shared" si="5"/>
        <v>0</v>
      </c>
      <c r="BG149" s="166">
        <f t="shared" si="6"/>
        <v>0</v>
      </c>
      <c r="BH149" s="166">
        <f t="shared" si="7"/>
        <v>0</v>
      </c>
      <c r="BI149" s="166">
        <f t="shared" si="8"/>
        <v>0</v>
      </c>
      <c r="BJ149" s="14" t="s">
        <v>84</v>
      </c>
      <c r="BK149" s="166">
        <f t="shared" si="9"/>
        <v>0</v>
      </c>
      <c r="BL149" s="14" t="s">
        <v>340</v>
      </c>
      <c r="BM149" s="165" t="s">
        <v>300</v>
      </c>
    </row>
    <row r="150" spans="1:65" s="2" customFormat="1" ht="16.5" customHeight="1" x14ac:dyDescent="0.2">
      <c r="A150" s="198"/>
      <c r="B150" s="152"/>
      <c r="C150" s="199" t="s">
        <v>3477</v>
      </c>
      <c r="D150" s="199" t="s">
        <v>401</v>
      </c>
      <c r="E150" s="200" t="s">
        <v>2379</v>
      </c>
      <c r="F150" s="187" t="s">
        <v>3471</v>
      </c>
      <c r="G150" s="191" t="s">
        <v>385</v>
      </c>
      <c r="H150" s="197">
        <v>17</v>
      </c>
      <c r="I150" s="172"/>
      <c r="J150" s="173">
        <v>0</v>
      </c>
      <c r="K150" s="174"/>
      <c r="L150" s="175"/>
      <c r="M150" s="176"/>
      <c r="N150" s="177"/>
      <c r="O150" s="58"/>
      <c r="P150" s="163"/>
      <c r="Q150" s="163"/>
      <c r="R150" s="163"/>
      <c r="S150" s="163"/>
      <c r="T150" s="164"/>
      <c r="U150" s="198"/>
      <c r="V150" s="198"/>
      <c r="W150" s="198"/>
      <c r="X150" s="198"/>
      <c r="Y150" s="198"/>
      <c r="Z150" s="198"/>
      <c r="AA150" s="198"/>
      <c r="AB150" s="198"/>
      <c r="AC150" s="198"/>
      <c r="AD150" s="198"/>
      <c r="AE150" s="198"/>
      <c r="AR150" s="165"/>
      <c r="AT150" s="165"/>
      <c r="AU150" s="165"/>
      <c r="AY150" s="14"/>
      <c r="BE150" s="166"/>
      <c r="BF150" s="166"/>
      <c r="BG150" s="166"/>
      <c r="BH150" s="166"/>
      <c r="BI150" s="166"/>
      <c r="BJ150" s="14"/>
      <c r="BK150" s="166"/>
      <c r="BL150" s="14"/>
      <c r="BM150" s="165"/>
    </row>
    <row r="151" spans="1:65" s="2" customFormat="1" ht="16.5" customHeight="1" x14ac:dyDescent="0.2">
      <c r="A151" s="29"/>
      <c r="B151" s="152"/>
      <c r="C151" s="153" t="s">
        <v>7</v>
      </c>
      <c r="D151" s="153" t="s">
        <v>213</v>
      </c>
      <c r="E151" s="168"/>
      <c r="F151" s="155" t="s">
        <v>2374</v>
      </c>
      <c r="G151" s="156" t="s">
        <v>385</v>
      </c>
      <c r="H151" s="189">
        <v>27</v>
      </c>
      <c r="I151" s="158"/>
      <c r="J151" s="159">
        <f t="shared" si="0"/>
        <v>0</v>
      </c>
      <c r="K151" s="160"/>
      <c r="L151" s="30"/>
      <c r="M151" s="161" t="s">
        <v>1</v>
      </c>
      <c r="N151" s="162" t="s">
        <v>37</v>
      </c>
      <c r="O151" s="58"/>
      <c r="P151" s="163">
        <f t="shared" si="1"/>
        <v>0</v>
      </c>
      <c r="Q151" s="163">
        <v>0</v>
      </c>
      <c r="R151" s="163">
        <f t="shared" si="2"/>
        <v>0</v>
      </c>
      <c r="S151" s="163">
        <v>0</v>
      </c>
      <c r="T151" s="16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340</v>
      </c>
      <c r="AT151" s="165" t="s">
        <v>213</v>
      </c>
      <c r="AU151" s="165" t="s">
        <v>84</v>
      </c>
      <c r="AY151" s="14" t="s">
        <v>211</v>
      </c>
      <c r="BE151" s="166">
        <f t="shared" si="4"/>
        <v>0</v>
      </c>
      <c r="BF151" s="166">
        <f t="shared" si="5"/>
        <v>0</v>
      </c>
      <c r="BG151" s="166">
        <f t="shared" si="6"/>
        <v>0</v>
      </c>
      <c r="BH151" s="166">
        <f t="shared" si="7"/>
        <v>0</v>
      </c>
      <c r="BI151" s="166">
        <f t="shared" si="8"/>
        <v>0</v>
      </c>
      <c r="BJ151" s="14" t="s">
        <v>84</v>
      </c>
      <c r="BK151" s="166">
        <f t="shared" si="9"/>
        <v>0</v>
      </c>
      <c r="BL151" s="14" t="s">
        <v>340</v>
      </c>
      <c r="BM151" s="165" t="s">
        <v>304</v>
      </c>
    </row>
    <row r="152" spans="1:65" s="2" customFormat="1" ht="16.5" customHeight="1" x14ac:dyDescent="0.2">
      <c r="A152" s="29"/>
      <c r="B152" s="152"/>
      <c r="C152" s="153" t="s">
        <v>266</v>
      </c>
      <c r="D152" s="153" t="s">
        <v>213</v>
      </c>
      <c r="E152" s="154" t="s">
        <v>2373</v>
      </c>
      <c r="F152" s="155" t="s">
        <v>2376</v>
      </c>
      <c r="G152" s="156" t="s">
        <v>385</v>
      </c>
      <c r="H152" s="189">
        <v>37</v>
      </c>
      <c r="I152" s="158"/>
      <c r="J152" s="159">
        <f t="shared" si="0"/>
        <v>0</v>
      </c>
      <c r="K152" s="160"/>
      <c r="L152" s="30"/>
      <c r="M152" s="161" t="s">
        <v>1</v>
      </c>
      <c r="N152" s="162" t="s">
        <v>37</v>
      </c>
      <c r="O152" s="58"/>
      <c r="P152" s="163">
        <f t="shared" si="1"/>
        <v>0</v>
      </c>
      <c r="Q152" s="163">
        <v>0</v>
      </c>
      <c r="R152" s="163">
        <f t="shared" si="2"/>
        <v>0</v>
      </c>
      <c r="S152" s="163">
        <v>0</v>
      </c>
      <c r="T152" s="164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340</v>
      </c>
      <c r="AT152" s="165" t="s">
        <v>213</v>
      </c>
      <c r="AU152" s="165" t="s">
        <v>84</v>
      </c>
      <c r="AY152" s="14" t="s">
        <v>211</v>
      </c>
      <c r="BE152" s="166">
        <f t="shared" si="4"/>
        <v>0</v>
      </c>
      <c r="BF152" s="166">
        <f t="shared" si="5"/>
        <v>0</v>
      </c>
      <c r="BG152" s="166">
        <f t="shared" si="6"/>
        <v>0</v>
      </c>
      <c r="BH152" s="166">
        <f t="shared" si="7"/>
        <v>0</v>
      </c>
      <c r="BI152" s="166">
        <f t="shared" si="8"/>
        <v>0</v>
      </c>
      <c r="BJ152" s="14" t="s">
        <v>84</v>
      </c>
      <c r="BK152" s="166">
        <f t="shared" si="9"/>
        <v>0</v>
      </c>
      <c r="BL152" s="14" t="s">
        <v>340</v>
      </c>
      <c r="BM152" s="165" t="s">
        <v>307</v>
      </c>
    </row>
    <row r="153" spans="1:65" s="2" customFormat="1" ht="16.5" customHeight="1" x14ac:dyDescent="0.2">
      <c r="A153" s="29"/>
      <c r="B153" s="152"/>
      <c r="C153" s="153" t="s">
        <v>301</v>
      </c>
      <c r="D153" s="153" t="s">
        <v>213</v>
      </c>
      <c r="E153" s="154" t="s">
        <v>2375</v>
      </c>
      <c r="F153" s="155" t="s">
        <v>2378</v>
      </c>
      <c r="G153" s="156" t="s">
        <v>385</v>
      </c>
      <c r="H153" s="157">
        <v>37</v>
      </c>
      <c r="I153" s="158"/>
      <c r="J153" s="159">
        <f t="shared" si="0"/>
        <v>0</v>
      </c>
      <c r="K153" s="160"/>
      <c r="L153" s="30"/>
      <c r="M153" s="161" t="s">
        <v>1</v>
      </c>
      <c r="N153" s="162" t="s">
        <v>37</v>
      </c>
      <c r="O153" s="58"/>
      <c r="P153" s="163">
        <f t="shared" si="1"/>
        <v>0</v>
      </c>
      <c r="Q153" s="163">
        <v>0</v>
      </c>
      <c r="R153" s="163">
        <f t="shared" si="2"/>
        <v>0</v>
      </c>
      <c r="S153" s="163">
        <v>0</v>
      </c>
      <c r="T153" s="164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340</v>
      </c>
      <c r="AT153" s="165" t="s">
        <v>213</v>
      </c>
      <c r="AU153" s="165" t="s">
        <v>84</v>
      </c>
      <c r="AY153" s="14" t="s">
        <v>211</v>
      </c>
      <c r="BE153" s="166">
        <f t="shared" si="4"/>
        <v>0</v>
      </c>
      <c r="BF153" s="166">
        <f t="shared" si="5"/>
        <v>0</v>
      </c>
      <c r="BG153" s="166">
        <f t="shared" si="6"/>
        <v>0</v>
      </c>
      <c r="BH153" s="166">
        <f t="shared" si="7"/>
        <v>0</v>
      </c>
      <c r="BI153" s="166">
        <f t="shared" si="8"/>
        <v>0</v>
      </c>
      <c r="BJ153" s="14" t="s">
        <v>84</v>
      </c>
      <c r="BK153" s="166">
        <f t="shared" si="9"/>
        <v>0</v>
      </c>
      <c r="BL153" s="14" t="s">
        <v>340</v>
      </c>
      <c r="BM153" s="165" t="s">
        <v>311</v>
      </c>
    </row>
    <row r="154" spans="1:65" s="2" customFormat="1" ht="16.5" customHeight="1" x14ac:dyDescent="0.2">
      <c r="A154" s="29"/>
      <c r="B154" s="152"/>
      <c r="C154" s="153" t="s">
        <v>270</v>
      </c>
      <c r="D154" s="153" t="s">
        <v>213</v>
      </c>
      <c r="E154" s="154" t="s">
        <v>2377</v>
      </c>
      <c r="F154" s="155" t="s">
        <v>841</v>
      </c>
      <c r="G154" s="156" t="s">
        <v>414</v>
      </c>
      <c r="H154" s="178"/>
      <c r="I154" s="158"/>
      <c r="J154" s="159">
        <f t="shared" si="0"/>
        <v>0</v>
      </c>
      <c r="K154" s="160"/>
      <c r="L154" s="30"/>
      <c r="M154" s="161" t="s">
        <v>1</v>
      </c>
      <c r="N154" s="162" t="s">
        <v>37</v>
      </c>
      <c r="O154" s="58"/>
      <c r="P154" s="163">
        <f t="shared" si="1"/>
        <v>0</v>
      </c>
      <c r="Q154" s="163">
        <v>0</v>
      </c>
      <c r="R154" s="163">
        <f t="shared" si="2"/>
        <v>0</v>
      </c>
      <c r="S154" s="163">
        <v>0</v>
      </c>
      <c r="T154" s="164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340</v>
      </c>
      <c r="AT154" s="165" t="s">
        <v>213</v>
      </c>
      <c r="AU154" s="165" t="s">
        <v>84</v>
      </c>
      <c r="AY154" s="14" t="s">
        <v>211</v>
      </c>
      <c r="BE154" s="166">
        <f t="shared" si="4"/>
        <v>0</v>
      </c>
      <c r="BF154" s="166">
        <f t="shared" si="5"/>
        <v>0</v>
      </c>
      <c r="BG154" s="166">
        <f t="shared" si="6"/>
        <v>0</v>
      </c>
      <c r="BH154" s="166">
        <f t="shared" si="7"/>
        <v>0</v>
      </c>
      <c r="BI154" s="166">
        <f t="shared" si="8"/>
        <v>0</v>
      </c>
      <c r="BJ154" s="14" t="s">
        <v>84</v>
      </c>
      <c r="BK154" s="166">
        <f t="shared" si="9"/>
        <v>0</v>
      </c>
      <c r="BL154" s="14" t="s">
        <v>340</v>
      </c>
      <c r="BM154" s="165" t="s">
        <v>314</v>
      </c>
    </row>
    <row r="155" spans="1:65" s="2" customFormat="1" ht="16.5" customHeight="1" x14ac:dyDescent="0.2">
      <c r="A155" s="29"/>
      <c r="B155" s="152"/>
      <c r="C155" s="167" t="s">
        <v>308</v>
      </c>
      <c r="D155" s="167" t="s">
        <v>401</v>
      </c>
      <c r="E155" s="154" t="s">
        <v>840</v>
      </c>
      <c r="F155" s="169" t="s">
        <v>845</v>
      </c>
      <c r="G155" s="170" t="s">
        <v>414</v>
      </c>
      <c r="H155" s="186"/>
      <c r="I155" s="172"/>
      <c r="J155" s="173">
        <f t="shared" si="0"/>
        <v>0</v>
      </c>
      <c r="K155" s="174"/>
      <c r="L155" s="175"/>
      <c r="M155" s="176" t="s">
        <v>1</v>
      </c>
      <c r="N155" s="177" t="s">
        <v>37</v>
      </c>
      <c r="O155" s="58"/>
      <c r="P155" s="163">
        <f t="shared" si="1"/>
        <v>0</v>
      </c>
      <c r="Q155" s="163">
        <v>0</v>
      </c>
      <c r="R155" s="163">
        <f t="shared" si="2"/>
        <v>0</v>
      </c>
      <c r="S155" s="163">
        <v>0</v>
      </c>
      <c r="T155" s="164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1123</v>
      </c>
      <c r="AT155" s="165" t="s">
        <v>401</v>
      </c>
      <c r="AU155" s="165" t="s">
        <v>84</v>
      </c>
      <c r="AY155" s="14" t="s">
        <v>211</v>
      </c>
      <c r="BE155" s="166">
        <f t="shared" si="4"/>
        <v>0</v>
      </c>
      <c r="BF155" s="166">
        <f t="shared" si="5"/>
        <v>0</v>
      </c>
      <c r="BG155" s="166">
        <f t="shared" si="6"/>
        <v>0</v>
      </c>
      <c r="BH155" s="166">
        <f t="shared" si="7"/>
        <v>0</v>
      </c>
      <c r="BI155" s="166">
        <f t="shared" si="8"/>
        <v>0</v>
      </c>
      <c r="BJ155" s="14" t="s">
        <v>84</v>
      </c>
      <c r="BK155" s="166">
        <f t="shared" si="9"/>
        <v>0</v>
      </c>
      <c r="BL155" s="14" t="s">
        <v>340</v>
      </c>
      <c r="BM155" s="165" t="s">
        <v>322</v>
      </c>
    </row>
    <row r="156" spans="1:65" s="2" customFormat="1" ht="16.5" customHeight="1" x14ac:dyDescent="0.2">
      <c r="A156" s="29"/>
      <c r="B156" s="152"/>
      <c r="C156" s="153" t="s">
        <v>273</v>
      </c>
      <c r="D156" s="153" t="s">
        <v>213</v>
      </c>
      <c r="E156" s="168" t="s">
        <v>844</v>
      </c>
      <c r="F156" s="155" t="s">
        <v>847</v>
      </c>
      <c r="G156" s="156" t="s">
        <v>414</v>
      </c>
      <c r="H156" s="178"/>
      <c r="I156" s="158"/>
      <c r="J156" s="159">
        <f t="shared" si="0"/>
        <v>0</v>
      </c>
      <c r="K156" s="160"/>
      <c r="L156" s="30"/>
      <c r="M156" s="161" t="s">
        <v>1</v>
      </c>
      <c r="N156" s="162" t="s">
        <v>37</v>
      </c>
      <c r="O156" s="58"/>
      <c r="P156" s="163">
        <f t="shared" si="1"/>
        <v>0</v>
      </c>
      <c r="Q156" s="163">
        <v>0</v>
      </c>
      <c r="R156" s="163">
        <f t="shared" si="2"/>
        <v>0</v>
      </c>
      <c r="S156" s="163">
        <v>0</v>
      </c>
      <c r="T156" s="164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340</v>
      </c>
      <c r="AT156" s="165" t="s">
        <v>213</v>
      </c>
      <c r="AU156" s="165" t="s">
        <v>84</v>
      </c>
      <c r="AY156" s="14" t="s">
        <v>211</v>
      </c>
      <c r="BE156" s="166">
        <f t="shared" si="4"/>
        <v>0</v>
      </c>
      <c r="BF156" s="166">
        <f t="shared" si="5"/>
        <v>0</v>
      </c>
      <c r="BG156" s="166">
        <f t="shared" si="6"/>
        <v>0</v>
      </c>
      <c r="BH156" s="166">
        <f t="shared" si="7"/>
        <v>0</v>
      </c>
      <c r="BI156" s="166">
        <f t="shared" si="8"/>
        <v>0</v>
      </c>
      <c r="BJ156" s="14" t="s">
        <v>84</v>
      </c>
      <c r="BK156" s="166">
        <f t="shared" si="9"/>
        <v>0</v>
      </c>
      <c r="BL156" s="14" t="s">
        <v>340</v>
      </c>
      <c r="BM156" s="165" t="s">
        <v>326</v>
      </c>
    </row>
    <row r="157" spans="1:65" s="12" customFormat="1" ht="22.9" customHeight="1" x14ac:dyDescent="0.2">
      <c r="B157" s="139"/>
      <c r="D157" s="140" t="s">
        <v>70</v>
      </c>
      <c r="E157" s="154" t="s">
        <v>846</v>
      </c>
      <c r="F157" s="150" t="s">
        <v>2319</v>
      </c>
      <c r="I157" s="142"/>
      <c r="J157" s="151">
        <f>BK157</f>
        <v>0</v>
      </c>
      <c r="L157" s="139"/>
      <c r="M157" s="144"/>
      <c r="N157" s="145"/>
      <c r="O157" s="145"/>
      <c r="P157" s="146">
        <f>SUM(P158:P161)</f>
        <v>0</v>
      </c>
      <c r="Q157" s="145"/>
      <c r="R157" s="146">
        <f>SUM(R158:R161)</f>
        <v>0</v>
      </c>
      <c r="S157" s="145"/>
      <c r="T157" s="147">
        <f>SUM(T158:T161)</f>
        <v>0</v>
      </c>
      <c r="AR157" s="140" t="s">
        <v>217</v>
      </c>
      <c r="AT157" s="148" t="s">
        <v>70</v>
      </c>
      <c r="AU157" s="148" t="s">
        <v>78</v>
      </c>
      <c r="AY157" s="140" t="s">
        <v>211</v>
      </c>
      <c r="BK157" s="149">
        <f>SUM(BK158:BK161)</f>
        <v>0</v>
      </c>
    </row>
    <row r="158" spans="1:65" s="2" customFormat="1" ht="16.5" customHeight="1" x14ac:dyDescent="0.2">
      <c r="A158" s="29"/>
      <c r="B158" s="152"/>
      <c r="C158" s="153" t="s">
        <v>316</v>
      </c>
      <c r="D158" s="153" t="s">
        <v>213</v>
      </c>
      <c r="E158" s="150" t="s">
        <v>2318</v>
      </c>
      <c r="F158" s="155" t="s">
        <v>2384</v>
      </c>
      <c r="G158" s="156" t="s">
        <v>920</v>
      </c>
      <c r="H158" s="157">
        <v>24</v>
      </c>
      <c r="I158" s="158"/>
      <c r="J158" s="159">
        <f>ROUND(I158*H158,2)</f>
        <v>0</v>
      </c>
      <c r="K158" s="160"/>
      <c r="L158" s="30"/>
      <c r="M158" s="161" t="s">
        <v>1</v>
      </c>
      <c r="N158" s="162" t="s">
        <v>37</v>
      </c>
      <c r="O158" s="58"/>
      <c r="P158" s="163">
        <f>O158*H158</f>
        <v>0</v>
      </c>
      <c r="Q158" s="163">
        <v>0</v>
      </c>
      <c r="R158" s="163">
        <f>Q158*H158</f>
        <v>0</v>
      </c>
      <c r="S158" s="163">
        <v>0</v>
      </c>
      <c r="T158" s="164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2322</v>
      </c>
      <c r="AT158" s="165" t="s">
        <v>213</v>
      </c>
      <c r="AU158" s="165" t="s">
        <v>84</v>
      </c>
      <c r="AY158" s="14" t="s">
        <v>211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84</v>
      </c>
      <c r="BK158" s="166">
        <f>ROUND(I158*H158,2)</f>
        <v>0</v>
      </c>
      <c r="BL158" s="14" t="s">
        <v>2322</v>
      </c>
      <c r="BM158" s="165" t="s">
        <v>329</v>
      </c>
    </row>
    <row r="159" spans="1:65" s="2" customFormat="1" ht="21.75" customHeight="1" x14ac:dyDescent="0.2">
      <c r="A159" s="29"/>
      <c r="B159" s="152"/>
      <c r="C159" s="153" t="s">
        <v>277</v>
      </c>
      <c r="D159" s="153" t="s">
        <v>213</v>
      </c>
      <c r="E159" s="154" t="s">
        <v>2383</v>
      </c>
      <c r="F159" s="155" t="s">
        <v>2386</v>
      </c>
      <c r="G159" s="156" t="s">
        <v>920</v>
      </c>
      <c r="H159" s="157">
        <v>24</v>
      </c>
      <c r="I159" s="158"/>
      <c r="J159" s="159">
        <f>ROUND(I159*H159,2)</f>
        <v>0</v>
      </c>
      <c r="K159" s="160"/>
      <c r="L159" s="30"/>
      <c r="M159" s="161" t="s">
        <v>1</v>
      </c>
      <c r="N159" s="162" t="s">
        <v>37</v>
      </c>
      <c r="O159" s="58"/>
      <c r="P159" s="163">
        <f>O159*H159</f>
        <v>0</v>
      </c>
      <c r="Q159" s="163">
        <v>0</v>
      </c>
      <c r="R159" s="163">
        <f>Q159*H159</f>
        <v>0</v>
      </c>
      <c r="S159" s="163">
        <v>0</v>
      </c>
      <c r="T159" s="164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2322</v>
      </c>
      <c r="AT159" s="165" t="s">
        <v>213</v>
      </c>
      <c r="AU159" s="165" t="s">
        <v>84</v>
      </c>
      <c r="AY159" s="14" t="s">
        <v>211</v>
      </c>
      <c r="BE159" s="166">
        <f>IF(N159="základná",J159,0)</f>
        <v>0</v>
      </c>
      <c r="BF159" s="166">
        <f>IF(N159="znížená",J159,0)</f>
        <v>0</v>
      </c>
      <c r="BG159" s="166">
        <f>IF(N159="zákl. prenesená",J159,0)</f>
        <v>0</v>
      </c>
      <c r="BH159" s="166">
        <f>IF(N159="zníž. prenesená",J159,0)</f>
        <v>0</v>
      </c>
      <c r="BI159" s="166">
        <f>IF(N159="nulová",J159,0)</f>
        <v>0</v>
      </c>
      <c r="BJ159" s="14" t="s">
        <v>84</v>
      </c>
      <c r="BK159" s="166">
        <f>ROUND(I159*H159,2)</f>
        <v>0</v>
      </c>
      <c r="BL159" s="14" t="s">
        <v>2322</v>
      </c>
      <c r="BM159" s="165" t="s">
        <v>333</v>
      </c>
    </row>
    <row r="160" spans="1:65" s="2" customFormat="1" ht="16.5" customHeight="1" x14ac:dyDescent="0.2">
      <c r="A160" s="29"/>
      <c r="B160" s="152"/>
      <c r="C160" s="153" t="s">
        <v>323</v>
      </c>
      <c r="D160" s="153" t="s">
        <v>213</v>
      </c>
      <c r="E160" s="154" t="s">
        <v>2385</v>
      </c>
      <c r="F160" s="155" t="s">
        <v>2387</v>
      </c>
      <c r="G160" s="156" t="s">
        <v>920</v>
      </c>
      <c r="H160" s="189">
        <v>5</v>
      </c>
      <c r="I160" s="158"/>
      <c r="J160" s="159">
        <f>ROUND(I160*H160,2)</f>
        <v>0</v>
      </c>
      <c r="K160" s="160"/>
      <c r="L160" s="30"/>
      <c r="M160" s="161" t="s">
        <v>1</v>
      </c>
      <c r="N160" s="162" t="s">
        <v>37</v>
      </c>
      <c r="O160" s="58"/>
      <c r="P160" s="163">
        <f>O160*H160</f>
        <v>0</v>
      </c>
      <c r="Q160" s="163">
        <v>0</v>
      </c>
      <c r="R160" s="163">
        <f>Q160*H160</f>
        <v>0</v>
      </c>
      <c r="S160" s="163">
        <v>0</v>
      </c>
      <c r="T160" s="164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2322</v>
      </c>
      <c r="AT160" s="165" t="s">
        <v>213</v>
      </c>
      <c r="AU160" s="165" t="s">
        <v>84</v>
      </c>
      <c r="AY160" s="14" t="s">
        <v>211</v>
      </c>
      <c r="BE160" s="166">
        <f>IF(N160="základná",J160,0)</f>
        <v>0</v>
      </c>
      <c r="BF160" s="166">
        <f>IF(N160="znížená",J160,0)</f>
        <v>0</v>
      </c>
      <c r="BG160" s="166">
        <f>IF(N160="zákl. prenesená",J160,0)</f>
        <v>0</v>
      </c>
      <c r="BH160" s="166">
        <f>IF(N160="zníž. prenesená",J160,0)</f>
        <v>0</v>
      </c>
      <c r="BI160" s="166">
        <f>IF(N160="nulová",J160,0)</f>
        <v>0</v>
      </c>
      <c r="BJ160" s="14" t="s">
        <v>84</v>
      </c>
      <c r="BK160" s="166">
        <f>ROUND(I160*H160,2)</f>
        <v>0</v>
      </c>
      <c r="BL160" s="14" t="s">
        <v>2322</v>
      </c>
      <c r="BM160" s="165" t="s">
        <v>336</v>
      </c>
    </row>
    <row r="161" spans="1:65" s="2" customFormat="1" ht="16.5" customHeight="1" x14ac:dyDescent="0.2">
      <c r="A161" s="29"/>
      <c r="B161" s="152"/>
      <c r="C161" s="153" t="s">
        <v>280</v>
      </c>
      <c r="D161" s="153" t="s">
        <v>213</v>
      </c>
      <c r="E161" s="154" t="s">
        <v>2323</v>
      </c>
      <c r="F161" s="155" t="s">
        <v>2389</v>
      </c>
      <c r="G161" s="156" t="s">
        <v>920</v>
      </c>
      <c r="H161" s="157">
        <v>20</v>
      </c>
      <c r="I161" s="158"/>
      <c r="J161" s="159">
        <f>ROUND(I161*H161,2)</f>
        <v>0</v>
      </c>
      <c r="K161" s="160"/>
      <c r="L161" s="30"/>
      <c r="M161" s="179" t="s">
        <v>1</v>
      </c>
      <c r="N161" s="180" t="s">
        <v>37</v>
      </c>
      <c r="O161" s="181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2322</v>
      </c>
      <c r="AT161" s="165" t="s">
        <v>213</v>
      </c>
      <c r="AU161" s="165" t="s">
        <v>84</v>
      </c>
      <c r="AY161" s="14" t="s">
        <v>211</v>
      </c>
      <c r="BE161" s="166">
        <f>IF(N161="základná",J161,0)</f>
        <v>0</v>
      </c>
      <c r="BF161" s="166">
        <f>IF(N161="znížená",J161,0)</f>
        <v>0</v>
      </c>
      <c r="BG161" s="166">
        <f>IF(N161="zákl. prenesená",J161,0)</f>
        <v>0</v>
      </c>
      <c r="BH161" s="166">
        <f>IF(N161="zníž. prenesená",J161,0)</f>
        <v>0</v>
      </c>
      <c r="BI161" s="166">
        <f>IF(N161="nulová",J161,0)</f>
        <v>0</v>
      </c>
      <c r="BJ161" s="14" t="s">
        <v>84</v>
      </c>
      <c r="BK161" s="166">
        <f>ROUND(I161*H161,2)</f>
        <v>0</v>
      </c>
      <c r="BL161" s="14" t="s">
        <v>2322</v>
      </c>
      <c r="BM161" s="165" t="s">
        <v>340</v>
      </c>
    </row>
    <row r="162" spans="1:65" s="2" customFormat="1" ht="6.95" customHeight="1" x14ac:dyDescent="0.2">
      <c r="A162" s="29"/>
      <c r="B162" s="47"/>
      <c r="C162" s="48"/>
      <c r="D162" s="48"/>
      <c r="E162" s="154" t="s">
        <v>2388</v>
      </c>
      <c r="F162" s="48"/>
      <c r="G162" s="48"/>
      <c r="H162" s="48"/>
      <c r="I162" s="48"/>
      <c r="J162" s="48"/>
      <c r="K162" s="48"/>
      <c r="L162" s="30"/>
      <c r="M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</row>
    <row r="163" spans="1:65" x14ac:dyDescent="0.2">
      <c r="E163" s="48"/>
    </row>
  </sheetData>
  <autoFilter ref="C122:K161" xr:uid="{00000000-0009-0000-0000-000013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BM144"/>
  <sheetViews>
    <sheetView showGridLines="0" workbookViewId="0">
      <selection activeCell="J118" sqref="J118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148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2913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3113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ROUND(J124,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ROUND((SUM(BE124:BE143)),  2)</f>
        <v>0</v>
      </c>
      <c r="G35" s="105"/>
      <c r="H35" s="105"/>
      <c r="I35" s="106">
        <v>0.23</v>
      </c>
      <c r="J35" s="104">
        <f>ROUND(((SUM(BE124:BE143))*I35),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ROUND((SUM(BF124:BF143)),  2)</f>
        <v>0</v>
      </c>
      <c r="G36" s="105"/>
      <c r="H36" s="105"/>
      <c r="I36" s="106">
        <v>0.23</v>
      </c>
      <c r="J36" s="104">
        <f>ROUND(((SUM(BF124:BF143))*I36),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ROUND((SUM(BG124:BG143)),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ROUND((SUM(BH124:BH143)),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ROUND((SUM(BI124:BI143)),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2913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02-5 - Garáže-Ústredné vykurovanie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J124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789</v>
      </c>
      <c r="E99" s="122"/>
      <c r="F99" s="122"/>
      <c r="G99" s="122"/>
      <c r="H99" s="122"/>
      <c r="I99" s="122"/>
      <c r="J99" s="123">
        <f>J125</f>
        <v>0</v>
      </c>
      <c r="L99" s="120"/>
    </row>
    <row r="100" spans="1:47" s="10" customFormat="1" ht="19.899999999999999" hidden="1" customHeight="1" x14ac:dyDescent="0.2">
      <c r="B100" s="124"/>
      <c r="D100" s="125" t="s">
        <v>3114</v>
      </c>
      <c r="E100" s="126"/>
      <c r="F100" s="126"/>
      <c r="G100" s="126"/>
      <c r="H100" s="126"/>
      <c r="I100" s="126"/>
      <c r="J100" s="127">
        <f>J126</f>
        <v>0</v>
      </c>
      <c r="L100" s="124"/>
    </row>
    <row r="101" spans="1:47" s="9" customFormat="1" ht="24.95" hidden="1" customHeight="1" x14ac:dyDescent="0.2">
      <c r="B101" s="120"/>
      <c r="D101" s="121" t="s">
        <v>2399</v>
      </c>
      <c r="E101" s="122"/>
      <c r="F101" s="122"/>
      <c r="G101" s="122"/>
      <c r="H101" s="122"/>
      <c r="I101" s="122"/>
      <c r="J101" s="123">
        <f>J141</f>
        <v>0</v>
      </c>
      <c r="L101" s="120"/>
    </row>
    <row r="102" spans="1:47" s="10" customFormat="1" ht="19.899999999999999" hidden="1" customHeight="1" x14ac:dyDescent="0.2">
      <c r="B102" s="124"/>
      <c r="D102" s="125" t="s">
        <v>2400</v>
      </c>
      <c r="E102" s="126"/>
      <c r="F102" s="126"/>
      <c r="G102" s="126"/>
      <c r="H102" s="126"/>
      <c r="I102" s="126"/>
      <c r="J102" s="127">
        <f>J142</f>
        <v>0</v>
      </c>
      <c r="L102" s="124"/>
    </row>
    <row r="103" spans="1:47" s="2" customFormat="1" ht="21.75" hidden="1" customHeight="1" x14ac:dyDescent="0.2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47" s="2" customFormat="1" ht="6.95" hidden="1" customHeight="1" x14ac:dyDescent="0.2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47" hidden="1" x14ac:dyDescent="0.2"/>
    <row r="106" spans="1:47" hidden="1" x14ac:dyDescent="0.2"/>
    <row r="107" spans="1:47" hidden="1" x14ac:dyDescent="0.2"/>
    <row r="108" spans="1:47" s="2" customFormat="1" ht="6.95" customHeight="1" x14ac:dyDescent="0.2">
      <c r="A108" s="29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24.95" customHeight="1" x14ac:dyDescent="0.2">
      <c r="A109" s="29"/>
      <c r="B109" s="30"/>
      <c r="C109" s="18" t="s">
        <v>197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6.95" customHeight="1" x14ac:dyDescent="0.2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12" customHeight="1" x14ac:dyDescent="0.2">
      <c r="A111" s="29"/>
      <c r="B111" s="30"/>
      <c r="C111" s="24" t="s">
        <v>15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16.5" customHeight="1" x14ac:dyDescent="0.2">
      <c r="A112" s="29"/>
      <c r="B112" s="30"/>
      <c r="C112" s="29"/>
      <c r="D112" s="29"/>
      <c r="E112" s="252" t="str">
        <f>E7</f>
        <v>HS Hálkova - rekonštrukcia objektu, Hálkova 3, BA</v>
      </c>
      <c r="F112" s="253"/>
      <c r="G112" s="253"/>
      <c r="H112" s="253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1" customFormat="1" ht="12" customHeight="1" x14ac:dyDescent="0.2">
      <c r="B113" s="17"/>
      <c r="C113" s="24" t="s">
        <v>177</v>
      </c>
      <c r="L113" s="17"/>
    </row>
    <row r="114" spans="1:65" s="2" customFormat="1" ht="16.5" customHeight="1" x14ac:dyDescent="0.2">
      <c r="A114" s="29"/>
      <c r="B114" s="30"/>
      <c r="C114" s="29"/>
      <c r="D114" s="29"/>
      <c r="E114" s="252" t="s">
        <v>2913</v>
      </c>
      <c r="F114" s="251"/>
      <c r="G114" s="251"/>
      <c r="H114" s="251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 x14ac:dyDescent="0.2">
      <c r="A115" s="29"/>
      <c r="B115" s="30"/>
      <c r="C115" s="24" t="s">
        <v>179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6.5" customHeight="1" x14ac:dyDescent="0.2">
      <c r="A116" s="29"/>
      <c r="B116" s="30"/>
      <c r="C116" s="29"/>
      <c r="D116" s="29"/>
      <c r="E116" s="225" t="str">
        <f>E11</f>
        <v>SO 02-5 - Garáže-Ústredné vykurovanie</v>
      </c>
      <c r="F116" s="251"/>
      <c r="G116" s="251"/>
      <c r="H116" s="251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2" customHeight="1" x14ac:dyDescent="0.2">
      <c r="A118" s="29"/>
      <c r="B118" s="30"/>
      <c r="C118" s="24" t="s">
        <v>19</v>
      </c>
      <c r="D118" s="29"/>
      <c r="E118" s="29"/>
      <c r="F118" s="22" t="str">
        <f>F14</f>
        <v xml:space="preserve"> </v>
      </c>
      <c r="G118" s="29"/>
      <c r="H118" s="29"/>
      <c r="I118" s="24" t="s">
        <v>21</v>
      </c>
      <c r="J118" s="55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 x14ac:dyDescent="0.2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 x14ac:dyDescent="0.2">
      <c r="A120" s="29"/>
      <c r="B120" s="30"/>
      <c r="C120" s="24" t="s">
        <v>22</v>
      </c>
      <c r="D120" s="29"/>
      <c r="E120" s="29"/>
      <c r="F120" s="22" t="str">
        <f>E17</f>
        <v xml:space="preserve"> </v>
      </c>
      <c r="G120" s="29"/>
      <c r="H120" s="29"/>
      <c r="I120" s="24" t="s">
        <v>27</v>
      </c>
      <c r="J120" s="27" t="str">
        <f>E23</f>
        <v xml:space="preserve"> 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 x14ac:dyDescent="0.2">
      <c r="A121" s="29"/>
      <c r="B121" s="30"/>
      <c r="C121" s="24" t="s">
        <v>25</v>
      </c>
      <c r="D121" s="29"/>
      <c r="E121" s="29"/>
      <c r="F121" s="22" t="str">
        <f>IF(E20="","",E20)</f>
        <v>Vyplň údaj</v>
      </c>
      <c r="G121" s="29"/>
      <c r="H121" s="29"/>
      <c r="I121" s="24" t="s">
        <v>28</v>
      </c>
      <c r="J121" s="27" t="str">
        <f>E26</f>
        <v xml:space="preserve"> 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0.35" customHeight="1" x14ac:dyDescent="0.2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11" customFormat="1" ht="29.25" customHeight="1" x14ac:dyDescent="0.2">
      <c r="A123" s="128"/>
      <c r="B123" s="129"/>
      <c r="C123" s="130" t="s">
        <v>198</v>
      </c>
      <c r="D123" s="131" t="s">
        <v>56</v>
      </c>
      <c r="E123" s="131" t="s">
        <v>52</v>
      </c>
      <c r="F123" s="131" t="s">
        <v>53</v>
      </c>
      <c r="G123" s="131" t="s">
        <v>199</v>
      </c>
      <c r="H123" s="131" t="s">
        <v>200</v>
      </c>
      <c r="I123" s="131" t="s">
        <v>201</v>
      </c>
      <c r="J123" s="132" t="s">
        <v>183</v>
      </c>
      <c r="K123" s="133" t="s">
        <v>202</v>
      </c>
      <c r="L123" s="134"/>
      <c r="M123" s="62" t="s">
        <v>1</v>
      </c>
      <c r="N123" s="63" t="s">
        <v>35</v>
      </c>
      <c r="O123" s="63" t="s">
        <v>203</v>
      </c>
      <c r="P123" s="63" t="s">
        <v>204</v>
      </c>
      <c r="Q123" s="63" t="s">
        <v>205</v>
      </c>
      <c r="R123" s="63" t="s">
        <v>206</v>
      </c>
      <c r="S123" s="63" t="s">
        <v>207</v>
      </c>
      <c r="T123" s="64" t="s">
        <v>208</v>
      </c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</row>
    <row r="124" spans="1:65" s="2" customFormat="1" ht="22.9" customHeight="1" x14ac:dyDescent="0.25">
      <c r="A124" s="29"/>
      <c r="B124" s="30"/>
      <c r="C124" s="69" t="s">
        <v>184</v>
      </c>
      <c r="D124" s="29"/>
      <c r="E124" s="29"/>
      <c r="F124" s="29"/>
      <c r="G124" s="29"/>
      <c r="H124" s="29"/>
      <c r="I124" s="29"/>
      <c r="J124" s="135">
        <f>BK124</f>
        <v>0</v>
      </c>
      <c r="K124" s="29"/>
      <c r="L124" s="30"/>
      <c r="M124" s="65"/>
      <c r="N124" s="56"/>
      <c r="O124" s="66"/>
      <c r="P124" s="136">
        <f>P125+P141</f>
        <v>0</v>
      </c>
      <c r="Q124" s="66"/>
      <c r="R124" s="136">
        <f>R125+R141</f>
        <v>0.36199999999999993</v>
      </c>
      <c r="S124" s="66"/>
      <c r="T124" s="137">
        <f>T125+T141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4" t="s">
        <v>70</v>
      </c>
      <c r="AU124" s="14" t="s">
        <v>185</v>
      </c>
      <c r="BK124" s="138">
        <f>BK125+BK141</f>
        <v>0</v>
      </c>
    </row>
    <row r="125" spans="1:65" s="12" customFormat="1" ht="25.9" customHeight="1" x14ac:dyDescent="0.2">
      <c r="B125" s="139"/>
      <c r="D125" s="140" t="s">
        <v>70</v>
      </c>
      <c r="E125" s="141" t="s">
        <v>401</v>
      </c>
      <c r="F125" s="141" t="s">
        <v>791</v>
      </c>
      <c r="I125" s="142"/>
      <c r="J125" s="143">
        <f>BK125</f>
        <v>0</v>
      </c>
      <c r="L125" s="139"/>
      <c r="M125" s="144"/>
      <c r="N125" s="145"/>
      <c r="O125" s="145"/>
      <c r="P125" s="146">
        <f>P126</f>
        <v>0</v>
      </c>
      <c r="Q125" s="145"/>
      <c r="R125" s="146">
        <f>R126</f>
        <v>0.36199999999999993</v>
      </c>
      <c r="S125" s="145"/>
      <c r="T125" s="147">
        <f>T126</f>
        <v>0</v>
      </c>
      <c r="AR125" s="140" t="s">
        <v>220</v>
      </c>
      <c r="AT125" s="148" t="s">
        <v>70</v>
      </c>
      <c r="AU125" s="148" t="s">
        <v>71</v>
      </c>
      <c r="AY125" s="140" t="s">
        <v>211</v>
      </c>
      <c r="BK125" s="149">
        <f>BK126</f>
        <v>0</v>
      </c>
    </row>
    <row r="126" spans="1:65" s="12" customFormat="1" ht="22.9" customHeight="1" x14ac:dyDescent="0.2">
      <c r="B126" s="139"/>
      <c r="D126" s="140" t="s">
        <v>70</v>
      </c>
      <c r="E126" s="150" t="s">
        <v>3115</v>
      </c>
      <c r="F126" s="150" t="s">
        <v>3116</v>
      </c>
      <c r="I126" s="142"/>
      <c r="J126" s="151">
        <f>BK126</f>
        <v>0</v>
      </c>
      <c r="L126" s="139"/>
      <c r="M126" s="144"/>
      <c r="N126" s="145"/>
      <c r="O126" s="145"/>
      <c r="P126" s="146">
        <f>SUM(P127:P140)</f>
        <v>0</v>
      </c>
      <c r="Q126" s="145"/>
      <c r="R126" s="146">
        <f>SUM(R127:R140)</f>
        <v>0.36199999999999993</v>
      </c>
      <c r="S126" s="145"/>
      <c r="T126" s="147">
        <f>SUM(T127:T140)</f>
        <v>0</v>
      </c>
      <c r="AR126" s="140" t="s">
        <v>220</v>
      </c>
      <c r="AT126" s="148" t="s">
        <v>70</v>
      </c>
      <c r="AU126" s="148" t="s">
        <v>78</v>
      </c>
      <c r="AY126" s="140" t="s">
        <v>211</v>
      </c>
      <c r="BK126" s="149">
        <f>SUM(BK127:BK140)</f>
        <v>0</v>
      </c>
    </row>
    <row r="127" spans="1:65" s="2" customFormat="1" ht="16.5" customHeight="1" x14ac:dyDescent="0.2">
      <c r="A127" s="29"/>
      <c r="B127" s="152"/>
      <c r="C127" s="153" t="s">
        <v>78</v>
      </c>
      <c r="D127" s="153" t="s">
        <v>213</v>
      </c>
      <c r="E127" s="154" t="s">
        <v>3117</v>
      </c>
      <c r="F127" s="155" t="s">
        <v>3118</v>
      </c>
      <c r="G127" s="156" t="s">
        <v>2719</v>
      </c>
      <c r="H127" s="157">
        <v>2</v>
      </c>
      <c r="I127" s="158"/>
      <c r="J127" s="159">
        <f t="shared" ref="J127:J140" si="0">ROUND(I127*H127,2)</f>
        <v>0</v>
      </c>
      <c r="K127" s="160"/>
      <c r="L127" s="30"/>
      <c r="M127" s="161" t="s">
        <v>1</v>
      </c>
      <c r="N127" s="162" t="s">
        <v>37</v>
      </c>
      <c r="O127" s="58"/>
      <c r="P127" s="163">
        <f t="shared" ref="P127:P140" si="1">O127*H127</f>
        <v>0</v>
      </c>
      <c r="Q127" s="163">
        <v>0</v>
      </c>
      <c r="R127" s="163">
        <f t="shared" ref="R127:R140" si="2">Q127*H127</f>
        <v>0</v>
      </c>
      <c r="S127" s="163">
        <v>0</v>
      </c>
      <c r="T127" s="164">
        <f t="shared" ref="T127:T140" si="3"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340</v>
      </c>
      <c r="AT127" s="165" t="s">
        <v>213</v>
      </c>
      <c r="AU127" s="165" t="s">
        <v>84</v>
      </c>
      <c r="AY127" s="14" t="s">
        <v>211</v>
      </c>
      <c r="BE127" s="166">
        <f t="shared" ref="BE127:BE140" si="4">IF(N127="základná",J127,0)</f>
        <v>0</v>
      </c>
      <c r="BF127" s="166">
        <f t="shared" ref="BF127:BF140" si="5">IF(N127="znížená",J127,0)</f>
        <v>0</v>
      </c>
      <c r="BG127" s="166">
        <f t="shared" ref="BG127:BG140" si="6">IF(N127="zákl. prenesená",J127,0)</f>
        <v>0</v>
      </c>
      <c r="BH127" s="166">
        <f t="shared" ref="BH127:BH140" si="7">IF(N127="zníž. prenesená",J127,0)</f>
        <v>0</v>
      </c>
      <c r="BI127" s="166">
        <f t="shared" ref="BI127:BI140" si="8">IF(N127="nulová",J127,0)</f>
        <v>0</v>
      </c>
      <c r="BJ127" s="14" t="s">
        <v>84</v>
      </c>
      <c r="BK127" s="166">
        <f t="shared" ref="BK127:BK140" si="9">ROUND(I127*H127,2)</f>
        <v>0</v>
      </c>
      <c r="BL127" s="14" t="s">
        <v>340</v>
      </c>
      <c r="BM127" s="165" t="s">
        <v>84</v>
      </c>
    </row>
    <row r="128" spans="1:65" s="2" customFormat="1" ht="16.5" customHeight="1" x14ac:dyDescent="0.2">
      <c r="A128" s="29"/>
      <c r="B128" s="152"/>
      <c r="C128" s="167" t="s">
        <v>84</v>
      </c>
      <c r="D128" s="167" t="s">
        <v>401</v>
      </c>
      <c r="E128" s="168" t="s">
        <v>3119</v>
      </c>
      <c r="F128" s="169" t="s">
        <v>3120</v>
      </c>
      <c r="G128" s="170" t="s">
        <v>2719</v>
      </c>
      <c r="H128" s="171">
        <v>1</v>
      </c>
      <c r="I128" s="172"/>
      <c r="J128" s="173">
        <f t="shared" si="0"/>
        <v>0</v>
      </c>
      <c r="K128" s="174"/>
      <c r="L128" s="175"/>
      <c r="M128" s="176" t="s">
        <v>1</v>
      </c>
      <c r="N128" s="177" t="s">
        <v>37</v>
      </c>
      <c r="O128" s="58"/>
      <c r="P128" s="163">
        <f t="shared" si="1"/>
        <v>0</v>
      </c>
      <c r="Q128" s="163">
        <v>0</v>
      </c>
      <c r="R128" s="163">
        <f t="shared" si="2"/>
        <v>0</v>
      </c>
      <c r="S128" s="163">
        <v>0</v>
      </c>
      <c r="T128" s="164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1123</v>
      </c>
      <c r="AT128" s="165" t="s">
        <v>401</v>
      </c>
      <c r="AU128" s="165" t="s">
        <v>84</v>
      </c>
      <c r="AY128" s="14" t="s">
        <v>211</v>
      </c>
      <c r="BE128" s="166">
        <f t="shared" si="4"/>
        <v>0</v>
      </c>
      <c r="BF128" s="166">
        <f t="shared" si="5"/>
        <v>0</v>
      </c>
      <c r="BG128" s="166">
        <f t="shared" si="6"/>
        <v>0</v>
      </c>
      <c r="BH128" s="166">
        <f t="shared" si="7"/>
        <v>0</v>
      </c>
      <c r="BI128" s="166">
        <f t="shared" si="8"/>
        <v>0</v>
      </c>
      <c r="BJ128" s="14" t="s">
        <v>84</v>
      </c>
      <c r="BK128" s="166">
        <f t="shared" si="9"/>
        <v>0</v>
      </c>
      <c r="BL128" s="14" t="s">
        <v>340</v>
      </c>
      <c r="BM128" s="165" t="s">
        <v>217</v>
      </c>
    </row>
    <row r="129" spans="1:65" s="2" customFormat="1" ht="24.2" customHeight="1" x14ac:dyDescent="0.2">
      <c r="A129" s="29"/>
      <c r="B129" s="152"/>
      <c r="C129" s="167" t="s">
        <v>220</v>
      </c>
      <c r="D129" s="167" t="s">
        <v>401</v>
      </c>
      <c r="E129" s="168" t="s">
        <v>3121</v>
      </c>
      <c r="F129" s="169" t="s">
        <v>3122</v>
      </c>
      <c r="G129" s="170" t="s">
        <v>2719</v>
      </c>
      <c r="H129" s="171">
        <v>0</v>
      </c>
      <c r="I129" s="172"/>
      <c r="J129" s="173">
        <f t="shared" si="0"/>
        <v>0</v>
      </c>
      <c r="K129" s="174"/>
      <c r="L129" s="175"/>
      <c r="M129" s="176" t="s">
        <v>1</v>
      </c>
      <c r="N129" s="177" t="s">
        <v>37</v>
      </c>
      <c r="O129" s="58"/>
      <c r="P129" s="163">
        <f t="shared" si="1"/>
        <v>0</v>
      </c>
      <c r="Q129" s="163">
        <v>0</v>
      </c>
      <c r="R129" s="163">
        <f t="shared" si="2"/>
        <v>0</v>
      </c>
      <c r="S129" s="163">
        <v>0</v>
      </c>
      <c r="T129" s="16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1123</v>
      </c>
      <c r="AT129" s="165" t="s">
        <v>401</v>
      </c>
      <c r="AU129" s="165" t="s">
        <v>84</v>
      </c>
      <c r="AY129" s="14" t="s">
        <v>211</v>
      </c>
      <c r="BE129" s="166">
        <f t="shared" si="4"/>
        <v>0</v>
      </c>
      <c r="BF129" s="166">
        <f t="shared" si="5"/>
        <v>0</v>
      </c>
      <c r="BG129" s="166">
        <f t="shared" si="6"/>
        <v>0</v>
      </c>
      <c r="BH129" s="166">
        <f t="shared" si="7"/>
        <v>0</v>
      </c>
      <c r="BI129" s="166">
        <f t="shared" si="8"/>
        <v>0</v>
      </c>
      <c r="BJ129" s="14" t="s">
        <v>84</v>
      </c>
      <c r="BK129" s="166">
        <f t="shared" si="9"/>
        <v>0</v>
      </c>
      <c r="BL129" s="14" t="s">
        <v>340</v>
      </c>
      <c r="BM129" s="165" t="s">
        <v>224</v>
      </c>
    </row>
    <row r="130" spans="1:65" s="2" customFormat="1" ht="24.2" customHeight="1" x14ac:dyDescent="0.2">
      <c r="A130" s="29"/>
      <c r="B130" s="152"/>
      <c r="C130" s="167" t="s">
        <v>217</v>
      </c>
      <c r="D130" s="167" t="s">
        <v>401</v>
      </c>
      <c r="E130" s="168" t="s">
        <v>3123</v>
      </c>
      <c r="F130" s="169" t="s">
        <v>3124</v>
      </c>
      <c r="G130" s="170" t="s">
        <v>2719</v>
      </c>
      <c r="H130" s="171">
        <v>0</v>
      </c>
      <c r="I130" s="172"/>
      <c r="J130" s="173">
        <f t="shared" si="0"/>
        <v>0</v>
      </c>
      <c r="K130" s="174"/>
      <c r="L130" s="175"/>
      <c r="M130" s="176" t="s">
        <v>1</v>
      </c>
      <c r="N130" s="177" t="s">
        <v>37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1123</v>
      </c>
      <c r="AT130" s="165" t="s">
        <v>401</v>
      </c>
      <c r="AU130" s="165" t="s">
        <v>84</v>
      </c>
      <c r="AY130" s="14" t="s">
        <v>211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84</v>
      </c>
      <c r="BK130" s="166">
        <f t="shared" si="9"/>
        <v>0</v>
      </c>
      <c r="BL130" s="14" t="s">
        <v>340</v>
      </c>
      <c r="BM130" s="165" t="s">
        <v>227</v>
      </c>
    </row>
    <row r="131" spans="1:65" s="2" customFormat="1" ht="16.5" customHeight="1" x14ac:dyDescent="0.2">
      <c r="A131" s="29"/>
      <c r="B131" s="152"/>
      <c r="C131" s="167" t="s">
        <v>228</v>
      </c>
      <c r="D131" s="167" t="s">
        <v>401</v>
      </c>
      <c r="E131" s="168" t="s">
        <v>3125</v>
      </c>
      <c r="F131" s="169" t="s">
        <v>3126</v>
      </c>
      <c r="G131" s="170" t="s">
        <v>2719</v>
      </c>
      <c r="H131" s="171">
        <v>0</v>
      </c>
      <c r="I131" s="172"/>
      <c r="J131" s="173">
        <f t="shared" si="0"/>
        <v>0</v>
      </c>
      <c r="K131" s="174"/>
      <c r="L131" s="175"/>
      <c r="M131" s="176" t="s">
        <v>1</v>
      </c>
      <c r="N131" s="177" t="s">
        <v>37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1123</v>
      </c>
      <c r="AT131" s="165" t="s">
        <v>401</v>
      </c>
      <c r="AU131" s="165" t="s">
        <v>84</v>
      </c>
      <c r="AY131" s="14" t="s">
        <v>211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84</v>
      </c>
      <c r="BK131" s="166">
        <f t="shared" si="9"/>
        <v>0</v>
      </c>
      <c r="BL131" s="14" t="s">
        <v>340</v>
      </c>
      <c r="BM131" s="165" t="s">
        <v>231</v>
      </c>
    </row>
    <row r="132" spans="1:65" s="2" customFormat="1" ht="16.5" customHeight="1" x14ac:dyDescent="0.2">
      <c r="A132" s="29"/>
      <c r="B132" s="152"/>
      <c r="C132" s="167" t="s">
        <v>224</v>
      </c>
      <c r="D132" s="167" t="s">
        <v>401</v>
      </c>
      <c r="E132" s="168" t="s">
        <v>3127</v>
      </c>
      <c r="F132" s="169" t="s">
        <v>3120</v>
      </c>
      <c r="G132" s="170" t="s">
        <v>2719</v>
      </c>
      <c r="H132" s="171">
        <v>1</v>
      </c>
      <c r="I132" s="172"/>
      <c r="J132" s="173">
        <f t="shared" si="0"/>
        <v>0</v>
      </c>
      <c r="K132" s="174"/>
      <c r="L132" s="175"/>
      <c r="M132" s="176" t="s">
        <v>1</v>
      </c>
      <c r="N132" s="177" t="s">
        <v>37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1123</v>
      </c>
      <c r="AT132" s="165" t="s">
        <v>401</v>
      </c>
      <c r="AU132" s="165" t="s">
        <v>84</v>
      </c>
      <c r="AY132" s="14" t="s">
        <v>211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84</v>
      </c>
      <c r="BK132" s="166">
        <f t="shared" si="9"/>
        <v>0</v>
      </c>
      <c r="BL132" s="14" t="s">
        <v>340</v>
      </c>
      <c r="BM132" s="165" t="s">
        <v>234</v>
      </c>
    </row>
    <row r="133" spans="1:65" s="2" customFormat="1" ht="24.2" customHeight="1" x14ac:dyDescent="0.2">
      <c r="A133" s="29"/>
      <c r="B133" s="152"/>
      <c r="C133" s="167" t="s">
        <v>235</v>
      </c>
      <c r="D133" s="167" t="s">
        <v>401</v>
      </c>
      <c r="E133" s="168" t="s">
        <v>3128</v>
      </c>
      <c r="F133" s="169" t="s">
        <v>3129</v>
      </c>
      <c r="G133" s="170" t="s">
        <v>2719</v>
      </c>
      <c r="H133" s="171">
        <v>0</v>
      </c>
      <c r="I133" s="172"/>
      <c r="J133" s="173">
        <f t="shared" si="0"/>
        <v>0</v>
      </c>
      <c r="K133" s="174"/>
      <c r="L133" s="175"/>
      <c r="M133" s="176" t="s">
        <v>1</v>
      </c>
      <c r="N133" s="177" t="s">
        <v>37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1123</v>
      </c>
      <c r="AT133" s="165" t="s">
        <v>401</v>
      </c>
      <c r="AU133" s="165" t="s">
        <v>84</v>
      </c>
      <c r="AY133" s="14" t="s">
        <v>211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84</v>
      </c>
      <c r="BK133" s="166">
        <f t="shared" si="9"/>
        <v>0</v>
      </c>
      <c r="BL133" s="14" t="s">
        <v>340</v>
      </c>
      <c r="BM133" s="165" t="s">
        <v>239</v>
      </c>
    </row>
    <row r="134" spans="1:65" s="2" customFormat="1" ht="24.2" customHeight="1" x14ac:dyDescent="0.2">
      <c r="A134" s="29"/>
      <c r="B134" s="152"/>
      <c r="C134" s="167" t="s">
        <v>227</v>
      </c>
      <c r="D134" s="167" t="s">
        <v>401</v>
      </c>
      <c r="E134" s="168" t="s">
        <v>3130</v>
      </c>
      <c r="F134" s="169" t="s">
        <v>3131</v>
      </c>
      <c r="G134" s="170" t="s">
        <v>2719</v>
      </c>
      <c r="H134" s="171">
        <v>0</v>
      </c>
      <c r="I134" s="172"/>
      <c r="J134" s="173">
        <f t="shared" si="0"/>
        <v>0</v>
      </c>
      <c r="K134" s="174"/>
      <c r="L134" s="175"/>
      <c r="M134" s="176" t="s">
        <v>1</v>
      </c>
      <c r="N134" s="177" t="s">
        <v>37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1123</v>
      </c>
      <c r="AT134" s="165" t="s">
        <v>401</v>
      </c>
      <c r="AU134" s="165" t="s">
        <v>84</v>
      </c>
      <c r="AY134" s="14" t="s">
        <v>211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84</v>
      </c>
      <c r="BK134" s="166">
        <f t="shared" si="9"/>
        <v>0</v>
      </c>
      <c r="BL134" s="14" t="s">
        <v>340</v>
      </c>
      <c r="BM134" s="165" t="s">
        <v>243</v>
      </c>
    </row>
    <row r="135" spans="1:65" s="2" customFormat="1" ht="16.5" customHeight="1" x14ac:dyDescent="0.2">
      <c r="A135" s="29"/>
      <c r="B135" s="152"/>
      <c r="C135" s="153" t="s">
        <v>244</v>
      </c>
      <c r="D135" s="153" t="s">
        <v>213</v>
      </c>
      <c r="E135" s="154" t="s">
        <v>3132</v>
      </c>
      <c r="F135" s="155" t="s">
        <v>3133</v>
      </c>
      <c r="G135" s="156" t="s">
        <v>257</v>
      </c>
      <c r="H135" s="157">
        <v>140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37</v>
      </c>
      <c r="O135" s="58"/>
      <c r="P135" s="163">
        <f t="shared" si="1"/>
        <v>0</v>
      </c>
      <c r="Q135" s="163">
        <v>2.3999999999999998E-3</v>
      </c>
      <c r="R135" s="163">
        <f t="shared" si="2"/>
        <v>0.33599999999999997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340</v>
      </c>
      <c r="AT135" s="165" t="s">
        <v>213</v>
      </c>
      <c r="AU135" s="165" t="s">
        <v>84</v>
      </c>
      <c r="AY135" s="14" t="s">
        <v>211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84</v>
      </c>
      <c r="BK135" s="166">
        <f t="shared" si="9"/>
        <v>0</v>
      </c>
      <c r="BL135" s="14" t="s">
        <v>340</v>
      </c>
      <c r="BM135" s="165" t="s">
        <v>247</v>
      </c>
    </row>
    <row r="136" spans="1:65" s="2" customFormat="1" ht="24.2" customHeight="1" x14ac:dyDescent="0.2">
      <c r="A136" s="29"/>
      <c r="B136" s="152"/>
      <c r="C136" s="153" t="s">
        <v>231</v>
      </c>
      <c r="D136" s="153" t="s">
        <v>213</v>
      </c>
      <c r="E136" s="154" t="s">
        <v>3134</v>
      </c>
      <c r="F136" s="155" t="s">
        <v>3135</v>
      </c>
      <c r="G136" s="156" t="s">
        <v>257</v>
      </c>
      <c r="H136" s="157">
        <v>70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37</v>
      </c>
      <c r="O136" s="58"/>
      <c r="P136" s="163">
        <f t="shared" si="1"/>
        <v>0</v>
      </c>
      <c r="Q136" s="163">
        <v>3.2000000000000003E-4</v>
      </c>
      <c r="R136" s="163">
        <f t="shared" si="2"/>
        <v>2.2400000000000003E-2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340</v>
      </c>
      <c r="AT136" s="165" t="s">
        <v>213</v>
      </c>
      <c r="AU136" s="165" t="s">
        <v>84</v>
      </c>
      <c r="AY136" s="14" t="s">
        <v>211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84</v>
      </c>
      <c r="BK136" s="166">
        <f t="shared" si="9"/>
        <v>0</v>
      </c>
      <c r="BL136" s="14" t="s">
        <v>340</v>
      </c>
      <c r="BM136" s="165" t="s">
        <v>250</v>
      </c>
    </row>
    <row r="137" spans="1:65" s="2" customFormat="1" ht="24.2" customHeight="1" x14ac:dyDescent="0.2">
      <c r="A137" s="29"/>
      <c r="B137" s="152"/>
      <c r="C137" s="167" t="s">
        <v>251</v>
      </c>
      <c r="D137" s="167" t="s">
        <v>401</v>
      </c>
      <c r="E137" s="168" t="s">
        <v>3136</v>
      </c>
      <c r="F137" s="169" t="s">
        <v>3137</v>
      </c>
      <c r="G137" s="170" t="s">
        <v>767</v>
      </c>
      <c r="H137" s="171">
        <v>3</v>
      </c>
      <c r="I137" s="172"/>
      <c r="J137" s="173">
        <f t="shared" si="0"/>
        <v>0</v>
      </c>
      <c r="K137" s="174"/>
      <c r="L137" s="175"/>
      <c r="M137" s="176" t="s">
        <v>1</v>
      </c>
      <c r="N137" s="177" t="s">
        <v>37</v>
      </c>
      <c r="O137" s="58"/>
      <c r="P137" s="163">
        <f t="shared" si="1"/>
        <v>0</v>
      </c>
      <c r="Q137" s="163">
        <v>1.1999999999999999E-3</v>
      </c>
      <c r="R137" s="163">
        <f t="shared" si="2"/>
        <v>3.5999999999999999E-3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1123</v>
      </c>
      <c r="AT137" s="165" t="s">
        <v>401</v>
      </c>
      <c r="AU137" s="165" t="s">
        <v>84</v>
      </c>
      <c r="AY137" s="14" t="s">
        <v>211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84</v>
      </c>
      <c r="BK137" s="166">
        <f t="shared" si="9"/>
        <v>0</v>
      </c>
      <c r="BL137" s="14" t="s">
        <v>340</v>
      </c>
      <c r="BM137" s="165" t="s">
        <v>254</v>
      </c>
    </row>
    <row r="138" spans="1:65" s="2" customFormat="1" ht="16.5" customHeight="1" x14ac:dyDescent="0.2">
      <c r="A138" s="29"/>
      <c r="B138" s="152"/>
      <c r="C138" s="153" t="s">
        <v>234</v>
      </c>
      <c r="D138" s="153" t="s">
        <v>213</v>
      </c>
      <c r="E138" s="154" t="s">
        <v>3138</v>
      </c>
      <c r="F138" s="155" t="s">
        <v>3139</v>
      </c>
      <c r="G138" s="156" t="s">
        <v>414</v>
      </c>
      <c r="H138" s="178"/>
      <c r="I138" s="158"/>
      <c r="J138" s="159">
        <f t="shared" si="0"/>
        <v>0</v>
      </c>
      <c r="K138" s="160"/>
      <c r="L138" s="30"/>
      <c r="M138" s="161" t="s">
        <v>1</v>
      </c>
      <c r="N138" s="162" t="s">
        <v>37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340</v>
      </c>
      <c r="AT138" s="165" t="s">
        <v>213</v>
      </c>
      <c r="AU138" s="165" t="s">
        <v>84</v>
      </c>
      <c r="AY138" s="14" t="s">
        <v>211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84</v>
      </c>
      <c r="BK138" s="166">
        <f t="shared" si="9"/>
        <v>0</v>
      </c>
      <c r="BL138" s="14" t="s">
        <v>340</v>
      </c>
      <c r="BM138" s="165" t="s">
        <v>266</v>
      </c>
    </row>
    <row r="139" spans="1:65" s="2" customFormat="1" ht="16.5" customHeight="1" x14ac:dyDescent="0.2">
      <c r="A139" s="29"/>
      <c r="B139" s="152"/>
      <c r="C139" s="167" t="s">
        <v>259</v>
      </c>
      <c r="D139" s="167" t="s">
        <v>401</v>
      </c>
      <c r="E139" s="168" t="s">
        <v>3140</v>
      </c>
      <c r="F139" s="169" t="s">
        <v>839</v>
      </c>
      <c r="G139" s="170" t="s">
        <v>414</v>
      </c>
      <c r="H139" s="186"/>
      <c r="I139" s="172"/>
      <c r="J139" s="173">
        <f t="shared" si="0"/>
        <v>0</v>
      </c>
      <c r="K139" s="174"/>
      <c r="L139" s="175"/>
      <c r="M139" s="176" t="s">
        <v>1</v>
      </c>
      <c r="N139" s="177" t="s">
        <v>37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1123</v>
      </c>
      <c r="AT139" s="165" t="s">
        <v>401</v>
      </c>
      <c r="AU139" s="165" t="s">
        <v>84</v>
      </c>
      <c r="AY139" s="14" t="s">
        <v>211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84</v>
      </c>
      <c r="BK139" s="166">
        <f t="shared" si="9"/>
        <v>0</v>
      </c>
      <c r="BL139" s="14" t="s">
        <v>340</v>
      </c>
      <c r="BM139" s="165" t="s">
        <v>270</v>
      </c>
    </row>
    <row r="140" spans="1:65" s="2" customFormat="1" ht="16.5" customHeight="1" x14ac:dyDescent="0.2">
      <c r="A140" s="29"/>
      <c r="B140" s="152"/>
      <c r="C140" s="153" t="s">
        <v>239</v>
      </c>
      <c r="D140" s="153" t="s">
        <v>213</v>
      </c>
      <c r="E140" s="154" t="s">
        <v>3141</v>
      </c>
      <c r="F140" s="155" t="s">
        <v>3142</v>
      </c>
      <c r="G140" s="156" t="s">
        <v>2719</v>
      </c>
      <c r="H140" s="157">
        <v>1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37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340</v>
      </c>
      <c r="AT140" s="165" t="s">
        <v>213</v>
      </c>
      <c r="AU140" s="165" t="s">
        <v>84</v>
      </c>
      <c r="AY140" s="14" t="s">
        <v>211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84</v>
      </c>
      <c r="BK140" s="166">
        <f t="shared" si="9"/>
        <v>0</v>
      </c>
      <c r="BL140" s="14" t="s">
        <v>340</v>
      </c>
      <c r="BM140" s="165" t="s">
        <v>273</v>
      </c>
    </row>
    <row r="141" spans="1:65" s="12" customFormat="1" ht="25.9" customHeight="1" x14ac:dyDescent="0.2">
      <c r="B141" s="139"/>
      <c r="D141" s="140" t="s">
        <v>70</v>
      </c>
      <c r="E141" s="141" t="s">
        <v>2513</v>
      </c>
      <c r="F141" s="141" t="s">
        <v>2514</v>
      </c>
      <c r="I141" s="142"/>
      <c r="J141" s="143">
        <f>BK141</f>
        <v>0</v>
      </c>
      <c r="L141" s="139"/>
      <c r="M141" s="144"/>
      <c r="N141" s="145"/>
      <c r="O141" s="145"/>
      <c r="P141" s="146">
        <f>P142</f>
        <v>0</v>
      </c>
      <c r="Q141" s="145"/>
      <c r="R141" s="146">
        <f>R142</f>
        <v>0</v>
      </c>
      <c r="S141" s="145"/>
      <c r="T141" s="147">
        <f>T142</f>
        <v>0</v>
      </c>
      <c r="AR141" s="140" t="s">
        <v>78</v>
      </c>
      <c r="AT141" s="148" t="s">
        <v>70</v>
      </c>
      <c r="AU141" s="148" t="s">
        <v>71</v>
      </c>
      <c r="AY141" s="140" t="s">
        <v>211</v>
      </c>
      <c r="BK141" s="149">
        <f>BK142</f>
        <v>0</v>
      </c>
    </row>
    <row r="142" spans="1:65" s="12" customFormat="1" ht="22.9" customHeight="1" x14ac:dyDescent="0.2">
      <c r="B142" s="139"/>
      <c r="D142" s="140" t="s">
        <v>70</v>
      </c>
      <c r="E142" s="150" t="s">
        <v>2318</v>
      </c>
      <c r="F142" s="150" t="s">
        <v>2515</v>
      </c>
      <c r="I142" s="142"/>
      <c r="J142" s="151">
        <f>BK142</f>
        <v>0</v>
      </c>
      <c r="L142" s="139"/>
      <c r="M142" s="144"/>
      <c r="N142" s="145"/>
      <c r="O142" s="145"/>
      <c r="P142" s="146">
        <f>P143</f>
        <v>0</v>
      </c>
      <c r="Q142" s="145"/>
      <c r="R142" s="146">
        <f>R143</f>
        <v>0</v>
      </c>
      <c r="S142" s="145"/>
      <c r="T142" s="147">
        <f>T143</f>
        <v>0</v>
      </c>
      <c r="AR142" s="140" t="s">
        <v>217</v>
      </c>
      <c r="AT142" s="148" t="s">
        <v>70</v>
      </c>
      <c r="AU142" s="148" t="s">
        <v>78</v>
      </c>
      <c r="AY142" s="140" t="s">
        <v>211</v>
      </c>
      <c r="BK142" s="149">
        <f>BK143</f>
        <v>0</v>
      </c>
    </row>
    <row r="143" spans="1:65" s="2" customFormat="1" ht="16.5" customHeight="1" x14ac:dyDescent="0.2">
      <c r="A143" s="29"/>
      <c r="B143" s="152"/>
      <c r="C143" s="153" t="s">
        <v>267</v>
      </c>
      <c r="D143" s="153" t="s">
        <v>213</v>
      </c>
      <c r="E143" s="154" t="s">
        <v>840</v>
      </c>
      <c r="F143" s="155" t="s">
        <v>3143</v>
      </c>
      <c r="G143" s="156" t="s">
        <v>920</v>
      </c>
      <c r="H143" s="157">
        <v>12</v>
      </c>
      <c r="I143" s="158"/>
      <c r="J143" s="159">
        <f>ROUND(I143*H143,2)</f>
        <v>0</v>
      </c>
      <c r="K143" s="160"/>
      <c r="L143" s="30"/>
      <c r="M143" s="179" t="s">
        <v>1</v>
      </c>
      <c r="N143" s="180" t="s">
        <v>37</v>
      </c>
      <c r="O143" s="181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2322</v>
      </c>
      <c r="AT143" s="165" t="s">
        <v>213</v>
      </c>
      <c r="AU143" s="165" t="s">
        <v>84</v>
      </c>
      <c r="AY143" s="14" t="s">
        <v>211</v>
      </c>
      <c r="BE143" s="166">
        <f>IF(N143="základná",J143,0)</f>
        <v>0</v>
      </c>
      <c r="BF143" s="166">
        <f>IF(N143="znížená",J143,0)</f>
        <v>0</v>
      </c>
      <c r="BG143" s="166">
        <f>IF(N143="zákl. prenesená",J143,0)</f>
        <v>0</v>
      </c>
      <c r="BH143" s="166">
        <f>IF(N143="zníž. prenesená",J143,0)</f>
        <v>0</v>
      </c>
      <c r="BI143" s="166">
        <f>IF(N143="nulová",J143,0)</f>
        <v>0</v>
      </c>
      <c r="BJ143" s="14" t="s">
        <v>84</v>
      </c>
      <c r="BK143" s="166">
        <f>ROUND(I143*H143,2)</f>
        <v>0</v>
      </c>
      <c r="BL143" s="14" t="s">
        <v>2322</v>
      </c>
      <c r="BM143" s="165" t="s">
        <v>277</v>
      </c>
    </row>
    <row r="144" spans="1:65" s="2" customFormat="1" ht="6.95" customHeight="1" x14ac:dyDescent="0.2">
      <c r="A144" s="29"/>
      <c r="B144" s="47"/>
      <c r="C144" s="48"/>
      <c r="D144" s="48"/>
      <c r="E144" s="48"/>
      <c r="F144" s="48"/>
      <c r="G144" s="48"/>
      <c r="H144" s="48"/>
      <c r="I144" s="48"/>
      <c r="J144" s="48"/>
      <c r="K144" s="48"/>
      <c r="L144" s="30"/>
      <c r="M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</sheetData>
  <autoFilter ref="C123:K143" xr:uid="{00000000-0009-0000-0000-000014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BM162"/>
  <sheetViews>
    <sheetView showGridLines="0" workbookViewId="0">
      <selection activeCell="J121" sqref="J121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151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2913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3144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ROUND(J127,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ROUND((SUM(BE127:BE161)),  2)</f>
        <v>0</v>
      </c>
      <c r="G35" s="105"/>
      <c r="H35" s="105"/>
      <c r="I35" s="106">
        <v>0.23</v>
      </c>
      <c r="J35" s="104">
        <f>ROUND(((SUM(BE127:BE161))*I35),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ROUND((SUM(BF127:BF161)),  2)</f>
        <v>0</v>
      </c>
      <c r="G36" s="105"/>
      <c r="H36" s="105"/>
      <c r="I36" s="106">
        <v>0.23</v>
      </c>
      <c r="J36" s="104">
        <f>ROUND(((SUM(BF127:BF161))*I36),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ROUND((SUM(BG127:BG161)),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ROUND((SUM(BH127:BH161)),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ROUND((SUM(BI127:BI161)),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2913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02-6 - Garáže - Zdravotechnika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J127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186</v>
      </c>
      <c r="E99" s="122"/>
      <c r="F99" s="122"/>
      <c r="G99" s="122"/>
      <c r="H99" s="122"/>
      <c r="I99" s="122"/>
      <c r="J99" s="123">
        <f>J128</f>
        <v>0</v>
      </c>
      <c r="L99" s="120"/>
    </row>
    <row r="100" spans="1:47" s="10" customFormat="1" ht="19.899999999999999" hidden="1" customHeight="1" x14ac:dyDescent="0.2">
      <c r="B100" s="124"/>
      <c r="D100" s="125" t="s">
        <v>187</v>
      </c>
      <c r="E100" s="126"/>
      <c r="F100" s="126"/>
      <c r="G100" s="126"/>
      <c r="H100" s="126"/>
      <c r="I100" s="126"/>
      <c r="J100" s="127">
        <f>J129</f>
        <v>0</v>
      </c>
      <c r="L100" s="124"/>
    </row>
    <row r="101" spans="1:47" s="9" customFormat="1" ht="24.95" hidden="1" customHeight="1" x14ac:dyDescent="0.2">
      <c r="B101" s="120"/>
      <c r="D101" s="121" t="s">
        <v>192</v>
      </c>
      <c r="E101" s="122"/>
      <c r="F101" s="122"/>
      <c r="G101" s="122"/>
      <c r="H101" s="122"/>
      <c r="I101" s="122"/>
      <c r="J101" s="123">
        <f>J135</f>
        <v>0</v>
      </c>
      <c r="L101" s="120"/>
    </row>
    <row r="102" spans="1:47" s="10" customFormat="1" ht="19.899999999999999" hidden="1" customHeight="1" x14ac:dyDescent="0.2">
      <c r="B102" s="124"/>
      <c r="D102" s="125" t="s">
        <v>2527</v>
      </c>
      <c r="E102" s="126"/>
      <c r="F102" s="126"/>
      <c r="G102" s="126"/>
      <c r="H102" s="126"/>
      <c r="I102" s="126"/>
      <c r="J102" s="127">
        <f>J136</f>
        <v>0</v>
      </c>
      <c r="L102" s="124"/>
    </row>
    <row r="103" spans="1:47" s="10" customFormat="1" ht="19.899999999999999" hidden="1" customHeight="1" x14ac:dyDescent="0.2">
      <c r="B103" s="124"/>
      <c r="D103" s="125" t="s">
        <v>2528</v>
      </c>
      <c r="E103" s="126"/>
      <c r="F103" s="126"/>
      <c r="G103" s="126"/>
      <c r="H103" s="126"/>
      <c r="I103" s="126"/>
      <c r="J103" s="127">
        <f>J140</f>
        <v>0</v>
      </c>
      <c r="L103" s="124"/>
    </row>
    <row r="104" spans="1:47" s="10" customFormat="1" ht="19.899999999999999" hidden="1" customHeight="1" x14ac:dyDescent="0.2">
      <c r="B104" s="124"/>
      <c r="D104" s="125" t="s">
        <v>2529</v>
      </c>
      <c r="E104" s="126"/>
      <c r="F104" s="126"/>
      <c r="G104" s="126"/>
      <c r="H104" s="126"/>
      <c r="I104" s="126"/>
      <c r="J104" s="127">
        <f>J149</f>
        <v>0</v>
      </c>
      <c r="L104" s="124"/>
    </row>
    <row r="105" spans="1:47" s="9" customFormat="1" ht="24.95" hidden="1" customHeight="1" x14ac:dyDescent="0.2">
      <c r="B105" s="120"/>
      <c r="D105" s="121" t="s">
        <v>2531</v>
      </c>
      <c r="E105" s="122"/>
      <c r="F105" s="122"/>
      <c r="G105" s="122"/>
      <c r="H105" s="122"/>
      <c r="I105" s="122"/>
      <c r="J105" s="123">
        <f>J160</f>
        <v>0</v>
      </c>
      <c r="L105" s="120"/>
    </row>
    <row r="106" spans="1:47" s="2" customFormat="1" ht="21.75" hidden="1" customHeight="1" x14ac:dyDescent="0.2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6.95" hidden="1" customHeight="1" x14ac:dyDescent="0.2">
      <c r="A107" s="29"/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hidden="1" x14ac:dyDescent="0.2"/>
    <row r="109" spans="1:47" hidden="1" x14ac:dyDescent="0.2"/>
    <row r="110" spans="1:47" hidden="1" x14ac:dyDescent="0.2"/>
    <row r="111" spans="1:47" s="2" customFormat="1" ht="6.95" customHeight="1" x14ac:dyDescent="0.2">
      <c r="A111" s="29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24.95" customHeight="1" x14ac:dyDescent="0.2">
      <c r="A112" s="29"/>
      <c r="B112" s="30"/>
      <c r="C112" s="18" t="s">
        <v>197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6.95" customHeight="1" x14ac:dyDescent="0.2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12" customHeight="1" x14ac:dyDescent="0.2">
      <c r="A114" s="29"/>
      <c r="B114" s="30"/>
      <c r="C114" s="24" t="s">
        <v>15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6.5" customHeight="1" x14ac:dyDescent="0.2">
      <c r="A115" s="29"/>
      <c r="B115" s="30"/>
      <c r="C115" s="29"/>
      <c r="D115" s="29"/>
      <c r="E115" s="252" t="str">
        <f>E7</f>
        <v>HS Hálkova - rekonštrukcia objektu, Hálkova 3, BA</v>
      </c>
      <c r="F115" s="253"/>
      <c r="G115" s="253"/>
      <c r="H115" s="253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1" customFormat="1" ht="12" customHeight="1" x14ac:dyDescent="0.2">
      <c r="B116" s="17"/>
      <c r="C116" s="24" t="s">
        <v>177</v>
      </c>
      <c r="L116" s="17"/>
    </row>
    <row r="117" spans="1:63" s="2" customFormat="1" ht="16.5" customHeight="1" x14ac:dyDescent="0.2">
      <c r="A117" s="29"/>
      <c r="B117" s="30"/>
      <c r="C117" s="29"/>
      <c r="D117" s="29"/>
      <c r="E117" s="252" t="s">
        <v>2913</v>
      </c>
      <c r="F117" s="251"/>
      <c r="G117" s="251"/>
      <c r="H117" s="251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2" customHeight="1" x14ac:dyDescent="0.2">
      <c r="A118" s="29"/>
      <c r="B118" s="30"/>
      <c r="C118" s="24" t="s">
        <v>179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6.5" customHeight="1" x14ac:dyDescent="0.2">
      <c r="A119" s="29"/>
      <c r="B119" s="30"/>
      <c r="C119" s="29"/>
      <c r="D119" s="29"/>
      <c r="E119" s="225" t="str">
        <f>E11</f>
        <v>SO 02-6 - Garáže - Zdravotechnika</v>
      </c>
      <c r="F119" s="251"/>
      <c r="G119" s="251"/>
      <c r="H119" s="251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6.9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12" customHeight="1" x14ac:dyDescent="0.2">
      <c r="A121" s="29"/>
      <c r="B121" s="30"/>
      <c r="C121" s="24" t="s">
        <v>19</v>
      </c>
      <c r="D121" s="29"/>
      <c r="E121" s="29"/>
      <c r="F121" s="22" t="str">
        <f>F14</f>
        <v xml:space="preserve"> </v>
      </c>
      <c r="G121" s="29"/>
      <c r="H121" s="29"/>
      <c r="I121" s="24" t="s">
        <v>21</v>
      </c>
      <c r="J121" s="55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6.95" customHeight="1" x14ac:dyDescent="0.2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 x14ac:dyDescent="0.2">
      <c r="A123" s="29"/>
      <c r="B123" s="30"/>
      <c r="C123" s="24" t="s">
        <v>22</v>
      </c>
      <c r="D123" s="29"/>
      <c r="E123" s="29"/>
      <c r="F123" s="22" t="str">
        <f>E17</f>
        <v xml:space="preserve"> </v>
      </c>
      <c r="G123" s="29"/>
      <c r="H123" s="29"/>
      <c r="I123" s="24" t="s">
        <v>27</v>
      </c>
      <c r="J123" s="27" t="str">
        <f>E23</f>
        <v xml:space="preserve">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 x14ac:dyDescent="0.2">
      <c r="A124" s="29"/>
      <c r="B124" s="30"/>
      <c r="C124" s="24" t="s">
        <v>25</v>
      </c>
      <c r="D124" s="29"/>
      <c r="E124" s="29"/>
      <c r="F124" s="22" t="str">
        <f>IF(E20="","",E20)</f>
        <v>Vyplň údaj</v>
      </c>
      <c r="G124" s="29"/>
      <c r="H124" s="29"/>
      <c r="I124" s="24" t="s">
        <v>28</v>
      </c>
      <c r="J124" s="27" t="str">
        <f>E26</f>
        <v xml:space="preserve">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0.35" customHeight="1" x14ac:dyDescent="0.2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11" customFormat="1" ht="29.25" customHeight="1" x14ac:dyDescent="0.2">
      <c r="A126" s="128"/>
      <c r="B126" s="129"/>
      <c r="C126" s="130" t="s">
        <v>198</v>
      </c>
      <c r="D126" s="131" t="s">
        <v>56</v>
      </c>
      <c r="E126" s="131" t="s">
        <v>52</v>
      </c>
      <c r="F126" s="131" t="s">
        <v>53</v>
      </c>
      <c r="G126" s="131" t="s">
        <v>199</v>
      </c>
      <c r="H126" s="131" t="s">
        <v>200</v>
      </c>
      <c r="I126" s="131" t="s">
        <v>201</v>
      </c>
      <c r="J126" s="132" t="s">
        <v>183</v>
      </c>
      <c r="K126" s="133" t="s">
        <v>202</v>
      </c>
      <c r="L126" s="134"/>
      <c r="M126" s="62" t="s">
        <v>1</v>
      </c>
      <c r="N126" s="63" t="s">
        <v>35</v>
      </c>
      <c r="O126" s="63" t="s">
        <v>203</v>
      </c>
      <c r="P126" s="63" t="s">
        <v>204</v>
      </c>
      <c r="Q126" s="63" t="s">
        <v>205</v>
      </c>
      <c r="R126" s="63" t="s">
        <v>206</v>
      </c>
      <c r="S126" s="63" t="s">
        <v>207</v>
      </c>
      <c r="T126" s="64" t="s">
        <v>208</v>
      </c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</row>
    <row r="127" spans="1:63" s="2" customFormat="1" ht="22.9" customHeight="1" x14ac:dyDescent="0.25">
      <c r="A127" s="29"/>
      <c r="B127" s="30"/>
      <c r="C127" s="69" t="s">
        <v>184</v>
      </c>
      <c r="D127" s="29"/>
      <c r="E127" s="29"/>
      <c r="F127" s="29"/>
      <c r="G127" s="29"/>
      <c r="H127" s="29"/>
      <c r="I127" s="29"/>
      <c r="J127" s="135">
        <f>BK127</f>
        <v>0</v>
      </c>
      <c r="K127" s="29"/>
      <c r="L127" s="30"/>
      <c r="M127" s="65"/>
      <c r="N127" s="56"/>
      <c r="O127" s="66"/>
      <c r="P127" s="136">
        <f>P128+P135+P160</f>
        <v>0</v>
      </c>
      <c r="Q127" s="66"/>
      <c r="R127" s="136">
        <f>R128+R135+R160</f>
        <v>0</v>
      </c>
      <c r="S127" s="66"/>
      <c r="T127" s="137">
        <f>T128+T135+T160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4" t="s">
        <v>70</v>
      </c>
      <c r="AU127" s="14" t="s">
        <v>185</v>
      </c>
      <c r="BK127" s="138">
        <f>BK128+BK135+BK160</f>
        <v>0</v>
      </c>
    </row>
    <row r="128" spans="1:63" s="12" customFormat="1" ht="25.9" customHeight="1" x14ac:dyDescent="0.2">
      <c r="B128" s="139"/>
      <c r="D128" s="140" t="s">
        <v>70</v>
      </c>
      <c r="E128" s="141" t="s">
        <v>209</v>
      </c>
      <c r="F128" s="141" t="s">
        <v>210</v>
      </c>
      <c r="I128" s="142"/>
      <c r="J128" s="143">
        <f>BK128</f>
        <v>0</v>
      </c>
      <c r="L128" s="139"/>
      <c r="M128" s="144"/>
      <c r="N128" s="145"/>
      <c r="O128" s="145"/>
      <c r="P128" s="146">
        <f>P129</f>
        <v>0</v>
      </c>
      <c r="Q128" s="145"/>
      <c r="R128" s="146">
        <f>R129</f>
        <v>0</v>
      </c>
      <c r="S128" s="145"/>
      <c r="T128" s="147">
        <f>T129</f>
        <v>0</v>
      </c>
      <c r="AR128" s="140" t="s">
        <v>78</v>
      </c>
      <c r="AT128" s="148" t="s">
        <v>70</v>
      </c>
      <c r="AU128" s="148" t="s">
        <v>71</v>
      </c>
      <c r="AY128" s="140" t="s">
        <v>211</v>
      </c>
      <c r="BK128" s="149">
        <f>BK129</f>
        <v>0</v>
      </c>
    </row>
    <row r="129" spans="1:65" s="12" customFormat="1" ht="22.9" customHeight="1" x14ac:dyDescent="0.2">
      <c r="B129" s="139"/>
      <c r="D129" s="140" t="s">
        <v>70</v>
      </c>
      <c r="E129" s="150" t="s">
        <v>78</v>
      </c>
      <c r="F129" s="150" t="s">
        <v>212</v>
      </c>
      <c r="I129" s="142"/>
      <c r="J129" s="151">
        <f>BK129</f>
        <v>0</v>
      </c>
      <c r="L129" s="139"/>
      <c r="M129" s="144"/>
      <c r="N129" s="145"/>
      <c r="O129" s="145"/>
      <c r="P129" s="146">
        <f>SUM(P130:P134)</f>
        <v>0</v>
      </c>
      <c r="Q129" s="145"/>
      <c r="R129" s="146">
        <f>SUM(R130:R134)</f>
        <v>0</v>
      </c>
      <c r="S129" s="145"/>
      <c r="T129" s="147">
        <f>SUM(T130:T134)</f>
        <v>0</v>
      </c>
      <c r="AR129" s="140" t="s">
        <v>78</v>
      </c>
      <c r="AT129" s="148" t="s">
        <v>70</v>
      </c>
      <c r="AU129" s="148" t="s">
        <v>78</v>
      </c>
      <c r="AY129" s="140" t="s">
        <v>211</v>
      </c>
      <c r="BK129" s="149">
        <f>SUM(BK130:BK134)</f>
        <v>0</v>
      </c>
    </row>
    <row r="130" spans="1:65" s="2" customFormat="1" ht="24.2" customHeight="1" x14ac:dyDescent="0.2">
      <c r="A130" s="29"/>
      <c r="B130" s="152"/>
      <c r="C130" s="153" t="s">
        <v>78</v>
      </c>
      <c r="D130" s="153" t="s">
        <v>213</v>
      </c>
      <c r="E130" s="154" t="s">
        <v>2536</v>
      </c>
      <c r="F130" s="155" t="s">
        <v>2537</v>
      </c>
      <c r="G130" s="156" t="s">
        <v>223</v>
      </c>
      <c r="H130" s="157">
        <v>4</v>
      </c>
      <c r="I130" s="158"/>
      <c r="J130" s="159">
        <f>ROUND(I130*H130,2)</f>
        <v>0</v>
      </c>
      <c r="K130" s="160"/>
      <c r="L130" s="30"/>
      <c r="M130" s="161" t="s">
        <v>1</v>
      </c>
      <c r="N130" s="162" t="s">
        <v>37</v>
      </c>
      <c r="O130" s="58"/>
      <c r="P130" s="163">
        <f>O130*H130</f>
        <v>0</v>
      </c>
      <c r="Q130" s="163">
        <v>0</v>
      </c>
      <c r="R130" s="163">
        <f>Q130*H130</f>
        <v>0</v>
      </c>
      <c r="S130" s="163">
        <v>0</v>
      </c>
      <c r="T130" s="164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217</v>
      </c>
      <c r="AT130" s="165" t="s">
        <v>213</v>
      </c>
      <c r="AU130" s="165" t="s">
        <v>84</v>
      </c>
      <c r="AY130" s="14" t="s">
        <v>211</v>
      </c>
      <c r="BE130" s="166">
        <f>IF(N130="základná",J130,0)</f>
        <v>0</v>
      </c>
      <c r="BF130" s="166">
        <f>IF(N130="znížená",J130,0)</f>
        <v>0</v>
      </c>
      <c r="BG130" s="166">
        <f>IF(N130="zákl. prenesená",J130,0)</f>
        <v>0</v>
      </c>
      <c r="BH130" s="166">
        <f>IF(N130="zníž. prenesená",J130,0)</f>
        <v>0</v>
      </c>
      <c r="BI130" s="166">
        <f>IF(N130="nulová",J130,0)</f>
        <v>0</v>
      </c>
      <c r="BJ130" s="14" t="s">
        <v>84</v>
      </c>
      <c r="BK130" s="166">
        <f>ROUND(I130*H130,2)</f>
        <v>0</v>
      </c>
      <c r="BL130" s="14" t="s">
        <v>217</v>
      </c>
      <c r="BM130" s="165" t="s">
        <v>84</v>
      </c>
    </row>
    <row r="131" spans="1:65" s="2" customFormat="1" ht="24.2" customHeight="1" x14ac:dyDescent="0.2">
      <c r="A131" s="29"/>
      <c r="B131" s="152"/>
      <c r="C131" s="153" t="s">
        <v>84</v>
      </c>
      <c r="D131" s="153" t="s">
        <v>213</v>
      </c>
      <c r="E131" s="154" t="s">
        <v>2538</v>
      </c>
      <c r="F131" s="155" t="s">
        <v>2539</v>
      </c>
      <c r="G131" s="156" t="s">
        <v>223</v>
      </c>
      <c r="H131" s="157">
        <v>4</v>
      </c>
      <c r="I131" s="158"/>
      <c r="J131" s="159">
        <f>ROUND(I131*H131,2)</f>
        <v>0</v>
      </c>
      <c r="K131" s="160"/>
      <c r="L131" s="30"/>
      <c r="M131" s="161" t="s">
        <v>1</v>
      </c>
      <c r="N131" s="162" t="s">
        <v>37</v>
      </c>
      <c r="O131" s="58"/>
      <c r="P131" s="163">
        <f>O131*H131</f>
        <v>0</v>
      </c>
      <c r="Q131" s="163">
        <v>0</v>
      </c>
      <c r="R131" s="163">
        <f>Q131*H131</f>
        <v>0</v>
      </c>
      <c r="S131" s="163">
        <v>0</v>
      </c>
      <c r="T131" s="164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217</v>
      </c>
      <c r="AT131" s="165" t="s">
        <v>213</v>
      </c>
      <c r="AU131" s="165" t="s">
        <v>84</v>
      </c>
      <c r="AY131" s="14" t="s">
        <v>211</v>
      </c>
      <c r="BE131" s="166">
        <f>IF(N131="základná",J131,0)</f>
        <v>0</v>
      </c>
      <c r="BF131" s="166">
        <f>IF(N131="znížená",J131,0)</f>
        <v>0</v>
      </c>
      <c r="BG131" s="166">
        <f>IF(N131="zákl. prenesená",J131,0)</f>
        <v>0</v>
      </c>
      <c r="BH131" s="166">
        <f>IF(N131="zníž. prenesená",J131,0)</f>
        <v>0</v>
      </c>
      <c r="BI131" s="166">
        <f>IF(N131="nulová",J131,0)</f>
        <v>0</v>
      </c>
      <c r="BJ131" s="14" t="s">
        <v>84</v>
      </c>
      <c r="BK131" s="166">
        <f>ROUND(I131*H131,2)</f>
        <v>0</v>
      </c>
      <c r="BL131" s="14" t="s">
        <v>217</v>
      </c>
      <c r="BM131" s="165" t="s">
        <v>217</v>
      </c>
    </row>
    <row r="132" spans="1:65" s="2" customFormat="1" ht="33" customHeight="1" x14ac:dyDescent="0.2">
      <c r="A132" s="29"/>
      <c r="B132" s="152"/>
      <c r="C132" s="153" t="s">
        <v>220</v>
      </c>
      <c r="D132" s="153" t="s">
        <v>213</v>
      </c>
      <c r="E132" s="154" t="s">
        <v>2540</v>
      </c>
      <c r="F132" s="155" t="s">
        <v>2541</v>
      </c>
      <c r="G132" s="156" t="s">
        <v>223</v>
      </c>
      <c r="H132" s="157">
        <v>3</v>
      </c>
      <c r="I132" s="158"/>
      <c r="J132" s="159">
        <f>ROUND(I132*H132,2)</f>
        <v>0</v>
      </c>
      <c r="K132" s="160"/>
      <c r="L132" s="30"/>
      <c r="M132" s="161" t="s">
        <v>1</v>
      </c>
      <c r="N132" s="162" t="s">
        <v>37</v>
      </c>
      <c r="O132" s="58"/>
      <c r="P132" s="163">
        <f>O132*H132</f>
        <v>0</v>
      </c>
      <c r="Q132" s="163">
        <v>0</v>
      </c>
      <c r="R132" s="163">
        <f>Q132*H132</f>
        <v>0</v>
      </c>
      <c r="S132" s="163">
        <v>0</v>
      </c>
      <c r="T132" s="164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217</v>
      </c>
      <c r="AT132" s="165" t="s">
        <v>213</v>
      </c>
      <c r="AU132" s="165" t="s">
        <v>84</v>
      </c>
      <c r="AY132" s="14" t="s">
        <v>211</v>
      </c>
      <c r="BE132" s="166">
        <f>IF(N132="základná",J132,0)</f>
        <v>0</v>
      </c>
      <c r="BF132" s="166">
        <f>IF(N132="znížená",J132,0)</f>
        <v>0</v>
      </c>
      <c r="BG132" s="166">
        <f>IF(N132="zákl. prenesená",J132,0)</f>
        <v>0</v>
      </c>
      <c r="BH132" s="166">
        <f>IF(N132="zníž. prenesená",J132,0)</f>
        <v>0</v>
      </c>
      <c r="BI132" s="166">
        <f>IF(N132="nulová",J132,0)</f>
        <v>0</v>
      </c>
      <c r="BJ132" s="14" t="s">
        <v>84</v>
      </c>
      <c r="BK132" s="166">
        <f>ROUND(I132*H132,2)</f>
        <v>0</v>
      </c>
      <c r="BL132" s="14" t="s">
        <v>217</v>
      </c>
      <c r="BM132" s="165" t="s">
        <v>224</v>
      </c>
    </row>
    <row r="133" spans="1:65" s="2" customFormat="1" ht="33" customHeight="1" x14ac:dyDescent="0.2">
      <c r="A133" s="29"/>
      <c r="B133" s="152"/>
      <c r="C133" s="153" t="s">
        <v>217</v>
      </c>
      <c r="D133" s="153" t="s">
        <v>213</v>
      </c>
      <c r="E133" s="154" t="s">
        <v>2540</v>
      </c>
      <c r="F133" s="155" t="s">
        <v>2541</v>
      </c>
      <c r="G133" s="156" t="s">
        <v>223</v>
      </c>
      <c r="H133" s="157">
        <v>3</v>
      </c>
      <c r="I133" s="158"/>
      <c r="J133" s="159">
        <f>ROUND(I133*H133,2)</f>
        <v>0</v>
      </c>
      <c r="K133" s="160"/>
      <c r="L133" s="30"/>
      <c r="M133" s="161" t="s">
        <v>1</v>
      </c>
      <c r="N133" s="162" t="s">
        <v>37</v>
      </c>
      <c r="O133" s="58"/>
      <c r="P133" s="163">
        <f>O133*H133</f>
        <v>0</v>
      </c>
      <c r="Q133" s="163">
        <v>0</v>
      </c>
      <c r="R133" s="163">
        <f>Q133*H133</f>
        <v>0</v>
      </c>
      <c r="S133" s="163">
        <v>0</v>
      </c>
      <c r="T133" s="164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217</v>
      </c>
      <c r="AT133" s="165" t="s">
        <v>213</v>
      </c>
      <c r="AU133" s="165" t="s">
        <v>84</v>
      </c>
      <c r="AY133" s="14" t="s">
        <v>211</v>
      </c>
      <c r="BE133" s="166">
        <f>IF(N133="základná",J133,0)</f>
        <v>0</v>
      </c>
      <c r="BF133" s="166">
        <f>IF(N133="znížená",J133,0)</f>
        <v>0</v>
      </c>
      <c r="BG133" s="166">
        <f>IF(N133="zákl. prenesená",J133,0)</f>
        <v>0</v>
      </c>
      <c r="BH133" s="166">
        <f>IF(N133="zníž. prenesená",J133,0)</f>
        <v>0</v>
      </c>
      <c r="BI133" s="166">
        <f>IF(N133="nulová",J133,0)</f>
        <v>0</v>
      </c>
      <c r="BJ133" s="14" t="s">
        <v>84</v>
      </c>
      <c r="BK133" s="166">
        <f>ROUND(I133*H133,2)</f>
        <v>0</v>
      </c>
      <c r="BL133" s="14" t="s">
        <v>217</v>
      </c>
      <c r="BM133" s="165" t="s">
        <v>227</v>
      </c>
    </row>
    <row r="134" spans="1:65" s="2" customFormat="1" ht="24.2" customHeight="1" x14ac:dyDescent="0.2">
      <c r="A134" s="29"/>
      <c r="B134" s="152"/>
      <c r="C134" s="167" t="s">
        <v>228</v>
      </c>
      <c r="D134" s="167" t="s">
        <v>401</v>
      </c>
      <c r="E134" s="168" t="s">
        <v>2542</v>
      </c>
      <c r="F134" s="169" t="s">
        <v>2543</v>
      </c>
      <c r="G134" s="170" t="s">
        <v>385</v>
      </c>
      <c r="H134" s="171">
        <v>25</v>
      </c>
      <c r="I134" s="172"/>
      <c r="J134" s="173">
        <f>ROUND(I134*H134,2)</f>
        <v>0</v>
      </c>
      <c r="K134" s="174"/>
      <c r="L134" s="175"/>
      <c r="M134" s="176" t="s">
        <v>1</v>
      </c>
      <c r="N134" s="177" t="s">
        <v>37</v>
      </c>
      <c r="O134" s="58"/>
      <c r="P134" s="163">
        <f>O134*H134</f>
        <v>0</v>
      </c>
      <c r="Q134" s="163">
        <v>0</v>
      </c>
      <c r="R134" s="163">
        <f>Q134*H134</f>
        <v>0</v>
      </c>
      <c r="S134" s="163">
        <v>0</v>
      </c>
      <c r="T134" s="164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227</v>
      </c>
      <c r="AT134" s="165" t="s">
        <v>401</v>
      </c>
      <c r="AU134" s="165" t="s">
        <v>84</v>
      </c>
      <c r="AY134" s="14" t="s">
        <v>211</v>
      </c>
      <c r="BE134" s="166">
        <f>IF(N134="základná",J134,0)</f>
        <v>0</v>
      </c>
      <c r="BF134" s="166">
        <f>IF(N134="znížená",J134,0)</f>
        <v>0</v>
      </c>
      <c r="BG134" s="166">
        <f>IF(N134="zákl. prenesená",J134,0)</f>
        <v>0</v>
      </c>
      <c r="BH134" s="166">
        <f>IF(N134="zníž. prenesená",J134,0)</f>
        <v>0</v>
      </c>
      <c r="BI134" s="166">
        <f>IF(N134="nulová",J134,0)</f>
        <v>0</v>
      </c>
      <c r="BJ134" s="14" t="s">
        <v>84</v>
      </c>
      <c r="BK134" s="166">
        <f>ROUND(I134*H134,2)</f>
        <v>0</v>
      </c>
      <c r="BL134" s="14" t="s">
        <v>217</v>
      </c>
      <c r="BM134" s="165" t="s">
        <v>231</v>
      </c>
    </row>
    <row r="135" spans="1:65" s="12" customFormat="1" ht="25.9" customHeight="1" x14ac:dyDescent="0.2">
      <c r="B135" s="139"/>
      <c r="D135" s="140" t="s">
        <v>70</v>
      </c>
      <c r="E135" s="141" t="s">
        <v>393</v>
      </c>
      <c r="F135" s="141" t="s">
        <v>394</v>
      </c>
      <c r="I135" s="142"/>
      <c r="J135" s="143">
        <f>BK135</f>
        <v>0</v>
      </c>
      <c r="L135" s="139"/>
      <c r="M135" s="144"/>
      <c r="N135" s="145"/>
      <c r="O135" s="145"/>
      <c r="P135" s="146">
        <f>P136+P140+P149</f>
        <v>0</v>
      </c>
      <c r="Q135" s="145"/>
      <c r="R135" s="146">
        <f>R136+R140+R149</f>
        <v>0</v>
      </c>
      <c r="S135" s="145"/>
      <c r="T135" s="147">
        <f>T136+T140+T149</f>
        <v>0</v>
      </c>
      <c r="AR135" s="140" t="s">
        <v>84</v>
      </c>
      <c r="AT135" s="148" t="s">
        <v>70</v>
      </c>
      <c r="AU135" s="148" t="s">
        <v>71</v>
      </c>
      <c r="AY135" s="140" t="s">
        <v>211</v>
      </c>
      <c r="BK135" s="149">
        <f>BK136+BK140+BK149</f>
        <v>0</v>
      </c>
    </row>
    <row r="136" spans="1:65" s="12" customFormat="1" ht="22.9" customHeight="1" x14ac:dyDescent="0.2">
      <c r="B136" s="139"/>
      <c r="D136" s="140" t="s">
        <v>70</v>
      </c>
      <c r="E136" s="150" t="s">
        <v>560</v>
      </c>
      <c r="F136" s="150" t="s">
        <v>2545</v>
      </c>
      <c r="I136" s="142"/>
      <c r="J136" s="151">
        <f>BK136</f>
        <v>0</v>
      </c>
      <c r="L136" s="139"/>
      <c r="M136" s="144"/>
      <c r="N136" s="145"/>
      <c r="O136" s="145"/>
      <c r="P136" s="146">
        <f>SUM(P137:P139)</f>
        <v>0</v>
      </c>
      <c r="Q136" s="145"/>
      <c r="R136" s="146">
        <f>SUM(R137:R139)</f>
        <v>0</v>
      </c>
      <c r="S136" s="145"/>
      <c r="T136" s="147">
        <f>SUM(T137:T139)</f>
        <v>0</v>
      </c>
      <c r="AR136" s="140" t="s">
        <v>84</v>
      </c>
      <c r="AT136" s="148" t="s">
        <v>70</v>
      </c>
      <c r="AU136" s="148" t="s">
        <v>78</v>
      </c>
      <c r="AY136" s="140" t="s">
        <v>211</v>
      </c>
      <c r="BK136" s="149">
        <f>SUM(BK137:BK139)</f>
        <v>0</v>
      </c>
    </row>
    <row r="137" spans="1:65" s="2" customFormat="1" ht="24.2" customHeight="1" x14ac:dyDescent="0.2">
      <c r="A137" s="29"/>
      <c r="B137" s="152"/>
      <c r="C137" s="153" t="s">
        <v>224</v>
      </c>
      <c r="D137" s="153" t="s">
        <v>213</v>
      </c>
      <c r="E137" s="154" t="s">
        <v>2546</v>
      </c>
      <c r="F137" s="155" t="s">
        <v>2547</v>
      </c>
      <c r="G137" s="156" t="s">
        <v>257</v>
      </c>
      <c r="H137" s="157">
        <v>3</v>
      </c>
      <c r="I137" s="158"/>
      <c r="J137" s="159">
        <f>ROUND(I137*H137,2)</f>
        <v>0</v>
      </c>
      <c r="K137" s="160"/>
      <c r="L137" s="30"/>
      <c r="M137" s="161" t="s">
        <v>1</v>
      </c>
      <c r="N137" s="162" t="s">
        <v>37</v>
      </c>
      <c r="O137" s="58"/>
      <c r="P137" s="163">
        <f>O137*H137</f>
        <v>0</v>
      </c>
      <c r="Q137" s="163">
        <v>0</v>
      </c>
      <c r="R137" s="163">
        <f>Q137*H137</f>
        <v>0</v>
      </c>
      <c r="S137" s="163">
        <v>0</v>
      </c>
      <c r="T137" s="164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243</v>
      </c>
      <c r="AT137" s="165" t="s">
        <v>213</v>
      </c>
      <c r="AU137" s="165" t="s">
        <v>84</v>
      </c>
      <c r="AY137" s="14" t="s">
        <v>211</v>
      </c>
      <c r="BE137" s="166">
        <f>IF(N137="základná",J137,0)</f>
        <v>0</v>
      </c>
      <c r="BF137" s="166">
        <f>IF(N137="znížená",J137,0)</f>
        <v>0</v>
      </c>
      <c r="BG137" s="166">
        <f>IF(N137="zákl. prenesená",J137,0)</f>
        <v>0</v>
      </c>
      <c r="BH137" s="166">
        <f>IF(N137="zníž. prenesená",J137,0)</f>
        <v>0</v>
      </c>
      <c r="BI137" s="166">
        <f>IF(N137="nulová",J137,0)</f>
        <v>0</v>
      </c>
      <c r="BJ137" s="14" t="s">
        <v>84</v>
      </c>
      <c r="BK137" s="166">
        <f>ROUND(I137*H137,2)</f>
        <v>0</v>
      </c>
      <c r="BL137" s="14" t="s">
        <v>243</v>
      </c>
      <c r="BM137" s="165" t="s">
        <v>234</v>
      </c>
    </row>
    <row r="138" spans="1:65" s="2" customFormat="1" ht="33" customHeight="1" x14ac:dyDescent="0.2">
      <c r="A138" s="29"/>
      <c r="B138" s="152"/>
      <c r="C138" s="167" t="s">
        <v>235</v>
      </c>
      <c r="D138" s="167" t="s">
        <v>401</v>
      </c>
      <c r="E138" s="168" t="s">
        <v>2550</v>
      </c>
      <c r="F138" s="169" t="s">
        <v>2551</v>
      </c>
      <c r="G138" s="170" t="s">
        <v>257</v>
      </c>
      <c r="H138" s="171">
        <v>3</v>
      </c>
      <c r="I138" s="172"/>
      <c r="J138" s="173">
        <f>ROUND(I138*H138,2)</f>
        <v>0</v>
      </c>
      <c r="K138" s="174"/>
      <c r="L138" s="175"/>
      <c r="M138" s="176" t="s">
        <v>1</v>
      </c>
      <c r="N138" s="177" t="s">
        <v>37</v>
      </c>
      <c r="O138" s="58"/>
      <c r="P138" s="163">
        <f>O138*H138</f>
        <v>0</v>
      </c>
      <c r="Q138" s="163">
        <v>0</v>
      </c>
      <c r="R138" s="163">
        <f>Q138*H138</f>
        <v>0</v>
      </c>
      <c r="S138" s="163">
        <v>0</v>
      </c>
      <c r="T138" s="164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280</v>
      </c>
      <c r="AT138" s="165" t="s">
        <v>401</v>
      </c>
      <c r="AU138" s="165" t="s">
        <v>84</v>
      </c>
      <c r="AY138" s="14" t="s">
        <v>211</v>
      </c>
      <c r="BE138" s="166">
        <f>IF(N138="základná",J138,0)</f>
        <v>0</v>
      </c>
      <c r="BF138" s="166">
        <f>IF(N138="znížená",J138,0)</f>
        <v>0</v>
      </c>
      <c r="BG138" s="166">
        <f>IF(N138="zákl. prenesená",J138,0)</f>
        <v>0</v>
      </c>
      <c r="BH138" s="166">
        <f>IF(N138="zníž. prenesená",J138,0)</f>
        <v>0</v>
      </c>
      <c r="BI138" s="166">
        <f>IF(N138="nulová",J138,0)</f>
        <v>0</v>
      </c>
      <c r="BJ138" s="14" t="s">
        <v>84</v>
      </c>
      <c r="BK138" s="166">
        <f>ROUND(I138*H138,2)</f>
        <v>0</v>
      </c>
      <c r="BL138" s="14" t="s">
        <v>243</v>
      </c>
      <c r="BM138" s="165" t="s">
        <v>239</v>
      </c>
    </row>
    <row r="139" spans="1:65" s="2" customFormat="1" ht="24.2" customHeight="1" x14ac:dyDescent="0.2">
      <c r="A139" s="29"/>
      <c r="B139" s="152"/>
      <c r="C139" s="153" t="s">
        <v>227</v>
      </c>
      <c r="D139" s="153" t="s">
        <v>213</v>
      </c>
      <c r="E139" s="154" t="s">
        <v>584</v>
      </c>
      <c r="F139" s="155" t="s">
        <v>585</v>
      </c>
      <c r="G139" s="156" t="s">
        <v>414</v>
      </c>
      <c r="H139" s="178"/>
      <c r="I139" s="158"/>
      <c r="J139" s="159">
        <f>ROUND(I139*H139,2)</f>
        <v>0</v>
      </c>
      <c r="K139" s="160"/>
      <c r="L139" s="30"/>
      <c r="M139" s="161" t="s">
        <v>1</v>
      </c>
      <c r="N139" s="162" t="s">
        <v>37</v>
      </c>
      <c r="O139" s="58"/>
      <c r="P139" s="163">
        <f>O139*H139</f>
        <v>0</v>
      </c>
      <c r="Q139" s="163">
        <v>0</v>
      </c>
      <c r="R139" s="163">
        <f>Q139*H139</f>
        <v>0</v>
      </c>
      <c r="S139" s="163">
        <v>0</v>
      </c>
      <c r="T139" s="164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243</v>
      </c>
      <c r="AT139" s="165" t="s">
        <v>213</v>
      </c>
      <c r="AU139" s="165" t="s">
        <v>84</v>
      </c>
      <c r="AY139" s="14" t="s">
        <v>211</v>
      </c>
      <c r="BE139" s="166">
        <f>IF(N139="základná",J139,0)</f>
        <v>0</v>
      </c>
      <c r="BF139" s="166">
        <f>IF(N139="znížená",J139,0)</f>
        <v>0</v>
      </c>
      <c r="BG139" s="166">
        <f>IF(N139="zákl. prenesená",J139,0)</f>
        <v>0</v>
      </c>
      <c r="BH139" s="166">
        <f>IF(N139="zníž. prenesená",J139,0)</f>
        <v>0</v>
      </c>
      <c r="BI139" s="166">
        <f>IF(N139="nulová",J139,0)</f>
        <v>0</v>
      </c>
      <c r="BJ139" s="14" t="s">
        <v>84</v>
      </c>
      <c r="BK139" s="166">
        <f>ROUND(I139*H139,2)</f>
        <v>0</v>
      </c>
      <c r="BL139" s="14" t="s">
        <v>243</v>
      </c>
      <c r="BM139" s="165" t="s">
        <v>243</v>
      </c>
    </row>
    <row r="140" spans="1:65" s="12" customFormat="1" ht="22.9" customHeight="1" x14ac:dyDescent="0.2">
      <c r="B140" s="139"/>
      <c r="D140" s="140" t="s">
        <v>70</v>
      </c>
      <c r="E140" s="150" t="s">
        <v>2586</v>
      </c>
      <c r="F140" s="150" t="s">
        <v>2587</v>
      </c>
      <c r="I140" s="142"/>
      <c r="J140" s="151">
        <f>BK140</f>
        <v>0</v>
      </c>
      <c r="L140" s="139"/>
      <c r="M140" s="144"/>
      <c r="N140" s="145"/>
      <c r="O140" s="145"/>
      <c r="P140" s="146">
        <f>SUM(P141:P148)</f>
        <v>0</v>
      </c>
      <c r="Q140" s="145"/>
      <c r="R140" s="146">
        <f>SUM(R141:R148)</f>
        <v>0</v>
      </c>
      <c r="S140" s="145"/>
      <c r="T140" s="147">
        <f>SUM(T141:T148)</f>
        <v>0</v>
      </c>
      <c r="AR140" s="140" t="s">
        <v>84</v>
      </c>
      <c r="AT140" s="148" t="s">
        <v>70</v>
      </c>
      <c r="AU140" s="148" t="s">
        <v>78</v>
      </c>
      <c r="AY140" s="140" t="s">
        <v>211</v>
      </c>
      <c r="BK140" s="149">
        <f>SUM(BK141:BK148)</f>
        <v>0</v>
      </c>
    </row>
    <row r="141" spans="1:65" s="2" customFormat="1" ht="21.75" customHeight="1" x14ac:dyDescent="0.2">
      <c r="A141" s="29"/>
      <c r="B141" s="152"/>
      <c r="C141" s="153" t="s">
        <v>244</v>
      </c>
      <c r="D141" s="153" t="s">
        <v>213</v>
      </c>
      <c r="E141" s="154" t="s">
        <v>2590</v>
      </c>
      <c r="F141" s="155" t="s">
        <v>2591</v>
      </c>
      <c r="G141" s="156" t="s">
        <v>257</v>
      </c>
      <c r="H141" s="157">
        <v>30</v>
      </c>
      <c r="I141" s="158"/>
      <c r="J141" s="159">
        <f t="shared" ref="J141:J148" si="0">ROUND(I141*H141,2)</f>
        <v>0</v>
      </c>
      <c r="K141" s="160"/>
      <c r="L141" s="30"/>
      <c r="M141" s="161" t="s">
        <v>1</v>
      </c>
      <c r="N141" s="162" t="s">
        <v>37</v>
      </c>
      <c r="O141" s="58"/>
      <c r="P141" s="163">
        <f t="shared" ref="P141:P148" si="1">O141*H141</f>
        <v>0</v>
      </c>
      <c r="Q141" s="163">
        <v>0</v>
      </c>
      <c r="R141" s="163">
        <f t="shared" ref="R141:R148" si="2">Q141*H141</f>
        <v>0</v>
      </c>
      <c r="S141" s="163">
        <v>0</v>
      </c>
      <c r="T141" s="164">
        <f t="shared" ref="T141:T148" si="3"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243</v>
      </c>
      <c r="AT141" s="165" t="s">
        <v>213</v>
      </c>
      <c r="AU141" s="165" t="s">
        <v>84</v>
      </c>
      <c r="AY141" s="14" t="s">
        <v>211</v>
      </c>
      <c r="BE141" s="166">
        <f t="shared" ref="BE141:BE148" si="4">IF(N141="základná",J141,0)</f>
        <v>0</v>
      </c>
      <c r="BF141" s="166">
        <f t="shared" ref="BF141:BF148" si="5">IF(N141="znížená",J141,0)</f>
        <v>0</v>
      </c>
      <c r="BG141" s="166">
        <f t="shared" ref="BG141:BG148" si="6">IF(N141="zákl. prenesená",J141,0)</f>
        <v>0</v>
      </c>
      <c r="BH141" s="166">
        <f t="shared" ref="BH141:BH148" si="7">IF(N141="zníž. prenesená",J141,0)</f>
        <v>0</v>
      </c>
      <c r="BI141" s="166">
        <f t="shared" ref="BI141:BI148" si="8">IF(N141="nulová",J141,0)</f>
        <v>0</v>
      </c>
      <c r="BJ141" s="14" t="s">
        <v>84</v>
      </c>
      <c r="BK141" s="166">
        <f t="shared" ref="BK141:BK148" si="9">ROUND(I141*H141,2)</f>
        <v>0</v>
      </c>
      <c r="BL141" s="14" t="s">
        <v>243</v>
      </c>
      <c r="BM141" s="165" t="s">
        <v>247</v>
      </c>
    </row>
    <row r="142" spans="1:65" s="2" customFormat="1" ht="21.75" customHeight="1" x14ac:dyDescent="0.2">
      <c r="A142" s="29"/>
      <c r="B142" s="152"/>
      <c r="C142" s="153" t="s">
        <v>231</v>
      </c>
      <c r="D142" s="153" t="s">
        <v>213</v>
      </c>
      <c r="E142" s="154" t="s">
        <v>2592</v>
      </c>
      <c r="F142" s="155" t="s">
        <v>2593</v>
      </c>
      <c r="G142" s="156" t="s">
        <v>257</v>
      </c>
      <c r="H142" s="157">
        <v>3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37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243</v>
      </c>
      <c r="AT142" s="165" t="s">
        <v>213</v>
      </c>
      <c r="AU142" s="165" t="s">
        <v>84</v>
      </c>
      <c r="AY142" s="14" t="s">
        <v>211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84</v>
      </c>
      <c r="BK142" s="166">
        <f t="shared" si="9"/>
        <v>0</v>
      </c>
      <c r="BL142" s="14" t="s">
        <v>243</v>
      </c>
      <c r="BM142" s="165" t="s">
        <v>250</v>
      </c>
    </row>
    <row r="143" spans="1:65" s="2" customFormat="1" ht="16.5" customHeight="1" x14ac:dyDescent="0.2">
      <c r="A143" s="29"/>
      <c r="B143" s="152"/>
      <c r="C143" s="153" t="s">
        <v>251</v>
      </c>
      <c r="D143" s="153" t="s">
        <v>213</v>
      </c>
      <c r="E143" s="154" t="s">
        <v>2600</v>
      </c>
      <c r="F143" s="155" t="s">
        <v>3145</v>
      </c>
      <c r="G143" s="156" t="s">
        <v>257</v>
      </c>
      <c r="H143" s="157">
        <v>5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37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243</v>
      </c>
      <c r="AT143" s="165" t="s">
        <v>213</v>
      </c>
      <c r="AU143" s="165" t="s">
        <v>84</v>
      </c>
      <c r="AY143" s="14" t="s">
        <v>211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84</v>
      </c>
      <c r="BK143" s="166">
        <f t="shared" si="9"/>
        <v>0</v>
      </c>
      <c r="BL143" s="14" t="s">
        <v>243</v>
      </c>
      <c r="BM143" s="165" t="s">
        <v>254</v>
      </c>
    </row>
    <row r="144" spans="1:65" s="2" customFormat="1" ht="16.5" customHeight="1" x14ac:dyDescent="0.2">
      <c r="A144" s="29"/>
      <c r="B144" s="152"/>
      <c r="C144" s="167" t="s">
        <v>234</v>
      </c>
      <c r="D144" s="167" t="s">
        <v>401</v>
      </c>
      <c r="E144" s="168" t="s">
        <v>2618</v>
      </c>
      <c r="F144" s="169" t="s">
        <v>2619</v>
      </c>
      <c r="G144" s="170" t="s">
        <v>385</v>
      </c>
      <c r="H144" s="171">
        <v>8</v>
      </c>
      <c r="I144" s="172"/>
      <c r="J144" s="173">
        <f t="shared" si="0"/>
        <v>0</v>
      </c>
      <c r="K144" s="174"/>
      <c r="L144" s="175"/>
      <c r="M144" s="176" t="s">
        <v>1</v>
      </c>
      <c r="N144" s="177" t="s">
        <v>37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280</v>
      </c>
      <c r="AT144" s="165" t="s">
        <v>401</v>
      </c>
      <c r="AU144" s="165" t="s">
        <v>84</v>
      </c>
      <c r="AY144" s="14" t="s">
        <v>211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84</v>
      </c>
      <c r="BK144" s="166">
        <f t="shared" si="9"/>
        <v>0</v>
      </c>
      <c r="BL144" s="14" t="s">
        <v>243</v>
      </c>
      <c r="BM144" s="165" t="s">
        <v>266</v>
      </c>
    </row>
    <row r="145" spans="1:65" s="2" customFormat="1" ht="21.75" customHeight="1" x14ac:dyDescent="0.2">
      <c r="A145" s="29"/>
      <c r="B145" s="152"/>
      <c r="C145" s="153" t="s">
        <v>259</v>
      </c>
      <c r="D145" s="153" t="s">
        <v>213</v>
      </c>
      <c r="E145" s="154" t="s">
        <v>2630</v>
      </c>
      <c r="F145" s="155" t="s">
        <v>2631</v>
      </c>
      <c r="G145" s="156" t="s">
        <v>385</v>
      </c>
      <c r="H145" s="157">
        <v>4</v>
      </c>
      <c r="I145" s="158"/>
      <c r="J145" s="159">
        <f t="shared" si="0"/>
        <v>0</v>
      </c>
      <c r="K145" s="160"/>
      <c r="L145" s="30"/>
      <c r="M145" s="161" t="s">
        <v>1</v>
      </c>
      <c r="N145" s="162" t="s">
        <v>37</v>
      </c>
      <c r="O145" s="58"/>
      <c r="P145" s="163">
        <f t="shared" si="1"/>
        <v>0</v>
      </c>
      <c r="Q145" s="163">
        <v>0</v>
      </c>
      <c r="R145" s="163">
        <f t="shared" si="2"/>
        <v>0</v>
      </c>
      <c r="S145" s="163">
        <v>0</v>
      </c>
      <c r="T145" s="16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243</v>
      </c>
      <c r="AT145" s="165" t="s">
        <v>213</v>
      </c>
      <c r="AU145" s="165" t="s">
        <v>84</v>
      </c>
      <c r="AY145" s="14" t="s">
        <v>211</v>
      </c>
      <c r="BE145" s="166">
        <f t="shared" si="4"/>
        <v>0</v>
      </c>
      <c r="BF145" s="166">
        <f t="shared" si="5"/>
        <v>0</v>
      </c>
      <c r="BG145" s="166">
        <f t="shared" si="6"/>
        <v>0</v>
      </c>
      <c r="BH145" s="166">
        <f t="shared" si="7"/>
        <v>0</v>
      </c>
      <c r="BI145" s="166">
        <f t="shared" si="8"/>
        <v>0</v>
      </c>
      <c r="BJ145" s="14" t="s">
        <v>84</v>
      </c>
      <c r="BK145" s="166">
        <f t="shared" si="9"/>
        <v>0</v>
      </c>
      <c r="BL145" s="14" t="s">
        <v>243</v>
      </c>
      <c r="BM145" s="165" t="s">
        <v>270</v>
      </c>
    </row>
    <row r="146" spans="1:65" s="2" customFormat="1" ht="24.2" customHeight="1" x14ac:dyDescent="0.2">
      <c r="A146" s="29"/>
      <c r="B146" s="152"/>
      <c r="C146" s="153" t="s">
        <v>239</v>
      </c>
      <c r="D146" s="153" t="s">
        <v>213</v>
      </c>
      <c r="E146" s="154" t="s">
        <v>2638</v>
      </c>
      <c r="F146" s="155" t="s">
        <v>2639</v>
      </c>
      <c r="G146" s="156" t="s">
        <v>257</v>
      </c>
      <c r="H146" s="157">
        <v>5</v>
      </c>
      <c r="I146" s="158"/>
      <c r="J146" s="159">
        <f t="shared" si="0"/>
        <v>0</v>
      </c>
      <c r="K146" s="160"/>
      <c r="L146" s="30"/>
      <c r="M146" s="161" t="s">
        <v>1</v>
      </c>
      <c r="N146" s="162" t="s">
        <v>37</v>
      </c>
      <c r="O146" s="58"/>
      <c r="P146" s="163">
        <f t="shared" si="1"/>
        <v>0</v>
      </c>
      <c r="Q146" s="163">
        <v>0</v>
      </c>
      <c r="R146" s="163">
        <f t="shared" si="2"/>
        <v>0</v>
      </c>
      <c r="S146" s="163">
        <v>0</v>
      </c>
      <c r="T146" s="16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243</v>
      </c>
      <c r="AT146" s="165" t="s">
        <v>213</v>
      </c>
      <c r="AU146" s="165" t="s">
        <v>84</v>
      </c>
      <c r="AY146" s="14" t="s">
        <v>211</v>
      </c>
      <c r="BE146" s="166">
        <f t="shared" si="4"/>
        <v>0</v>
      </c>
      <c r="BF146" s="166">
        <f t="shared" si="5"/>
        <v>0</v>
      </c>
      <c r="BG146" s="166">
        <f t="shared" si="6"/>
        <v>0</v>
      </c>
      <c r="BH146" s="166">
        <f t="shared" si="7"/>
        <v>0</v>
      </c>
      <c r="BI146" s="166">
        <f t="shared" si="8"/>
        <v>0</v>
      </c>
      <c r="BJ146" s="14" t="s">
        <v>84</v>
      </c>
      <c r="BK146" s="166">
        <f t="shared" si="9"/>
        <v>0</v>
      </c>
      <c r="BL146" s="14" t="s">
        <v>243</v>
      </c>
      <c r="BM146" s="165" t="s">
        <v>273</v>
      </c>
    </row>
    <row r="147" spans="1:65" s="2" customFormat="1" ht="33" customHeight="1" x14ac:dyDescent="0.2">
      <c r="A147" s="29"/>
      <c r="B147" s="152"/>
      <c r="C147" s="153" t="s">
        <v>267</v>
      </c>
      <c r="D147" s="153" t="s">
        <v>213</v>
      </c>
      <c r="E147" s="154" t="s">
        <v>2642</v>
      </c>
      <c r="F147" s="155" t="s">
        <v>2643</v>
      </c>
      <c r="G147" s="156" t="s">
        <v>238</v>
      </c>
      <c r="H147" s="157">
        <v>0.28199999999999997</v>
      </c>
      <c r="I147" s="158"/>
      <c r="J147" s="159">
        <f t="shared" si="0"/>
        <v>0</v>
      </c>
      <c r="K147" s="160"/>
      <c r="L147" s="30"/>
      <c r="M147" s="161" t="s">
        <v>1</v>
      </c>
      <c r="N147" s="162" t="s">
        <v>37</v>
      </c>
      <c r="O147" s="58"/>
      <c r="P147" s="163">
        <f t="shared" si="1"/>
        <v>0</v>
      </c>
      <c r="Q147" s="163">
        <v>0</v>
      </c>
      <c r="R147" s="163">
        <f t="shared" si="2"/>
        <v>0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243</v>
      </c>
      <c r="AT147" s="165" t="s">
        <v>213</v>
      </c>
      <c r="AU147" s="165" t="s">
        <v>84</v>
      </c>
      <c r="AY147" s="14" t="s">
        <v>211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84</v>
      </c>
      <c r="BK147" s="166">
        <f t="shared" si="9"/>
        <v>0</v>
      </c>
      <c r="BL147" s="14" t="s">
        <v>243</v>
      </c>
      <c r="BM147" s="165" t="s">
        <v>277</v>
      </c>
    </row>
    <row r="148" spans="1:65" s="2" customFormat="1" ht="24.2" customHeight="1" x14ac:dyDescent="0.2">
      <c r="A148" s="29"/>
      <c r="B148" s="152"/>
      <c r="C148" s="153" t="s">
        <v>243</v>
      </c>
      <c r="D148" s="153" t="s">
        <v>213</v>
      </c>
      <c r="E148" s="154" t="s">
        <v>2644</v>
      </c>
      <c r="F148" s="155" t="s">
        <v>2645</v>
      </c>
      <c r="G148" s="156" t="s">
        <v>414</v>
      </c>
      <c r="H148" s="178"/>
      <c r="I148" s="158"/>
      <c r="J148" s="159">
        <f t="shared" si="0"/>
        <v>0</v>
      </c>
      <c r="K148" s="160"/>
      <c r="L148" s="30"/>
      <c r="M148" s="161" t="s">
        <v>1</v>
      </c>
      <c r="N148" s="162" t="s">
        <v>37</v>
      </c>
      <c r="O148" s="58"/>
      <c r="P148" s="163">
        <f t="shared" si="1"/>
        <v>0</v>
      </c>
      <c r="Q148" s="163">
        <v>0</v>
      </c>
      <c r="R148" s="163">
        <f t="shared" si="2"/>
        <v>0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243</v>
      </c>
      <c r="AT148" s="165" t="s">
        <v>213</v>
      </c>
      <c r="AU148" s="165" t="s">
        <v>84</v>
      </c>
      <c r="AY148" s="14" t="s">
        <v>211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84</v>
      </c>
      <c r="BK148" s="166">
        <f t="shared" si="9"/>
        <v>0</v>
      </c>
      <c r="BL148" s="14" t="s">
        <v>243</v>
      </c>
      <c r="BM148" s="165" t="s">
        <v>280</v>
      </c>
    </row>
    <row r="149" spans="1:65" s="12" customFormat="1" ht="22.9" customHeight="1" x14ac:dyDescent="0.2">
      <c r="B149" s="139"/>
      <c r="D149" s="140" t="s">
        <v>70</v>
      </c>
      <c r="E149" s="150" t="s">
        <v>2646</v>
      </c>
      <c r="F149" s="150" t="s">
        <v>2647</v>
      </c>
      <c r="I149" s="142"/>
      <c r="J149" s="151">
        <f>BK149</f>
        <v>0</v>
      </c>
      <c r="L149" s="139"/>
      <c r="M149" s="144"/>
      <c r="N149" s="145"/>
      <c r="O149" s="145"/>
      <c r="P149" s="146">
        <f>SUM(P150:P159)</f>
        <v>0</v>
      </c>
      <c r="Q149" s="145"/>
      <c r="R149" s="146">
        <f>SUM(R150:R159)</f>
        <v>0</v>
      </c>
      <c r="S149" s="145"/>
      <c r="T149" s="147">
        <f>SUM(T150:T159)</f>
        <v>0</v>
      </c>
      <c r="AR149" s="140" t="s">
        <v>84</v>
      </c>
      <c r="AT149" s="148" t="s">
        <v>70</v>
      </c>
      <c r="AU149" s="148" t="s">
        <v>78</v>
      </c>
      <c r="AY149" s="140" t="s">
        <v>211</v>
      </c>
      <c r="BK149" s="149">
        <f>SUM(BK150:BK159)</f>
        <v>0</v>
      </c>
    </row>
    <row r="150" spans="1:65" s="2" customFormat="1" ht="24.2" customHeight="1" x14ac:dyDescent="0.2">
      <c r="A150" s="29"/>
      <c r="B150" s="152"/>
      <c r="C150" s="153" t="s">
        <v>274</v>
      </c>
      <c r="D150" s="153" t="s">
        <v>213</v>
      </c>
      <c r="E150" s="154" t="s">
        <v>2660</v>
      </c>
      <c r="F150" s="155" t="s">
        <v>2661</v>
      </c>
      <c r="G150" s="156" t="s">
        <v>257</v>
      </c>
      <c r="H150" s="157">
        <v>6</v>
      </c>
      <c r="I150" s="158"/>
      <c r="J150" s="159">
        <f t="shared" ref="J150:J159" si="10">ROUND(I150*H150,2)</f>
        <v>0</v>
      </c>
      <c r="K150" s="160"/>
      <c r="L150" s="30"/>
      <c r="M150" s="161" t="s">
        <v>1</v>
      </c>
      <c r="N150" s="162" t="s">
        <v>37</v>
      </c>
      <c r="O150" s="58"/>
      <c r="P150" s="163">
        <f t="shared" ref="P150:P159" si="11">O150*H150</f>
        <v>0</v>
      </c>
      <c r="Q150" s="163">
        <v>0</v>
      </c>
      <c r="R150" s="163">
        <f t="shared" ref="R150:R159" si="12">Q150*H150</f>
        <v>0</v>
      </c>
      <c r="S150" s="163">
        <v>0</v>
      </c>
      <c r="T150" s="164">
        <f t="shared" ref="T150:T159" si="13"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243</v>
      </c>
      <c r="AT150" s="165" t="s">
        <v>213</v>
      </c>
      <c r="AU150" s="165" t="s">
        <v>84</v>
      </c>
      <c r="AY150" s="14" t="s">
        <v>211</v>
      </c>
      <c r="BE150" s="166">
        <f t="shared" ref="BE150:BE159" si="14">IF(N150="základná",J150,0)</f>
        <v>0</v>
      </c>
      <c r="BF150" s="166">
        <f t="shared" ref="BF150:BF159" si="15">IF(N150="znížená",J150,0)</f>
        <v>0</v>
      </c>
      <c r="BG150" s="166">
        <f t="shared" ref="BG150:BG159" si="16">IF(N150="zákl. prenesená",J150,0)</f>
        <v>0</v>
      </c>
      <c r="BH150" s="166">
        <f t="shared" ref="BH150:BH159" si="17">IF(N150="zníž. prenesená",J150,0)</f>
        <v>0</v>
      </c>
      <c r="BI150" s="166">
        <f t="shared" ref="BI150:BI159" si="18">IF(N150="nulová",J150,0)</f>
        <v>0</v>
      </c>
      <c r="BJ150" s="14" t="s">
        <v>84</v>
      </c>
      <c r="BK150" s="166">
        <f t="shared" ref="BK150:BK159" si="19">ROUND(I150*H150,2)</f>
        <v>0</v>
      </c>
      <c r="BL150" s="14" t="s">
        <v>243</v>
      </c>
      <c r="BM150" s="165" t="s">
        <v>284</v>
      </c>
    </row>
    <row r="151" spans="1:65" s="2" customFormat="1" ht="24.2" customHeight="1" x14ac:dyDescent="0.2">
      <c r="A151" s="29"/>
      <c r="B151" s="152"/>
      <c r="C151" s="153" t="s">
        <v>247</v>
      </c>
      <c r="D151" s="153" t="s">
        <v>213</v>
      </c>
      <c r="E151" s="154" t="s">
        <v>2674</v>
      </c>
      <c r="F151" s="155" t="s">
        <v>2675</v>
      </c>
      <c r="G151" s="156" t="s">
        <v>385</v>
      </c>
      <c r="H151" s="157">
        <v>2</v>
      </c>
      <c r="I151" s="158"/>
      <c r="J151" s="159">
        <f t="shared" si="10"/>
        <v>0</v>
      </c>
      <c r="K151" s="160"/>
      <c r="L151" s="30"/>
      <c r="M151" s="161" t="s">
        <v>1</v>
      </c>
      <c r="N151" s="162" t="s">
        <v>37</v>
      </c>
      <c r="O151" s="58"/>
      <c r="P151" s="163">
        <f t="shared" si="11"/>
        <v>0</v>
      </c>
      <c r="Q151" s="163">
        <v>0</v>
      </c>
      <c r="R151" s="163">
        <f t="shared" si="12"/>
        <v>0</v>
      </c>
      <c r="S151" s="163">
        <v>0</v>
      </c>
      <c r="T151" s="164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243</v>
      </c>
      <c r="AT151" s="165" t="s">
        <v>213</v>
      </c>
      <c r="AU151" s="165" t="s">
        <v>84</v>
      </c>
      <c r="AY151" s="14" t="s">
        <v>211</v>
      </c>
      <c r="BE151" s="166">
        <f t="shared" si="14"/>
        <v>0</v>
      </c>
      <c r="BF151" s="166">
        <f t="shared" si="15"/>
        <v>0</v>
      </c>
      <c r="BG151" s="166">
        <f t="shared" si="16"/>
        <v>0</v>
      </c>
      <c r="BH151" s="166">
        <f t="shared" si="17"/>
        <v>0</v>
      </c>
      <c r="BI151" s="166">
        <f t="shared" si="18"/>
        <v>0</v>
      </c>
      <c r="BJ151" s="14" t="s">
        <v>84</v>
      </c>
      <c r="BK151" s="166">
        <f t="shared" si="19"/>
        <v>0</v>
      </c>
      <c r="BL151" s="14" t="s">
        <v>243</v>
      </c>
      <c r="BM151" s="165" t="s">
        <v>291</v>
      </c>
    </row>
    <row r="152" spans="1:65" s="2" customFormat="1" ht="16.5" customHeight="1" x14ac:dyDescent="0.2">
      <c r="A152" s="29"/>
      <c r="B152" s="152"/>
      <c r="C152" s="167" t="s">
        <v>281</v>
      </c>
      <c r="D152" s="167" t="s">
        <v>401</v>
      </c>
      <c r="E152" s="168" t="s">
        <v>2676</v>
      </c>
      <c r="F152" s="169" t="s">
        <v>2677</v>
      </c>
      <c r="G152" s="170" t="s">
        <v>385</v>
      </c>
      <c r="H152" s="171">
        <v>2</v>
      </c>
      <c r="I152" s="172"/>
      <c r="J152" s="173">
        <f t="shared" si="10"/>
        <v>0</v>
      </c>
      <c r="K152" s="174"/>
      <c r="L152" s="175"/>
      <c r="M152" s="176" t="s">
        <v>1</v>
      </c>
      <c r="N152" s="177" t="s">
        <v>37</v>
      </c>
      <c r="O152" s="58"/>
      <c r="P152" s="163">
        <f t="shared" si="11"/>
        <v>0</v>
      </c>
      <c r="Q152" s="163">
        <v>0</v>
      </c>
      <c r="R152" s="163">
        <f t="shared" si="12"/>
        <v>0</v>
      </c>
      <c r="S152" s="163">
        <v>0</v>
      </c>
      <c r="T152" s="164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280</v>
      </c>
      <c r="AT152" s="165" t="s">
        <v>401</v>
      </c>
      <c r="AU152" s="165" t="s">
        <v>84</v>
      </c>
      <c r="AY152" s="14" t="s">
        <v>211</v>
      </c>
      <c r="BE152" s="166">
        <f t="shared" si="14"/>
        <v>0</v>
      </c>
      <c r="BF152" s="166">
        <f t="shared" si="15"/>
        <v>0</v>
      </c>
      <c r="BG152" s="166">
        <f t="shared" si="16"/>
        <v>0</v>
      </c>
      <c r="BH152" s="166">
        <f t="shared" si="17"/>
        <v>0</v>
      </c>
      <c r="BI152" s="166">
        <f t="shared" si="18"/>
        <v>0</v>
      </c>
      <c r="BJ152" s="14" t="s">
        <v>84</v>
      </c>
      <c r="BK152" s="166">
        <f t="shared" si="19"/>
        <v>0</v>
      </c>
      <c r="BL152" s="14" t="s">
        <v>243</v>
      </c>
      <c r="BM152" s="165" t="s">
        <v>287</v>
      </c>
    </row>
    <row r="153" spans="1:65" s="2" customFormat="1" ht="21.75" customHeight="1" x14ac:dyDescent="0.2">
      <c r="A153" s="29"/>
      <c r="B153" s="152"/>
      <c r="C153" s="153" t="s">
        <v>250</v>
      </c>
      <c r="D153" s="153" t="s">
        <v>213</v>
      </c>
      <c r="E153" s="154" t="s">
        <v>3146</v>
      </c>
      <c r="F153" s="155" t="s">
        <v>3147</v>
      </c>
      <c r="G153" s="156" t="s">
        <v>385</v>
      </c>
      <c r="H153" s="157">
        <v>2</v>
      </c>
      <c r="I153" s="158"/>
      <c r="J153" s="159">
        <f t="shared" si="10"/>
        <v>0</v>
      </c>
      <c r="K153" s="160"/>
      <c r="L153" s="30"/>
      <c r="M153" s="161" t="s">
        <v>1</v>
      </c>
      <c r="N153" s="162" t="s">
        <v>37</v>
      </c>
      <c r="O153" s="58"/>
      <c r="P153" s="163">
        <f t="shared" si="11"/>
        <v>0</v>
      </c>
      <c r="Q153" s="163">
        <v>0</v>
      </c>
      <c r="R153" s="163">
        <f t="shared" si="12"/>
        <v>0</v>
      </c>
      <c r="S153" s="163">
        <v>0</v>
      </c>
      <c r="T153" s="164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243</v>
      </c>
      <c r="AT153" s="165" t="s">
        <v>213</v>
      </c>
      <c r="AU153" s="165" t="s">
        <v>84</v>
      </c>
      <c r="AY153" s="14" t="s">
        <v>211</v>
      </c>
      <c r="BE153" s="166">
        <f t="shared" si="14"/>
        <v>0</v>
      </c>
      <c r="BF153" s="166">
        <f t="shared" si="15"/>
        <v>0</v>
      </c>
      <c r="BG153" s="166">
        <f t="shared" si="16"/>
        <v>0</v>
      </c>
      <c r="BH153" s="166">
        <f t="shared" si="17"/>
        <v>0</v>
      </c>
      <c r="BI153" s="166">
        <f t="shared" si="18"/>
        <v>0</v>
      </c>
      <c r="BJ153" s="14" t="s">
        <v>84</v>
      </c>
      <c r="BK153" s="166">
        <f t="shared" si="19"/>
        <v>0</v>
      </c>
      <c r="BL153" s="14" t="s">
        <v>243</v>
      </c>
      <c r="BM153" s="165" t="s">
        <v>294</v>
      </c>
    </row>
    <row r="154" spans="1:65" s="2" customFormat="1" ht="21.75" customHeight="1" x14ac:dyDescent="0.2">
      <c r="A154" s="29"/>
      <c r="B154" s="152"/>
      <c r="C154" s="167" t="s">
        <v>288</v>
      </c>
      <c r="D154" s="167" t="s">
        <v>401</v>
      </c>
      <c r="E154" s="168" t="s">
        <v>3148</v>
      </c>
      <c r="F154" s="169" t="s">
        <v>3149</v>
      </c>
      <c r="G154" s="170" t="s">
        <v>385</v>
      </c>
      <c r="H154" s="171">
        <v>2</v>
      </c>
      <c r="I154" s="172"/>
      <c r="J154" s="173">
        <f t="shared" si="10"/>
        <v>0</v>
      </c>
      <c r="K154" s="174"/>
      <c r="L154" s="175"/>
      <c r="M154" s="176" t="s">
        <v>1</v>
      </c>
      <c r="N154" s="177" t="s">
        <v>37</v>
      </c>
      <c r="O154" s="58"/>
      <c r="P154" s="163">
        <f t="shared" si="11"/>
        <v>0</v>
      </c>
      <c r="Q154" s="163">
        <v>0</v>
      </c>
      <c r="R154" s="163">
        <f t="shared" si="12"/>
        <v>0</v>
      </c>
      <c r="S154" s="163">
        <v>0</v>
      </c>
      <c r="T154" s="164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280</v>
      </c>
      <c r="AT154" s="165" t="s">
        <v>401</v>
      </c>
      <c r="AU154" s="165" t="s">
        <v>84</v>
      </c>
      <c r="AY154" s="14" t="s">
        <v>211</v>
      </c>
      <c r="BE154" s="166">
        <f t="shared" si="14"/>
        <v>0</v>
      </c>
      <c r="BF154" s="166">
        <f t="shared" si="15"/>
        <v>0</v>
      </c>
      <c r="BG154" s="166">
        <f t="shared" si="16"/>
        <v>0</v>
      </c>
      <c r="BH154" s="166">
        <f t="shared" si="17"/>
        <v>0</v>
      </c>
      <c r="BI154" s="166">
        <f t="shared" si="18"/>
        <v>0</v>
      </c>
      <c r="BJ154" s="14" t="s">
        <v>84</v>
      </c>
      <c r="BK154" s="166">
        <f t="shared" si="19"/>
        <v>0</v>
      </c>
      <c r="BL154" s="14" t="s">
        <v>243</v>
      </c>
      <c r="BM154" s="165" t="s">
        <v>297</v>
      </c>
    </row>
    <row r="155" spans="1:65" s="2" customFormat="1" ht="16.5" customHeight="1" x14ac:dyDescent="0.2">
      <c r="A155" s="29"/>
      <c r="B155" s="152"/>
      <c r="C155" s="153" t="s">
        <v>254</v>
      </c>
      <c r="D155" s="153" t="s">
        <v>213</v>
      </c>
      <c r="E155" s="154" t="s">
        <v>3150</v>
      </c>
      <c r="F155" s="155" t="s">
        <v>3151</v>
      </c>
      <c r="G155" s="156" t="s">
        <v>385</v>
      </c>
      <c r="H155" s="157">
        <v>2</v>
      </c>
      <c r="I155" s="158"/>
      <c r="J155" s="159">
        <f t="shared" si="10"/>
        <v>0</v>
      </c>
      <c r="K155" s="160"/>
      <c r="L155" s="30"/>
      <c r="M155" s="161" t="s">
        <v>1</v>
      </c>
      <c r="N155" s="162" t="s">
        <v>37</v>
      </c>
      <c r="O155" s="58"/>
      <c r="P155" s="163">
        <f t="shared" si="11"/>
        <v>0</v>
      </c>
      <c r="Q155" s="163">
        <v>0</v>
      </c>
      <c r="R155" s="163">
        <f t="shared" si="12"/>
        <v>0</v>
      </c>
      <c r="S155" s="163">
        <v>0</v>
      </c>
      <c r="T155" s="164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243</v>
      </c>
      <c r="AT155" s="165" t="s">
        <v>213</v>
      </c>
      <c r="AU155" s="165" t="s">
        <v>84</v>
      </c>
      <c r="AY155" s="14" t="s">
        <v>211</v>
      </c>
      <c r="BE155" s="166">
        <f t="shared" si="14"/>
        <v>0</v>
      </c>
      <c r="BF155" s="166">
        <f t="shared" si="15"/>
        <v>0</v>
      </c>
      <c r="BG155" s="166">
        <f t="shared" si="16"/>
        <v>0</v>
      </c>
      <c r="BH155" s="166">
        <f t="shared" si="17"/>
        <v>0</v>
      </c>
      <c r="BI155" s="166">
        <f t="shared" si="18"/>
        <v>0</v>
      </c>
      <c r="BJ155" s="14" t="s">
        <v>84</v>
      </c>
      <c r="BK155" s="166">
        <f t="shared" si="19"/>
        <v>0</v>
      </c>
      <c r="BL155" s="14" t="s">
        <v>243</v>
      </c>
      <c r="BM155" s="165" t="s">
        <v>300</v>
      </c>
    </row>
    <row r="156" spans="1:65" s="2" customFormat="1" ht="24.2" customHeight="1" x14ac:dyDescent="0.2">
      <c r="A156" s="29"/>
      <c r="B156" s="152"/>
      <c r="C156" s="167" t="s">
        <v>7</v>
      </c>
      <c r="D156" s="167" t="s">
        <v>401</v>
      </c>
      <c r="E156" s="168" t="s">
        <v>3152</v>
      </c>
      <c r="F156" s="169" t="s">
        <v>3153</v>
      </c>
      <c r="G156" s="170" t="s">
        <v>385</v>
      </c>
      <c r="H156" s="171">
        <v>2</v>
      </c>
      <c r="I156" s="172"/>
      <c r="J156" s="173">
        <f t="shared" si="10"/>
        <v>0</v>
      </c>
      <c r="K156" s="174"/>
      <c r="L156" s="175"/>
      <c r="M156" s="176" t="s">
        <v>1</v>
      </c>
      <c r="N156" s="177" t="s">
        <v>37</v>
      </c>
      <c r="O156" s="58"/>
      <c r="P156" s="163">
        <f t="shared" si="11"/>
        <v>0</v>
      </c>
      <c r="Q156" s="163">
        <v>0</v>
      </c>
      <c r="R156" s="163">
        <f t="shared" si="12"/>
        <v>0</v>
      </c>
      <c r="S156" s="163">
        <v>0</v>
      </c>
      <c r="T156" s="164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280</v>
      </c>
      <c r="AT156" s="165" t="s">
        <v>401</v>
      </c>
      <c r="AU156" s="165" t="s">
        <v>84</v>
      </c>
      <c r="AY156" s="14" t="s">
        <v>211</v>
      </c>
      <c r="BE156" s="166">
        <f t="shared" si="14"/>
        <v>0</v>
      </c>
      <c r="BF156" s="166">
        <f t="shared" si="15"/>
        <v>0</v>
      </c>
      <c r="BG156" s="166">
        <f t="shared" si="16"/>
        <v>0</v>
      </c>
      <c r="BH156" s="166">
        <f t="shared" si="17"/>
        <v>0</v>
      </c>
      <c r="BI156" s="166">
        <f t="shared" si="18"/>
        <v>0</v>
      </c>
      <c r="BJ156" s="14" t="s">
        <v>84</v>
      </c>
      <c r="BK156" s="166">
        <f t="shared" si="19"/>
        <v>0</v>
      </c>
      <c r="BL156" s="14" t="s">
        <v>243</v>
      </c>
      <c r="BM156" s="165" t="s">
        <v>304</v>
      </c>
    </row>
    <row r="157" spans="1:65" s="2" customFormat="1" ht="24.2" customHeight="1" x14ac:dyDescent="0.2">
      <c r="A157" s="29"/>
      <c r="B157" s="152"/>
      <c r="C157" s="153" t="s">
        <v>266</v>
      </c>
      <c r="D157" s="153" t="s">
        <v>213</v>
      </c>
      <c r="E157" s="154" t="s">
        <v>2709</v>
      </c>
      <c r="F157" s="155" t="s">
        <v>2710</v>
      </c>
      <c r="G157" s="156" t="s">
        <v>257</v>
      </c>
      <c r="H157" s="157">
        <v>6</v>
      </c>
      <c r="I157" s="158"/>
      <c r="J157" s="159">
        <f t="shared" si="10"/>
        <v>0</v>
      </c>
      <c r="K157" s="160"/>
      <c r="L157" s="30"/>
      <c r="M157" s="161" t="s">
        <v>1</v>
      </c>
      <c r="N157" s="162" t="s">
        <v>37</v>
      </c>
      <c r="O157" s="58"/>
      <c r="P157" s="163">
        <f t="shared" si="11"/>
        <v>0</v>
      </c>
      <c r="Q157" s="163">
        <v>0</v>
      </c>
      <c r="R157" s="163">
        <f t="shared" si="12"/>
        <v>0</v>
      </c>
      <c r="S157" s="163">
        <v>0</v>
      </c>
      <c r="T157" s="164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243</v>
      </c>
      <c r="AT157" s="165" t="s">
        <v>213</v>
      </c>
      <c r="AU157" s="165" t="s">
        <v>84</v>
      </c>
      <c r="AY157" s="14" t="s">
        <v>211</v>
      </c>
      <c r="BE157" s="166">
        <f t="shared" si="14"/>
        <v>0</v>
      </c>
      <c r="BF157" s="166">
        <f t="shared" si="15"/>
        <v>0</v>
      </c>
      <c r="BG157" s="166">
        <f t="shared" si="16"/>
        <v>0</v>
      </c>
      <c r="BH157" s="166">
        <f t="shared" si="17"/>
        <v>0</v>
      </c>
      <c r="BI157" s="166">
        <f t="shared" si="18"/>
        <v>0</v>
      </c>
      <c r="BJ157" s="14" t="s">
        <v>84</v>
      </c>
      <c r="BK157" s="166">
        <f t="shared" si="19"/>
        <v>0</v>
      </c>
      <c r="BL157" s="14" t="s">
        <v>243</v>
      </c>
      <c r="BM157" s="165" t="s">
        <v>307</v>
      </c>
    </row>
    <row r="158" spans="1:65" s="2" customFormat="1" ht="24.2" customHeight="1" x14ac:dyDescent="0.2">
      <c r="A158" s="29"/>
      <c r="B158" s="152"/>
      <c r="C158" s="153" t="s">
        <v>301</v>
      </c>
      <c r="D158" s="153" t="s">
        <v>213</v>
      </c>
      <c r="E158" s="154" t="s">
        <v>2711</v>
      </c>
      <c r="F158" s="155" t="s">
        <v>2712</v>
      </c>
      <c r="G158" s="156" t="s">
        <v>257</v>
      </c>
      <c r="H158" s="157">
        <v>6</v>
      </c>
      <c r="I158" s="158"/>
      <c r="J158" s="159">
        <f t="shared" si="10"/>
        <v>0</v>
      </c>
      <c r="K158" s="160"/>
      <c r="L158" s="30"/>
      <c r="M158" s="161" t="s">
        <v>1</v>
      </c>
      <c r="N158" s="162" t="s">
        <v>37</v>
      </c>
      <c r="O158" s="58"/>
      <c r="P158" s="163">
        <f t="shared" si="11"/>
        <v>0</v>
      </c>
      <c r="Q158" s="163">
        <v>0</v>
      </c>
      <c r="R158" s="163">
        <f t="shared" si="12"/>
        <v>0</v>
      </c>
      <c r="S158" s="163">
        <v>0</v>
      </c>
      <c r="T158" s="164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243</v>
      </c>
      <c r="AT158" s="165" t="s">
        <v>213</v>
      </c>
      <c r="AU158" s="165" t="s">
        <v>84</v>
      </c>
      <c r="AY158" s="14" t="s">
        <v>211</v>
      </c>
      <c r="BE158" s="166">
        <f t="shared" si="14"/>
        <v>0</v>
      </c>
      <c r="BF158" s="166">
        <f t="shared" si="15"/>
        <v>0</v>
      </c>
      <c r="BG158" s="166">
        <f t="shared" si="16"/>
        <v>0</v>
      </c>
      <c r="BH158" s="166">
        <f t="shared" si="17"/>
        <v>0</v>
      </c>
      <c r="BI158" s="166">
        <f t="shared" si="18"/>
        <v>0</v>
      </c>
      <c r="BJ158" s="14" t="s">
        <v>84</v>
      </c>
      <c r="BK158" s="166">
        <f t="shared" si="19"/>
        <v>0</v>
      </c>
      <c r="BL158" s="14" t="s">
        <v>243</v>
      </c>
      <c r="BM158" s="165" t="s">
        <v>311</v>
      </c>
    </row>
    <row r="159" spans="1:65" s="2" customFormat="1" ht="24.2" customHeight="1" x14ac:dyDescent="0.2">
      <c r="A159" s="29"/>
      <c r="B159" s="152"/>
      <c r="C159" s="153" t="s">
        <v>270</v>
      </c>
      <c r="D159" s="153" t="s">
        <v>213</v>
      </c>
      <c r="E159" s="154" t="s">
        <v>2713</v>
      </c>
      <c r="F159" s="155" t="s">
        <v>2714</v>
      </c>
      <c r="G159" s="156" t="s">
        <v>414</v>
      </c>
      <c r="H159" s="178"/>
      <c r="I159" s="158"/>
      <c r="J159" s="159">
        <f t="shared" si="10"/>
        <v>0</v>
      </c>
      <c r="K159" s="160"/>
      <c r="L159" s="30"/>
      <c r="M159" s="161" t="s">
        <v>1</v>
      </c>
      <c r="N159" s="162" t="s">
        <v>37</v>
      </c>
      <c r="O159" s="58"/>
      <c r="P159" s="163">
        <f t="shared" si="11"/>
        <v>0</v>
      </c>
      <c r="Q159" s="163">
        <v>0</v>
      </c>
      <c r="R159" s="163">
        <f t="shared" si="12"/>
        <v>0</v>
      </c>
      <c r="S159" s="163">
        <v>0</v>
      </c>
      <c r="T159" s="164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243</v>
      </c>
      <c r="AT159" s="165" t="s">
        <v>213</v>
      </c>
      <c r="AU159" s="165" t="s">
        <v>84</v>
      </c>
      <c r="AY159" s="14" t="s">
        <v>211</v>
      </c>
      <c r="BE159" s="166">
        <f t="shared" si="14"/>
        <v>0</v>
      </c>
      <c r="BF159" s="166">
        <f t="shared" si="15"/>
        <v>0</v>
      </c>
      <c r="BG159" s="166">
        <f t="shared" si="16"/>
        <v>0</v>
      </c>
      <c r="BH159" s="166">
        <f t="shared" si="17"/>
        <v>0</v>
      </c>
      <c r="BI159" s="166">
        <f t="shared" si="18"/>
        <v>0</v>
      </c>
      <c r="BJ159" s="14" t="s">
        <v>84</v>
      </c>
      <c r="BK159" s="166">
        <f t="shared" si="19"/>
        <v>0</v>
      </c>
      <c r="BL159" s="14" t="s">
        <v>243</v>
      </c>
      <c r="BM159" s="165" t="s">
        <v>314</v>
      </c>
    </row>
    <row r="160" spans="1:65" s="12" customFormat="1" ht="25.9" customHeight="1" x14ac:dyDescent="0.2">
      <c r="B160" s="139"/>
      <c r="D160" s="140" t="s">
        <v>70</v>
      </c>
      <c r="E160" s="141" t="s">
        <v>2318</v>
      </c>
      <c r="F160" s="141" t="s">
        <v>2798</v>
      </c>
      <c r="I160" s="142"/>
      <c r="J160" s="143">
        <f>BK160</f>
        <v>0</v>
      </c>
      <c r="L160" s="139"/>
      <c r="M160" s="144"/>
      <c r="N160" s="145"/>
      <c r="O160" s="145"/>
      <c r="P160" s="146">
        <f>P161</f>
        <v>0</v>
      </c>
      <c r="Q160" s="145"/>
      <c r="R160" s="146">
        <f>R161</f>
        <v>0</v>
      </c>
      <c r="S160" s="145"/>
      <c r="T160" s="147">
        <f>T161</f>
        <v>0</v>
      </c>
      <c r="AR160" s="140" t="s">
        <v>217</v>
      </c>
      <c r="AT160" s="148" t="s">
        <v>70</v>
      </c>
      <c r="AU160" s="148" t="s">
        <v>71</v>
      </c>
      <c r="AY160" s="140" t="s">
        <v>211</v>
      </c>
      <c r="BK160" s="149">
        <f>BK161</f>
        <v>0</v>
      </c>
    </row>
    <row r="161" spans="1:65" s="2" customFormat="1" ht="37.9" customHeight="1" x14ac:dyDescent="0.2">
      <c r="A161" s="29"/>
      <c r="B161" s="152"/>
      <c r="C161" s="153" t="s">
        <v>308</v>
      </c>
      <c r="D161" s="153" t="s">
        <v>213</v>
      </c>
      <c r="E161" s="154" t="s">
        <v>2799</v>
      </c>
      <c r="F161" s="155" t="s">
        <v>2800</v>
      </c>
      <c r="G161" s="156" t="s">
        <v>920</v>
      </c>
      <c r="H161" s="157">
        <v>5</v>
      </c>
      <c r="I161" s="158"/>
      <c r="J161" s="159">
        <f>ROUND(I161*H161,2)</f>
        <v>0</v>
      </c>
      <c r="K161" s="160"/>
      <c r="L161" s="30"/>
      <c r="M161" s="179" t="s">
        <v>1</v>
      </c>
      <c r="N161" s="180" t="s">
        <v>37</v>
      </c>
      <c r="O161" s="181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2322</v>
      </c>
      <c r="AT161" s="165" t="s">
        <v>213</v>
      </c>
      <c r="AU161" s="165" t="s">
        <v>78</v>
      </c>
      <c r="AY161" s="14" t="s">
        <v>211</v>
      </c>
      <c r="BE161" s="166">
        <f>IF(N161="základná",J161,0)</f>
        <v>0</v>
      </c>
      <c r="BF161" s="166">
        <f>IF(N161="znížená",J161,0)</f>
        <v>0</v>
      </c>
      <c r="BG161" s="166">
        <f>IF(N161="zákl. prenesená",J161,0)</f>
        <v>0</v>
      </c>
      <c r="BH161" s="166">
        <f>IF(N161="zníž. prenesená",J161,0)</f>
        <v>0</v>
      </c>
      <c r="BI161" s="166">
        <f>IF(N161="nulová",J161,0)</f>
        <v>0</v>
      </c>
      <c r="BJ161" s="14" t="s">
        <v>84</v>
      </c>
      <c r="BK161" s="166">
        <f>ROUND(I161*H161,2)</f>
        <v>0</v>
      </c>
      <c r="BL161" s="14" t="s">
        <v>2322</v>
      </c>
      <c r="BM161" s="165" t="s">
        <v>322</v>
      </c>
    </row>
    <row r="162" spans="1:65" s="2" customFormat="1" ht="6.95" customHeight="1" x14ac:dyDescent="0.2">
      <c r="A162" s="29"/>
      <c r="B162" s="47"/>
      <c r="C162" s="48"/>
      <c r="D162" s="48"/>
      <c r="E162" s="48"/>
      <c r="F162" s="48"/>
      <c r="G162" s="48"/>
      <c r="H162" s="48"/>
      <c r="I162" s="48"/>
      <c r="J162" s="48"/>
      <c r="K162" s="48"/>
      <c r="L162" s="30"/>
      <c r="M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</row>
  </sheetData>
  <autoFilter ref="C126:K161" xr:uid="{00000000-0009-0000-0000-000015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BM129"/>
  <sheetViews>
    <sheetView showGridLines="0" workbookViewId="0">
      <selection activeCell="J115" sqref="J115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154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2913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3154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ROUND(J121,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ROUND((SUM(BE121:BE128)),  2)</f>
        <v>0</v>
      </c>
      <c r="G35" s="105"/>
      <c r="H35" s="105"/>
      <c r="I35" s="106">
        <v>0.23</v>
      </c>
      <c r="J35" s="104">
        <f>ROUND(((SUM(BE121:BE128))*I35),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ROUND((SUM(BF121:BF128)),  2)</f>
        <v>0</v>
      </c>
      <c r="G36" s="105"/>
      <c r="H36" s="105"/>
      <c r="I36" s="106">
        <v>0.23</v>
      </c>
      <c r="J36" s="104">
        <f>ROUND(((SUM(BF121:BF128))*I36),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ROUND((SUM(BG121:BG128)),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ROUND((SUM(BH121:BH128)),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ROUND((SUM(BI121:BI128)),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2913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02-7 - Garáže - Vzduchotechnika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J121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3155</v>
      </c>
      <c r="E99" s="122"/>
      <c r="F99" s="122"/>
      <c r="G99" s="122"/>
      <c r="H99" s="122"/>
      <c r="I99" s="122"/>
      <c r="J99" s="123">
        <f>J122</f>
        <v>0</v>
      </c>
      <c r="L99" s="120"/>
    </row>
    <row r="100" spans="1:47" s="2" customFormat="1" ht="21.75" hidden="1" customHeight="1" x14ac:dyDescent="0.2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47" s="2" customFormat="1" ht="6.95" hidden="1" customHeight="1" x14ac:dyDescent="0.2">
      <c r="A101" s="29"/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47" hidden="1" x14ac:dyDescent="0.2"/>
    <row r="103" spans="1:47" hidden="1" x14ac:dyDescent="0.2"/>
    <row r="104" spans="1:47" hidden="1" x14ac:dyDescent="0.2"/>
    <row r="105" spans="1:47" s="2" customFormat="1" ht="6.95" customHeight="1" x14ac:dyDescent="0.2">
      <c r="A105" s="29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47" s="2" customFormat="1" ht="24.95" customHeight="1" x14ac:dyDescent="0.2">
      <c r="A106" s="29"/>
      <c r="B106" s="30"/>
      <c r="C106" s="18" t="s">
        <v>197</v>
      </c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6.95" customHeight="1" x14ac:dyDescent="0.2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12" customHeight="1" x14ac:dyDescent="0.2">
      <c r="A108" s="29"/>
      <c r="B108" s="30"/>
      <c r="C108" s="24" t="s">
        <v>15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16.5" customHeight="1" x14ac:dyDescent="0.2">
      <c r="A109" s="29"/>
      <c r="B109" s="30"/>
      <c r="C109" s="29"/>
      <c r="D109" s="29"/>
      <c r="E109" s="252" t="str">
        <f>E7</f>
        <v>HS Hálkova - rekonštrukcia objektu, Hálkova 3, BA</v>
      </c>
      <c r="F109" s="253"/>
      <c r="G109" s="253"/>
      <c r="H109" s="253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1" customFormat="1" ht="12" customHeight="1" x14ac:dyDescent="0.2">
      <c r="B110" s="17"/>
      <c r="C110" s="24" t="s">
        <v>177</v>
      </c>
      <c r="L110" s="17"/>
    </row>
    <row r="111" spans="1:47" s="2" customFormat="1" ht="16.5" customHeight="1" x14ac:dyDescent="0.2">
      <c r="A111" s="29"/>
      <c r="B111" s="30"/>
      <c r="C111" s="29"/>
      <c r="D111" s="29"/>
      <c r="E111" s="252" t="s">
        <v>2913</v>
      </c>
      <c r="F111" s="251"/>
      <c r="G111" s="251"/>
      <c r="H111" s="251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12" customHeight="1" x14ac:dyDescent="0.2">
      <c r="A112" s="29"/>
      <c r="B112" s="30"/>
      <c r="C112" s="24" t="s">
        <v>179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 x14ac:dyDescent="0.2">
      <c r="A113" s="29"/>
      <c r="B113" s="30"/>
      <c r="C113" s="29"/>
      <c r="D113" s="29"/>
      <c r="E113" s="225" t="str">
        <f>E11</f>
        <v>SO 02-7 - Garáže - Vzduchotechnika</v>
      </c>
      <c r="F113" s="251"/>
      <c r="G113" s="251"/>
      <c r="H113" s="251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 x14ac:dyDescent="0.2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 x14ac:dyDescent="0.2">
      <c r="A115" s="29"/>
      <c r="B115" s="30"/>
      <c r="C115" s="24" t="s">
        <v>19</v>
      </c>
      <c r="D115" s="29"/>
      <c r="E115" s="29"/>
      <c r="F115" s="22" t="str">
        <f>F14</f>
        <v xml:space="preserve"> </v>
      </c>
      <c r="G115" s="29"/>
      <c r="H115" s="29"/>
      <c r="I115" s="24" t="s">
        <v>21</v>
      </c>
      <c r="J115" s="55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 x14ac:dyDescent="0.2">
      <c r="A117" s="29"/>
      <c r="B117" s="30"/>
      <c r="C117" s="24" t="s">
        <v>22</v>
      </c>
      <c r="D117" s="29"/>
      <c r="E117" s="29"/>
      <c r="F117" s="22" t="str">
        <f>E17</f>
        <v xml:space="preserve"> </v>
      </c>
      <c r="G117" s="29"/>
      <c r="H117" s="29"/>
      <c r="I117" s="24" t="s">
        <v>27</v>
      </c>
      <c r="J117" s="27" t="str">
        <f>E23</f>
        <v xml:space="preserve"> 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 x14ac:dyDescent="0.2">
      <c r="A118" s="29"/>
      <c r="B118" s="30"/>
      <c r="C118" s="24" t="s">
        <v>25</v>
      </c>
      <c r="D118" s="29"/>
      <c r="E118" s="29"/>
      <c r="F118" s="22" t="str">
        <f>IF(E20="","",E20)</f>
        <v>Vyplň údaj</v>
      </c>
      <c r="G118" s="29"/>
      <c r="H118" s="29"/>
      <c r="I118" s="24" t="s">
        <v>28</v>
      </c>
      <c r="J118" s="27" t="str">
        <f>E26</f>
        <v xml:space="preserve">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 x14ac:dyDescent="0.2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 x14ac:dyDescent="0.2">
      <c r="A120" s="128"/>
      <c r="B120" s="129"/>
      <c r="C120" s="130" t="s">
        <v>198</v>
      </c>
      <c r="D120" s="131" t="s">
        <v>56</v>
      </c>
      <c r="E120" s="131" t="s">
        <v>52</v>
      </c>
      <c r="F120" s="131" t="s">
        <v>53</v>
      </c>
      <c r="G120" s="131" t="s">
        <v>199</v>
      </c>
      <c r="H120" s="131" t="s">
        <v>200</v>
      </c>
      <c r="I120" s="131" t="s">
        <v>201</v>
      </c>
      <c r="J120" s="132" t="s">
        <v>183</v>
      </c>
      <c r="K120" s="133" t="s">
        <v>202</v>
      </c>
      <c r="L120" s="134"/>
      <c r="M120" s="62" t="s">
        <v>1</v>
      </c>
      <c r="N120" s="63" t="s">
        <v>35</v>
      </c>
      <c r="O120" s="63" t="s">
        <v>203</v>
      </c>
      <c r="P120" s="63" t="s">
        <v>204</v>
      </c>
      <c r="Q120" s="63" t="s">
        <v>205</v>
      </c>
      <c r="R120" s="63" t="s">
        <v>206</v>
      </c>
      <c r="S120" s="63" t="s">
        <v>207</v>
      </c>
      <c r="T120" s="64" t="s">
        <v>208</v>
      </c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</row>
    <row r="121" spans="1:65" s="2" customFormat="1" ht="22.9" customHeight="1" x14ac:dyDescent="0.25">
      <c r="A121" s="29"/>
      <c r="B121" s="30"/>
      <c r="C121" s="69" t="s">
        <v>184</v>
      </c>
      <c r="D121" s="29"/>
      <c r="E121" s="29"/>
      <c r="F121" s="29"/>
      <c r="G121" s="29"/>
      <c r="H121" s="29"/>
      <c r="I121" s="29"/>
      <c r="J121" s="135">
        <f>BK121</f>
        <v>0</v>
      </c>
      <c r="K121" s="29"/>
      <c r="L121" s="30"/>
      <c r="M121" s="65"/>
      <c r="N121" s="56"/>
      <c r="O121" s="66"/>
      <c r="P121" s="136">
        <f>P122</f>
        <v>0</v>
      </c>
      <c r="Q121" s="66"/>
      <c r="R121" s="136">
        <f>R122</f>
        <v>0</v>
      </c>
      <c r="S121" s="66"/>
      <c r="T121" s="137">
        <f>T122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70</v>
      </c>
      <c r="AU121" s="14" t="s">
        <v>185</v>
      </c>
      <c r="BK121" s="138">
        <f>BK122</f>
        <v>0</v>
      </c>
    </row>
    <row r="122" spans="1:65" s="12" customFormat="1" ht="25.9" customHeight="1" x14ac:dyDescent="0.2">
      <c r="B122" s="139"/>
      <c r="D122" s="140" t="s">
        <v>70</v>
      </c>
      <c r="E122" s="141" t="s">
        <v>863</v>
      </c>
      <c r="F122" s="141" t="s">
        <v>3156</v>
      </c>
      <c r="I122" s="142"/>
      <c r="J122" s="143">
        <f>BK122</f>
        <v>0</v>
      </c>
      <c r="L122" s="139"/>
      <c r="M122" s="144"/>
      <c r="N122" s="145"/>
      <c r="O122" s="145"/>
      <c r="P122" s="146">
        <f>SUM(P123:P128)</f>
        <v>0</v>
      </c>
      <c r="Q122" s="145"/>
      <c r="R122" s="146">
        <f>SUM(R123:R128)</f>
        <v>0</v>
      </c>
      <c r="S122" s="145"/>
      <c r="T122" s="147">
        <f>SUM(T123:T128)</f>
        <v>0</v>
      </c>
      <c r="AR122" s="140" t="s">
        <v>78</v>
      </c>
      <c r="AT122" s="148" t="s">
        <v>70</v>
      </c>
      <c r="AU122" s="148" t="s">
        <v>71</v>
      </c>
      <c r="AY122" s="140" t="s">
        <v>211</v>
      </c>
      <c r="BK122" s="149">
        <f>SUM(BK123:BK128)</f>
        <v>0</v>
      </c>
    </row>
    <row r="123" spans="1:65" s="2" customFormat="1" ht="55.5" customHeight="1" x14ac:dyDescent="0.2">
      <c r="A123" s="29"/>
      <c r="B123" s="152"/>
      <c r="C123" s="153" t="s">
        <v>78</v>
      </c>
      <c r="D123" s="153" t="s">
        <v>213</v>
      </c>
      <c r="E123" s="154" t="s">
        <v>3157</v>
      </c>
      <c r="F123" s="155" t="s">
        <v>3158</v>
      </c>
      <c r="G123" s="156" t="s">
        <v>385</v>
      </c>
      <c r="H123" s="157">
        <v>1</v>
      </c>
      <c r="I123" s="158"/>
      <c r="J123" s="159">
        <f t="shared" ref="J123:J128" si="0">ROUND(I123*H123,2)</f>
        <v>0</v>
      </c>
      <c r="K123" s="160"/>
      <c r="L123" s="30"/>
      <c r="M123" s="161" t="s">
        <v>1</v>
      </c>
      <c r="N123" s="162" t="s">
        <v>37</v>
      </c>
      <c r="O123" s="58"/>
      <c r="P123" s="163">
        <f t="shared" ref="P123:P128" si="1">O123*H123</f>
        <v>0</v>
      </c>
      <c r="Q123" s="163">
        <v>0</v>
      </c>
      <c r="R123" s="163">
        <f t="shared" ref="R123:R128" si="2">Q123*H123</f>
        <v>0</v>
      </c>
      <c r="S123" s="163">
        <v>0</v>
      </c>
      <c r="T123" s="164">
        <f t="shared" ref="T123:T128" si="3"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65" t="s">
        <v>217</v>
      </c>
      <c r="AT123" s="165" t="s">
        <v>213</v>
      </c>
      <c r="AU123" s="165" t="s">
        <v>78</v>
      </c>
      <c r="AY123" s="14" t="s">
        <v>211</v>
      </c>
      <c r="BE123" s="166">
        <f t="shared" ref="BE123:BE128" si="4">IF(N123="základná",J123,0)</f>
        <v>0</v>
      </c>
      <c r="BF123" s="166">
        <f t="shared" ref="BF123:BF128" si="5">IF(N123="znížená",J123,0)</f>
        <v>0</v>
      </c>
      <c r="BG123" s="166">
        <f t="shared" ref="BG123:BG128" si="6">IF(N123="zákl. prenesená",J123,0)</f>
        <v>0</v>
      </c>
      <c r="BH123" s="166">
        <f t="shared" ref="BH123:BH128" si="7">IF(N123="zníž. prenesená",J123,0)</f>
        <v>0</v>
      </c>
      <c r="BI123" s="166">
        <f t="shared" ref="BI123:BI128" si="8">IF(N123="nulová",J123,0)</f>
        <v>0</v>
      </c>
      <c r="BJ123" s="14" t="s">
        <v>84</v>
      </c>
      <c r="BK123" s="166">
        <f t="shared" ref="BK123:BK128" si="9">ROUND(I123*H123,2)</f>
        <v>0</v>
      </c>
      <c r="BL123" s="14" t="s">
        <v>217</v>
      </c>
      <c r="BM123" s="165" t="s">
        <v>217</v>
      </c>
    </row>
    <row r="124" spans="1:65" s="2" customFormat="1" ht="24.2" customHeight="1" x14ac:dyDescent="0.2">
      <c r="A124" s="29"/>
      <c r="B124" s="152"/>
      <c r="C124" s="153" t="s">
        <v>84</v>
      </c>
      <c r="D124" s="153" t="s">
        <v>213</v>
      </c>
      <c r="E124" s="154" t="s">
        <v>3159</v>
      </c>
      <c r="F124" s="155" t="s">
        <v>1067</v>
      </c>
      <c r="G124" s="156" t="s">
        <v>385</v>
      </c>
      <c r="H124" s="157">
        <v>1</v>
      </c>
      <c r="I124" s="158"/>
      <c r="J124" s="159">
        <f t="shared" si="0"/>
        <v>0</v>
      </c>
      <c r="K124" s="160"/>
      <c r="L124" s="30"/>
      <c r="M124" s="161" t="s">
        <v>1</v>
      </c>
      <c r="N124" s="162" t="s">
        <v>37</v>
      </c>
      <c r="O124" s="58"/>
      <c r="P124" s="163">
        <f t="shared" si="1"/>
        <v>0</v>
      </c>
      <c r="Q124" s="163">
        <v>0</v>
      </c>
      <c r="R124" s="163">
        <f t="shared" si="2"/>
        <v>0</v>
      </c>
      <c r="S124" s="163">
        <v>0</v>
      </c>
      <c r="T124" s="164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5" t="s">
        <v>217</v>
      </c>
      <c r="AT124" s="165" t="s">
        <v>213</v>
      </c>
      <c r="AU124" s="165" t="s">
        <v>78</v>
      </c>
      <c r="AY124" s="14" t="s">
        <v>211</v>
      </c>
      <c r="BE124" s="166">
        <f t="shared" si="4"/>
        <v>0</v>
      </c>
      <c r="BF124" s="166">
        <f t="shared" si="5"/>
        <v>0</v>
      </c>
      <c r="BG124" s="166">
        <f t="shared" si="6"/>
        <v>0</v>
      </c>
      <c r="BH124" s="166">
        <f t="shared" si="7"/>
        <v>0</v>
      </c>
      <c r="BI124" s="166">
        <f t="shared" si="8"/>
        <v>0</v>
      </c>
      <c r="BJ124" s="14" t="s">
        <v>84</v>
      </c>
      <c r="BK124" s="166">
        <f t="shared" si="9"/>
        <v>0</v>
      </c>
      <c r="BL124" s="14" t="s">
        <v>217</v>
      </c>
      <c r="BM124" s="165" t="s">
        <v>224</v>
      </c>
    </row>
    <row r="125" spans="1:65" s="2" customFormat="1" ht="24.2" customHeight="1" x14ac:dyDescent="0.2">
      <c r="A125" s="29"/>
      <c r="B125" s="152"/>
      <c r="C125" s="153" t="s">
        <v>220</v>
      </c>
      <c r="D125" s="153" t="s">
        <v>213</v>
      </c>
      <c r="E125" s="154" t="s">
        <v>3160</v>
      </c>
      <c r="F125" s="155" t="s">
        <v>1070</v>
      </c>
      <c r="G125" s="156" t="s">
        <v>385</v>
      </c>
      <c r="H125" s="157">
        <v>1</v>
      </c>
      <c r="I125" s="158"/>
      <c r="J125" s="159">
        <f t="shared" si="0"/>
        <v>0</v>
      </c>
      <c r="K125" s="160"/>
      <c r="L125" s="30"/>
      <c r="M125" s="161" t="s">
        <v>1</v>
      </c>
      <c r="N125" s="162" t="s">
        <v>37</v>
      </c>
      <c r="O125" s="58"/>
      <c r="P125" s="163">
        <f t="shared" si="1"/>
        <v>0</v>
      </c>
      <c r="Q125" s="163">
        <v>0</v>
      </c>
      <c r="R125" s="163">
        <f t="shared" si="2"/>
        <v>0</v>
      </c>
      <c r="S125" s="163">
        <v>0</v>
      </c>
      <c r="T125" s="164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5" t="s">
        <v>217</v>
      </c>
      <c r="AT125" s="165" t="s">
        <v>213</v>
      </c>
      <c r="AU125" s="165" t="s">
        <v>78</v>
      </c>
      <c r="AY125" s="14" t="s">
        <v>211</v>
      </c>
      <c r="BE125" s="166">
        <f t="shared" si="4"/>
        <v>0</v>
      </c>
      <c r="BF125" s="166">
        <f t="shared" si="5"/>
        <v>0</v>
      </c>
      <c r="BG125" s="166">
        <f t="shared" si="6"/>
        <v>0</v>
      </c>
      <c r="BH125" s="166">
        <f t="shared" si="7"/>
        <v>0</v>
      </c>
      <c r="BI125" s="166">
        <f t="shared" si="8"/>
        <v>0</v>
      </c>
      <c r="BJ125" s="14" t="s">
        <v>84</v>
      </c>
      <c r="BK125" s="166">
        <f t="shared" si="9"/>
        <v>0</v>
      </c>
      <c r="BL125" s="14" t="s">
        <v>217</v>
      </c>
      <c r="BM125" s="165" t="s">
        <v>227</v>
      </c>
    </row>
    <row r="126" spans="1:65" s="2" customFormat="1" ht="24.2" customHeight="1" x14ac:dyDescent="0.2">
      <c r="A126" s="29"/>
      <c r="B126" s="152"/>
      <c r="C126" s="153" t="s">
        <v>217</v>
      </c>
      <c r="D126" s="153" t="s">
        <v>213</v>
      </c>
      <c r="E126" s="154" t="s">
        <v>3161</v>
      </c>
      <c r="F126" s="155" t="s">
        <v>3162</v>
      </c>
      <c r="G126" s="156" t="s">
        <v>385</v>
      </c>
      <c r="H126" s="157">
        <v>2</v>
      </c>
      <c r="I126" s="158"/>
      <c r="J126" s="159">
        <f t="shared" si="0"/>
        <v>0</v>
      </c>
      <c r="K126" s="160"/>
      <c r="L126" s="30"/>
      <c r="M126" s="161" t="s">
        <v>1</v>
      </c>
      <c r="N126" s="162" t="s">
        <v>37</v>
      </c>
      <c r="O126" s="58"/>
      <c r="P126" s="163">
        <f t="shared" si="1"/>
        <v>0</v>
      </c>
      <c r="Q126" s="163">
        <v>0</v>
      </c>
      <c r="R126" s="163">
        <f t="shared" si="2"/>
        <v>0</v>
      </c>
      <c r="S126" s="163">
        <v>0</v>
      </c>
      <c r="T126" s="164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217</v>
      </c>
      <c r="AT126" s="165" t="s">
        <v>213</v>
      </c>
      <c r="AU126" s="165" t="s">
        <v>78</v>
      </c>
      <c r="AY126" s="14" t="s">
        <v>211</v>
      </c>
      <c r="BE126" s="166">
        <f t="shared" si="4"/>
        <v>0</v>
      </c>
      <c r="BF126" s="166">
        <f t="shared" si="5"/>
        <v>0</v>
      </c>
      <c r="BG126" s="166">
        <f t="shared" si="6"/>
        <v>0</v>
      </c>
      <c r="BH126" s="166">
        <f t="shared" si="7"/>
        <v>0</v>
      </c>
      <c r="BI126" s="166">
        <f t="shared" si="8"/>
        <v>0</v>
      </c>
      <c r="BJ126" s="14" t="s">
        <v>84</v>
      </c>
      <c r="BK126" s="166">
        <f t="shared" si="9"/>
        <v>0</v>
      </c>
      <c r="BL126" s="14" t="s">
        <v>217</v>
      </c>
      <c r="BM126" s="165" t="s">
        <v>231</v>
      </c>
    </row>
    <row r="127" spans="1:65" s="2" customFormat="1" ht="16.5" customHeight="1" x14ac:dyDescent="0.2">
      <c r="A127" s="29"/>
      <c r="B127" s="152"/>
      <c r="C127" s="153" t="s">
        <v>228</v>
      </c>
      <c r="D127" s="153" t="s">
        <v>213</v>
      </c>
      <c r="E127" s="154" t="s">
        <v>3163</v>
      </c>
      <c r="F127" s="155" t="s">
        <v>917</v>
      </c>
      <c r="G127" s="156" t="s">
        <v>767</v>
      </c>
      <c r="H127" s="157">
        <v>1</v>
      </c>
      <c r="I127" s="158"/>
      <c r="J127" s="159">
        <f t="shared" si="0"/>
        <v>0</v>
      </c>
      <c r="K127" s="160"/>
      <c r="L127" s="30"/>
      <c r="M127" s="161" t="s">
        <v>1</v>
      </c>
      <c r="N127" s="162" t="s">
        <v>37</v>
      </c>
      <c r="O127" s="58"/>
      <c r="P127" s="163">
        <f t="shared" si="1"/>
        <v>0</v>
      </c>
      <c r="Q127" s="163">
        <v>0</v>
      </c>
      <c r="R127" s="163">
        <f t="shared" si="2"/>
        <v>0</v>
      </c>
      <c r="S127" s="163">
        <v>0</v>
      </c>
      <c r="T127" s="164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217</v>
      </c>
      <c r="AT127" s="165" t="s">
        <v>213</v>
      </c>
      <c r="AU127" s="165" t="s">
        <v>78</v>
      </c>
      <c r="AY127" s="14" t="s">
        <v>211</v>
      </c>
      <c r="BE127" s="166">
        <f t="shared" si="4"/>
        <v>0</v>
      </c>
      <c r="BF127" s="166">
        <f t="shared" si="5"/>
        <v>0</v>
      </c>
      <c r="BG127" s="166">
        <f t="shared" si="6"/>
        <v>0</v>
      </c>
      <c r="BH127" s="166">
        <f t="shared" si="7"/>
        <v>0</v>
      </c>
      <c r="BI127" s="166">
        <f t="shared" si="8"/>
        <v>0</v>
      </c>
      <c r="BJ127" s="14" t="s">
        <v>84</v>
      </c>
      <c r="BK127" s="166">
        <f t="shared" si="9"/>
        <v>0</v>
      </c>
      <c r="BL127" s="14" t="s">
        <v>217</v>
      </c>
      <c r="BM127" s="165" t="s">
        <v>234</v>
      </c>
    </row>
    <row r="128" spans="1:65" s="2" customFormat="1" ht="16.5" customHeight="1" x14ac:dyDescent="0.2">
      <c r="A128" s="29"/>
      <c r="B128" s="152"/>
      <c r="C128" s="153" t="s">
        <v>224</v>
      </c>
      <c r="D128" s="153" t="s">
        <v>213</v>
      </c>
      <c r="E128" s="154" t="s">
        <v>3164</v>
      </c>
      <c r="F128" s="155" t="s">
        <v>919</v>
      </c>
      <c r="G128" s="156" t="s">
        <v>920</v>
      </c>
      <c r="H128" s="157">
        <v>1</v>
      </c>
      <c r="I128" s="158"/>
      <c r="J128" s="159">
        <f t="shared" si="0"/>
        <v>0</v>
      </c>
      <c r="K128" s="160"/>
      <c r="L128" s="30"/>
      <c r="M128" s="179" t="s">
        <v>1</v>
      </c>
      <c r="N128" s="180" t="s">
        <v>37</v>
      </c>
      <c r="O128" s="181"/>
      <c r="P128" s="182">
        <f t="shared" si="1"/>
        <v>0</v>
      </c>
      <c r="Q128" s="182">
        <v>0</v>
      </c>
      <c r="R128" s="182">
        <f t="shared" si="2"/>
        <v>0</v>
      </c>
      <c r="S128" s="182">
        <v>0</v>
      </c>
      <c r="T128" s="183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217</v>
      </c>
      <c r="AT128" s="165" t="s">
        <v>213</v>
      </c>
      <c r="AU128" s="165" t="s">
        <v>78</v>
      </c>
      <c r="AY128" s="14" t="s">
        <v>211</v>
      </c>
      <c r="BE128" s="166">
        <f t="shared" si="4"/>
        <v>0</v>
      </c>
      <c r="BF128" s="166">
        <f t="shared" si="5"/>
        <v>0</v>
      </c>
      <c r="BG128" s="166">
        <f t="shared" si="6"/>
        <v>0</v>
      </c>
      <c r="BH128" s="166">
        <f t="shared" si="7"/>
        <v>0</v>
      </c>
      <c r="BI128" s="166">
        <f t="shared" si="8"/>
        <v>0</v>
      </c>
      <c r="BJ128" s="14" t="s">
        <v>84</v>
      </c>
      <c r="BK128" s="166">
        <f t="shared" si="9"/>
        <v>0</v>
      </c>
      <c r="BL128" s="14" t="s">
        <v>217</v>
      </c>
      <c r="BM128" s="165" t="s">
        <v>239</v>
      </c>
    </row>
    <row r="129" spans="1:31" s="2" customFormat="1" ht="6.95" customHeight="1" x14ac:dyDescent="0.2">
      <c r="A129" s="29"/>
      <c r="B129" s="47"/>
      <c r="C129" s="48"/>
      <c r="D129" s="48"/>
      <c r="E129" s="48"/>
      <c r="F129" s="48"/>
      <c r="G129" s="48"/>
      <c r="H129" s="48"/>
      <c r="I129" s="48"/>
      <c r="J129" s="48"/>
      <c r="K129" s="48"/>
      <c r="L129" s="30"/>
      <c r="M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</sheetData>
  <autoFilter ref="C120:K128" xr:uid="{00000000-0009-0000-0000-000016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BM144"/>
  <sheetViews>
    <sheetView showGridLines="0" workbookViewId="0">
      <selection activeCell="J116" sqref="J116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157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2913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3165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ROUND(J122,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ROUND((SUM(BE122:BE143)),  2)</f>
        <v>0</v>
      </c>
      <c r="G35" s="105"/>
      <c r="H35" s="105"/>
      <c r="I35" s="106">
        <v>0.23</v>
      </c>
      <c r="J35" s="104">
        <f>ROUND(((SUM(BE122:BE143))*I35),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ROUND((SUM(BF122:BF143)),  2)</f>
        <v>0</v>
      </c>
      <c r="G36" s="105"/>
      <c r="H36" s="105"/>
      <c r="I36" s="106">
        <v>0.23</v>
      </c>
      <c r="J36" s="104">
        <f>ROUND(((SUM(BF122:BF143))*I36),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ROUND((SUM(BG122:BG143)),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ROUND((SUM(BH122:BH143)),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ROUND((SUM(BI122:BI143)),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2913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02-8 - Garáže - Rozvod stlačeného vzduchu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J122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3166</v>
      </c>
      <c r="E99" s="122"/>
      <c r="F99" s="122"/>
      <c r="G99" s="122"/>
      <c r="H99" s="122"/>
      <c r="I99" s="122"/>
      <c r="J99" s="123">
        <f>J123</f>
        <v>0</v>
      </c>
      <c r="L99" s="120"/>
    </row>
    <row r="100" spans="1:47" s="9" customFormat="1" ht="24.95" hidden="1" customHeight="1" x14ac:dyDescent="0.2">
      <c r="B100" s="120"/>
      <c r="D100" s="121" t="s">
        <v>3167</v>
      </c>
      <c r="E100" s="122"/>
      <c r="F100" s="122"/>
      <c r="G100" s="122"/>
      <c r="H100" s="122"/>
      <c r="I100" s="122"/>
      <c r="J100" s="123">
        <f>J141</f>
        <v>0</v>
      </c>
      <c r="L100" s="120"/>
    </row>
    <row r="101" spans="1:47" s="2" customFormat="1" ht="21.75" hidden="1" customHeight="1" x14ac:dyDescent="0.2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47" s="2" customFormat="1" ht="6.95" hidden="1" customHeight="1" x14ac:dyDescent="0.2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47" hidden="1" x14ac:dyDescent="0.2"/>
    <row r="104" spans="1:47" hidden="1" x14ac:dyDescent="0.2"/>
    <row r="105" spans="1:47" hidden="1" x14ac:dyDescent="0.2"/>
    <row r="106" spans="1:47" s="2" customFormat="1" ht="6.95" customHeight="1" x14ac:dyDescent="0.2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24.95" customHeight="1" x14ac:dyDescent="0.2">
      <c r="A107" s="29"/>
      <c r="B107" s="30"/>
      <c r="C107" s="18" t="s">
        <v>197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customHeight="1" x14ac:dyDescent="0.2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12" customHeight="1" x14ac:dyDescent="0.2">
      <c r="A109" s="29"/>
      <c r="B109" s="30"/>
      <c r="C109" s="24" t="s">
        <v>15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6.5" customHeight="1" x14ac:dyDescent="0.2">
      <c r="A110" s="29"/>
      <c r="B110" s="30"/>
      <c r="C110" s="29"/>
      <c r="D110" s="29"/>
      <c r="E110" s="252" t="str">
        <f>E7</f>
        <v>HS Hálkova - rekonštrukcia objektu, Hálkova 3, BA</v>
      </c>
      <c r="F110" s="253"/>
      <c r="G110" s="253"/>
      <c r="H110" s="253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1" customFormat="1" ht="12" customHeight="1" x14ac:dyDescent="0.2">
      <c r="B111" s="17"/>
      <c r="C111" s="24" t="s">
        <v>177</v>
      </c>
      <c r="L111" s="17"/>
    </row>
    <row r="112" spans="1:47" s="2" customFormat="1" ht="16.5" customHeight="1" x14ac:dyDescent="0.2">
      <c r="A112" s="29"/>
      <c r="B112" s="30"/>
      <c r="C112" s="29"/>
      <c r="D112" s="29"/>
      <c r="E112" s="252" t="s">
        <v>2913</v>
      </c>
      <c r="F112" s="251"/>
      <c r="G112" s="251"/>
      <c r="H112" s="251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4" t="s">
        <v>179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 x14ac:dyDescent="0.2">
      <c r="A114" s="29"/>
      <c r="B114" s="30"/>
      <c r="C114" s="29"/>
      <c r="D114" s="29"/>
      <c r="E114" s="225" t="str">
        <f>E11</f>
        <v>SO 02-8 - Garáže - Rozvod stlačeného vzduchu</v>
      </c>
      <c r="F114" s="251"/>
      <c r="G114" s="251"/>
      <c r="H114" s="251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 x14ac:dyDescent="0.2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 x14ac:dyDescent="0.2">
      <c r="A116" s="29"/>
      <c r="B116" s="30"/>
      <c r="C116" s="24" t="s">
        <v>19</v>
      </c>
      <c r="D116" s="29"/>
      <c r="E116" s="29"/>
      <c r="F116" s="22" t="str">
        <f>F14</f>
        <v xml:space="preserve"> </v>
      </c>
      <c r="G116" s="29"/>
      <c r="H116" s="29"/>
      <c r="I116" s="24" t="s">
        <v>21</v>
      </c>
      <c r="J116" s="55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 x14ac:dyDescent="0.2">
      <c r="A118" s="29"/>
      <c r="B118" s="30"/>
      <c r="C118" s="24" t="s">
        <v>22</v>
      </c>
      <c r="D118" s="29"/>
      <c r="E118" s="29"/>
      <c r="F118" s="22" t="str">
        <f>E17</f>
        <v xml:space="preserve"> </v>
      </c>
      <c r="G118" s="29"/>
      <c r="H118" s="29"/>
      <c r="I118" s="24" t="s">
        <v>27</v>
      </c>
      <c r="J118" s="27" t="str">
        <f>E23</f>
        <v xml:space="preserve">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4" t="s">
        <v>25</v>
      </c>
      <c r="D119" s="29"/>
      <c r="E119" s="29"/>
      <c r="F119" s="22" t="str">
        <f>IF(E20="","",E20)</f>
        <v>Vyplň údaj</v>
      </c>
      <c r="G119" s="29"/>
      <c r="H119" s="29"/>
      <c r="I119" s="24" t="s">
        <v>28</v>
      </c>
      <c r="J119" s="27" t="str">
        <f>E26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 x14ac:dyDescent="0.2">
      <c r="A121" s="128"/>
      <c r="B121" s="129"/>
      <c r="C121" s="130" t="s">
        <v>198</v>
      </c>
      <c r="D121" s="131" t="s">
        <v>56</v>
      </c>
      <c r="E121" s="131" t="s">
        <v>52</v>
      </c>
      <c r="F121" s="131" t="s">
        <v>53</v>
      </c>
      <c r="G121" s="131" t="s">
        <v>199</v>
      </c>
      <c r="H121" s="131" t="s">
        <v>200</v>
      </c>
      <c r="I121" s="131" t="s">
        <v>201</v>
      </c>
      <c r="J121" s="132" t="s">
        <v>183</v>
      </c>
      <c r="K121" s="133" t="s">
        <v>202</v>
      </c>
      <c r="L121" s="134"/>
      <c r="M121" s="62" t="s">
        <v>1</v>
      </c>
      <c r="N121" s="63" t="s">
        <v>35</v>
      </c>
      <c r="O121" s="63" t="s">
        <v>203</v>
      </c>
      <c r="P121" s="63" t="s">
        <v>204</v>
      </c>
      <c r="Q121" s="63" t="s">
        <v>205</v>
      </c>
      <c r="R121" s="63" t="s">
        <v>206</v>
      </c>
      <c r="S121" s="63" t="s">
        <v>207</v>
      </c>
      <c r="T121" s="64" t="s">
        <v>208</v>
      </c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</row>
    <row r="122" spans="1:65" s="2" customFormat="1" ht="22.9" customHeight="1" x14ac:dyDescent="0.25">
      <c r="A122" s="29"/>
      <c r="B122" s="30"/>
      <c r="C122" s="69" t="s">
        <v>184</v>
      </c>
      <c r="D122" s="29"/>
      <c r="E122" s="29"/>
      <c r="F122" s="29"/>
      <c r="G122" s="29"/>
      <c r="H122" s="29"/>
      <c r="I122" s="29"/>
      <c r="J122" s="135">
        <f>BK122</f>
        <v>0</v>
      </c>
      <c r="K122" s="29"/>
      <c r="L122" s="30"/>
      <c r="M122" s="65"/>
      <c r="N122" s="56"/>
      <c r="O122" s="66"/>
      <c r="P122" s="136">
        <f>P123+P141</f>
        <v>0</v>
      </c>
      <c r="Q122" s="66"/>
      <c r="R122" s="136">
        <f>R123+R141</f>
        <v>0</v>
      </c>
      <c r="S122" s="66"/>
      <c r="T122" s="137">
        <f>T123+T141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70</v>
      </c>
      <c r="AU122" s="14" t="s">
        <v>185</v>
      </c>
      <c r="BK122" s="138">
        <f>BK123+BK141</f>
        <v>0</v>
      </c>
    </row>
    <row r="123" spans="1:65" s="12" customFormat="1" ht="25.9" customHeight="1" x14ac:dyDescent="0.2">
      <c r="B123" s="139"/>
      <c r="D123" s="140" t="s">
        <v>70</v>
      </c>
      <c r="E123" s="141" t="s">
        <v>863</v>
      </c>
      <c r="F123" s="141" t="s">
        <v>3168</v>
      </c>
      <c r="I123" s="142"/>
      <c r="J123" s="143">
        <f>BK123</f>
        <v>0</v>
      </c>
      <c r="L123" s="139"/>
      <c r="M123" s="144"/>
      <c r="N123" s="145"/>
      <c r="O123" s="145"/>
      <c r="P123" s="146">
        <f>SUM(P124:P140)</f>
        <v>0</v>
      </c>
      <c r="Q123" s="145"/>
      <c r="R123" s="146">
        <f>SUM(R124:R140)</f>
        <v>0</v>
      </c>
      <c r="S123" s="145"/>
      <c r="T123" s="147">
        <f>SUM(T124:T140)</f>
        <v>0</v>
      </c>
      <c r="AR123" s="140" t="s">
        <v>78</v>
      </c>
      <c r="AT123" s="148" t="s">
        <v>70</v>
      </c>
      <c r="AU123" s="148" t="s">
        <v>71</v>
      </c>
      <c r="AY123" s="140" t="s">
        <v>211</v>
      </c>
      <c r="BK123" s="149">
        <f>SUM(BK124:BK140)</f>
        <v>0</v>
      </c>
    </row>
    <row r="124" spans="1:65" s="2" customFormat="1" ht="24.2" customHeight="1" x14ac:dyDescent="0.2">
      <c r="A124" s="29"/>
      <c r="B124" s="152"/>
      <c r="C124" s="153" t="s">
        <v>78</v>
      </c>
      <c r="D124" s="153" t="s">
        <v>213</v>
      </c>
      <c r="E124" s="154" t="s">
        <v>3169</v>
      </c>
      <c r="F124" s="155" t="s">
        <v>3170</v>
      </c>
      <c r="G124" s="156" t="s">
        <v>257</v>
      </c>
      <c r="H124" s="157">
        <v>30</v>
      </c>
      <c r="I124" s="158"/>
      <c r="J124" s="159">
        <f t="shared" ref="J124:J140" si="0">ROUND(I124*H124,2)</f>
        <v>0</v>
      </c>
      <c r="K124" s="160"/>
      <c r="L124" s="30"/>
      <c r="M124" s="161" t="s">
        <v>1</v>
      </c>
      <c r="N124" s="162" t="s">
        <v>37</v>
      </c>
      <c r="O124" s="58"/>
      <c r="P124" s="163">
        <f t="shared" ref="P124:P140" si="1">O124*H124</f>
        <v>0</v>
      </c>
      <c r="Q124" s="163">
        <v>0</v>
      </c>
      <c r="R124" s="163">
        <f t="shared" ref="R124:R140" si="2">Q124*H124</f>
        <v>0</v>
      </c>
      <c r="S124" s="163">
        <v>0</v>
      </c>
      <c r="T124" s="164">
        <f t="shared" ref="T124:T140" si="3"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5" t="s">
        <v>217</v>
      </c>
      <c r="AT124" s="165" t="s">
        <v>213</v>
      </c>
      <c r="AU124" s="165" t="s">
        <v>78</v>
      </c>
      <c r="AY124" s="14" t="s">
        <v>211</v>
      </c>
      <c r="BE124" s="166">
        <f t="shared" ref="BE124:BE140" si="4">IF(N124="základná",J124,0)</f>
        <v>0</v>
      </c>
      <c r="BF124" s="166">
        <f t="shared" ref="BF124:BF140" si="5">IF(N124="znížená",J124,0)</f>
        <v>0</v>
      </c>
      <c r="BG124" s="166">
        <f t="shared" ref="BG124:BG140" si="6">IF(N124="zákl. prenesená",J124,0)</f>
        <v>0</v>
      </c>
      <c r="BH124" s="166">
        <f t="shared" ref="BH124:BH140" si="7">IF(N124="zníž. prenesená",J124,0)</f>
        <v>0</v>
      </c>
      <c r="BI124" s="166">
        <f t="shared" ref="BI124:BI140" si="8">IF(N124="nulová",J124,0)</f>
        <v>0</v>
      </c>
      <c r="BJ124" s="14" t="s">
        <v>84</v>
      </c>
      <c r="BK124" s="166">
        <f t="shared" ref="BK124:BK140" si="9">ROUND(I124*H124,2)</f>
        <v>0</v>
      </c>
      <c r="BL124" s="14" t="s">
        <v>217</v>
      </c>
      <c r="BM124" s="165" t="s">
        <v>84</v>
      </c>
    </row>
    <row r="125" spans="1:65" s="2" customFormat="1" ht="24.2" customHeight="1" x14ac:dyDescent="0.2">
      <c r="A125" s="29"/>
      <c r="B125" s="152"/>
      <c r="C125" s="153" t="s">
        <v>84</v>
      </c>
      <c r="D125" s="153" t="s">
        <v>213</v>
      </c>
      <c r="E125" s="154" t="s">
        <v>3171</v>
      </c>
      <c r="F125" s="155" t="s">
        <v>3172</v>
      </c>
      <c r="G125" s="156" t="s">
        <v>257</v>
      </c>
      <c r="H125" s="157">
        <v>45</v>
      </c>
      <c r="I125" s="158"/>
      <c r="J125" s="159">
        <f t="shared" si="0"/>
        <v>0</v>
      </c>
      <c r="K125" s="160"/>
      <c r="L125" s="30"/>
      <c r="M125" s="161" t="s">
        <v>1</v>
      </c>
      <c r="N125" s="162" t="s">
        <v>37</v>
      </c>
      <c r="O125" s="58"/>
      <c r="P125" s="163">
        <f t="shared" si="1"/>
        <v>0</v>
      </c>
      <c r="Q125" s="163">
        <v>0</v>
      </c>
      <c r="R125" s="163">
        <f t="shared" si="2"/>
        <v>0</v>
      </c>
      <c r="S125" s="163">
        <v>0</v>
      </c>
      <c r="T125" s="164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5" t="s">
        <v>217</v>
      </c>
      <c r="AT125" s="165" t="s">
        <v>213</v>
      </c>
      <c r="AU125" s="165" t="s">
        <v>78</v>
      </c>
      <c r="AY125" s="14" t="s">
        <v>211</v>
      </c>
      <c r="BE125" s="166">
        <f t="shared" si="4"/>
        <v>0</v>
      </c>
      <c r="BF125" s="166">
        <f t="shared" si="5"/>
        <v>0</v>
      </c>
      <c r="BG125" s="166">
        <f t="shared" si="6"/>
        <v>0</v>
      </c>
      <c r="BH125" s="166">
        <f t="shared" si="7"/>
        <v>0</v>
      </c>
      <c r="BI125" s="166">
        <f t="shared" si="8"/>
        <v>0</v>
      </c>
      <c r="BJ125" s="14" t="s">
        <v>84</v>
      </c>
      <c r="BK125" s="166">
        <f t="shared" si="9"/>
        <v>0</v>
      </c>
      <c r="BL125" s="14" t="s">
        <v>217</v>
      </c>
      <c r="BM125" s="165" t="s">
        <v>217</v>
      </c>
    </row>
    <row r="126" spans="1:65" s="2" customFormat="1" ht="37.9" customHeight="1" x14ac:dyDescent="0.2">
      <c r="A126" s="29"/>
      <c r="B126" s="152"/>
      <c r="C126" s="153" t="s">
        <v>220</v>
      </c>
      <c r="D126" s="153" t="s">
        <v>213</v>
      </c>
      <c r="E126" s="154" t="s">
        <v>3173</v>
      </c>
      <c r="F126" s="155" t="s">
        <v>3174</v>
      </c>
      <c r="G126" s="156" t="s">
        <v>385</v>
      </c>
      <c r="H126" s="157">
        <v>1</v>
      </c>
      <c r="I126" s="158"/>
      <c r="J126" s="159">
        <f t="shared" si="0"/>
        <v>0</v>
      </c>
      <c r="K126" s="160"/>
      <c r="L126" s="30"/>
      <c r="M126" s="161" t="s">
        <v>1</v>
      </c>
      <c r="N126" s="162" t="s">
        <v>37</v>
      </c>
      <c r="O126" s="58"/>
      <c r="P126" s="163">
        <f t="shared" si="1"/>
        <v>0</v>
      </c>
      <c r="Q126" s="163">
        <v>0</v>
      </c>
      <c r="R126" s="163">
        <f t="shared" si="2"/>
        <v>0</v>
      </c>
      <c r="S126" s="163">
        <v>0</v>
      </c>
      <c r="T126" s="164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217</v>
      </c>
      <c r="AT126" s="165" t="s">
        <v>213</v>
      </c>
      <c r="AU126" s="165" t="s">
        <v>78</v>
      </c>
      <c r="AY126" s="14" t="s">
        <v>211</v>
      </c>
      <c r="BE126" s="166">
        <f t="shared" si="4"/>
        <v>0</v>
      </c>
      <c r="BF126" s="166">
        <f t="shared" si="5"/>
        <v>0</v>
      </c>
      <c r="BG126" s="166">
        <f t="shared" si="6"/>
        <v>0</v>
      </c>
      <c r="BH126" s="166">
        <f t="shared" si="7"/>
        <v>0</v>
      </c>
      <c r="BI126" s="166">
        <f t="shared" si="8"/>
        <v>0</v>
      </c>
      <c r="BJ126" s="14" t="s">
        <v>84</v>
      </c>
      <c r="BK126" s="166">
        <f t="shared" si="9"/>
        <v>0</v>
      </c>
      <c r="BL126" s="14" t="s">
        <v>217</v>
      </c>
      <c r="BM126" s="165" t="s">
        <v>224</v>
      </c>
    </row>
    <row r="127" spans="1:65" s="2" customFormat="1" ht="24.2" customHeight="1" x14ac:dyDescent="0.2">
      <c r="A127" s="29"/>
      <c r="B127" s="152"/>
      <c r="C127" s="153" t="s">
        <v>217</v>
      </c>
      <c r="D127" s="153" t="s">
        <v>213</v>
      </c>
      <c r="E127" s="154" t="s">
        <v>3175</v>
      </c>
      <c r="F127" s="155" t="s">
        <v>3176</v>
      </c>
      <c r="G127" s="156" t="s">
        <v>385</v>
      </c>
      <c r="H127" s="157">
        <v>5</v>
      </c>
      <c r="I127" s="158"/>
      <c r="J127" s="159">
        <f t="shared" si="0"/>
        <v>0</v>
      </c>
      <c r="K127" s="160"/>
      <c r="L127" s="30"/>
      <c r="M127" s="161" t="s">
        <v>1</v>
      </c>
      <c r="N127" s="162" t="s">
        <v>37</v>
      </c>
      <c r="O127" s="58"/>
      <c r="P127" s="163">
        <f t="shared" si="1"/>
        <v>0</v>
      </c>
      <c r="Q127" s="163">
        <v>0</v>
      </c>
      <c r="R127" s="163">
        <f t="shared" si="2"/>
        <v>0</v>
      </c>
      <c r="S127" s="163">
        <v>0</v>
      </c>
      <c r="T127" s="164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217</v>
      </c>
      <c r="AT127" s="165" t="s">
        <v>213</v>
      </c>
      <c r="AU127" s="165" t="s">
        <v>78</v>
      </c>
      <c r="AY127" s="14" t="s">
        <v>211</v>
      </c>
      <c r="BE127" s="166">
        <f t="shared" si="4"/>
        <v>0</v>
      </c>
      <c r="BF127" s="166">
        <f t="shared" si="5"/>
        <v>0</v>
      </c>
      <c r="BG127" s="166">
        <f t="shared" si="6"/>
        <v>0</v>
      </c>
      <c r="BH127" s="166">
        <f t="shared" si="7"/>
        <v>0</v>
      </c>
      <c r="BI127" s="166">
        <f t="shared" si="8"/>
        <v>0</v>
      </c>
      <c r="BJ127" s="14" t="s">
        <v>84</v>
      </c>
      <c r="BK127" s="166">
        <f t="shared" si="9"/>
        <v>0</v>
      </c>
      <c r="BL127" s="14" t="s">
        <v>217</v>
      </c>
      <c r="BM127" s="165" t="s">
        <v>227</v>
      </c>
    </row>
    <row r="128" spans="1:65" s="2" customFormat="1" ht="24.2" customHeight="1" x14ac:dyDescent="0.2">
      <c r="A128" s="29"/>
      <c r="B128" s="152"/>
      <c r="C128" s="153" t="s">
        <v>228</v>
      </c>
      <c r="D128" s="153" t="s">
        <v>213</v>
      </c>
      <c r="E128" s="154" t="s">
        <v>3177</v>
      </c>
      <c r="F128" s="155" t="s">
        <v>3178</v>
      </c>
      <c r="G128" s="156" t="s">
        <v>385</v>
      </c>
      <c r="H128" s="157">
        <v>6</v>
      </c>
      <c r="I128" s="158"/>
      <c r="J128" s="159">
        <f t="shared" si="0"/>
        <v>0</v>
      </c>
      <c r="K128" s="160"/>
      <c r="L128" s="30"/>
      <c r="M128" s="161" t="s">
        <v>1</v>
      </c>
      <c r="N128" s="162" t="s">
        <v>37</v>
      </c>
      <c r="O128" s="58"/>
      <c r="P128" s="163">
        <f t="shared" si="1"/>
        <v>0</v>
      </c>
      <c r="Q128" s="163">
        <v>0</v>
      </c>
      <c r="R128" s="163">
        <f t="shared" si="2"/>
        <v>0</v>
      </c>
      <c r="S128" s="163">
        <v>0</v>
      </c>
      <c r="T128" s="164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217</v>
      </c>
      <c r="AT128" s="165" t="s">
        <v>213</v>
      </c>
      <c r="AU128" s="165" t="s">
        <v>78</v>
      </c>
      <c r="AY128" s="14" t="s">
        <v>211</v>
      </c>
      <c r="BE128" s="166">
        <f t="shared" si="4"/>
        <v>0</v>
      </c>
      <c r="BF128" s="166">
        <f t="shared" si="5"/>
        <v>0</v>
      </c>
      <c r="BG128" s="166">
        <f t="shared" si="6"/>
        <v>0</v>
      </c>
      <c r="BH128" s="166">
        <f t="shared" si="7"/>
        <v>0</v>
      </c>
      <c r="BI128" s="166">
        <f t="shared" si="8"/>
        <v>0</v>
      </c>
      <c r="BJ128" s="14" t="s">
        <v>84</v>
      </c>
      <c r="BK128" s="166">
        <f t="shared" si="9"/>
        <v>0</v>
      </c>
      <c r="BL128" s="14" t="s">
        <v>217</v>
      </c>
      <c r="BM128" s="165" t="s">
        <v>231</v>
      </c>
    </row>
    <row r="129" spans="1:65" s="2" customFormat="1" ht="24.2" customHeight="1" x14ac:dyDescent="0.2">
      <c r="A129" s="29"/>
      <c r="B129" s="152"/>
      <c r="C129" s="153" t="s">
        <v>224</v>
      </c>
      <c r="D129" s="153" t="s">
        <v>213</v>
      </c>
      <c r="E129" s="154" t="s">
        <v>3179</v>
      </c>
      <c r="F129" s="155" t="s">
        <v>3180</v>
      </c>
      <c r="G129" s="156" t="s">
        <v>385</v>
      </c>
      <c r="H129" s="157">
        <v>1</v>
      </c>
      <c r="I129" s="158"/>
      <c r="J129" s="159">
        <f t="shared" si="0"/>
        <v>0</v>
      </c>
      <c r="K129" s="160"/>
      <c r="L129" s="30"/>
      <c r="M129" s="161" t="s">
        <v>1</v>
      </c>
      <c r="N129" s="162" t="s">
        <v>37</v>
      </c>
      <c r="O129" s="58"/>
      <c r="P129" s="163">
        <f t="shared" si="1"/>
        <v>0</v>
      </c>
      <c r="Q129" s="163">
        <v>0</v>
      </c>
      <c r="R129" s="163">
        <f t="shared" si="2"/>
        <v>0</v>
      </c>
      <c r="S129" s="163">
        <v>0</v>
      </c>
      <c r="T129" s="16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217</v>
      </c>
      <c r="AT129" s="165" t="s">
        <v>213</v>
      </c>
      <c r="AU129" s="165" t="s">
        <v>78</v>
      </c>
      <c r="AY129" s="14" t="s">
        <v>211</v>
      </c>
      <c r="BE129" s="166">
        <f t="shared" si="4"/>
        <v>0</v>
      </c>
      <c r="BF129" s="166">
        <f t="shared" si="5"/>
        <v>0</v>
      </c>
      <c r="BG129" s="166">
        <f t="shared" si="6"/>
        <v>0</v>
      </c>
      <c r="BH129" s="166">
        <f t="shared" si="7"/>
        <v>0</v>
      </c>
      <c r="BI129" s="166">
        <f t="shared" si="8"/>
        <v>0</v>
      </c>
      <c r="BJ129" s="14" t="s">
        <v>84</v>
      </c>
      <c r="BK129" s="166">
        <f t="shared" si="9"/>
        <v>0</v>
      </c>
      <c r="BL129" s="14" t="s">
        <v>217</v>
      </c>
      <c r="BM129" s="165" t="s">
        <v>234</v>
      </c>
    </row>
    <row r="130" spans="1:65" s="2" customFormat="1" ht="24.2" customHeight="1" x14ac:dyDescent="0.2">
      <c r="A130" s="29"/>
      <c r="B130" s="152"/>
      <c r="C130" s="153" t="s">
        <v>235</v>
      </c>
      <c r="D130" s="153" t="s">
        <v>213</v>
      </c>
      <c r="E130" s="154" t="s">
        <v>3181</v>
      </c>
      <c r="F130" s="155" t="s">
        <v>3182</v>
      </c>
      <c r="G130" s="156" t="s">
        <v>385</v>
      </c>
      <c r="H130" s="157">
        <v>1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37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217</v>
      </c>
      <c r="AT130" s="165" t="s">
        <v>213</v>
      </c>
      <c r="AU130" s="165" t="s">
        <v>78</v>
      </c>
      <c r="AY130" s="14" t="s">
        <v>211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84</v>
      </c>
      <c r="BK130" s="166">
        <f t="shared" si="9"/>
        <v>0</v>
      </c>
      <c r="BL130" s="14" t="s">
        <v>217</v>
      </c>
      <c r="BM130" s="165" t="s">
        <v>239</v>
      </c>
    </row>
    <row r="131" spans="1:65" s="2" customFormat="1" ht="16.5" customHeight="1" x14ac:dyDescent="0.2">
      <c r="A131" s="29"/>
      <c r="B131" s="152"/>
      <c r="C131" s="153" t="s">
        <v>227</v>
      </c>
      <c r="D131" s="153" t="s">
        <v>213</v>
      </c>
      <c r="E131" s="154" t="s">
        <v>3183</v>
      </c>
      <c r="F131" s="155" t="s">
        <v>3184</v>
      </c>
      <c r="G131" s="156" t="s">
        <v>385</v>
      </c>
      <c r="H131" s="157">
        <v>1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37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217</v>
      </c>
      <c r="AT131" s="165" t="s">
        <v>213</v>
      </c>
      <c r="AU131" s="165" t="s">
        <v>78</v>
      </c>
      <c r="AY131" s="14" t="s">
        <v>211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84</v>
      </c>
      <c r="BK131" s="166">
        <f t="shared" si="9"/>
        <v>0</v>
      </c>
      <c r="BL131" s="14" t="s">
        <v>217</v>
      </c>
      <c r="BM131" s="165" t="s">
        <v>243</v>
      </c>
    </row>
    <row r="132" spans="1:65" s="2" customFormat="1" ht="37.9" customHeight="1" x14ac:dyDescent="0.2">
      <c r="A132" s="29"/>
      <c r="B132" s="152"/>
      <c r="C132" s="153" t="s">
        <v>244</v>
      </c>
      <c r="D132" s="153" t="s">
        <v>213</v>
      </c>
      <c r="E132" s="154" t="s">
        <v>3185</v>
      </c>
      <c r="F132" s="155" t="s">
        <v>3186</v>
      </c>
      <c r="G132" s="156" t="s">
        <v>385</v>
      </c>
      <c r="H132" s="157">
        <v>5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37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217</v>
      </c>
      <c r="AT132" s="165" t="s">
        <v>213</v>
      </c>
      <c r="AU132" s="165" t="s">
        <v>78</v>
      </c>
      <c r="AY132" s="14" t="s">
        <v>211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84</v>
      </c>
      <c r="BK132" s="166">
        <f t="shared" si="9"/>
        <v>0</v>
      </c>
      <c r="BL132" s="14" t="s">
        <v>217</v>
      </c>
      <c r="BM132" s="165" t="s">
        <v>247</v>
      </c>
    </row>
    <row r="133" spans="1:65" s="2" customFormat="1" ht="37.9" customHeight="1" x14ac:dyDescent="0.2">
      <c r="A133" s="29"/>
      <c r="B133" s="152"/>
      <c r="C133" s="153" t="s">
        <v>231</v>
      </c>
      <c r="D133" s="153" t="s">
        <v>213</v>
      </c>
      <c r="E133" s="154" t="s">
        <v>2830</v>
      </c>
      <c r="F133" s="155" t="s">
        <v>2831</v>
      </c>
      <c r="G133" s="156" t="s">
        <v>385</v>
      </c>
      <c r="H133" s="157">
        <v>5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37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217</v>
      </c>
      <c r="AT133" s="165" t="s">
        <v>213</v>
      </c>
      <c r="AU133" s="165" t="s">
        <v>78</v>
      </c>
      <c r="AY133" s="14" t="s">
        <v>211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84</v>
      </c>
      <c r="BK133" s="166">
        <f t="shared" si="9"/>
        <v>0</v>
      </c>
      <c r="BL133" s="14" t="s">
        <v>217</v>
      </c>
      <c r="BM133" s="165" t="s">
        <v>250</v>
      </c>
    </row>
    <row r="134" spans="1:65" s="2" customFormat="1" ht="49.15" customHeight="1" x14ac:dyDescent="0.2">
      <c r="A134" s="29"/>
      <c r="B134" s="152"/>
      <c r="C134" s="153" t="s">
        <v>251</v>
      </c>
      <c r="D134" s="153" t="s">
        <v>213</v>
      </c>
      <c r="E134" s="154" t="s">
        <v>3187</v>
      </c>
      <c r="F134" s="155" t="s">
        <v>3188</v>
      </c>
      <c r="G134" s="156" t="s">
        <v>385</v>
      </c>
      <c r="H134" s="157">
        <v>1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37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217</v>
      </c>
      <c r="AT134" s="165" t="s">
        <v>213</v>
      </c>
      <c r="AU134" s="165" t="s">
        <v>78</v>
      </c>
      <c r="AY134" s="14" t="s">
        <v>211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84</v>
      </c>
      <c r="BK134" s="166">
        <f t="shared" si="9"/>
        <v>0</v>
      </c>
      <c r="BL134" s="14" t="s">
        <v>217</v>
      </c>
      <c r="BM134" s="165" t="s">
        <v>254</v>
      </c>
    </row>
    <row r="135" spans="1:65" s="2" customFormat="1" ht="44.25" customHeight="1" x14ac:dyDescent="0.2">
      <c r="A135" s="29"/>
      <c r="B135" s="152"/>
      <c r="C135" s="153" t="s">
        <v>234</v>
      </c>
      <c r="D135" s="153" t="s">
        <v>213</v>
      </c>
      <c r="E135" s="154" t="s">
        <v>3189</v>
      </c>
      <c r="F135" s="155" t="s">
        <v>3190</v>
      </c>
      <c r="G135" s="156" t="s">
        <v>385</v>
      </c>
      <c r="H135" s="157">
        <v>1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37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217</v>
      </c>
      <c r="AT135" s="165" t="s">
        <v>213</v>
      </c>
      <c r="AU135" s="165" t="s">
        <v>78</v>
      </c>
      <c r="AY135" s="14" t="s">
        <v>211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84</v>
      </c>
      <c r="BK135" s="166">
        <f t="shared" si="9"/>
        <v>0</v>
      </c>
      <c r="BL135" s="14" t="s">
        <v>217</v>
      </c>
      <c r="BM135" s="165" t="s">
        <v>266</v>
      </c>
    </row>
    <row r="136" spans="1:65" s="2" customFormat="1" ht="16.5" customHeight="1" x14ac:dyDescent="0.2">
      <c r="A136" s="29"/>
      <c r="B136" s="152"/>
      <c r="C136" s="153" t="s">
        <v>259</v>
      </c>
      <c r="D136" s="153" t="s">
        <v>213</v>
      </c>
      <c r="E136" s="154" t="s">
        <v>2836</v>
      </c>
      <c r="F136" s="155" t="s">
        <v>2837</v>
      </c>
      <c r="G136" s="156" t="s">
        <v>385</v>
      </c>
      <c r="H136" s="157">
        <v>1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37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217</v>
      </c>
      <c r="AT136" s="165" t="s">
        <v>213</v>
      </c>
      <c r="AU136" s="165" t="s">
        <v>78</v>
      </c>
      <c r="AY136" s="14" t="s">
        <v>211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84</v>
      </c>
      <c r="BK136" s="166">
        <f t="shared" si="9"/>
        <v>0</v>
      </c>
      <c r="BL136" s="14" t="s">
        <v>217</v>
      </c>
      <c r="BM136" s="165" t="s">
        <v>270</v>
      </c>
    </row>
    <row r="137" spans="1:65" s="2" customFormat="1" ht="24.2" customHeight="1" x14ac:dyDescent="0.2">
      <c r="A137" s="29"/>
      <c r="B137" s="152"/>
      <c r="C137" s="153" t="s">
        <v>239</v>
      </c>
      <c r="D137" s="153" t="s">
        <v>213</v>
      </c>
      <c r="E137" s="154" t="s">
        <v>3191</v>
      </c>
      <c r="F137" s="155" t="s">
        <v>3192</v>
      </c>
      <c r="G137" s="156" t="s">
        <v>2840</v>
      </c>
      <c r="H137" s="157">
        <v>75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37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217</v>
      </c>
      <c r="AT137" s="165" t="s">
        <v>213</v>
      </c>
      <c r="AU137" s="165" t="s">
        <v>78</v>
      </c>
      <c r="AY137" s="14" t="s">
        <v>211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84</v>
      </c>
      <c r="BK137" s="166">
        <f t="shared" si="9"/>
        <v>0</v>
      </c>
      <c r="BL137" s="14" t="s">
        <v>217</v>
      </c>
      <c r="BM137" s="165" t="s">
        <v>273</v>
      </c>
    </row>
    <row r="138" spans="1:65" s="2" customFormat="1" ht="16.5" customHeight="1" x14ac:dyDescent="0.2">
      <c r="A138" s="29"/>
      <c r="B138" s="152"/>
      <c r="C138" s="153" t="s">
        <v>267</v>
      </c>
      <c r="D138" s="153" t="s">
        <v>213</v>
      </c>
      <c r="E138" s="154" t="s">
        <v>2841</v>
      </c>
      <c r="F138" s="155" t="s">
        <v>2842</v>
      </c>
      <c r="G138" s="156" t="s">
        <v>2840</v>
      </c>
      <c r="H138" s="157">
        <v>75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37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217</v>
      </c>
      <c r="AT138" s="165" t="s">
        <v>213</v>
      </c>
      <c r="AU138" s="165" t="s">
        <v>78</v>
      </c>
      <c r="AY138" s="14" t="s">
        <v>211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84</v>
      </c>
      <c r="BK138" s="166">
        <f t="shared" si="9"/>
        <v>0</v>
      </c>
      <c r="BL138" s="14" t="s">
        <v>217</v>
      </c>
      <c r="BM138" s="165" t="s">
        <v>277</v>
      </c>
    </row>
    <row r="139" spans="1:65" s="2" customFormat="1" ht="37.9" customHeight="1" x14ac:dyDescent="0.2">
      <c r="A139" s="29"/>
      <c r="B139" s="152"/>
      <c r="C139" s="153" t="s">
        <v>243</v>
      </c>
      <c r="D139" s="153" t="s">
        <v>213</v>
      </c>
      <c r="E139" s="154" t="s">
        <v>3193</v>
      </c>
      <c r="F139" s="155" t="s">
        <v>3194</v>
      </c>
      <c r="G139" s="156" t="s">
        <v>385</v>
      </c>
      <c r="H139" s="157">
        <v>40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37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217</v>
      </c>
      <c r="AT139" s="165" t="s">
        <v>213</v>
      </c>
      <c r="AU139" s="165" t="s">
        <v>78</v>
      </c>
      <c r="AY139" s="14" t="s">
        <v>211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84</v>
      </c>
      <c r="BK139" s="166">
        <f t="shared" si="9"/>
        <v>0</v>
      </c>
      <c r="BL139" s="14" t="s">
        <v>217</v>
      </c>
      <c r="BM139" s="165" t="s">
        <v>280</v>
      </c>
    </row>
    <row r="140" spans="1:65" s="2" customFormat="1" ht="16.5" customHeight="1" x14ac:dyDescent="0.2">
      <c r="A140" s="29"/>
      <c r="B140" s="152"/>
      <c r="C140" s="153" t="s">
        <v>274</v>
      </c>
      <c r="D140" s="153" t="s">
        <v>213</v>
      </c>
      <c r="E140" s="154" t="s">
        <v>2845</v>
      </c>
      <c r="F140" s="155" t="s">
        <v>2846</v>
      </c>
      <c r="G140" s="156" t="s">
        <v>385</v>
      </c>
      <c r="H140" s="157">
        <v>1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37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217</v>
      </c>
      <c r="AT140" s="165" t="s">
        <v>213</v>
      </c>
      <c r="AU140" s="165" t="s">
        <v>78</v>
      </c>
      <c r="AY140" s="14" t="s">
        <v>211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84</v>
      </c>
      <c r="BK140" s="166">
        <f t="shared" si="9"/>
        <v>0</v>
      </c>
      <c r="BL140" s="14" t="s">
        <v>217</v>
      </c>
      <c r="BM140" s="165" t="s">
        <v>284</v>
      </c>
    </row>
    <row r="141" spans="1:65" s="12" customFormat="1" ht="25.9" customHeight="1" x14ac:dyDescent="0.2">
      <c r="B141" s="139"/>
      <c r="D141" s="140" t="s">
        <v>70</v>
      </c>
      <c r="E141" s="141" t="s">
        <v>872</v>
      </c>
      <c r="F141" s="141" t="s">
        <v>2513</v>
      </c>
      <c r="I141" s="142"/>
      <c r="J141" s="143">
        <f>BK141</f>
        <v>0</v>
      </c>
      <c r="L141" s="139"/>
      <c r="M141" s="144"/>
      <c r="N141" s="145"/>
      <c r="O141" s="145"/>
      <c r="P141" s="146">
        <f>SUM(P142:P143)</f>
        <v>0</v>
      </c>
      <c r="Q141" s="145"/>
      <c r="R141" s="146">
        <f>SUM(R142:R143)</f>
        <v>0</v>
      </c>
      <c r="S141" s="145"/>
      <c r="T141" s="147">
        <f>SUM(T142:T143)</f>
        <v>0</v>
      </c>
      <c r="AR141" s="140" t="s">
        <v>78</v>
      </c>
      <c r="AT141" s="148" t="s">
        <v>70</v>
      </c>
      <c r="AU141" s="148" t="s">
        <v>71</v>
      </c>
      <c r="AY141" s="140" t="s">
        <v>211</v>
      </c>
      <c r="BK141" s="149">
        <f>SUM(BK142:BK143)</f>
        <v>0</v>
      </c>
    </row>
    <row r="142" spans="1:65" s="2" customFormat="1" ht="24.2" customHeight="1" x14ac:dyDescent="0.2">
      <c r="A142" s="29"/>
      <c r="B142" s="152"/>
      <c r="C142" s="153" t="s">
        <v>247</v>
      </c>
      <c r="D142" s="153" t="s">
        <v>213</v>
      </c>
      <c r="E142" s="154" t="s">
        <v>2848</v>
      </c>
      <c r="F142" s="155" t="s">
        <v>2849</v>
      </c>
      <c r="G142" s="156" t="s">
        <v>2719</v>
      </c>
      <c r="H142" s="157">
        <v>1</v>
      </c>
      <c r="I142" s="158"/>
      <c r="J142" s="159">
        <f>ROUND(I142*H142,2)</f>
        <v>0</v>
      </c>
      <c r="K142" s="160"/>
      <c r="L142" s="30"/>
      <c r="M142" s="161" t="s">
        <v>1</v>
      </c>
      <c r="N142" s="162" t="s">
        <v>37</v>
      </c>
      <c r="O142" s="58"/>
      <c r="P142" s="163">
        <f>O142*H142</f>
        <v>0</v>
      </c>
      <c r="Q142" s="163">
        <v>0</v>
      </c>
      <c r="R142" s="163">
        <f>Q142*H142</f>
        <v>0</v>
      </c>
      <c r="S142" s="163">
        <v>0</v>
      </c>
      <c r="T142" s="164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217</v>
      </c>
      <c r="AT142" s="165" t="s">
        <v>213</v>
      </c>
      <c r="AU142" s="165" t="s">
        <v>78</v>
      </c>
      <c r="AY142" s="14" t="s">
        <v>211</v>
      </c>
      <c r="BE142" s="166">
        <f>IF(N142="základná",J142,0)</f>
        <v>0</v>
      </c>
      <c r="BF142" s="166">
        <f>IF(N142="znížená",J142,0)</f>
        <v>0</v>
      </c>
      <c r="BG142" s="166">
        <f>IF(N142="zákl. prenesená",J142,0)</f>
        <v>0</v>
      </c>
      <c r="BH142" s="166">
        <f>IF(N142="zníž. prenesená",J142,0)</f>
        <v>0</v>
      </c>
      <c r="BI142" s="166">
        <f>IF(N142="nulová",J142,0)</f>
        <v>0</v>
      </c>
      <c r="BJ142" s="14" t="s">
        <v>84</v>
      </c>
      <c r="BK142" s="166">
        <f>ROUND(I142*H142,2)</f>
        <v>0</v>
      </c>
      <c r="BL142" s="14" t="s">
        <v>217</v>
      </c>
      <c r="BM142" s="165" t="s">
        <v>291</v>
      </c>
    </row>
    <row r="143" spans="1:65" s="2" customFormat="1" ht="16.5" customHeight="1" x14ac:dyDescent="0.2">
      <c r="A143" s="29"/>
      <c r="B143" s="152"/>
      <c r="C143" s="153" t="s">
        <v>281</v>
      </c>
      <c r="D143" s="153" t="s">
        <v>213</v>
      </c>
      <c r="E143" s="154" t="s">
        <v>3195</v>
      </c>
      <c r="F143" s="155" t="s">
        <v>2851</v>
      </c>
      <c r="G143" s="156" t="s">
        <v>2719</v>
      </c>
      <c r="H143" s="157">
        <v>1</v>
      </c>
      <c r="I143" s="158"/>
      <c r="J143" s="159">
        <f>ROUND(I143*H143,2)</f>
        <v>0</v>
      </c>
      <c r="K143" s="160"/>
      <c r="L143" s="30"/>
      <c r="M143" s="179" t="s">
        <v>1</v>
      </c>
      <c r="N143" s="180" t="s">
        <v>37</v>
      </c>
      <c r="O143" s="181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217</v>
      </c>
      <c r="AT143" s="165" t="s">
        <v>213</v>
      </c>
      <c r="AU143" s="165" t="s">
        <v>78</v>
      </c>
      <c r="AY143" s="14" t="s">
        <v>211</v>
      </c>
      <c r="BE143" s="166">
        <f>IF(N143="základná",J143,0)</f>
        <v>0</v>
      </c>
      <c r="BF143" s="166">
        <f>IF(N143="znížená",J143,0)</f>
        <v>0</v>
      </c>
      <c r="BG143" s="166">
        <f>IF(N143="zákl. prenesená",J143,0)</f>
        <v>0</v>
      </c>
      <c r="BH143" s="166">
        <f>IF(N143="zníž. prenesená",J143,0)</f>
        <v>0</v>
      </c>
      <c r="BI143" s="166">
        <f>IF(N143="nulová",J143,0)</f>
        <v>0</v>
      </c>
      <c r="BJ143" s="14" t="s">
        <v>84</v>
      </c>
      <c r="BK143" s="166">
        <f>ROUND(I143*H143,2)</f>
        <v>0</v>
      </c>
      <c r="BL143" s="14" t="s">
        <v>217</v>
      </c>
      <c r="BM143" s="165" t="s">
        <v>287</v>
      </c>
    </row>
    <row r="144" spans="1:65" s="2" customFormat="1" ht="6.95" customHeight="1" x14ac:dyDescent="0.2">
      <c r="A144" s="29"/>
      <c r="B144" s="47"/>
      <c r="C144" s="48"/>
      <c r="D144" s="48"/>
      <c r="E144" s="48"/>
      <c r="F144" s="48"/>
      <c r="G144" s="48"/>
      <c r="H144" s="48"/>
      <c r="I144" s="48"/>
      <c r="J144" s="48"/>
      <c r="K144" s="48"/>
      <c r="L144" s="30"/>
      <c r="M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</sheetData>
  <autoFilter ref="C121:K143" xr:uid="{00000000-0009-0000-0000-000017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BM140"/>
  <sheetViews>
    <sheetView showGridLines="0" workbookViewId="0">
      <selection activeCell="J115" sqref="J115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160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2913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3196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ROUND(J121,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ROUND((SUM(BE121:BE139)),  2)</f>
        <v>0</v>
      </c>
      <c r="G35" s="105"/>
      <c r="H35" s="105"/>
      <c r="I35" s="106">
        <v>0.23</v>
      </c>
      <c r="J35" s="104">
        <f>ROUND(((SUM(BE121:BE139))*I35),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ROUND((SUM(BF121:BF139)),  2)</f>
        <v>0</v>
      </c>
      <c r="G36" s="105"/>
      <c r="H36" s="105"/>
      <c r="I36" s="106">
        <v>0.23</v>
      </c>
      <c r="J36" s="104">
        <f>ROUND(((SUM(BF121:BF139))*I36),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ROUND((SUM(BG121:BG139)),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ROUND((SUM(BH121:BH139)),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ROUND((SUM(BI121:BI139)),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2913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02-9 - Garáže - Odsávanie výfukových plynov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J121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3197</v>
      </c>
      <c r="E99" s="122"/>
      <c r="F99" s="122"/>
      <c r="G99" s="122"/>
      <c r="H99" s="122"/>
      <c r="I99" s="122"/>
      <c r="J99" s="123">
        <f>J122</f>
        <v>0</v>
      </c>
      <c r="L99" s="120"/>
    </row>
    <row r="100" spans="1:47" s="2" customFormat="1" ht="21.75" hidden="1" customHeight="1" x14ac:dyDescent="0.2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47" s="2" customFormat="1" ht="6.95" hidden="1" customHeight="1" x14ac:dyDescent="0.2">
      <c r="A101" s="29"/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47" hidden="1" x14ac:dyDescent="0.2"/>
    <row r="103" spans="1:47" hidden="1" x14ac:dyDescent="0.2"/>
    <row r="104" spans="1:47" hidden="1" x14ac:dyDescent="0.2"/>
    <row r="105" spans="1:47" s="2" customFormat="1" ht="6.95" customHeight="1" x14ac:dyDescent="0.2">
      <c r="A105" s="29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47" s="2" customFormat="1" ht="24.95" customHeight="1" x14ac:dyDescent="0.2">
      <c r="A106" s="29"/>
      <c r="B106" s="30"/>
      <c r="C106" s="18" t="s">
        <v>197</v>
      </c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6.95" customHeight="1" x14ac:dyDescent="0.2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12" customHeight="1" x14ac:dyDescent="0.2">
      <c r="A108" s="29"/>
      <c r="B108" s="30"/>
      <c r="C108" s="24" t="s">
        <v>15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16.5" customHeight="1" x14ac:dyDescent="0.2">
      <c r="A109" s="29"/>
      <c r="B109" s="30"/>
      <c r="C109" s="29"/>
      <c r="D109" s="29"/>
      <c r="E109" s="252" t="str">
        <f>E7</f>
        <v>HS Hálkova - rekonštrukcia objektu, Hálkova 3, BA</v>
      </c>
      <c r="F109" s="253"/>
      <c r="G109" s="253"/>
      <c r="H109" s="253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1" customFormat="1" ht="12" customHeight="1" x14ac:dyDescent="0.2">
      <c r="B110" s="17"/>
      <c r="C110" s="24" t="s">
        <v>177</v>
      </c>
      <c r="L110" s="17"/>
    </row>
    <row r="111" spans="1:47" s="2" customFormat="1" ht="16.5" customHeight="1" x14ac:dyDescent="0.2">
      <c r="A111" s="29"/>
      <c r="B111" s="30"/>
      <c r="C111" s="29"/>
      <c r="D111" s="29"/>
      <c r="E111" s="252" t="s">
        <v>2913</v>
      </c>
      <c r="F111" s="251"/>
      <c r="G111" s="251"/>
      <c r="H111" s="251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12" customHeight="1" x14ac:dyDescent="0.2">
      <c r="A112" s="29"/>
      <c r="B112" s="30"/>
      <c r="C112" s="24" t="s">
        <v>179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 x14ac:dyDescent="0.2">
      <c r="A113" s="29"/>
      <c r="B113" s="30"/>
      <c r="C113" s="29"/>
      <c r="D113" s="29"/>
      <c r="E113" s="225" t="str">
        <f>E11</f>
        <v>SO 02-9 - Garáže - Odsávanie výfukových plynov</v>
      </c>
      <c r="F113" s="251"/>
      <c r="G113" s="251"/>
      <c r="H113" s="251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 x14ac:dyDescent="0.2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 x14ac:dyDescent="0.2">
      <c r="A115" s="29"/>
      <c r="B115" s="30"/>
      <c r="C115" s="24" t="s">
        <v>19</v>
      </c>
      <c r="D115" s="29"/>
      <c r="E115" s="29"/>
      <c r="F115" s="22" t="str">
        <f>F14</f>
        <v xml:space="preserve"> </v>
      </c>
      <c r="G115" s="29"/>
      <c r="H115" s="29"/>
      <c r="I115" s="24" t="s">
        <v>21</v>
      </c>
      <c r="J115" s="55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 x14ac:dyDescent="0.2">
      <c r="A117" s="29"/>
      <c r="B117" s="30"/>
      <c r="C117" s="24" t="s">
        <v>22</v>
      </c>
      <c r="D117" s="29"/>
      <c r="E117" s="29"/>
      <c r="F117" s="22" t="str">
        <f>E17</f>
        <v xml:space="preserve"> </v>
      </c>
      <c r="G117" s="29"/>
      <c r="H117" s="29"/>
      <c r="I117" s="24" t="s">
        <v>27</v>
      </c>
      <c r="J117" s="27" t="str">
        <f>E23</f>
        <v xml:space="preserve"> 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 x14ac:dyDescent="0.2">
      <c r="A118" s="29"/>
      <c r="B118" s="30"/>
      <c r="C118" s="24" t="s">
        <v>25</v>
      </c>
      <c r="D118" s="29"/>
      <c r="E118" s="29"/>
      <c r="F118" s="22" t="str">
        <f>IF(E20="","",E20)</f>
        <v>Vyplň údaj</v>
      </c>
      <c r="G118" s="29"/>
      <c r="H118" s="29"/>
      <c r="I118" s="24" t="s">
        <v>28</v>
      </c>
      <c r="J118" s="27" t="str">
        <f>E26</f>
        <v xml:space="preserve">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 x14ac:dyDescent="0.2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 x14ac:dyDescent="0.2">
      <c r="A120" s="128"/>
      <c r="B120" s="129"/>
      <c r="C120" s="130" t="s">
        <v>198</v>
      </c>
      <c r="D120" s="131" t="s">
        <v>56</v>
      </c>
      <c r="E120" s="131" t="s">
        <v>52</v>
      </c>
      <c r="F120" s="131" t="s">
        <v>53</v>
      </c>
      <c r="G120" s="131" t="s">
        <v>199</v>
      </c>
      <c r="H120" s="131" t="s">
        <v>200</v>
      </c>
      <c r="I120" s="131" t="s">
        <v>201</v>
      </c>
      <c r="J120" s="132" t="s">
        <v>183</v>
      </c>
      <c r="K120" s="133" t="s">
        <v>202</v>
      </c>
      <c r="L120" s="134"/>
      <c r="M120" s="62" t="s">
        <v>1</v>
      </c>
      <c r="N120" s="63" t="s">
        <v>35</v>
      </c>
      <c r="O120" s="63" t="s">
        <v>203</v>
      </c>
      <c r="P120" s="63" t="s">
        <v>204</v>
      </c>
      <c r="Q120" s="63" t="s">
        <v>205</v>
      </c>
      <c r="R120" s="63" t="s">
        <v>206</v>
      </c>
      <c r="S120" s="63" t="s">
        <v>207</v>
      </c>
      <c r="T120" s="64" t="s">
        <v>208</v>
      </c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</row>
    <row r="121" spans="1:65" s="2" customFormat="1" ht="22.9" customHeight="1" x14ac:dyDescent="0.25">
      <c r="A121" s="29"/>
      <c r="B121" s="30"/>
      <c r="C121" s="69" t="s">
        <v>184</v>
      </c>
      <c r="D121" s="29"/>
      <c r="E121" s="29"/>
      <c r="F121" s="29"/>
      <c r="G121" s="29"/>
      <c r="H121" s="29"/>
      <c r="I121" s="29"/>
      <c r="J121" s="135">
        <f>BK121</f>
        <v>0</v>
      </c>
      <c r="K121" s="29"/>
      <c r="L121" s="30"/>
      <c r="M121" s="65"/>
      <c r="N121" s="56"/>
      <c r="O121" s="66"/>
      <c r="P121" s="136">
        <f>P122</f>
        <v>0</v>
      </c>
      <c r="Q121" s="66"/>
      <c r="R121" s="136">
        <f>R122</f>
        <v>0</v>
      </c>
      <c r="S121" s="66"/>
      <c r="T121" s="137">
        <f>T122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70</v>
      </c>
      <c r="AU121" s="14" t="s">
        <v>185</v>
      </c>
      <c r="BK121" s="138">
        <f>BK122</f>
        <v>0</v>
      </c>
    </row>
    <row r="122" spans="1:65" s="12" customFormat="1" ht="25.9" customHeight="1" x14ac:dyDescent="0.2">
      <c r="B122" s="139"/>
      <c r="D122" s="140" t="s">
        <v>70</v>
      </c>
      <c r="E122" s="141" t="s">
        <v>863</v>
      </c>
      <c r="F122" s="141" t="s">
        <v>2866</v>
      </c>
      <c r="I122" s="142"/>
      <c r="J122" s="143">
        <f>BK122</f>
        <v>0</v>
      </c>
      <c r="L122" s="139"/>
      <c r="M122" s="144"/>
      <c r="N122" s="145"/>
      <c r="O122" s="145"/>
      <c r="P122" s="146">
        <f>SUM(P123:P139)</f>
        <v>0</v>
      </c>
      <c r="Q122" s="145"/>
      <c r="R122" s="146">
        <f>SUM(R123:R139)</f>
        <v>0</v>
      </c>
      <c r="S122" s="145"/>
      <c r="T122" s="147">
        <f>SUM(T123:T139)</f>
        <v>0</v>
      </c>
      <c r="AR122" s="140" t="s">
        <v>78</v>
      </c>
      <c r="AT122" s="148" t="s">
        <v>70</v>
      </c>
      <c r="AU122" s="148" t="s">
        <v>71</v>
      </c>
      <c r="AY122" s="140" t="s">
        <v>211</v>
      </c>
      <c r="BK122" s="149">
        <f>SUM(BK123:BK139)</f>
        <v>0</v>
      </c>
    </row>
    <row r="123" spans="1:65" s="2" customFormat="1" ht="16.5" customHeight="1" x14ac:dyDescent="0.2">
      <c r="A123" s="29"/>
      <c r="B123" s="152"/>
      <c r="C123" s="153" t="s">
        <v>78</v>
      </c>
      <c r="D123" s="153" t="s">
        <v>213</v>
      </c>
      <c r="E123" s="154" t="s">
        <v>2856</v>
      </c>
      <c r="F123" s="155" t="s">
        <v>3198</v>
      </c>
      <c r="G123" s="156" t="s">
        <v>2719</v>
      </c>
      <c r="H123" s="157">
        <v>1</v>
      </c>
      <c r="I123" s="158"/>
      <c r="J123" s="159">
        <f t="shared" ref="J123:J139" si="0">ROUND(I123*H123,2)</f>
        <v>0</v>
      </c>
      <c r="K123" s="160"/>
      <c r="L123" s="30"/>
      <c r="M123" s="161" t="s">
        <v>1</v>
      </c>
      <c r="N123" s="162" t="s">
        <v>37</v>
      </c>
      <c r="O123" s="58"/>
      <c r="P123" s="163">
        <f t="shared" ref="P123:P139" si="1">O123*H123</f>
        <v>0</v>
      </c>
      <c r="Q123" s="163">
        <v>0</v>
      </c>
      <c r="R123" s="163">
        <f t="shared" ref="R123:R139" si="2">Q123*H123</f>
        <v>0</v>
      </c>
      <c r="S123" s="163">
        <v>0</v>
      </c>
      <c r="T123" s="164">
        <f t="shared" ref="T123:T139" si="3"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65" t="s">
        <v>217</v>
      </c>
      <c r="AT123" s="165" t="s">
        <v>213</v>
      </c>
      <c r="AU123" s="165" t="s">
        <v>78</v>
      </c>
      <c r="AY123" s="14" t="s">
        <v>211</v>
      </c>
      <c r="BE123" s="166">
        <f t="shared" ref="BE123:BE139" si="4">IF(N123="základná",J123,0)</f>
        <v>0</v>
      </c>
      <c r="BF123" s="166">
        <f t="shared" ref="BF123:BF139" si="5">IF(N123="znížená",J123,0)</f>
        <v>0</v>
      </c>
      <c r="BG123" s="166">
        <f t="shared" ref="BG123:BG139" si="6">IF(N123="zákl. prenesená",J123,0)</f>
        <v>0</v>
      </c>
      <c r="BH123" s="166">
        <f t="shared" ref="BH123:BH139" si="7">IF(N123="zníž. prenesená",J123,0)</f>
        <v>0</v>
      </c>
      <c r="BI123" s="166">
        <f t="shared" ref="BI123:BI139" si="8">IF(N123="nulová",J123,0)</f>
        <v>0</v>
      </c>
      <c r="BJ123" s="14" t="s">
        <v>84</v>
      </c>
      <c r="BK123" s="166">
        <f t="shared" ref="BK123:BK139" si="9">ROUND(I123*H123,2)</f>
        <v>0</v>
      </c>
      <c r="BL123" s="14" t="s">
        <v>217</v>
      </c>
      <c r="BM123" s="165" t="s">
        <v>84</v>
      </c>
    </row>
    <row r="124" spans="1:65" s="2" customFormat="1" ht="16.5" customHeight="1" x14ac:dyDescent="0.2">
      <c r="A124" s="29"/>
      <c r="B124" s="152"/>
      <c r="C124" s="153" t="s">
        <v>84</v>
      </c>
      <c r="D124" s="153" t="s">
        <v>213</v>
      </c>
      <c r="E124" s="154" t="s">
        <v>2858</v>
      </c>
      <c r="F124" s="155" t="s">
        <v>3199</v>
      </c>
      <c r="G124" s="156" t="s">
        <v>385</v>
      </c>
      <c r="H124" s="157">
        <v>1</v>
      </c>
      <c r="I124" s="158"/>
      <c r="J124" s="159">
        <f t="shared" si="0"/>
        <v>0</v>
      </c>
      <c r="K124" s="160"/>
      <c r="L124" s="30"/>
      <c r="M124" s="161" t="s">
        <v>1</v>
      </c>
      <c r="N124" s="162" t="s">
        <v>37</v>
      </c>
      <c r="O124" s="58"/>
      <c r="P124" s="163">
        <f t="shared" si="1"/>
        <v>0</v>
      </c>
      <c r="Q124" s="163">
        <v>0</v>
      </c>
      <c r="R124" s="163">
        <f t="shared" si="2"/>
        <v>0</v>
      </c>
      <c r="S124" s="163">
        <v>0</v>
      </c>
      <c r="T124" s="164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5" t="s">
        <v>217</v>
      </c>
      <c r="AT124" s="165" t="s">
        <v>213</v>
      </c>
      <c r="AU124" s="165" t="s">
        <v>78</v>
      </c>
      <c r="AY124" s="14" t="s">
        <v>211</v>
      </c>
      <c r="BE124" s="166">
        <f t="shared" si="4"/>
        <v>0</v>
      </c>
      <c r="BF124" s="166">
        <f t="shared" si="5"/>
        <v>0</v>
      </c>
      <c r="BG124" s="166">
        <f t="shared" si="6"/>
        <v>0</v>
      </c>
      <c r="BH124" s="166">
        <f t="shared" si="7"/>
        <v>0</v>
      </c>
      <c r="BI124" s="166">
        <f t="shared" si="8"/>
        <v>0</v>
      </c>
      <c r="BJ124" s="14" t="s">
        <v>84</v>
      </c>
      <c r="BK124" s="166">
        <f t="shared" si="9"/>
        <v>0</v>
      </c>
      <c r="BL124" s="14" t="s">
        <v>217</v>
      </c>
      <c r="BM124" s="165" t="s">
        <v>217</v>
      </c>
    </row>
    <row r="125" spans="1:65" s="2" customFormat="1" ht="49.15" customHeight="1" x14ac:dyDescent="0.2">
      <c r="A125" s="29"/>
      <c r="B125" s="152"/>
      <c r="C125" s="153" t="s">
        <v>220</v>
      </c>
      <c r="D125" s="153" t="s">
        <v>213</v>
      </c>
      <c r="E125" s="154" t="s">
        <v>2860</v>
      </c>
      <c r="F125" s="155" t="s">
        <v>3200</v>
      </c>
      <c r="G125" s="156" t="s">
        <v>2719</v>
      </c>
      <c r="H125" s="157">
        <v>5</v>
      </c>
      <c r="I125" s="158"/>
      <c r="J125" s="159">
        <f t="shared" si="0"/>
        <v>0</v>
      </c>
      <c r="K125" s="160"/>
      <c r="L125" s="30"/>
      <c r="M125" s="161" t="s">
        <v>1</v>
      </c>
      <c r="N125" s="162" t="s">
        <v>37</v>
      </c>
      <c r="O125" s="58"/>
      <c r="P125" s="163">
        <f t="shared" si="1"/>
        <v>0</v>
      </c>
      <c r="Q125" s="163">
        <v>0</v>
      </c>
      <c r="R125" s="163">
        <f t="shared" si="2"/>
        <v>0</v>
      </c>
      <c r="S125" s="163">
        <v>0</v>
      </c>
      <c r="T125" s="164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5" t="s">
        <v>217</v>
      </c>
      <c r="AT125" s="165" t="s">
        <v>213</v>
      </c>
      <c r="AU125" s="165" t="s">
        <v>78</v>
      </c>
      <c r="AY125" s="14" t="s">
        <v>211</v>
      </c>
      <c r="BE125" s="166">
        <f t="shared" si="4"/>
        <v>0</v>
      </c>
      <c r="BF125" s="166">
        <f t="shared" si="5"/>
        <v>0</v>
      </c>
      <c r="BG125" s="166">
        <f t="shared" si="6"/>
        <v>0</v>
      </c>
      <c r="BH125" s="166">
        <f t="shared" si="7"/>
        <v>0</v>
      </c>
      <c r="BI125" s="166">
        <f t="shared" si="8"/>
        <v>0</v>
      </c>
      <c r="BJ125" s="14" t="s">
        <v>84</v>
      </c>
      <c r="BK125" s="166">
        <f t="shared" si="9"/>
        <v>0</v>
      </c>
      <c r="BL125" s="14" t="s">
        <v>217</v>
      </c>
      <c r="BM125" s="165" t="s">
        <v>224</v>
      </c>
    </row>
    <row r="126" spans="1:65" s="2" customFormat="1" ht="24.2" customHeight="1" x14ac:dyDescent="0.2">
      <c r="A126" s="29"/>
      <c r="B126" s="152"/>
      <c r="C126" s="153" t="s">
        <v>217</v>
      </c>
      <c r="D126" s="153" t="s">
        <v>213</v>
      </c>
      <c r="E126" s="154" t="s">
        <v>2862</v>
      </c>
      <c r="F126" s="155" t="s">
        <v>2878</v>
      </c>
      <c r="G126" s="156" t="s">
        <v>2719</v>
      </c>
      <c r="H126" s="157">
        <v>5</v>
      </c>
      <c r="I126" s="158"/>
      <c r="J126" s="159">
        <f t="shared" si="0"/>
        <v>0</v>
      </c>
      <c r="K126" s="160"/>
      <c r="L126" s="30"/>
      <c r="M126" s="161" t="s">
        <v>1</v>
      </c>
      <c r="N126" s="162" t="s">
        <v>37</v>
      </c>
      <c r="O126" s="58"/>
      <c r="P126" s="163">
        <f t="shared" si="1"/>
        <v>0</v>
      </c>
      <c r="Q126" s="163">
        <v>0</v>
      </c>
      <c r="R126" s="163">
        <f t="shared" si="2"/>
        <v>0</v>
      </c>
      <c r="S126" s="163">
        <v>0</v>
      </c>
      <c r="T126" s="164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217</v>
      </c>
      <c r="AT126" s="165" t="s">
        <v>213</v>
      </c>
      <c r="AU126" s="165" t="s">
        <v>78</v>
      </c>
      <c r="AY126" s="14" t="s">
        <v>211</v>
      </c>
      <c r="BE126" s="166">
        <f t="shared" si="4"/>
        <v>0</v>
      </c>
      <c r="BF126" s="166">
        <f t="shared" si="5"/>
        <v>0</v>
      </c>
      <c r="BG126" s="166">
        <f t="shared" si="6"/>
        <v>0</v>
      </c>
      <c r="BH126" s="166">
        <f t="shared" si="7"/>
        <v>0</v>
      </c>
      <c r="BI126" s="166">
        <f t="shared" si="8"/>
        <v>0</v>
      </c>
      <c r="BJ126" s="14" t="s">
        <v>84</v>
      </c>
      <c r="BK126" s="166">
        <f t="shared" si="9"/>
        <v>0</v>
      </c>
      <c r="BL126" s="14" t="s">
        <v>217</v>
      </c>
      <c r="BM126" s="165" t="s">
        <v>227</v>
      </c>
    </row>
    <row r="127" spans="1:65" s="2" customFormat="1" ht="55.5" customHeight="1" x14ac:dyDescent="0.2">
      <c r="A127" s="29"/>
      <c r="B127" s="152"/>
      <c r="C127" s="153" t="s">
        <v>228</v>
      </c>
      <c r="D127" s="153" t="s">
        <v>213</v>
      </c>
      <c r="E127" s="154" t="s">
        <v>2864</v>
      </c>
      <c r="F127" s="155" t="s">
        <v>3201</v>
      </c>
      <c r="G127" s="156" t="s">
        <v>2719</v>
      </c>
      <c r="H127" s="157">
        <v>1</v>
      </c>
      <c r="I127" s="158"/>
      <c r="J127" s="159">
        <f t="shared" si="0"/>
        <v>0</v>
      </c>
      <c r="K127" s="160"/>
      <c r="L127" s="30"/>
      <c r="M127" s="161" t="s">
        <v>1</v>
      </c>
      <c r="N127" s="162" t="s">
        <v>37</v>
      </c>
      <c r="O127" s="58"/>
      <c r="P127" s="163">
        <f t="shared" si="1"/>
        <v>0</v>
      </c>
      <c r="Q127" s="163">
        <v>0</v>
      </c>
      <c r="R127" s="163">
        <f t="shared" si="2"/>
        <v>0</v>
      </c>
      <c r="S127" s="163">
        <v>0</v>
      </c>
      <c r="T127" s="164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217</v>
      </c>
      <c r="AT127" s="165" t="s">
        <v>213</v>
      </c>
      <c r="AU127" s="165" t="s">
        <v>78</v>
      </c>
      <c r="AY127" s="14" t="s">
        <v>211</v>
      </c>
      <c r="BE127" s="166">
        <f t="shared" si="4"/>
        <v>0</v>
      </c>
      <c r="BF127" s="166">
        <f t="shared" si="5"/>
        <v>0</v>
      </c>
      <c r="BG127" s="166">
        <f t="shared" si="6"/>
        <v>0</v>
      </c>
      <c r="BH127" s="166">
        <f t="shared" si="7"/>
        <v>0</v>
      </c>
      <c r="BI127" s="166">
        <f t="shared" si="8"/>
        <v>0</v>
      </c>
      <c r="BJ127" s="14" t="s">
        <v>84</v>
      </c>
      <c r="BK127" s="166">
        <f t="shared" si="9"/>
        <v>0</v>
      </c>
      <c r="BL127" s="14" t="s">
        <v>217</v>
      </c>
      <c r="BM127" s="165" t="s">
        <v>231</v>
      </c>
    </row>
    <row r="128" spans="1:65" s="2" customFormat="1" ht="24.2" customHeight="1" x14ac:dyDescent="0.2">
      <c r="A128" s="29"/>
      <c r="B128" s="152"/>
      <c r="C128" s="153" t="s">
        <v>224</v>
      </c>
      <c r="D128" s="153" t="s">
        <v>213</v>
      </c>
      <c r="E128" s="154" t="s">
        <v>2867</v>
      </c>
      <c r="F128" s="155" t="s">
        <v>2880</v>
      </c>
      <c r="G128" s="156" t="s">
        <v>257</v>
      </c>
      <c r="H128" s="157">
        <v>8</v>
      </c>
      <c r="I128" s="158"/>
      <c r="J128" s="159">
        <f t="shared" si="0"/>
        <v>0</v>
      </c>
      <c r="K128" s="160"/>
      <c r="L128" s="30"/>
      <c r="M128" s="161" t="s">
        <v>1</v>
      </c>
      <c r="N128" s="162" t="s">
        <v>37</v>
      </c>
      <c r="O128" s="58"/>
      <c r="P128" s="163">
        <f t="shared" si="1"/>
        <v>0</v>
      </c>
      <c r="Q128" s="163">
        <v>0</v>
      </c>
      <c r="R128" s="163">
        <f t="shared" si="2"/>
        <v>0</v>
      </c>
      <c r="S128" s="163">
        <v>0</v>
      </c>
      <c r="T128" s="164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217</v>
      </c>
      <c r="AT128" s="165" t="s">
        <v>213</v>
      </c>
      <c r="AU128" s="165" t="s">
        <v>78</v>
      </c>
      <c r="AY128" s="14" t="s">
        <v>211</v>
      </c>
      <c r="BE128" s="166">
        <f t="shared" si="4"/>
        <v>0</v>
      </c>
      <c r="BF128" s="166">
        <f t="shared" si="5"/>
        <v>0</v>
      </c>
      <c r="BG128" s="166">
        <f t="shared" si="6"/>
        <v>0</v>
      </c>
      <c r="BH128" s="166">
        <f t="shared" si="7"/>
        <v>0</v>
      </c>
      <c r="BI128" s="166">
        <f t="shared" si="8"/>
        <v>0</v>
      </c>
      <c r="BJ128" s="14" t="s">
        <v>84</v>
      </c>
      <c r="BK128" s="166">
        <f t="shared" si="9"/>
        <v>0</v>
      </c>
      <c r="BL128" s="14" t="s">
        <v>217</v>
      </c>
      <c r="BM128" s="165" t="s">
        <v>234</v>
      </c>
    </row>
    <row r="129" spans="1:65" s="2" customFormat="1" ht="24.2" customHeight="1" x14ac:dyDescent="0.2">
      <c r="A129" s="29"/>
      <c r="B129" s="152"/>
      <c r="C129" s="153" t="s">
        <v>235</v>
      </c>
      <c r="D129" s="153" t="s">
        <v>213</v>
      </c>
      <c r="E129" s="154" t="s">
        <v>2869</v>
      </c>
      <c r="F129" s="155" t="s">
        <v>2884</v>
      </c>
      <c r="G129" s="156" t="s">
        <v>257</v>
      </c>
      <c r="H129" s="157">
        <v>82</v>
      </c>
      <c r="I129" s="158"/>
      <c r="J129" s="159">
        <f t="shared" si="0"/>
        <v>0</v>
      </c>
      <c r="K129" s="160"/>
      <c r="L129" s="30"/>
      <c r="M129" s="161" t="s">
        <v>1</v>
      </c>
      <c r="N129" s="162" t="s">
        <v>37</v>
      </c>
      <c r="O129" s="58"/>
      <c r="P129" s="163">
        <f t="shared" si="1"/>
        <v>0</v>
      </c>
      <c r="Q129" s="163">
        <v>0</v>
      </c>
      <c r="R129" s="163">
        <f t="shared" si="2"/>
        <v>0</v>
      </c>
      <c r="S129" s="163">
        <v>0</v>
      </c>
      <c r="T129" s="16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217</v>
      </c>
      <c r="AT129" s="165" t="s">
        <v>213</v>
      </c>
      <c r="AU129" s="165" t="s">
        <v>78</v>
      </c>
      <c r="AY129" s="14" t="s">
        <v>211</v>
      </c>
      <c r="BE129" s="166">
        <f t="shared" si="4"/>
        <v>0</v>
      </c>
      <c r="BF129" s="166">
        <f t="shared" si="5"/>
        <v>0</v>
      </c>
      <c r="BG129" s="166">
        <f t="shared" si="6"/>
        <v>0</v>
      </c>
      <c r="BH129" s="166">
        <f t="shared" si="7"/>
        <v>0</v>
      </c>
      <c r="BI129" s="166">
        <f t="shared" si="8"/>
        <v>0</v>
      </c>
      <c r="BJ129" s="14" t="s">
        <v>84</v>
      </c>
      <c r="BK129" s="166">
        <f t="shared" si="9"/>
        <v>0</v>
      </c>
      <c r="BL129" s="14" t="s">
        <v>217</v>
      </c>
      <c r="BM129" s="165" t="s">
        <v>239</v>
      </c>
    </row>
    <row r="130" spans="1:65" s="2" customFormat="1" ht="24.2" customHeight="1" x14ac:dyDescent="0.2">
      <c r="A130" s="29"/>
      <c r="B130" s="152"/>
      <c r="C130" s="153" t="s">
        <v>227</v>
      </c>
      <c r="D130" s="153" t="s">
        <v>213</v>
      </c>
      <c r="E130" s="154" t="s">
        <v>2871</v>
      </c>
      <c r="F130" s="155" t="s">
        <v>2886</v>
      </c>
      <c r="G130" s="156" t="s">
        <v>257</v>
      </c>
      <c r="H130" s="157">
        <v>3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37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217</v>
      </c>
      <c r="AT130" s="165" t="s">
        <v>213</v>
      </c>
      <c r="AU130" s="165" t="s">
        <v>78</v>
      </c>
      <c r="AY130" s="14" t="s">
        <v>211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84</v>
      </c>
      <c r="BK130" s="166">
        <f t="shared" si="9"/>
        <v>0</v>
      </c>
      <c r="BL130" s="14" t="s">
        <v>217</v>
      </c>
      <c r="BM130" s="165" t="s">
        <v>243</v>
      </c>
    </row>
    <row r="131" spans="1:65" s="2" customFormat="1" ht="24.2" customHeight="1" x14ac:dyDescent="0.2">
      <c r="A131" s="29"/>
      <c r="B131" s="152"/>
      <c r="C131" s="153" t="s">
        <v>244</v>
      </c>
      <c r="D131" s="153" t="s">
        <v>213</v>
      </c>
      <c r="E131" s="154" t="s">
        <v>2873</v>
      </c>
      <c r="F131" s="155" t="s">
        <v>2890</v>
      </c>
      <c r="G131" s="156" t="s">
        <v>385</v>
      </c>
      <c r="H131" s="157">
        <v>1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37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217</v>
      </c>
      <c r="AT131" s="165" t="s">
        <v>213</v>
      </c>
      <c r="AU131" s="165" t="s">
        <v>78</v>
      </c>
      <c r="AY131" s="14" t="s">
        <v>211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84</v>
      </c>
      <c r="BK131" s="166">
        <f t="shared" si="9"/>
        <v>0</v>
      </c>
      <c r="BL131" s="14" t="s">
        <v>217</v>
      </c>
      <c r="BM131" s="165" t="s">
        <v>247</v>
      </c>
    </row>
    <row r="132" spans="1:65" s="2" customFormat="1" ht="16.5" customHeight="1" x14ac:dyDescent="0.2">
      <c r="A132" s="29"/>
      <c r="B132" s="152"/>
      <c r="C132" s="153" t="s">
        <v>231</v>
      </c>
      <c r="D132" s="153" t="s">
        <v>213</v>
      </c>
      <c r="E132" s="154" t="s">
        <v>2875</v>
      </c>
      <c r="F132" s="155" t="s">
        <v>2894</v>
      </c>
      <c r="G132" s="156" t="s">
        <v>385</v>
      </c>
      <c r="H132" s="157">
        <v>1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37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217</v>
      </c>
      <c r="AT132" s="165" t="s">
        <v>213</v>
      </c>
      <c r="AU132" s="165" t="s">
        <v>78</v>
      </c>
      <c r="AY132" s="14" t="s">
        <v>211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84</v>
      </c>
      <c r="BK132" s="166">
        <f t="shared" si="9"/>
        <v>0</v>
      </c>
      <c r="BL132" s="14" t="s">
        <v>217</v>
      </c>
      <c r="BM132" s="165" t="s">
        <v>250</v>
      </c>
    </row>
    <row r="133" spans="1:65" s="2" customFormat="1" ht="16.5" customHeight="1" x14ac:dyDescent="0.2">
      <c r="A133" s="29"/>
      <c r="B133" s="152"/>
      <c r="C133" s="153" t="s">
        <v>251</v>
      </c>
      <c r="D133" s="153" t="s">
        <v>213</v>
      </c>
      <c r="E133" s="154" t="s">
        <v>2877</v>
      </c>
      <c r="F133" s="155" t="s">
        <v>2898</v>
      </c>
      <c r="G133" s="156" t="s">
        <v>385</v>
      </c>
      <c r="H133" s="157">
        <v>32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37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217</v>
      </c>
      <c r="AT133" s="165" t="s">
        <v>213</v>
      </c>
      <c r="AU133" s="165" t="s">
        <v>78</v>
      </c>
      <c r="AY133" s="14" t="s">
        <v>211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84</v>
      </c>
      <c r="BK133" s="166">
        <f t="shared" si="9"/>
        <v>0</v>
      </c>
      <c r="BL133" s="14" t="s">
        <v>217</v>
      </c>
      <c r="BM133" s="165" t="s">
        <v>254</v>
      </c>
    </row>
    <row r="134" spans="1:65" s="2" customFormat="1" ht="16.5" customHeight="1" x14ac:dyDescent="0.2">
      <c r="A134" s="29"/>
      <c r="B134" s="152"/>
      <c r="C134" s="153" t="s">
        <v>234</v>
      </c>
      <c r="D134" s="153" t="s">
        <v>213</v>
      </c>
      <c r="E134" s="154" t="s">
        <v>2879</v>
      </c>
      <c r="F134" s="155" t="s">
        <v>2900</v>
      </c>
      <c r="G134" s="156" t="s">
        <v>767</v>
      </c>
      <c r="H134" s="157">
        <v>75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37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217</v>
      </c>
      <c r="AT134" s="165" t="s">
        <v>213</v>
      </c>
      <c r="AU134" s="165" t="s">
        <v>78</v>
      </c>
      <c r="AY134" s="14" t="s">
        <v>211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84</v>
      </c>
      <c r="BK134" s="166">
        <f t="shared" si="9"/>
        <v>0</v>
      </c>
      <c r="BL134" s="14" t="s">
        <v>217</v>
      </c>
      <c r="BM134" s="165" t="s">
        <v>266</v>
      </c>
    </row>
    <row r="135" spans="1:65" s="2" customFormat="1" ht="16.5" customHeight="1" x14ac:dyDescent="0.2">
      <c r="A135" s="29"/>
      <c r="B135" s="152"/>
      <c r="C135" s="153" t="s">
        <v>259</v>
      </c>
      <c r="D135" s="153" t="s">
        <v>213</v>
      </c>
      <c r="E135" s="154" t="s">
        <v>2881</v>
      </c>
      <c r="F135" s="155" t="s">
        <v>3202</v>
      </c>
      <c r="G135" s="156" t="s">
        <v>767</v>
      </c>
      <c r="H135" s="157">
        <v>35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37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217</v>
      </c>
      <c r="AT135" s="165" t="s">
        <v>213</v>
      </c>
      <c r="AU135" s="165" t="s">
        <v>78</v>
      </c>
      <c r="AY135" s="14" t="s">
        <v>211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84</v>
      </c>
      <c r="BK135" s="166">
        <f t="shared" si="9"/>
        <v>0</v>
      </c>
      <c r="BL135" s="14" t="s">
        <v>217</v>
      </c>
      <c r="BM135" s="165" t="s">
        <v>270</v>
      </c>
    </row>
    <row r="136" spans="1:65" s="2" customFormat="1" ht="16.5" customHeight="1" x14ac:dyDescent="0.2">
      <c r="A136" s="29"/>
      <c r="B136" s="152"/>
      <c r="C136" s="153" t="s">
        <v>239</v>
      </c>
      <c r="D136" s="153" t="s">
        <v>213</v>
      </c>
      <c r="E136" s="154" t="s">
        <v>2883</v>
      </c>
      <c r="F136" s="155" t="s">
        <v>2904</v>
      </c>
      <c r="G136" s="156" t="s">
        <v>2719</v>
      </c>
      <c r="H136" s="157">
        <v>1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37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217</v>
      </c>
      <c r="AT136" s="165" t="s">
        <v>213</v>
      </c>
      <c r="AU136" s="165" t="s">
        <v>78</v>
      </c>
      <c r="AY136" s="14" t="s">
        <v>211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84</v>
      </c>
      <c r="BK136" s="166">
        <f t="shared" si="9"/>
        <v>0</v>
      </c>
      <c r="BL136" s="14" t="s">
        <v>217</v>
      </c>
      <c r="BM136" s="165" t="s">
        <v>273</v>
      </c>
    </row>
    <row r="137" spans="1:65" s="2" customFormat="1" ht="16.5" customHeight="1" x14ac:dyDescent="0.2">
      <c r="A137" s="29"/>
      <c r="B137" s="152"/>
      <c r="C137" s="153" t="s">
        <v>267</v>
      </c>
      <c r="D137" s="153" t="s">
        <v>213</v>
      </c>
      <c r="E137" s="154" t="s">
        <v>2885</v>
      </c>
      <c r="F137" s="155" t="s">
        <v>2906</v>
      </c>
      <c r="G137" s="156" t="s">
        <v>2719</v>
      </c>
      <c r="H137" s="157">
        <v>1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37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217</v>
      </c>
      <c r="AT137" s="165" t="s">
        <v>213</v>
      </c>
      <c r="AU137" s="165" t="s">
        <v>78</v>
      </c>
      <c r="AY137" s="14" t="s">
        <v>211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84</v>
      </c>
      <c r="BK137" s="166">
        <f t="shared" si="9"/>
        <v>0</v>
      </c>
      <c r="BL137" s="14" t="s">
        <v>217</v>
      </c>
      <c r="BM137" s="165" t="s">
        <v>277</v>
      </c>
    </row>
    <row r="138" spans="1:65" s="2" customFormat="1" ht="16.5" customHeight="1" x14ac:dyDescent="0.2">
      <c r="A138" s="29"/>
      <c r="B138" s="152"/>
      <c r="C138" s="153" t="s">
        <v>243</v>
      </c>
      <c r="D138" s="153" t="s">
        <v>213</v>
      </c>
      <c r="E138" s="154" t="s">
        <v>2887</v>
      </c>
      <c r="F138" s="155" t="s">
        <v>2908</v>
      </c>
      <c r="G138" s="156" t="s">
        <v>2719</v>
      </c>
      <c r="H138" s="157">
        <v>1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37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217</v>
      </c>
      <c r="AT138" s="165" t="s">
        <v>213</v>
      </c>
      <c r="AU138" s="165" t="s">
        <v>78</v>
      </c>
      <c r="AY138" s="14" t="s">
        <v>211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84</v>
      </c>
      <c r="BK138" s="166">
        <f t="shared" si="9"/>
        <v>0</v>
      </c>
      <c r="BL138" s="14" t="s">
        <v>217</v>
      </c>
      <c r="BM138" s="165" t="s">
        <v>280</v>
      </c>
    </row>
    <row r="139" spans="1:65" s="2" customFormat="1" ht="16.5" customHeight="1" x14ac:dyDescent="0.2">
      <c r="A139" s="29"/>
      <c r="B139" s="152"/>
      <c r="C139" s="153" t="s">
        <v>274</v>
      </c>
      <c r="D139" s="153" t="s">
        <v>213</v>
      </c>
      <c r="E139" s="154" t="s">
        <v>2889</v>
      </c>
      <c r="F139" s="155" t="s">
        <v>2910</v>
      </c>
      <c r="G139" s="156" t="s">
        <v>2719</v>
      </c>
      <c r="H139" s="157">
        <v>1</v>
      </c>
      <c r="I139" s="158"/>
      <c r="J139" s="159">
        <f t="shared" si="0"/>
        <v>0</v>
      </c>
      <c r="K139" s="160"/>
      <c r="L139" s="30"/>
      <c r="M139" s="179" t="s">
        <v>1</v>
      </c>
      <c r="N139" s="180" t="s">
        <v>37</v>
      </c>
      <c r="O139" s="181"/>
      <c r="P139" s="182">
        <f t="shared" si="1"/>
        <v>0</v>
      </c>
      <c r="Q139" s="182">
        <v>0</v>
      </c>
      <c r="R139" s="182">
        <f t="shared" si="2"/>
        <v>0</v>
      </c>
      <c r="S139" s="182">
        <v>0</v>
      </c>
      <c r="T139" s="183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217</v>
      </c>
      <c r="AT139" s="165" t="s">
        <v>213</v>
      </c>
      <c r="AU139" s="165" t="s">
        <v>78</v>
      </c>
      <c r="AY139" s="14" t="s">
        <v>211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84</v>
      </c>
      <c r="BK139" s="166">
        <f t="shared" si="9"/>
        <v>0</v>
      </c>
      <c r="BL139" s="14" t="s">
        <v>217</v>
      </c>
      <c r="BM139" s="165" t="s">
        <v>284</v>
      </c>
    </row>
    <row r="140" spans="1:65" s="2" customFormat="1" ht="6.95" customHeight="1" x14ac:dyDescent="0.2">
      <c r="A140" s="29"/>
      <c r="B140" s="47"/>
      <c r="C140" s="48"/>
      <c r="D140" s="48"/>
      <c r="E140" s="48"/>
      <c r="F140" s="48"/>
      <c r="G140" s="48"/>
      <c r="H140" s="48"/>
      <c r="I140" s="48"/>
      <c r="J140" s="48"/>
      <c r="K140" s="48"/>
      <c r="L140" s="30"/>
      <c r="M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</sheetData>
  <autoFilter ref="C120:K139" xr:uid="{00000000-0009-0000-0000-000018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  <pageSetUpPr fitToPage="1"/>
  </sheetPr>
  <dimension ref="A2:BM173"/>
  <sheetViews>
    <sheetView showGridLines="0" topLeftCell="A156" workbookViewId="0">
      <selection activeCell="F151" sqref="F151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163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2913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30" hidden="1" customHeight="1" x14ac:dyDescent="0.2">
      <c r="A11" s="29"/>
      <c r="B11" s="30"/>
      <c r="C11" s="29"/>
      <c r="D11" s="29"/>
      <c r="E11" s="225" t="s">
        <v>3203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ROUND(J127,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ROUND((SUM(BE127:BE172)),  2)</f>
        <v>0</v>
      </c>
      <c r="G35" s="105"/>
      <c r="H35" s="105"/>
      <c r="I35" s="106">
        <v>0.23</v>
      </c>
      <c r="J35" s="104">
        <f>ROUND(((SUM(BE127:BE172))*I35),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ROUND((SUM(BF127:BF172)),  2)</f>
        <v>0</v>
      </c>
      <c r="G36" s="105"/>
      <c r="H36" s="105"/>
      <c r="I36" s="106">
        <v>0.23</v>
      </c>
      <c r="J36" s="104">
        <f>ROUND(((SUM(BF127:BF172))*I36),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ROUND((SUM(BG127:BG172)),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ROUND((SUM(BH127:BH172)),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ROUND((SUM(BI127:BI172)),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2913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30" hidden="1" customHeight="1" x14ac:dyDescent="0.2">
      <c r="A89" s="29"/>
      <c r="B89" s="30"/>
      <c r="C89" s="29"/>
      <c r="D89" s="29"/>
      <c r="E89" s="225" t="str">
        <f>E11</f>
        <v>SO-02-10.1,2,3 - Areálová dažďová a splašková kanalizácia + prepojovací vodovod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J127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186</v>
      </c>
      <c r="E99" s="122"/>
      <c r="F99" s="122"/>
      <c r="G99" s="122"/>
      <c r="H99" s="122"/>
      <c r="I99" s="122"/>
      <c r="J99" s="123">
        <f>J128</f>
        <v>0</v>
      </c>
      <c r="L99" s="120"/>
    </row>
    <row r="100" spans="1:47" s="10" customFormat="1" ht="19.899999999999999" hidden="1" customHeight="1" x14ac:dyDescent="0.2">
      <c r="B100" s="124"/>
      <c r="D100" s="125" t="s">
        <v>187</v>
      </c>
      <c r="E100" s="126"/>
      <c r="F100" s="126"/>
      <c r="G100" s="126"/>
      <c r="H100" s="126"/>
      <c r="I100" s="126"/>
      <c r="J100" s="127">
        <f>J129</f>
        <v>0</v>
      </c>
      <c r="L100" s="124"/>
    </row>
    <row r="101" spans="1:47" s="10" customFormat="1" ht="19.899999999999999" hidden="1" customHeight="1" x14ac:dyDescent="0.2">
      <c r="B101" s="124"/>
      <c r="D101" s="125" t="s">
        <v>1214</v>
      </c>
      <c r="E101" s="126"/>
      <c r="F101" s="126"/>
      <c r="G101" s="126"/>
      <c r="H101" s="126"/>
      <c r="I101" s="126"/>
      <c r="J101" s="127">
        <f>J138</f>
        <v>0</v>
      </c>
      <c r="L101" s="124"/>
    </row>
    <row r="102" spans="1:47" s="10" customFormat="1" ht="19.899999999999999" hidden="1" customHeight="1" x14ac:dyDescent="0.2">
      <c r="B102" s="124"/>
      <c r="D102" s="125" t="s">
        <v>1215</v>
      </c>
      <c r="E102" s="126"/>
      <c r="F102" s="126"/>
      <c r="G102" s="126"/>
      <c r="H102" s="126"/>
      <c r="I102" s="126"/>
      <c r="J102" s="127">
        <f>J141</f>
        <v>0</v>
      </c>
      <c r="L102" s="124"/>
    </row>
    <row r="103" spans="1:47" s="10" customFormat="1" ht="19.899999999999999" hidden="1" customHeight="1" x14ac:dyDescent="0.2">
      <c r="B103" s="124"/>
      <c r="D103" s="125" t="s">
        <v>3204</v>
      </c>
      <c r="E103" s="126"/>
      <c r="F103" s="126"/>
      <c r="G103" s="126"/>
      <c r="H103" s="126"/>
      <c r="I103" s="126"/>
      <c r="J103" s="127">
        <f>J145</f>
        <v>0</v>
      </c>
      <c r="L103" s="124"/>
    </row>
    <row r="104" spans="1:47" s="9" customFormat="1" ht="24.95" hidden="1" customHeight="1" x14ac:dyDescent="0.2">
      <c r="B104" s="120"/>
      <c r="D104" s="121" t="s">
        <v>1222</v>
      </c>
      <c r="E104" s="122"/>
      <c r="F104" s="122"/>
      <c r="G104" s="122"/>
      <c r="H104" s="122"/>
      <c r="I104" s="122"/>
      <c r="J104" s="123">
        <f>J170</f>
        <v>0</v>
      </c>
      <c r="L104" s="120"/>
    </row>
    <row r="105" spans="1:47" s="10" customFormat="1" ht="19.899999999999999" hidden="1" customHeight="1" x14ac:dyDescent="0.2">
      <c r="B105" s="124"/>
      <c r="D105" s="125" t="s">
        <v>3205</v>
      </c>
      <c r="E105" s="126"/>
      <c r="F105" s="126"/>
      <c r="G105" s="126"/>
      <c r="H105" s="126"/>
      <c r="I105" s="126"/>
      <c r="J105" s="127">
        <f>J171</f>
        <v>0</v>
      </c>
      <c r="L105" s="124"/>
    </row>
    <row r="106" spans="1:47" s="2" customFormat="1" ht="21.75" hidden="1" customHeight="1" x14ac:dyDescent="0.2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6.95" hidden="1" customHeight="1" x14ac:dyDescent="0.2">
      <c r="A107" s="29"/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hidden="1" x14ac:dyDescent="0.2"/>
    <row r="109" spans="1:47" hidden="1" x14ac:dyDescent="0.2"/>
    <row r="110" spans="1:47" hidden="1" x14ac:dyDescent="0.2"/>
    <row r="111" spans="1:47" s="2" customFormat="1" ht="6.95" customHeight="1" x14ac:dyDescent="0.2">
      <c r="A111" s="29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24.95" customHeight="1" x14ac:dyDescent="0.2">
      <c r="A112" s="29"/>
      <c r="B112" s="30"/>
      <c r="C112" s="18" t="s">
        <v>197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6.95" customHeight="1" x14ac:dyDescent="0.2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12" customHeight="1" x14ac:dyDescent="0.2">
      <c r="A114" s="29"/>
      <c r="B114" s="30"/>
      <c r="C114" s="24" t="s">
        <v>15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6.5" customHeight="1" x14ac:dyDescent="0.2">
      <c r="A115" s="29"/>
      <c r="B115" s="30"/>
      <c r="C115" s="29"/>
      <c r="D115" s="29"/>
      <c r="E115" s="252" t="str">
        <f>E7</f>
        <v>HS Hálkova - rekonštrukcia objektu, Hálkova 3, BA</v>
      </c>
      <c r="F115" s="253"/>
      <c r="G115" s="253"/>
      <c r="H115" s="253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1" customFormat="1" ht="12" customHeight="1" x14ac:dyDescent="0.2">
      <c r="B116" s="17"/>
      <c r="C116" s="24" t="s">
        <v>177</v>
      </c>
      <c r="L116" s="17"/>
    </row>
    <row r="117" spans="1:63" s="2" customFormat="1" ht="16.5" customHeight="1" x14ac:dyDescent="0.2">
      <c r="A117" s="29"/>
      <c r="B117" s="30"/>
      <c r="C117" s="29"/>
      <c r="D117" s="29"/>
      <c r="E117" s="252" t="s">
        <v>2913</v>
      </c>
      <c r="F117" s="251"/>
      <c r="G117" s="251"/>
      <c r="H117" s="251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2" customHeight="1" x14ac:dyDescent="0.2">
      <c r="A118" s="29"/>
      <c r="B118" s="30"/>
      <c r="C118" s="24" t="s">
        <v>179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30" customHeight="1" x14ac:dyDescent="0.2">
      <c r="A119" s="29"/>
      <c r="B119" s="30"/>
      <c r="C119" s="29"/>
      <c r="D119" s="29"/>
      <c r="E119" s="225" t="str">
        <f>E11</f>
        <v>SO-02-10.1,2,3 - Areálová dažďová a splašková kanalizácia + prepojovací vodovod</v>
      </c>
      <c r="F119" s="251"/>
      <c r="G119" s="251"/>
      <c r="H119" s="251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6.9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12" customHeight="1" x14ac:dyDescent="0.2">
      <c r="A121" s="29"/>
      <c r="B121" s="30"/>
      <c r="C121" s="24" t="s">
        <v>19</v>
      </c>
      <c r="D121" s="29"/>
      <c r="E121" s="29"/>
      <c r="F121" s="22" t="str">
        <f>F14</f>
        <v xml:space="preserve"> </v>
      </c>
      <c r="G121" s="29"/>
      <c r="H121" s="29"/>
      <c r="I121" s="24" t="s">
        <v>21</v>
      </c>
      <c r="J121" s="55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6.95" customHeight="1" x14ac:dyDescent="0.2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 x14ac:dyDescent="0.2">
      <c r="A123" s="29"/>
      <c r="B123" s="30"/>
      <c r="C123" s="24" t="s">
        <v>22</v>
      </c>
      <c r="D123" s="29"/>
      <c r="E123" s="29"/>
      <c r="F123" s="22" t="str">
        <f>E17</f>
        <v xml:space="preserve"> </v>
      </c>
      <c r="G123" s="29"/>
      <c r="H123" s="29"/>
      <c r="I123" s="24" t="s">
        <v>27</v>
      </c>
      <c r="J123" s="27" t="str">
        <f>E23</f>
        <v xml:space="preserve">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 x14ac:dyDescent="0.2">
      <c r="A124" s="29"/>
      <c r="B124" s="30"/>
      <c r="C124" s="24" t="s">
        <v>25</v>
      </c>
      <c r="D124" s="29"/>
      <c r="E124" s="29"/>
      <c r="F124" s="22" t="str">
        <f>IF(E20="","",E20)</f>
        <v>Vyplň údaj</v>
      </c>
      <c r="G124" s="29"/>
      <c r="H124" s="29"/>
      <c r="I124" s="24" t="s">
        <v>28</v>
      </c>
      <c r="J124" s="27" t="str">
        <f>E26</f>
        <v xml:space="preserve">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0.35" customHeight="1" x14ac:dyDescent="0.2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11" customFormat="1" ht="29.25" customHeight="1" x14ac:dyDescent="0.2">
      <c r="A126" s="128"/>
      <c r="B126" s="129"/>
      <c r="C126" s="130" t="s">
        <v>198</v>
      </c>
      <c r="D126" s="131" t="s">
        <v>56</v>
      </c>
      <c r="E126" s="131" t="s">
        <v>52</v>
      </c>
      <c r="F126" s="131" t="s">
        <v>53</v>
      </c>
      <c r="G126" s="131" t="s">
        <v>199</v>
      </c>
      <c r="H126" s="131" t="s">
        <v>200</v>
      </c>
      <c r="I126" s="131" t="s">
        <v>201</v>
      </c>
      <c r="J126" s="132" t="s">
        <v>183</v>
      </c>
      <c r="K126" s="133" t="s">
        <v>202</v>
      </c>
      <c r="L126" s="134"/>
      <c r="M126" s="62" t="s">
        <v>1</v>
      </c>
      <c r="N126" s="63" t="s">
        <v>35</v>
      </c>
      <c r="O126" s="63" t="s">
        <v>203</v>
      </c>
      <c r="P126" s="63" t="s">
        <v>204</v>
      </c>
      <c r="Q126" s="63" t="s">
        <v>205</v>
      </c>
      <c r="R126" s="63" t="s">
        <v>206</v>
      </c>
      <c r="S126" s="63" t="s">
        <v>207</v>
      </c>
      <c r="T126" s="64" t="s">
        <v>208</v>
      </c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</row>
    <row r="127" spans="1:63" s="2" customFormat="1" ht="22.9" customHeight="1" x14ac:dyDescent="0.25">
      <c r="A127" s="29"/>
      <c r="B127" s="30"/>
      <c r="C127" s="69" t="s">
        <v>184</v>
      </c>
      <c r="D127" s="29"/>
      <c r="E127" s="29"/>
      <c r="F127" s="29"/>
      <c r="G127" s="29"/>
      <c r="H127" s="29"/>
      <c r="I127" s="29"/>
      <c r="J127" s="135">
        <f>BK127</f>
        <v>0</v>
      </c>
      <c r="K127" s="29"/>
      <c r="L127" s="30"/>
      <c r="M127" s="65"/>
      <c r="N127" s="56"/>
      <c r="O127" s="66"/>
      <c r="P127" s="136">
        <f>P128+P170</f>
        <v>0</v>
      </c>
      <c r="Q127" s="66"/>
      <c r="R127" s="136">
        <f>R128+R170</f>
        <v>0</v>
      </c>
      <c r="S127" s="66"/>
      <c r="T127" s="137">
        <f>T128+T170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4" t="s">
        <v>70</v>
      </c>
      <c r="AU127" s="14" t="s">
        <v>185</v>
      </c>
      <c r="BK127" s="138">
        <f>BK128+BK170</f>
        <v>0</v>
      </c>
    </row>
    <row r="128" spans="1:63" s="12" customFormat="1" ht="25.9" customHeight="1" x14ac:dyDescent="0.2">
      <c r="B128" s="139"/>
      <c r="D128" s="140" t="s">
        <v>70</v>
      </c>
      <c r="E128" s="141" t="s">
        <v>209</v>
      </c>
      <c r="F128" s="141" t="s">
        <v>210</v>
      </c>
      <c r="I128" s="142"/>
      <c r="J128" s="143">
        <f>BK128</f>
        <v>0</v>
      </c>
      <c r="L128" s="139"/>
      <c r="M128" s="144"/>
      <c r="N128" s="145"/>
      <c r="O128" s="145"/>
      <c r="P128" s="146">
        <f>P129+P138+P141+P145</f>
        <v>0</v>
      </c>
      <c r="Q128" s="145"/>
      <c r="R128" s="146">
        <f>R129+R138+R141+R145</f>
        <v>0</v>
      </c>
      <c r="S128" s="145"/>
      <c r="T128" s="147">
        <f>T129+T138+T141+T145</f>
        <v>0</v>
      </c>
      <c r="AR128" s="140" t="s">
        <v>78</v>
      </c>
      <c r="AT128" s="148" t="s">
        <v>70</v>
      </c>
      <c r="AU128" s="148" t="s">
        <v>71</v>
      </c>
      <c r="AY128" s="140" t="s">
        <v>211</v>
      </c>
      <c r="BK128" s="149">
        <f>BK129+BK138+BK141+BK145</f>
        <v>0</v>
      </c>
    </row>
    <row r="129" spans="1:65" s="12" customFormat="1" ht="22.9" customHeight="1" x14ac:dyDescent="0.2">
      <c r="B129" s="139"/>
      <c r="D129" s="140" t="s">
        <v>70</v>
      </c>
      <c r="E129" s="150" t="s">
        <v>78</v>
      </c>
      <c r="F129" s="150" t="s">
        <v>212</v>
      </c>
      <c r="I129" s="142"/>
      <c r="J129" s="151">
        <f>BK129</f>
        <v>0</v>
      </c>
      <c r="L129" s="139"/>
      <c r="M129" s="144"/>
      <c r="N129" s="145"/>
      <c r="O129" s="145"/>
      <c r="P129" s="146">
        <f>SUM(P130:P137)</f>
        <v>0</v>
      </c>
      <c r="Q129" s="145"/>
      <c r="R129" s="146">
        <f>SUM(R130:R137)</f>
        <v>0</v>
      </c>
      <c r="S129" s="145"/>
      <c r="T129" s="147">
        <f>SUM(T130:T137)</f>
        <v>0</v>
      </c>
      <c r="AR129" s="140" t="s">
        <v>78</v>
      </c>
      <c r="AT129" s="148" t="s">
        <v>70</v>
      </c>
      <c r="AU129" s="148" t="s">
        <v>78</v>
      </c>
      <c r="AY129" s="140" t="s">
        <v>211</v>
      </c>
      <c r="BK129" s="149">
        <f>SUM(BK130:BK137)</f>
        <v>0</v>
      </c>
    </row>
    <row r="130" spans="1:65" s="2" customFormat="1" ht="33" customHeight="1" x14ac:dyDescent="0.2">
      <c r="A130" s="29"/>
      <c r="B130" s="152"/>
      <c r="C130" s="153" t="s">
        <v>78</v>
      </c>
      <c r="D130" s="153" t="s">
        <v>213</v>
      </c>
      <c r="E130" s="154" t="s">
        <v>2532</v>
      </c>
      <c r="F130" s="155" t="s">
        <v>2533</v>
      </c>
      <c r="G130" s="156" t="s">
        <v>216</v>
      </c>
      <c r="H130" s="157">
        <v>3</v>
      </c>
      <c r="I130" s="158"/>
      <c r="J130" s="159">
        <f t="shared" ref="J130:J137" si="0">ROUND(I130*H130,2)</f>
        <v>0</v>
      </c>
      <c r="K130" s="160"/>
      <c r="L130" s="30"/>
      <c r="M130" s="161" t="s">
        <v>1</v>
      </c>
      <c r="N130" s="162" t="s">
        <v>37</v>
      </c>
      <c r="O130" s="58"/>
      <c r="P130" s="163">
        <f t="shared" ref="P130:P137" si="1">O130*H130</f>
        <v>0</v>
      </c>
      <c r="Q130" s="163">
        <v>0</v>
      </c>
      <c r="R130" s="163">
        <f t="shared" ref="R130:R137" si="2">Q130*H130</f>
        <v>0</v>
      </c>
      <c r="S130" s="163">
        <v>0</v>
      </c>
      <c r="T130" s="164">
        <f t="shared" ref="T130:T137" si="3"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217</v>
      </c>
      <c r="AT130" s="165" t="s">
        <v>213</v>
      </c>
      <c r="AU130" s="165" t="s">
        <v>84</v>
      </c>
      <c r="AY130" s="14" t="s">
        <v>211</v>
      </c>
      <c r="BE130" s="166">
        <f t="shared" ref="BE130:BE137" si="4">IF(N130="základná",J130,0)</f>
        <v>0</v>
      </c>
      <c r="BF130" s="166">
        <f t="shared" ref="BF130:BF137" si="5">IF(N130="znížená",J130,0)</f>
        <v>0</v>
      </c>
      <c r="BG130" s="166">
        <f t="shared" ref="BG130:BG137" si="6">IF(N130="zákl. prenesená",J130,0)</f>
        <v>0</v>
      </c>
      <c r="BH130" s="166">
        <f t="shared" ref="BH130:BH137" si="7">IF(N130="zníž. prenesená",J130,0)</f>
        <v>0</v>
      </c>
      <c r="BI130" s="166">
        <f t="shared" ref="BI130:BI137" si="8">IF(N130="nulová",J130,0)</f>
        <v>0</v>
      </c>
      <c r="BJ130" s="14" t="s">
        <v>84</v>
      </c>
      <c r="BK130" s="166">
        <f t="shared" ref="BK130:BK137" si="9">ROUND(I130*H130,2)</f>
        <v>0</v>
      </c>
      <c r="BL130" s="14" t="s">
        <v>217</v>
      </c>
      <c r="BM130" s="165" t="s">
        <v>84</v>
      </c>
    </row>
    <row r="131" spans="1:65" s="2" customFormat="1" ht="24.2" customHeight="1" x14ac:dyDescent="0.2">
      <c r="A131" s="29"/>
      <c r="B131" s="152"/>
      <c r="C131" s="153" t="s">
        <v>84</v>
      </c>
      <c r="D131" s="153" t="s">
        <v>213</v>
      </c>
      <c r="E131" s="154" t="s">
        <v>3206</v>
      </c>
      <c r="F131" s="155" t="s">
        <v>3207</v>
      </c>
      <c r="G131" s="156" t="s">
        <v>223</v>
      </c>
      <c r="H131" s="157">
        <v>317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37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217</v>
      </c>
      <c r="AT131" s="165" t="s">
        <v>213</v>
      </c>
      <c r="AU131" s="165" t="s">
        <v>84</v>
      </c>
      <c r="AY131" s="14" t="s">
        <v>211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84</v>
      </c>
      <c r="BK131" s="166">
        <f t="shared" si="9"/>
        <v>0</v>
      </c>
      <c r="BL131" s="14" t="s">
        <v>217</v>
      </c>
      <c r="BM131" s="165" t="s">
        <v>217</v>
      </c>
    </row>
    <row r="132" spans="1:65" s="2" customFormat="1" ht="24.2" customHeight="1" x14ac:dyDescent="0.2">
      <c r="A132" s="29"/>
      <c r="B132" s="152"/>
      <c r="C132" s="153" t="s">
        <v>220</v>
      </c>
      <c r="D132" s="153" t="s">
        <v>213</v>
      </c>
      <c r="E132" s="154" t="s">
        <v>2536</v>
      </c>
      <c r="F132" s="155" t="s">
        <v>2537</v>
      </c>
      <c r="G132" s="156" t="s">
        <v>223</v>
      </c>
      <c r="H132" s="157">
        <v>32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37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217</v>
      </c>
      <c r="AT132" s="165" t="s">
        <v>213</v>
      </c>
      <c r="AU132" s="165" t="s">
        <v>84</v>
      </c>
      <c r="AY132" s="14" t="s">
        <v>211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84</v>
      </c>
      <c r="BK132" s="166">
        <f t="shared" si="9"/>
        <v>0</v>
      </c>
      <c r="BL132" s="14" t="s">
        <v>217</v>
      </c>
      <c r="BM132" s="165" t="s">
        <v>224</v>
      </c>
    </row>
    <row r="133" spans="1:65" s="2" customFormat="1" ht="24.2" customHeight="1" x14ac:dyDescent="0.2">
      <c r="A133" s="29"/>
      <c r="B133" s="152"/>
      <c r="C133" s="153" t="s">
        <v>217</v>
      </c>
      <c r="D133" s="153" t="s">
        <v>213</v>
      </c>
      <c r="E133" s="154" t="s">
        <v>3208</v>
      </c>
      <c r="F133" s="155" t="s">
        <v>3209</v>
      </c>
      <c r="G133" s="156" t="s">
        <v>216</v>
      </c>
      <c r="H133" s="157">
        <v>241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37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217</v>
      </c>
      <c r="AT133" s="165" t="s">
        <v>213</v>
      </c>
      <c r="AU133" s="165" t="s">
        <v>84</v>
      </c>
      <c r="AY133" s="14" t="s">
        <v>211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84</v>
      </c>
      <c r="BK133" s="166">
        <f t="shared" si="9"/>
        <v>0</v>
      </c>
      <c r="BL133" s="14" t="s">
        <v>217</v>
      </c>
      <c r="BM133" s="165" t="s">
        <v>227</v>
      </c>
    </row>
    <row r="134" spans="1:65" s="2" customFormat="1" ht="24.2" customHeight="1" x14ac:dyDescent="0.2">
      <c r="A134" s="29"/>
      <c r="B134" s="152"/>
      <c r="C134" s="153" t="s">
        <v>228</v>
      </c>
      <c r="D134" s="153" t="s">
        <v>213</v>
      </c>
      <c r="E134" s="154" t="s">
        <v>3210</v>
      </c>
      <c r="F134" s="155" t="s">
        <v>3211</v>
      </c>
      <c r="G134" s="156" t="s">
        <v>216</v>
      </c>
      <c r="H134" s="157">
        <v>241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37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217</v>
      </c>
      <c r="AT134" s="165" t="s">
        <v>213</v>
      </c>
      <c r="AU134" s="165" t="s">
        <v>84</v>
      </c>
      <c r="AY134" s="14" t="s">
        <v>211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84</v>
      </c>
      <c r="BK134" s="166">
        <f t="shared" si="9"/>
        <v>0</v>
      </c>
      <c r="BL134" s="14" t="s">
        <v>217</v>
      </c>
      <c r="BM134" s="165" t="s">
        <v>231</v>
      </c>
    </row>
    <row r="135" spans="1:65" s="2" customFormat="1" ht="24.2" customHeight="1" x14ac:dyDescent="0.2">
      <c r="A135" s="29"/>
      <c r="B135" s="152"/>
      <c r="C135" s="153" t="s">
        <v>224</v>
      </c>
      <c r="D135" s="153" t="s">
        <v>213</v>
      </c>
      <c r="E135" s="154" t="s">
        <v>2538</v>
      </c>
      <c r="F135" s="155" t="s">
        <v>2539</v>
      </c>
      <c r="G135" s="156" t="s">
        <v>223</v>
      </c>
      <c r="H135" s="157">
        <v>349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37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217</v>
      </c>
      <c r="AT135" s="165" t="s">
        <v>213</v>
      </c>
      <c r="AU135" s="165" t="s">
        <v>84</v>
      </c>
      <c r="AY135" s="14" t="s">
        <v>211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84</v>
      </c>
      <c r="BK135" s="166">
        <f t="shared" si="9"/>
        <v>0</v>
      </c>
      <c r="BL135" s="14" t="s">
        <v>217</v>
      </c>
      <c r="BM135" s="165" t="s">
        <v>234</v>
      </c>
    </row>
    <row r="136" spans="1:65" s="2" customFormat="1" ht="33" customHeight="1" x14ac:dyDescent="0.2">
      <c r="A136" s="29"/>
      <c r="B136" s="152"/>
      <c r="C136" s="153" t="s">
        <v>235</v>
      </c>
      <c r="D136" s="153" t="s">
        <v>213</v>
      </c>
      <c r="E136" s="154" t="s">
        <v>2540</v>
      </c>
      <c r="F136" s="155" t="s">
        <v>2541</v>
      </c>
      <c r="G136" s="156" t="s">
        <v>223</v>
      </c>
      <c r="H136" s="157">
        <v>185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37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217</v>
      </c>
      <c r="AT136" s="165" t="s">
        <v>213</v>
      </c>
      <c r="AU136" s="165" t="s">
        <v>84</v>
      </c>
      <c r="AY136" s="14" t="s">
        <v>211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84</v>
      </c>
      <c r="BK136" s="166">
        <f t="shared" si="9"/>
        <v>0</v>
      </c>
      <c r="BL136" s="14" t="s">
        <v>217</v>
      </c>
      <c r="BM136" s="165" t="s">
        <v>239</v>
      </c>
    </row>
    <row r="137" spans="1:65" s="2" customFormat="1" ht="24.2" customHeight="1" x14ac:dyDescent="0.2">
      <c r="A137" s="29"/>
      <c r="B137" s="152"/>
      <c r="C137" s="153" t="s">
        <v>227</v>
      </c>
      <c r="D137" s="153" t="s">
        <v>213</v>
      </c>
      <c r="E137" s="154" t="s">
        <v>3212</v>
      </c>
      <c r="F137" s="155" t="s">
        <v>3213</v>
      </c>
      <c r="G137" s="156" t="s">
        <v>223</v>
      </c>
      <c r="H137" s="157">
        <v>8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37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217</v>
      </c>
      <c r="AT137" s="165" t="s">
        <v>213</v>
      </c>
      <c r="AU137" s="165" t="s">
        <v>84</v>
      </c>
      <c r="AY137" s="14" t="s">
        <v>211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84</v>
      </c>
      <c r="BK137" s="166">
        <f t="shared" si="9"/>
        <v>0</v>
      </c>
      <c r="BL137" s="14" t="s">
        <v>217</v>
      </c>
      <c r="BM137" s="165" t="s">
        <v>243</v>
      </c>
    </row>
    <row r="138" spans="1:65" s="12" customFormat="1" ht="22.9" customHeight="1" x14ac:dyDescent="0.2">
      <c r="B138" s="139"/>
      <c r="D138" s="140" t="s">
        <v>70</v>
      </c>
      <c r="E138" s="150" t="s">
        <v>220</v>
      </c>
      <c r="F138" s="150" t="s">
        <v>1237</v>
      </c>
      <c r="I138" s="142"/>
      <c r="J138" s="151">
        <f>BK138</f>
        <v>0</v>
      </c>
      <c r="L138" s="139"/>
      <c r="M138" s="144"/>
      <c r="N138" s="145"/>
      <c r="O138" s="145"/>
      <c r="P138" s="146">
        <f>SUM(P139:P140)</f>
        <v>0</v>
      </c>
      <c r="Q138" s="145"/>
      <c r="R138" s="146">
        <f>SUM(R139:R140)</f>
        <v>0</v>
      </c>
      <c r="S138" s="145"/>
      <c r="T138" s="147">
        <f>SUM(T139:T140)</f>
        <v>0</v>
      </c>
      <c r="AR138" s="140" t="s">
        <v>78</v>
      </c>
      <c r="AT138" s="148" t="s">
        <v>70</v>
      </c>
      <c r="AU138" s="148" t="s">
        <v>78</v>
      </c>
      <c r="AY138" s="140" t="s">
        <v>211</v>
      </c>
      <c r="BK138" s="149">
        <f>SUM(BK139:BK140)</f>
        <v>0</v>
      </c>
    </row>
    <row r="139" spans="1:65" s="2" customFormat="1" ht="24.2" customHeight="1" x14ac:dyDescent="0.2">
      <c r="A139" s="29"/>
      <c r="B139" s="152"/>
      <c r="C139" s="153" t="s">
        <v>244</v>
      </c>
      <c r="D139" s="153" t="s">
        <v>213</v>
      </c>
      <c r="E139" s="154" t="s">
        <v>3214</v>
      </c>
      <c r="F139" s="155" t="s">
        <v>3215</v>
      </c>
      <c r="G139" s="156" t="s">
        <v>385</v>
      </c>
      <c r="H139" s="157">
        <v>1</v>
      </c>
      <c r="I139" s="158"/>
      <c r="J139" s="159">
        <f>ROUND(I139*H139,2)</f>
        <v>0</v>
      </c>
      <c r="K139" s="160"/>
      <c r="L139" s="30"/>
      <c r="M139" s="161" t="s">
        <v>1</v>
      </c>
      <c r="N139" s="162" t="s">
        <v>37</v>
      </c>
      <c r="O139" s="58"/>
      <c r="P139" s="163">
        <f>O139*H139</f>
        <v>0</v>
      </c>
      <c r="Q139" s="163">
        <v>0</v>
      </c>
      <c r="R139" s="163">
        <f>Q139*H139</f>
        <v>0</v>
      </c>
      <c r="S139" s="163">
        <v>0</v>
      </c>
      <c r="T139" s="164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217</v>
      </c>
      <c r="AT139" s="165" t="s">
        <v>213</v>
      </c>
      <c r="AU139" s="165" t="s">
        <v>84</v>
      </c>
      <c r="AY139" s="14" t="s">
        <v>211</v>
      </c>
      <c r="BE139" s="166">
        <f>IF(N139="základná",J139,0)</f>
        <v>0</v>
      </c>
      <c r="BF139" s="166">
        <f>IF(N139="znížená",J139,0)</f>
        <v>0</v>
      </c>
      <c r="BG139" s="166">
        <f>IF(N139="zákl. prenesená",J139,0)</f>
        <v>0</v>
      </c>
      <c r="BH139" s="166">
        <f>IF(N139="zníž. prenesená",J139,0)</f>
        <v>0</v>
      </c>
      <c r="BI139" s="166">
        <f>IF(N139="nulová",J139,0)</f>
        <v>0</v>
      </c>
      <c r="BJ139" s="14" t="s">
        <v>84</v>
      </c>
      <c r="BK139" s="166">
        <f>ROUND(I139*H139,2)</f>
        <v>0</v>
      </c>
      <c r="BL139" s="14" t="s">
        <v>217</v>
      </c>
      <c r="BM139" s="165" t="s">
        <v>247</v>
      </c>
    </row>
    <row r="140" spans="1:65" s="2" customFormat="1" ht="24.2" customHeight="1" x14ac:dyDescent="0.2">
      <c r="A140" s="29"/>
      <c r="B140" s="152"/>
      <c r="C140" s="167" t="s">
        <v>231</v>
      </c>
      <c r="D140" s="167" t="s">
        <v>401</v>
      </c>
      <c r="E140" s="168" t="s">
        <v>3216</v>
      </c>
      <c r="F140" s="169" t="s">
        <v>3217</v>
      </c>
      <c r="G140" s="170" t="s">
        <v>385</v>
      </c>
      <c r="H140" s="171">
        <v>1</v>
      </c>
      <c r="I140" s="172"/>
      <c r="J140" s="173">
        <f>ROUND(I140*H140,2)</f>
        <v>0</v>
      </c>
      <c r="K140" s="174"/>
      <c r="L140" s="175"/>
      <c r="M140" s="176" t="s">
        <v>1</v>
      </c>
      <c r="N140" s="177" t="s">
        <v>37</v>
      </c>
      <c r="O140" s="58"/>
      <c r="P140" s="163">
        <f>O140*H140</f>
        <v>0</v>
      </c>
      <c r="Q140" s="163">
        <v>0</v>
      </c>
      <c r="R140" s="163">
        <f>Q140*H140</f>
        <v>0</v>
      </c>
      <c r="S140" s="163">
        <v>0</v>
      </c>
      <c r="T140" s="164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227</v>
      </c>
      <c r="AT140" s="165" t="s">
        <v>401</v>
      </c>
      <c r="AU140" s="165" t="s">
        <v>84</v>
      </c>
      <c r="AY140" s="14" t="s">
        <v>211</v>
      </c>
      <c r="BE140" s="166">
        <f>IF(N140="základná",J140,0)</f>
        <v>0</v>
      </c>
      <c r="BF140" s="166">
        <f>IF(N140="znížená",J140,0)</f>
        <v>0</v>
      </c>
      <c r="BG140" s="166">
        <f>IF(N140="zákl. prenesená",J140,0)</f>
        <v>0</v>
      </c>
      <c r="BH140" s="166">
        <f>IF(N140="zníž. prenesená",J140,0)</f>
        <v>0</v>
      </c>
      <c r="BI140" s="166">
        <f>IF(N140="nulová",J140,0)</f>
        <v>0</v>
      </c>
      <c r="BJ140" s="14" t="s">
        <v>84</v>
      </c>
      <c r="BK140" s="166">
        <f>ROUND(I140*H140,2)</f>
        <v>0</v>
      </c>
      <c r="BL140" s="14" t="s">
        <v>217</v>
      </c>
      <c r="BM140" s="165" t="s">
        <v>250</v>
      </c>
    </row>
    <row r="141" spans="1:65" s="12" customFormat="1" ht="22.9" customHeight="1" x14ac:dyDescent="0.2">
      <c r="B141" s="139"/>
      <c r="D141" s="140" t="s">
        <v>70</v>
      </c>
      <c r="E141" s="150" t="s">
        <v>217</v>
      </c>
      <c r="F141" s="150" t="s">
        <v>1269</v>
      </c>
      <c r="I141" s="142"/>
      <c r="J141" s="151">
        <f>BK141</f>
        <v>0</v>
      </c>
      <c r="L141" s="139"/>
      <c r="M141" s="144"/>
      <c r="N141" s="145"/>
      <c r="O141" s="145"/>
      <c r="P141" s="146">
        <f>SUM(P142:P144)</f>
        <v>0</v>
      </c>
      <c r="Q141" s="145"/>
      <c r="R141" s="146">
        <f>SUM(R142:R144)</f>
        <v>0</v>
      </c>
      <c r="S141" s="145"/>
      <c r="T141" s="147">
        <f>SUM(T142:T144)</f>
        <v>0</v>
      </c>
      <c r="AR141" s="140" t="s">
        <v>78</v>
      </c>
      <c r="AT141" s="148" t="s">
        <v>70</v>
      </c>
      <c r="AU141" s="148" t="s">
        <v>78</v>
      </c>
      <c r="AY141" s="140" t="s">
        <v>211</v>
      </c>
      <c r="BK141" s="149">
        <f>SUM(BK142:BK144)</f>
        <v>0</v>
      </c>
    </row>
    <row r="142" spans="1:65" s="2" customFormat="1" ht="37.9" customHeight="1" x14ac:dyDescent="0.2">
      <c r="A142" s="29"/>
      <c r="B142" s="152"/>
      <c r="C142" s="153" t="s">
        <v>251</v>
      </c>
      <c r="D142" s="153" t="s">
        <v>213</v>
      </c>
      <c r="E142" s="154" t="s">
        <v>3218</v>
      </c>
      <c r="F142" s="155" t="s">
        <v>3219</v>
      </c>
      <c r="G142" s="156" t="s">
        <v>223</v>
      </c>
      <c r="H142" s="157">
        <v>8.6999999999999993</v>
      </c>
      <c r="I142" s="158"/>
      <c r="J142" s="159">
        <f>ROUND(I142*H142,2)</f>
        <v>0</v>
      </c>
      <c r="K142" s="160"/>
      <c r="L142" s="30"/>
      <c r="M142" s="161" t="s">
        <v>1</v>
      </c>
      <c r="N142" s="162" t="s">
        <v>37</v>
      </c>
      <c r="O142" s="58"/>
      <c r="P142" s="163">
        <f>O142*H142</f>
        <v>0</v>
      </c>
      <c r="Q142" s="163">
        <v>0</v>
      </c>
      <c r="R142" s="163">
        <f>Q142*H142</f>
        <v>0</v>
      </c>
      <c r="S142" s="163">
        <v>0</v>
      </c>
      <c r="T142" s="164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217</v>
      </c>
      <c r="AT142" s="165" t="s">
        <v>213</v>
      </c>
      <c r="AU142" s="165" t="s">
        <v>84</v>
      </c>
      <c r="AY142" s="14" t="s">
        <v>211</v>
      </c>
      <c r="BE142" s="166">
        <f>IF(N142="základná",J142,0)</f>
        <v>0</v>
      </c>
      <c r="BF142" s="166">
        <f>IF(N142="znížená",J142,0)</f>
        <v>0</v>
      </c>
      <c r="BG142" s="166">
        <f>IF(N142="zákl. prenesená",J142,0)</f>
        <v>0</v>
      </c>
      <c r="BH142" s="166">
        <f>IF(N142="zníž. prenesená",J142,0)</f>
        <v>0</v>
      </c>
      <c r="BI142" s="166">
        <f>IF(N142="nulová",J142,0)</f>
        <v>0</v>
      </c>
      <c r="BJ142" s="14" t="s">
        <v>84</v>
      </c>
      <c r="BK142" s="166">
        <f>ROUND(I142*H142,2)</f>
        <v>0</v>
      </c>
      <c r="BL142" s="14" t="s">
        <v>217</v>
      </c>
      <c r="BM142" s="165" t="s">
        <v>254</v>
      </c>
    </row>
    <row r="143" spans="1:65" s="2" customFormat="1" ht="16.5" customHeight="1" x14ac:dyDescent="0.2">
      <c r="A143" s="29"/>
      <c r="B143" s="152"/>
      <c r="C143" s="167" t="s">
        <v>234</v>
      </c>
      <c r="D143" s="167" t="s">
        <v>401</v>
      </c>
      <c r="E143" s="168" t="s">
        <v>3220</v>
      </c>
      <c r="F143" s="169" t="s">
        <v>3221</v>
      </c>
      <c r="G143" s="170" t="s">
        <v>238</v>
      </c>
      <c r="H143" s="171">
        <v>1</v>
      </c>
      <c r="I143" s="172"/>
      <c r="J143" s="173">
        <f>ROUND(I143*H143,2)</f>
        <v>0</v>
      </c>
      <c r="K143" s="174"/>
      <c r="L143" s="175"/>
      <c r="M143" s="176" t="s">
        <v>1</v>
      </c>
      <c r="N143" s="177" t="s">
        <v>37</v>
      </c>
      <c r="O143" s="58"/>
      <c r="P143" s="163">
        <f>O143*H143</f>
        <v>0</v>
      </c>
      <c r="Q143" s="163">
        <v>0</v>
      </c>
      <c r="R143" s="163">
        <f>Q143*H143</f>
        <v>0</v>
      </c>
      <c r="S143" s="163">
        <v>0</v>
      </c>
      <c r="T143" s="164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227</v>
      </c>
      <c r="AT143" s="165" t="s">
        <v>401</v>
      </c>
      <c r="AU143" s="165" t="s">
        <v>84</v>
      </c>
      <c r="AY143" s="14" t="s">
        <v>211</v>
      </c>
      <c r="BE143" s="166">
        <f>IF(N143="základná",J143,0)</f>
        <v>0</v>
      </c>
      <c r="BF143" s="166">
        <f>IF(N143="znížená",J143,0)</f>
        <v>0</v>
      </c>
      <c r="BG143" s="166">
        <f>IF(N143="zákl. prenesená",J143,0)</f>
        <v>0</v>
      </c>
      <c r="BH143" s="166">
        <f>IF(N143="zníž. prenesená",J143,0)</f>
        <v>0</v>
      </c>
      <c r="BI143" s="166">
        <f>IF(N143="nulová",J143,0)</f>
        <v>0</v>
      </c>
      <c r="BJ143" s="14" t="s">
        <v>84</v>
      </c>
      <c r="BK143" s="166">
        <f>ROUND(I143*H143,2)</f>
        <v>0</v>
      </c>
      <c r="BL143" s="14" t="s">
        <v>217</v>
      </c>
      <c r="BM143" s="165" t="s">
        <v>266</v>
      </c>
    </row>
    <row r="144" spans="1:65" s="2" customFormat="1" ht="16.5" customHeight="1" x14ac:dyDescent="0.2">
      <c r="A144" s="29"/>
      <c r="B144" s="152"/>
      <c r="C144" s="153" t="s">
        <v>259</v>
      </c>
      <c r="D144" s="153" t="s">
        <v>213</v>
      </c>
      <c r="E144" s="154" t="s">
        <v>3222</v>
      </c>
      <c r="F144" s="155" t="s">
        <v>3223</v>
      </c>
      <c r="G144" s="156" t="s">
        <v>223</v>
      </c>
      <c r="H144" s="157">
        <v>6.9</v>
      </c>
      <c r="I144" s="158"/>
      <c r="J144" s="159">
        <f>ROUND(I144*H144,2)</f>
        <v>0</v>
      </c>
      <c r="K144" s="160"/>
      <c r="L144" s="30"/>
      <c r="M144" s="161" t="s">
        <v>1</v>
      </c>
      <c r="N144" s="162" t="s">
        <v>37</v>
      </c>
      <c r="O144" s="58"/>
      <c r="P144" s="163">
        <f>O144*H144</f>
        <v>0</v>
      </c>
      <c r="Q144" s="163">
        <v>0</v>
      </c>
      <c r="R144" s="163">
        <f>Q144*H144</f>
        <v>0</v>
      </c>
      <c r="S144" s="163">
        <v>0</v>
      </c>
      <c r="T144" s="164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217</v>
      </c>
      <c r="AT144" s="165" t="s">
        <v>213</v>
      </c>
      <c r="AU144" s="165" t="s">
        <v>84</v>
      </c>
      <c r="AY144" s="14" t="s">
        <v>211</v>
      </c>
      <c r="BE144" s="166">
        <f>IF(N144="základná",J144,0)</f>
        <v>0</v>
      </c>
      <c r="BF144" s="166">
        <f>IF(N144="znížená",J144,0)</f>
        <v>0</v>
      </c>
      <c r="BG144" s="166">
        <f>IF(N144="zákl. prenesená",J144,0)</f>
        <v>0</v>
      </c>
      <c r="BH144" s="166">
        <f>IF(N144="zníž. prenesená",J144,0)</f>
        <v>0</v>
      </c>
      <c r="BI144" s="166">
        <f>IF(N144="nulová",J144,0)</f>
        <v>0</v>
      </c>
      <c r="BJ144" s="14" t="s">
        <v>84</v>
      </c>
      <c r="BK144" s="166">
        <f>ROUND(I144*H144,2)</f>
        <v>0</v>
      </c>
      <c r="BL144" s="14" t="s">
        <v>217</v>
      </c>
      <c r="BM144" s="165" t="s">
        <v>270</v>
      </c>
    </row>
    <row r="145" spans="1:65" s="12" customFormat="1" ht="22.9" customHeight="1" x14ac:dyDescent="0.2">
      <c r="B145" s="139"/>
      <c r="D145" s="140" t="s">
        <v>70</v>
      </c>
      <c r="E145" s="150" t="s">
        <v>227</v>
      </c>
      <c r="F145" s="150" t="s">
        <v>3224</v>
      </c>
      <c r="I145" s="142"/>
      <c r="J145" s="151">
        <f>BK145</f>
        <v>0</v>
      </c>
      <c r="L145" s="139"/>
      <c r="M145" s="144"/>
      <c r="N145" s="145"/>
      <c r="O145" s="145"/>
      <c r="P145" s="146">
        <f>SUM(P146:P169)</f>
        <v>0</v>
      </c>
      <c r="Q145" s="145"/>
      <c r="R145" s="146">
        <f>SUM(R146:R169)</f>
        <v>0</v>
      </c>
      <c r="S145" s="145"/>
      <c r="T145" s="147">
        <f>SUM(T146:T169)</f>
        <v>0</v>
      </c>
      <c r="AR145" s="140" t="s">
        <v>78</v>
      </c>
      <c r="AT145" s="148" t="s">
        <v>70</v>
      </c>
      <c r="AU145" s="148" t="s">
        <v>78</v>
      </c>
      <c r="AY145" s="140" t="s">
        <v>211</v>
      </c>
      <c r="BK145" s="149">
        <f>SUM(BK146:BK169)</f>
        <v>0</v>
      </c>
    </row>
    <row r="146" spans="1:65" s="2" customFormat="1" ht="24.2" customHeight="1" x14ac:dyDescent="0.2">
      <c r="A146" s="29"/>
      <c r="B146" s="152"/>
      <c r="C146" s="153" t="s">
        <v>239</v>
      </c>
      <c r="D146" s="153" t="s">
        <v>213</v>
      </c>
      <c r="E146" s="154" t="s">
        <v>3225</v>
      </c>
      <c r="F146" s="155" t="s">
        <v>3226</v>
      </c>
      <c r="G146" s="156" t="s">
        <v>257</v>
      </c>
      <c r="H146" s="157">
        <v>50</v>
      </c>
      <c r="I146" s="158"/>
      <c r="J146" s="159">
        <f t="shared" ref="J146:J169" si="10">ROUND(I146*H146,2)</f>
        <v>0</v>
      </c>
      <c r="K146" s="160"/>
      <c r="L146" s="30"/>
      <c r="M146" s="161" t="s">
        <v>1</v>
      </c>
      <c r="N146" s="162" t="s">
        <v>37</v>
      </c>
      <c r="O146" s="58"/>
      <c r="P146" s="163">
        <f t="shared" ref="P146:P169" si="11">O146*H146</f>
        <v>0</v>
      </c>
      <c r="Q146" s="163">
        <v>0</v>
      </c>
      <c r="R146" s="163">
        <f t="shared" ref="R146:R169" si="12">Q146*H146</f>
        <v>0</v>
      </c>
      <c r="S146" s="163">
        <v>0</v>
      </c>
      <c r="T146" s="164">
        <f t="shared" ref="T146:T169" si="13"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217</v>
      </c>
      <c r="AT146" s="165" t="s">
        <v>213</v>
      </c>
      <c r="AU146" s="165" t="s">
        <v>84</v>
      </c>
      <c r="AY146" s="14" t="s">
        <v>211</v>
      </c>
      <c r="BE146" s="166">
        <f t="shared" ref="BE146:BE169" si="14">IF(N146="základná",J146,0)</f>
        <v>0</v>
      </c>
      <c r="BF146" s="166">
        <f t="shared" ref="BF146:BF169" si="15">IF(N146="znížená",J146,0)</f>
        <v>0</v>
      </c>
      <c r="BG146" s="166">
        <f t="shared" ref="BG146:BG169" si="16">IF(N146="zákl. prenesená",J146,0)</f>
        <v>0</v>
      </c>
      <c r="BH146" s="166">
        <f t="shared" ref="BH146:BH169" si="17">IF(N146="zníž. prenesená",J146,0)</f>
        <v>0</v>
      </c>
      <c r="BI146" s="166">
        <f t="shared" ref="BI146:BI169" si="18">IF(N146="nulová",J146,0)</f>
        <v>0</v>
      </c>
      <c r="BJ146" s="14" t="s">
        <v>84</v>
      </c>
      <c r="BK146" s="166">
        <f t="shared" ref="BK146:BK169" si="19">ROUND(I146*H146,2)</f>
        <v>0</v>
      </c>
      <c r="BL146" s="14" t="s">
        <v>217</v>
      </c>
      <c r="BM146" s="165" t="s">
        <v>273</v>
      </c>
    </row>
    <row r="147" spans="1:65" s="2" customFormat="1" ht="24.2" customHeight="1" x14ac:dyDescent="0.2">
      <c r="A147" s="29"/>
      <c r="B147" s="152"/>
      <c r="C147" s="153" t="s">
        <v>267</v>
      </c>
      <c r="D147" s="153" t="s">
        <v>213</v>
      </c>
      <c r="E147" s="154" t="s">
        <v>3227</v>
      </c>
      <c r="F147" s="155" t="s">
        <v>3228</v>
      </c>
      <c r="G147" s="156" t="s">
        <v>257</v>
      </c>
      <c r="H147" s="157">
        <v>41</v>
      </c>
      <c r="I147" s="158"/>
      <c r="J147" s="159">
        <f t="shared" si="10"/>
        <v>0</v>
      </c>
      <c r="K147" s="160"/>
      <c r="L147" s="30"/>
      <c r="M147" s="161" t="s">
        <v>1</v>
      </c>
      <c r="N147" s="162" t="s">
        <v>37</v>
      </c>
      <c r="O147" s="58"/>
      <c r="P147" s="163">
        <f t="shared" si="11"/>
        <v>0</v>
      </c>
      <c r="Q147" s="163">
        <v>0</v>
      </c>
      <c r="R147" s="163">
        <f t="shared" si="12"/>
        <v>0</v>
      </c>
      <c r="S147" s="163">
        <v>0</v>
      </c>
      <c r="T147" s="164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217</v>
      </c>
      <c r="AT147" s="165" t="s">
        <v>213</v>
      </c>
      <c r="AU147" s="165" t="s">
        <v>84</v>
      </c>
      <c r="AY147" s="14" t="s">
        <v>211</v>
      </c>
      <c r="BE147" s="166">
        <f t="shared" si="14"/>
        <v>0</v>
      </c>
      <c r="BF147" s="166">
        <f t="shared" si="15"/>
        <v>0</v>
      </c>
      <c r="BG147" s="166">
        <f t="shared" si="16"/>
        <v>0</v>
      </c>
      <c r="BH147" s="166">
        <f t="shared" si="17"/>
        <v>0</v>
      </c>
      <c r="BI147" s="166">
        <f t="shared" si="18"/>
        <v>0</v>
      </c>
      <c r="BJ147" s="14" t="s">
        <v>84</v>
      </c>
      <c r="BK147" s="166">
        <f t="shared" si="19"/>
        <v>0</v>
      </c>
      <c r="BL147" s="14" t="s">
        <v>217</v>
      </c>
      <c r="BM147" s="165" t="s">
        <v>277</v>
      </c>
    </row>
    <row r="148" spans="1:65" s="2" customFormat="1" ht="24.2" customHeight="1" x14ac:dyDescent="0.2">
      <c r="A148" s="29"/>
      <c r="B148" s="152"/>
      <c r="C148" s="153" t="s">
        <v>243</v>
      </c>
      <c r="D148" s="153" t="s">
        <v>213</v>
      </c>
      <c r="E148" s="154" t="s">
        <v>3229</v>
      </c>
      <c r="F148" s="155" t="s">
        <v>3230</v>
      </c>
      <c r="G148" s="156" t="s">
        <v>3231</v>
      </c>
      <c r="H148" s="157">
        <v>50</v>
      </c>
      <c r="I148" s="158"/>
      <c r="J148" s="159">
        <f t="shared" si="10"/>
        <v>0</v>
      </c>
      <c r="K148" s="160"/>
      <c r="L148" s="30"/>
      <c r="M148" s="161" t="s">
        <v>1</v>
      </c>
      <c r="N148" s="162" t="s">
        <v>37</v>
      </c>
      <c r="O148" s="58"/>
      <c r="P148" s="163">
        <f t="shared" si="11"/>
        <v>0</v>
      </c>
      <c r="Q148" s="163">
        <v>0</v>
      </c>
      <c r="R148" s="163">
        <f t="shared" si="12"/>
        <v>0</v>
      </c>
      <c r="S148" s="163">
        <v>0</v>
      </c>
      <c r="T148" s="164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217</v>
      </c>
      <c r="AT148" s="165" t="s">
        <v>213</v>
      </c>
      <c r="AU148" s="165" t="s">
        <v>84</v>
      </c>
      <c r="AY148" s="14" t="s">
        <v>211</v>
      </c>
      <c r="BE148" s="166">
        <f t="shared" si="14"/>
        <v>0</v>
      </c>
      <c r="BF148" s="166">
        <f t="shared" si="15"/>
        <v>0</v>
      </c>
      <c r="BG148" s="166">
        <f t="shared" si="16"/>
        <v>0</v>
      </c>
      <c r="BH148" s="166">
        <f t="shared" si="17"/>
        <v>0</v>
      </c>
      <c r="BI148" s="166">
        <f t="shared" si="18"/>
        <v>0</v>
      </c>
      <c r="BJ148" s="14" t="s">
        <v>84</v>
      </c>
      <c r="BK148" s="166">
        <f t="shared" si="19"/>
        <v>0</v>
      </c>
      <c r="BL148" s="14" t="s">
        <v>217</v>
      </c>
      <c r="BM148" s="165" t="s">
        <v>280</v>
      </c>
    </row>
    <row r="149" spans="1:65" s="2" customFormat="1" ht="16.5" customHeight="1" x14ac:dyDescent="0.2">
      <c r="A149" s="29"/>
      <c r="B149" s="152"/>
      <c r="C149" s="153" t="s">
        <v>274</v>
      </c>
      <c r="D149" s="153" t="s">
        <v>213</v>
      </c>
      <c r="E149" s="154" t="s">
        <v>3232</v>
      </c>
      <c r="F149" s="155" t="s">
        <v>3233</v>
      </c>
      <c r="G149" s="156" t="s">
        <v>257</v>
      </c>
      <c r="H149" s="157">
        <v>41</v>
      </c>
      <c r="I149" s="158"/>
      <c r="J149" s="159">
        <f t="shared" si="10"/>
        <v>0</v>
      </c>
      <c r="K149" s="160"/>
      <c r="L149" s="30"/>
      <c r="M149" s="161" t="s">
        <v>1</v>
      </c>
      <c r="N149" s="162" t="s">
        <v>37</v>
      </c>
      <c r="O149" s="58"/>
      <c r="P149" s="163">
        <f t="shared" si="11"/>
        <v>0</v>
      </c>
      <c r="Q149" s="163">
        <v>0</v>
      </c>
      <c r="R149" s="163">
        <f t="shared" si="12"/>
        <v>0</v>
      </c>
      <c r="S149" s="163">
        <v>0</v>
      </c>
      <c r="T149" s="164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217</v>
      </c>
      <c r="AT149" s="165" t="s">
        <v>213</v>
      </c>
      <c r="AU149" s="165" t="s">
        <v>84</v>
      </c>
      <c r="AY149" s="14" t="s">
        <v>211</v>
      </c>
      <c r="BE149" s="166">
        <f t="shared" si="14"/>
        <v>0</v>
      </c>
      <c r="BF149" s="166">
        <f t="shared" si="15"/>
        <v>0</v>
      </c>
      <c r="BG149" s="166">
        <f t="shared" si="16"/>
        <v>0</v>
      </c>
      <c r="BH149" s="166">
        <f t="shared" si="17"/>
        <v>0</v>
      </c>
      <c r="BI149" s="166">
        <f t="shared" si="18"/>
        <v>0</v>
      </c>
      <c r="BJ149" s="14" t="s">
        <v>84</v>
      </c>
      <c r="BK149" s="166">
        <f t="shared" si="19"/>
        <v>0</v>
      </c>
      <c r="BL149" s="14" t="s">
        <v>217</v>
      </c>
      <c r="BM149" s="165" t="s">
        <v>284</v>
      </c>
    </row>
    <row r="150" spans="1:65" s="2" customFormat="1" ht="24.2" customHeight="1" x14ac:dyDescent="0.2">
      <c r="A150" s="29"/>
      <c r="B150" s="152"/>
      <c r="C150" s="153" t="s">
        <v>247</v>
      </c>
      <c r="D150" s="153" t="s">
        <v>213</v>
      </c>
      <c r="E150" s="154" t="s">
        <v>3234</v>
      </c>
      <c r="F150" s="155" t="s">
        <v>3235</v>
      </c>
      <c r="G150" s="156" t="s">
        <v>223</v>
      </c>
      <c r="H150" s="157">
        <v>93.31</v>
      </c>
      <c r="I150" s="158"/>
      <c r="J150" s="159">
        <f t="shared" si="10"/>
        <v>0</v>
      </c>
      <c r="K150" s="160"/>
      <c r="L150" s="30"/>
      <c r="M150" s="161" t="s">
        <v>1</v>
      </c>
      <c r="N150" s="162" t="s">
        <v>37</v>
      </c>
      <c r="O150" s="58"/>
      <c r="P150" s="163">
        <f t="shared" si="11"/>
        <v>0</v>
      </c>
      <c r="Q150" s="163">
        <v>0</v>
      </c>
      <c r="R150" s="163">
        <f t="shared" si="12"/>
        <v>0</v>
      </c>
      <c r="S150" s="163">
        <v>0</v>
      </c>
      <c r="T150" s="164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217</v>
      </c>
      <c r="AT150" s="165" t="s">
        <v>213</v>
      </c>
      <c r="AU150" s="165" t="s">
        <v>84</v>
      </c>
      <c r="AY150" s="14" t="s">
        <v>211</v>
      </c>
      <c r="BE150" s="166">
        <f t="shared" si="14"/>
        <v>0</v>
      </c>
      <c r="BF150" s="166">
        <f t="shared" si="15"/>
        <v>0</v>
      </c>
      <c r="BG150" s="166">
        <f t="shared" si="16"/>
        <v>0</v>
      </c>
      <c r="BH150" s="166">
        <f t="shared" si="17"/>
        <v>0</v>
      </c>
      <c r="BI150" s="166">
        <f t="shared" si="18"/>
        <v>0</v>
      </c>
      <c r="BJ150" s="14" t="s">
        <v>84</v>
      </c>
      <c r="BK150" s="166">
        <f t="shared" si="19"/>
        <v>0</v>
      </c>
      <c r="BL150" s="14" t="s">
        <v>217</v>
      </c>
      <c r="BM150" s="165" t="s">
        <v>291</v>
      </c>
    </row>
    <row r="151" spans="1:65" s="2" customFormat="1" ht="24.2" customHeight="1" x14ac:dyDescent="0.2">
      <c r="A151" s="29"/>
      <c r="B151" s="152"/>
      <c r="C151" s="167" t="s">
        <v>281</v>
      </c>
      <c r="D151" s="167" t="s">
        <v>401</v>
      </c>
      <c r="E151" s="168" t="s">
        <v>3236</v>
      </c>
      <c r="F151" s="187" t="s">
        <v>3469</v>
      </c>
      <c r="G151" s="170" t="s">
        <v>385</v>
      </c>
      <c r="H151" s="197">
        <v>36</v>
      </c>
      <c r="I151" s="172"/>
      <c r="J151" s="173">
        <f t="shared" si="10"/>
        <v>0</v>
      </c>
      <c r="K151" s="174"/>
      <c r="L151" s="175"/>
      <c r="M151" s="176" t="s">
        <v>1</v>
      </c>
      <c r="N151" s="177" t="s">
        <v>37</v>
      </c>
      <c r="O151" s="58"/>
      <c r="P151" s="163">
        <f t="shared" si="11"/>
        <v>0</v>
      </c>
      <c r="Q151" s="163">
        <v>0</v>
      </c>
      <c r="R151" s="163">
        <f t="shared" si="12"/>
        <v>0</v>
      </c>
      <c r="S151" s="163">
        <v>0</v>
      </c>
      <c r="T151" s="164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227</v>
      </c>
      <c r="AT151" s="165" t="s">
        <v>401</v>
      </c>
      <c r="AU151" s="165" t="s">
        <v>84</v>
      </c>
      <c r="AY151" s="14" t="s">
        <v>211</v>
      </c>
      <c r="BE151" s="166">
        <f t="shared" si="14"/>
        <v>0</v>
      </c>
      <c r="BF151" s="166">
        <f t="shared" si="15"/>
        <v>0</v>
      </c>
      <c r="BG151" s="166">
        <f t="shared" si="16"/>
        <v>0</v>
      </c>
      <c r="BH151" s="166">
        <f t="shared" si="17"/>
        <v>0</v>
      </c>
      <c r="BI151" s="166">
        <f t="shared" si="18"/>
        <v>0</v>
      </c>
      <c r="BJ151" s="14" t="s">
        <v>84</v>
      </c>
      <c r="BK151" s="166">
        <f t="shared" si="19"/>
        <v>0</v>
      </c>
      <c r="BL151" s="14" t="s">
        <v>217</v>
      </c>
      <c r="BM151" s="165" t="s">
        <v>287</v>
      </c>
    </row>
    <row r="152" spans="1:65" s="2" customFormat="1" ht="24.2" customHeight="1" x14ac:dyDescent="0.2">
      <c r="A152" s="29"/>
      <c r="B152" s="152"/>
      <c r="C152" s="153" t="s">
        <v>250</v>
      </c>
      <c r="D152" s="153" t="s">
        <v>213</v>
      </c>
      <c r="E152" s="154" t="s">
        <v>3237</v>
      </c>
      <c r="F152" s="155" t="s">
        <v>3238</v>
      </c>
      <c r="G152" s="156" t="s">
        <v>385</v>
      </c>
      <c r="H152" s="157">
        <v>1</v>
      </c>
      <c r="I152" s="158"/>
      <c r="J152" s="159">
        <f t="shared" si="10"/>
        <v>0</v>
      </c>
      <c r="K152" s="160"/>
      <c r="L152" s="30"/>
      <c r="M152" s="161" t="s">
        <v>1</v>
      </c>
      <c r="N152" s="162" t="s">
        <v>37</v>
      </c>
      <c r="O152" s="58"/>
      <c r="P152" s="163">
        <f t="shared" si="11"/>
        <v>0</v>
      </c>
      <c r="Q152" s="163">
        <v>0</v>
      </c>
      <c r="R152" s="163">
        <f t="shared" si="12"/>
        <v>0</v>
      </c>
      <c r="S152" s="163">
        <v>0</v>
      </c>
      <c r="T152" s="164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217</v>
      </c>
      <c r="AT152" s="165" t="s">
        <v>213</v>
      </c>
      <c r="AU152" s="165" t="s">
        <v>84</v>
      </c>
      <c r="AY152" s="14" t="s">
        <v>211</v>
      </c>
      <c r="BE152" s="166">
        <f t="shared" si="14"/>
        <v>0</v>
      </c>
      <c r="BF152" s="166">
        <f t="shared" si="15"/>
        <v>0</v>
      </c>
      <c r="BG152" s="166">
        <f t="shared" si="16"/>
        <v>0</v>
      </c>
      <c r="BH152" s="166">
        <f t="shared" si="17"/>
        <v>0</v>
      </c>
      <c r="BI152" s="166">
        <f t="shared" si="18"/>
        <v>0</v>
      </c>
      <c r="BJ152" s="14" t="s">
        <v>84</v>
      </c>
      <c r="BK152" s="166">
        <f t="shared" si="19"/>
        <v>0</v>
      </c>
      <c r="BL152" s="14" t="s">
        <v>217</v>
      </c>
      <c r="BM152" s="165" t="s">
        <v>294</v>
      </c>
    </row>
    <row r="153" spans="1:65" s="2" customFormat="1" ht="24.2" customHeight="1" x14ac:dyDescent="0.2">
      <c r="A153" s="29"/>
      <c r="B153" s="152"/>
      <c r="C153" s="167" t="s">
        <v>288</v>
      </c>
      <c r="D153" s="167" t="s">
        <v>401</v>
      </c>
      <c r="E153" s="168" t="s">
        <v>3239</v>
      </c>
      <c r="F153" s="169" t="s">
        <v>3240</v>
      </c>
      <c r="G153" s="170" t="s">
        <v>385</v>
      </c>
      <c r="H153" s="171">
        <v>1</v>
      </c>
      <c r="I153" s="172"/>
      <c r="J153" s="173">
        <f t="shared" si="10"/>
        <v>0</v>
      </c>
      <c r="K153" s="174"/>
      <c r="L153" s="175"/>
      <c r="M153" s="176" t="s">
        <v>1</v>
      </c>
      <c r="N153" s="177" t="s">
        <v>37</v>
      </c>
      <c r="O153" s="58"/>
      <c r="P153" s="163">
        <f t="shared" si="11"/>
        <v>0</v>
      </c>
      <c r="Q153" s="163">
        <v>0</v>
      </c>
      <c r="R153" s="163">
        <f t="shared" si="12"/>
        <v>0</v>
      </c>
      <c r="S153" s="163">
        <v>0</v>
      </c>
      <c r="T153" s="164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227</v>
      </c>
      <c r="AT153" s="165" t="s">
        <v>401</v>
      </c>
      <c r="AU153" s="165" t="s">
        <v>84</v>
      </c>
      <c r="AY153" s="14" t="s">
        <v>211</v>
      </c>
      <c r="BE153" s="166">
        <f t="shared" si="14"/>
        <v>0</v>
      </c>
      <c r="BF153" s="166">
        <f t="shared" si="15"/>
        <v>0</v>
      </c>
      <c r="BG153" s="166">
        <f t="shared" si="16"/>
        <v>0</v>
      </c>
      <c r="BH153" s="166">
        <f t="shared" si="17"/>
        <v>0</v>
      </c>
      <c r="BI153" s="166">
        <f t="shared" si="18"/>
        <v>0</v>
      </c>
      <c r="BJ153" s="14" t="s">
        <v>84</v>
      </c>
      <c r="BK153" s="166">
        <f t="shared" si="19"/>
        <v>0</v>
      </c>
      <c r="BL153" s="14" t="s">
        <v>217</v>
      </c>
      <c r="BM153" s="165" t="s">
        <v>297</v>
      </c>
    </row>
    <row r="154" spans="1:65" s="2" customFormat="1" ht="24.2" customHeight="1" x14ac:dyDescent="0.2">
      <c r="A154" s="29"/>
      <c r="B154" s="152"/>
      <c r="C154" s="153" t="s">
        <v>254</v>
      </c>
      <c r="D154" s="153" t="s">
        <v>213</v>
      </c>
      <c r="E154" s="154" t="s">
        <v>3241</v>
      </c>
      <c r="F154" s="155" t="s">
        <v>3242</v>
      </c>
      <c r="G154" s="156" t="s">
        <v>385</v>
      </c>
      <c r="H154" s="157">
        <v>1</v>
      </c>
      <c r="I154" s="158"/>
      <c r="J154" s="159">
        <f t="shared" si="10"/>
        <v>0</v>
      </c>
      <c r="K154" s="160"/>
      <c r="L154" s="30"/>
      <c r="M154" s="161" t="s">
        <v>1</v>
      </c>
      <c r="N154" s="162" t="s">
        <v>37</v>
      </c>
      <c r="O154" s="58"/>
      <c r="P154" s="163">
        <f t="shared" si="11"/>
        <v>0</v>
      </c>
      <c r="Q154" s="163">
        <v>0</v>
      </c>
      <c r="R154" s="163">
        <f t="shared" si="12"/>
        <v>0</v>
      </c>
      <c r="S154" s="163">
        <v>0</v>
      </c>
      <c r="T154" s="164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217</v>
      </c>
      <c r="AT154" s="165" t="s">
        <v>213</v>
      </c>
      <c r="AU154" s="165" t="s">
        <v>84</v>
      </c>
      <c r="AY154" s="14" t="s">
        <v>211</v>
      </c>
      <c r="BE154" s="166">
        <f t="shared" si="14"/>
        <v>0</v>
      </c>
      <c r="BF154" s="166">
        <f t="shared" si="15"/>
        <v>0</v>
      </c>
      <c r="BG154" s="166">
        <f t="shared" si="16"/>
        <v>0</v>
      </c>
      <c r="BH154" s="166">
        <f t="shared" si="17"/>
        <v>0</v>
      </c>
      <c r="BI154" s="166">
        <f t="shared" si="18"/>
        <v>0</v>
      </c>
      <c r="BJ154" s="14" t="s">
        <v>84</v>
      </c>
      <c r="BK154" s="166">
        <f t="shared" si="19"/>
        <v>0</v>
      </c>
      <c r="BL154" s="14" t="s">
        <v>217</v>
      </c>
      <c r="BM154" s="165" t="s">
        <v>300</v>
      </c>
    </row>
    <row r="155" spans="1:65" s="2" customFormat="1" ht="24.2" customHeight="1" x14ac:dyDescent="0.2">
      <c r="A155" s="29"/>
      <c r="B155" s="152"/>
      <c r="C155" s="167" t="s">
        <v>7</v>
      </c>
      <c r="D155" s="167" t="s">
        <v>401</v>
      </c>
      <c r="E155" s="168" t="s">
        <v>3243</v>
      </c>
      <c r="F155" s="169" t="s">
        <v>3244</v>
      </c>
      <c r="G155" s="170" t="s">
        <v>385</v>
      </c>
      <c r="H155" s="171">
        <v>1</v>
      </c>
      <c r="I155" s="172"/>
      <c r="J155" s="173">
        <f t="shared" si="10"/>
        <v>0</v>
      </c>
      <c r="K155" s="174"/>
      <c r="L155" s="175"/>
      <c r="M155" s="176" t="s">
        <v>1</v>
      </c>
      <c r="N155" s="177" t="s">
        <v>37</v>
      </c>
      <c r="O155" s="58"/>
      <c r="P155" s="163">
        <f t="shared" si="11"/>
        <v>0</v>
      </c>
      <c r="Q155" s="163">
        <v>0</v>
      </c>
      <c r="R155" s="163">
        <f t="shared" si="12"/>
        <v>0</v>
      </c>
      <c r="S155" s="163">
        <v>0</v>
      </c>
      <c r="T155" s="164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227</v>
      </c>
      <c r="AT155" s="165" t="s">
        <v>401</v>
      </c>
      <c r="AU155" s="165" t="s">
        <v>84</v>
      </c>
      <c r="AY155" s="14" t="s">
        <v>211</v>
      </c>
      <c r="BE155" s="166">
        <f t="shared" si="14"/>
        <v>0</v>
      </c>
      <c r="BF155" s="166">
        <f t="shared" si="15"/>
        <v>0</v>
      </c>
      <c r="BG155" s="166">
        <f t="shared" si="16"/>
        <v>0</v>
      </c>
      <c r="BH155" s="166">
        <f t="shared" si="17"/>
        <v>0</v>
      </c>
      <c r="BI155" s="166">
        <f t="shared" si="18"/>
        <v>0</v>
      </c>
      <c r="BJ155" s="14" t="s">
        <v>84</v>
      </c>
      <c r="BK155" s="166">
        <f t="shared" si="19"/>
        <v>0</v>
      </c>
      <c r="BL155" s="14" t="s">
        <v>217</v>
      </c>
      <c r="BM155" s="165" t="s">
        <v>304</v>
      </c>
    </row>
    <row r="156" spans="1:65" s="2" customFormat="1" ht="24.2" customHeight="1" x14ac:dyDescent="0.2">
      <c r="A156" s="29"/>
      <c r="B156" s="152"/>
      <c r="C156" s="153" t="s">
        <v>266</v>
      </c>
      <c r="D156" s="153" t="s">
        <v>213</v>
      </c>
      <c r="E156" s="154" t="s">
        <v>3245</v>
      </c>
      <c r="F156" s="155" t="s">
        <v>3246</v>
      </c>
      <c r="G156" s="156" t="s">
        <v>385</v>
      </c>
      <c r="H156" s="157">
        <v>2</v>
      </c>
      <c r="I156" s="158"/>
      <c r="J156" s="159">
        <f t="shared" si="10"/>
        <v>0</v>
      </c>
      <c r="K156" s="160"/>
      <c r="L156" s="30"/>
      <c r="M156" s="161" t="s">
        <v>1</v>
      </c>
      <c r="N156" s="162" t="s">
        <v>37</v>
      </c>
      <c r="O156" s="58"/>
      <c r="P156" s="163">
        <f t="shared" si="11"/>
        <v>0</v>
      </c>
      <c r="Q156" s="163">
        <v>0</v>
      </c>
      <c r="R156" s="163">
        <f t="shared" si="12"/>
        <v>0</v>
      </c>
      <c r="S156" s="163">
        <v>0</v>
      </c>
      <c r="T156" s="164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217</v>
      </c>
      <c r="AT156" s="165" t="s">
        <v>213</v>
      </c>
      <c r="AU156" s="165" t="s">
        <v>84</v>
      </c>
      <c r="AY156" s="14" t="s">
        <v>211</v>
      </c>
      <c r="BE156" s="166">
        <f t="shared" si="14"/>
        <v>0</v>
      </c>
      <c r="BF156" s="166">
        <f t="shared" si="15"/>
        <v>0</v>
      </c>
      <c r="BG156" s="166">
        <f t="shared" si="16"/>
        <v>0</v>
      </c>
      <c r="BH156" s="166">
        <f t="shared" si="17"/>
        <v>0</v>
      </c>
      <c r="BI156" s="166">
        <f t="shared" si="18"/>
        <v>0</v>
      </c>
      <c r="BJ156" s="14" t="s">
        <v>84</v>
      </c>
      <c r="BK156" s="166">
        <f t="shared" si="19"/>
        <v>0</v>
      </c>
      <c r="BL156" s="14" t="s">
        <v>217</v>
      </c>
      <c r="BM156" s="165" t="s">
        <v>307</v>
      </c>
    </row>
    <row r="157" spans="1:65" s="2" customFormat="1" ht="21.75" customHeight="1" x14ac:dyDescent="0.2">
      <c r="A157" s="29"/>
      <c r="B157" s="152"/>
      <c r="C157" s="167" t="s">
        <v>301</v>
      </c>
      <c r="D157" s="167" t="s">
        <v>401</v>
      </c>
      <c r="E157" s="168" t="s">
        <v>3247</v>
      </c>
      <c r="F157" s="169" t="s">
        <v>3248</v>
      </c>
      <c r="G157" s="170" t="s">
        <v>385</v>
      </c>
      <c r="H157" s="171">
        <v>2</v>
      </c>
      <c r="I157" s="172"/>
      <c r="J157" s="173">
        <f t="shared" si="10"/>
        <v>0</v>
      </c>
      <c r="K157" s="174"/>
      <c r="L157" s="175"/>
      <c r="M157" s="176" t="s">
        <v>1</v>
      </c>
      <c r="N157" s="177" t="s">
        <v>37</v>
      </c>
      <c r="O157" s="58"/>
      <c r="P157" s="163">
        <f t="shared" si="11"/>
        <v>0</v>
      </c>
      <c r="Q157" s="163">
        <v>0</v>
      </c>
      <c r="R157" s="163">
        <f t="shared" si="12"/>
        <v>0</v>
      </c>
      <c r="S157" s="163">
        <v>0</v>
      </c>
      <c r="T157" s="164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227</v>
      </c>
      <c r="AT157" s="165" t="s">
        <v>401</v>
      </c>
      <c r="AU157" s="165" t="s">
        <v>84</v>
      </c>
      <c r="AY157" s="14" t="s">
        <v>211</v>
      </c>
      <c r="BE157" s="166">
        <f t="shared" si="14"/>
        <v>0</v>
      </c>
      <c r="BF157" s="166">
        <f t="shared" si="15"/>
        <v>0</v>
      </c>
      <c r="BG157" s="166">
        <f t="shared" si="16"/>
        <v>0</v>
      </c>
      <c r="BH157" s="166">
        <f t="shared" si="17"/>
        <v>0</v>
      </c>
      <c r="BI157" s="166">
        <f t="shared" si="18"/>
        <v>0</v>
      </c>
      <c r="BJ157" s="14" t="s">
        <v>84</v>
      </c>
      <c r="BK157" s="166">
        <f t="shared" si="19"/>
        <v>0</v>
      </c>
      <c r="BL157" s="14" t="s">
        <v>217</v>
      </c>
      <c r="BM157" s="165" t="s">
        <v>311</v>
      </c>
    </row>
    <row r="158" spans="1:65" s="2" customFormat="1" ht="37.9" customHeight="1" x14ac:dyDescent="0.2">
      <c r="A158" s="29"/>
      <c r="B158" s="152"/>
      <c r="C158" s="153" t="s">
        <v>270</v>
      </c>
      <c r="D158" s="153" t="s">
        <v>213</v>
      </c>
      <c r="E158" s="154" t="s">
        <v>3249</v>
      </c>
      <c r="F158" s="155" t="s">
        <v>3250</v>
      </c>
      <c r="G158" s="156" t="s">
        <v>385</v>
      </c>
      <c r="H158" s="157">
        <v>1</v>
      </c>
      <c r="I158" s="158"/>
      <c r="J158" s="159">
        <f t="shared" si="10"/>
        <v>0</v>
      </c>
      <c r="K158" s="160"/>
      <c r="L158" s="30"/>
      <c r="M158" s="161" t="s">
        <v>1</v>
      </c>
      <c r="N158" s="162" t="s">
        <v>37</v>
      </c>
      <c r="O158" s="58"/>
      <c r="P158" s="163">
        <f t="shared" si="11"/>
        <v>0</v>
      </c>
      <c r="Q158" s="163">
        <v>0</v>
      </c>
      <c r="R158" s="163">
        <f t="shared" si="12"/>
        <v>0</v>
      </c>
      <c r="S158" s="163">
        <v>0</v>
      </c>
      <c r="T158" s="164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217</v>
      </c>
      <c r="AT158" s="165" t="s">
        <v>213</v>
      </c>
      <c r="AU158" s="165" t="s">
        <v>84</v>
      </c>
      <c r="AY158" s="14" t="s">
        <v>211</v>
      </c>
      <c r="BE158" s="166">
        <f t="shared" si="14"/>
        <v>0</v>
      </c>
      <c r="BF158" s="166">
        <f t="shared" si="15"/>
        <v>0</v>
      </c>
      <c r="BG158" s="166">
        <f t="shared" si="16"/>
        <v>0</v>
      </c>
      <c r="BH158" s="166">
        <f t="shared" si="17"/>
        <v>0</v>
      </c>
      <c r="BI158" s="166">
        <f t="shared" si="18"/>
        <v>0</v>
      </c>
      <c r="BJ158" s="14" t="s">
        <v>84</v>
      </c>
      <c r="BK158" s="166">
        <f t="shared" si="19"/>
        <v>0</v>
      </c>
      <c r="BL158" s="14" t="s">
        <v>217</v>
      </c>
      <c r="BM158" s="165" t="s">
        <v>314</v>
      </c>
    </row>
    <row r="159" spans="1:65" s="2" customFormat="1" ht="24.2" customHeight="1" x14ac:dyDescent="0.2">
      <c r="A159" s="29"/>
      <c r="B159" s="152"/>
      <c r="C159" s="167" t="s">
        <v>308</v>
      </c>
      <c r="D159" s="167" t="s">
        <v>401</v>
      </c>
      <c r="E159" s="168" t="s">
        <v>3251</v>
      </c>
      <c r="F159" s="169" t="s">
        <v>3252</v>
      </c>
      <c r="G159" s="170" t="s">
        <v>385</v>
      </c>
      <c r="H159" s="171">
        <v>1</v>
      </c>
      <c r="I159" s="172"/>
      <c r="J159" s="173">
        <f t="shared" si="10"/>
        <v>0</v>
      </c>
      <c r="K159" s="174"/>
      <c r="L159" s="175"/>
      <c r="M159" s="176" t="s">
        <v>1</v>
      </c>
      <c r="N159" s="177" t="s">
        <v>37</v>
      </c>
      <c r="O159" s="58"/>
      <c r="P159" s="163">
        <f t="shared" si="11"/>
        <v>0</v>
      </c>
      <c r="Q159" s="163">
        <v>0</v>
      </c>
      <c r="R159" s="163">
        <f t="shared" si="12"/>
        <v>0</v>
      </c>
      <c r="S159" s="163">
        <v>0</v>
      </c>
      <c r="T159" s="164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227</v>
      </c>
      <c r="AT159" s="165" t="s">
        <v>401</v>
      </c>
      <c r="AU159" s="165" t="s">
        <v>84</v>
      </c>
      <c r="AY159" s="14" t="s">
        <v>211</v>
      </c>
      <c r="BE159" s="166">
        <f t="shared" si="14"/>
        <v>0</v>
      </c>
      <c r="BF159" s="166">
        <f t="shared" si="15"/>
        <v>0</v>
      </c>
      <c r="BG159" s="166">
        <f t="shared" si="16"/>
        <v>0</v>
      </c>
      <c r="BH159" s="166">
        <f t="shared" si="17"/>
        <v>0</v>
      </c>
      <c r="BI159" s="166">
        <f t="shared" si="18"/>
        <v>0</v>
      </c>
      <c r="BJ159" s="14" t="s">
        <v>84</v>
      </c>
      <c r="BK159" s="166">
        <f t="shared" si="19"/>
        <v>0</v>
      </c>
      <c r="BL159" s="14" t="s">
        <v>217</v>
      </c>
      <c r="BM159" s="165" t="s">
        <v>322</v>
      </c>
    </row>
    <row r="160" spans="1:65" s="2" customFormat="1" ht="37.9" customHeight="1" x14ac:dyDescent="0.2">
      <c r="A160" s="29"/>
      <c r="B160" s="152"/>
      <c r="C160" s="167" t="s">
        <v>273</v>
      </c>
      <c r="D160" s="167" t="s">
        <v>401</v>
      </c>
      <c r="E160" s="168" t="s">
        <v>3253</v>
      </c>
      <c r="F160" s="169" t="s">
        <v>3254</v>
      </c>
      <c r="G160" s="170" t="s">
        <v>385</v>
      </c>
      <c r="H160" s="171">
        <v>1</v>
      </c>
      <c r="I160" s="172"/>
      <c r="J160" s="173">
        <f t="shared" si="10"/>
        <v>0</v>
      </c>
      <c r="K160" s="174"/>
      <c r="L160" s="175"/>
      <c r="M160" s="176" t="s">
        <v>1</v>
      </c>
      <c r="N160" s="177" t="s">
        <v>37</v>
      </c>
      <c r="O160" s="58"/>
      <c r="P160" s="163">
        <f t="shared" si="11"/>
        <v>0</v>
      </c>
      <c r="Q160" s="163">
        <v>0</v>
      </c>
      <c r="R160" s="163">
        <f t="shared" si="12"/>
        <v>0</v>
      </c>
      <c r="S160" s="163">
        <v>0</v>
      </c>
      <c r="T160" s="164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227</v>
      </c>
      <c r="AT160" s="165" t="s">
        <v>401</v>
      </c>
      <c r="AU160" s="165" t="s">
        <v>84</v>
      </c>
      <c r="AY160" s="14" t="s">
        <v>211</v>
      </c>
      <c r="BE160" s="166">
        <f t="shared" si="14"/>
        <v>0</v>
      </c>
      <c r="BF160" s="166">
        <f t="shared" si="15"/>
        <v>0</v>
      </c>
      <c r="BG160" s="166">
        <f t="shared" si="16"/>
        <v>0</v>
      </c>
      <c r="BH160" s="166">
        <f t="shared" si="17"/>
        <v>0</v>
      </c>
      <c r="BI160" s="166">
        <f t="shared" si="18"/>
        <v>0</v>
      </c>
      <c r="BJ160" s="14" t="s">
        <v>84</v>
      </c>
      <c r="BK160" s="166">
        <f t="shared" si="19"/>
        <v>0</v>
      </c>
      <c r="BL160" s="14" t="s">
        <v>217</v>
      </c>
      <c r="BM160" s="165" t="s">
        <v>326</v>
      </c>
    </row>
    <row r="161" spans="1:65" s="2" customFormat="1" ht="24.2" customHeight="1" x14ac:dyDescent="0.2">
      <c r="A161" s="29"/>
      <c r="B161" s="152"/>
      <c r="C161" s="167" t="s">
        <v>316</v>
      </c>
      <c r="D161" s="167" t="s">
        <v>401</v>
      </c>
      <c r="E161" s="168" t="s">
        <v>3255</v>
      </c>
      <c r="F161" s="169" t="s">
        <v>3256</v>
      </c>
      <c r="G161" s="170" t="s">
        <v>385</v>
      </c>
      <c r="H161" s="171">
        <v>1</v>
      </c>
      <c r="I161" s="172"/>
      <c r="J161" s="173">
        <f t="shared" si="10"/>
        <v>0</v>
      </c>
      <c r="K161" s="174"/>
      <c r="L161" s="175"/>
      <c r="M161" s="176" t="s">
        <v>1</v>
      </c>
      <c r="N161" s="177" t="s">
        <v>37</v>
      </c>
      <c r="O161" s="58"/>
      <c r="P161" s="163">
        <f t="shared" si="11"/>
        <v>0</v>
      </c>
      <c r="Q161" s="163">
        <v>0</v>
      </c>
      <c r="R161" s="163">
        <f t="shared" si="12"/>
        <v>0</v>
      </c>
      <c r="S161" s="163">
        <v>0</v>
      </c>
      <c r="T161" s="164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227</v>
      </c>
      <c r="AT161" s="165" t="s">
        <v>401</v>
      </c>
      <c r="AU161" s="165" t="s">
        <v>84</v>
      </c>
      <c r="AY161" s="14" t="s">
        <v>211</v>
      </c>
      <c r="BE161" s="166">
        <f t="shared" si="14"/>
        <v>0</v>
      </c>
      <c r="BF161" s="166">
        <f t="shared" si="15"/>
        <v>0</v>
      </c>
      <c r="BG161" s="166">
        <f t="shared" si="16"/>
        <v>0</v>
      </c>
      <c r="BH161" s="166">
        <f t="shared" si="17"/>
        <v>0</v>
      </c>
      <c r="BI161" s="166">
        <f t="shared" si="18"/>
        <v>0</v>
      </c>
      <c r="BJ161" s="14" t="s">
        <v>84</v>
      </c>
      <c r="BK161" s="166">
        <f t="shared" si="19"/>
        <v>0</v>
      </c>
      <c r="BL161" s="14" t="s">
        <v>217</v>
      </c>
      <c r="BM161" s="165" t="s">
        <v>329</v>
      </c>
    </row>
    <row r="162" spans="1:65" s="2" customFormat="1" ht="33" customHeight="1" x14ac:dyDescent="0.2">
      <c r="A162" s="29"/>
      <c r="B162" s="152"/>
      <c r="C162" s="167" t="s">
        <v>277</v>
      </c>
      <c r="D162" s="167" t="s">
        <v>401</v>
      </c>
      <c r="E162" s="168" t="s">
        <v>3257</v>
      </c>
      <c r="F162" s="169" t="s">
        <v>3258</v>
      </c>
      <c r="G162" s="170" t="s">
        <v>385</v>
      </c>
      <c r="H162" s="171">
        <v>1</v>
      </c>
      <c r="I162" s="172"/>
      <c r="J162" s="173">
        <f t="shared" si="10"/>
        <v>0</v>
      </c>
      <c r="K162" s="174"/>
      <c r="L162" s="175"/>
      <c r="M162" s="176" t="s">
        <v>1</v>
      </c>
      <c r="N162" s="177" t="s">
        <v>37</v>
      </c>
      <c r="O162" s="58"/>
      <c r="P162" s="163">
        <f t="shared" si="11"/>
        <v>0</v>
      </c>
      <c r="Q162" s="163">
        <v>0</v>
      </c>
      <c r="R162" s="163">
        <f t="shared" si="12"/>
        <v>0</v>
      </c>
      <c r="S162" s="163">
        <v>0</v>
      </c>
      <c r="T162" s="164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227</v>
      </c>
      <c r="AT162" s="165" t="s">
        <v>401</v>
      </c>
      <c r="AU162" s="165" t="s">
        <v>84</v>
      </c>
      <c r="AY162" s="14" t="s">
        <v>211</v>
      </c>
      <c r="BE162" s="166">
        <f t="shared" si="14"/>
        <v>0</v>
      </c>
      <c r="BF162" s="166">
        <f t="shared" si="15"/>
        <v>0</v>
      </c>
      <c r="BG162" s="166">
        <f t="shared" si="16"/>
        <v>0</v>
      </c>
      <c r="BH162" s="166">
        <f t="shared" si="17"/>
        <v>0</v>
      </c>
      <c r="BI162" s="166">
        <f t="shared" si="18"/>
        <v>0</v>
      </c>
      <c r="BJ162" s="14" t="s">
        <v>84</v>
      </c>
      <c r="BK162" s="166">
        <f t="shared" si="19"/>
        <v>0</v>
      </c>
      <c r="BL162" s="14" t="s">
        <v>217</v>
      </c>
      <c r="BM162" s="165" t="s">
        <v>333</v>
      </c>
    </row>
    <row r="163" spans="1:65" s="2" customFormat="1" ht="24.2" customHeight="1" x14ac:dyDescent="0.2">
      <c r="A163" s="29"/>
      <c r="B163" s="152"/>
      <c r="C163" s="167" t="s">
        <v>323</v>
      </c>
      <c r="D163" s="167" t="s">
        <v>401</v>
      </c>
      <c r="E163" s="168" t="s">
        <v>3259</v>
      </c>
      <c r="F163" s="169" t="s">
        <v>3260</v>
      </c>
      <c r="G163" s="170" t="s">
        <v>385</v>
      </c>
      <c r="H163" s="171">
        <v>1</v>
      </c>
      <c r="I163" s="172"/>
      <c r="J163" s="173">
        <f t="shared" si="10"/>
        <v>0</v>
      </c>
      <c r="K163" s="174"/>
      <c r="L163" s="175"/>
      <c r="M163" s="176" t="s">
        <v>1</v>
      </c>
      <c r="N163" s="177" t="s">
        <v>37</v>
      </c>
      <c r="O163" s="58"/>
      <c r="P163" s="163">
        <f t="shared" si="11"/>
        <v>0</v>
      </c>
      <c r="Q163" s="163">
        <v>0</v>
      </c>
      <c r="R163" s="163">
        <f t="shared" si="12"/>
        <v>0</v>
      </c>
      <c r="S163" s="163">
        <v>0</v>
      </c>
      <c r="T163" s="164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227</v>
      </c>
      <c r="AT163" s="165" t="s">
        <v>401</v>
      </c>
      <c r="AU163" s="165" t="s">
        <v>84</v>
      </c>
      <c r="AY163" s="14" t="s">
        <v>211</v>
      </c>
      <c r="BE163" s="166">
        <f t="shared" si="14"/>
        <v>0</v>
      </c>
      <c r="BF163" s="166">
        <f t="shared" si="15"/>
        <v>0</v>
      </c>
      <c r="BG163" s="166">
        <f t="shared" si="16"/>
        <v>0</v>
      </c>
      <c r="BH163" s="166">
        <f t="shared" si="17"/>
        <v>0</v>
      </c>
      <c r="BI163" s="166">
        <f t="shared" si="18"/>
        <v>0</v>
      </c>
      <c r="BJ163" s="14" t="s">
        <v>84</v>
      </c>
      <c r="BK163" s="166">
        <f t="shared" si="19"/>
        <v>0</v>
      </c>
      <c r="BL163" s="14" t="s">
        <v>217</v>
      </c>
      <c r="BM163" s="165" t="s">
        <v>336</v>
      </c>
    </row>
    <row r="164" spans="1:65" s="2" customFormat="1" ht="24.2" customHeight="1" x14ac:dyDescent="0.2">
      <c r="A164" s="29"/>
      <c r="B164" s="152"/>
      <c r="C164" s="167" t="s">
        <v>280</v>
      </c>
      <c r="D164" s="167" t="s">
        <v>401</v>
      </c>
      <c r="E164" s="168" t="s">
        <v>3261</v>
      </c>
      <c r="F164" s="169" t="s">
        <v>3262</v>
      </c>
      <c r="G164" s="170" t="s">
        <v>385</v>
      </c>
      <c r="H164" s="171">
        <v>2</v>
      </c>
      <c r="I164" s="172"/>
      <c r="J164" s="173">
        <f t="shared" si="10"/>
        <v>0</v>
      </c>
      <c r="K164" s="174"/>
      <c r="L164" s="175"/>
      <c r="M164" s="176" t="s">
        <v>1</v>
      </c>
      <c r="N164" s="177" t="s">
        <v>37</v>
      </c>
      <c r="O164" s="58"/>
      <c r="P164" s="163">
        <f t="shared" si="11"/>
        <v>0</v>
      </c>
      <c r="Q164" s="163">
        <v>0</v>
      </c>
      <c r="R164" s="163">
        <f t="shared" si="12"/>
        <v>0</v>
      </c>
      <c r="S164" s="163">
        <v>0</v>
      </c>
      <c r="T164" s="164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227</v>
      </c>
      <c r="AT164" s="165" t="s">
        <v>401</v>
      </c>
      <c r="AU164" s="165" t="s">
        <v>84</v>
      </c>
      <c r="AY164" s="14" t="s">
        <v>211</v>
      </c>
      <c r="BE164" s="166">
        <f t="shared" si="14"/>
        <v>0</v>
      </c>
      <c r="BF164" s="166">
        <f t="shared" si="15"/>
        <v>0</v>
      </c>
      <c r="BG164" s="166">
        <f t="shared" si="16"/>
        <v>0</v>
      </c>
      <c r="BH164" s="166">
        <f t="shared" si="17"/>
        <v>0</v>
      </c>
      <c r="BI164" s="166">
        <f t="shared" si="18"/>
        <v>0</v>
      </c>
      <c r="BJ164" s="14" t="s">
        <v>84</v>
      </c>
      <c r="BK164" s="166">
        <f t="shared" si="19"/>
        <v>0</v>
      </c>
      <c r="BL164" s="14" t="s">
        <v>217</v>
      </c>
      <c r="BM164" s="165" t="s">
        <v>340</v>
      </c>
    </row>
    <row r="165" spans="1:65" s="2" customFormat="1" ht="16.5" customHeight="1" x14ac:dyDescent="0.2">
      <c r="A165" s="29"/>
      <c r="B165" s="152"/>
      <c r="C165" s="167" t="s">
        <v>330</v>
      </c>
      <c r="D165" s="167" t="s">
        <v>401</v>
      </c>
      <c r="E165" s="168" t="s">
        <v>3263</v>
      </c>
      <c r="F165" s="169" t="s">
        <v>3264</v>
      </c>
      <c r="G165" s="170" t="s">
        <v>385</v>
      </c>
      <c r="H165" s="171">
        <v>1</v>
      </c>
      <c r="I165" s="172"/>
      <c r="J165" s="173">
        <f t="shared" si="10"/>
        <v>0</v>
      </c>
      <c r="K165" s="174"/>
      <c r="L165" s="175"/>
      <c r="M165" s="176" t="s">
        <v>1</v>
      </c>
      <c r="N165" s="177" t="s">
        <v>37</v>
      </c>
      <c r="O165" s="58"/>
      <c r="P165" s="163">
        <f t="shared" si="11"/>
        <v>0</v>
      </c>
      <c r="Q165" s="163">
        <v>0</v>
      </c>
      <c r="R165" s="163">
        <f t="shared" si="12"/>
        <v>0</v>
      </c>
      <c r="S165" s="163">
        <v>0</v>
      </c>
      <c r="T165" s="164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227</v>
      </c>
      <c r="AT165" s="165" t="s">
        <v>401</v>
      </c>
      <c r="AU165" s="165" t="s">
        <v>84</v>
      </c>
      <c r="AY165" s="14" t="s">
        <v>211</v>
      </c>
      <c r="BE165" s="166">
        <f t="shared" si="14"/>
        <v>0</v>
      </c>
      <c r="BF165" s="166">
        <f t="shared" si="15"/>
        <v>0</v>
      </c>
      <c r="BG165" s="166">
        <f t="shared" si="16"/>
        <v>0</v>
      </c>
      <c r="BH165" s="166">
        <f t="shared" si="17"/>
        <v>0</v>
      </c>
      <c r="BI165" s="166">
        <f t="shared" si="18"/>
        <v>0</v>
      </c>
      <c r="BJ165" s="14" t="s">
        <v>84</v>
      </c>
      <c r="BK165" s="166">
        <f t="shared" si="19"/>
        <v>0</v>
      </c>
      <c r="BL165" s="14" t="s">
        <v>217</v>
      </c>
      <c r="BM165" s="165" t="s">
        <v>343</v>
      </c>
    </row>
    <row r="166" spans="1:65" s="2" customFormat="1" ht="24.2" customHeight="1" x14ac:dyDescent="0.2">
      <c r="A166" s="29"/>
      <c r="B166" s="152"/>
      <c r="C166" s="167" t="s">
        <v>284</v>
      </c>
      <c r="D166" s="167" t="s">
        <v>401</v>
      </c>
      <c r="E166" s="168" t="s">
        <v>3265</v>
      </c>
      <c r="F166" s="169" t="s">
        <v>3266</v>
      </c>
      <c r="G166" s="170" t="s">
        <v>385</v>
      </c>
      <c r="H166" s="171">
        <v>1</v>
      </c>
      <c r="I166" s="172"/>
      <c r="J166" s="173">
        <f t="shared" si="10"/>
        <v>0</v>
      </c>
      <c r="K166" s="174"/>
      <c r="L166" s="175"/>
      <c r="M166" s="176" t="s">
        <v>1</v>
      </c>
      <c r="N166" s="177" t="s">
        <v>37</v>
      </c>
      <c r="O166" s="58"/>
      <c r="P166" s="163">
        <f t="shared" si="11"/>
        <v>0</v>
      </c>
      <c r="Q166" s="163">
        <v>0</v>
      </c>
      <c r="R166" s="163">
        <f t="shared" si="12"/>
        <v>0</v>
      </c>
      <c r="S166" s="163">
        <v>0</v>
      </c>
      <c r="T166" s="164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227</v>
      </c>
      <c r="AT166" s="165" t="s">
        <v>401</v>
      </c>
      <c r="AU166" s="165" t="s">
        <v>84</v>
      </c>
      <c r="AY166" s="14" t="s">
        <v>211</v>
      </c>
      <c r="BE166" s="166">
        <f t="shared" si="14"/>
        <v>0</v>
      </c>
      <c r="BF166" s="166">
        <f t="shared" si="15"/>
        <v>0</v>
      </c>
      <c r="BG166" s="166">
        <f t="shared" si="16"/>
        <v>0</v>
      </c>
      <c r="BH166" s="166">
        <f t="shared" si="17"/>
        <v>0</v>
      </c>
      <c r="BI166" s="166">
        <f t="shared" si="18"/>
        <v>0</v>
      </c>
      <c r="BJ166" s="14" t="s">
        <v>84</v>
      </c>
      <c r="BK166" s="166">
        <f t="shared" si="19"/>
        <v>0</v>
      </c>
      <c r="BL166" s="14" t="s">
        <v>217</v>
      </c>
      <c r="BM166" s="165" t="s">
        <v>347</v>
      </c>
    </row>
    <row r="167" spans="1:65" s="2" customFormat="1" ht="16.5" customHeight="1" x14ac:dyDescent="0.2">
      <c r="A167" s="29"/>
      <c r="B167" s="152"/>
      <c r="C167" s="153" t="s">
        <v>337</v>
      </c>
      <c r="D167" s="153" t="s">
        <v>213</v>
      </c>
      <c r="E167" s="154" t="s">
        <v>3267</v>
      </c>
      <c r="F167" s="155" t="s">
        <v>3268</v>
      </c>
      <c r="G167" s="156" t="s">
        <v>216</v>
      </c>
      <c r="H167" s="157">
        <v>3</v>
      </c>
      <c r="I167" s="158"/>
      <c r="J167" s="159">
        <f t="shared" si="10"/>
        <v>0</v>
      </c>
      <c r="K167" s="160"/>
      <c r="L167" s="30"/>
      <c r="M167" s="161" t="s">
        <v>1</v>
      </c>
      <c r="N167" s="162" t="s">
        <v>37</v>
      </c>
      <c r="O167" s="58"/>
      <c r="P167" s="163">
        <f t="shared" si="11"/>
        <v>0</v>
      </c>
      <c r="Q167" s="163">
        <v>0</v>
      </c>
      <c r="R167" s="163">
        <f t="shared" si="12"/>
        <v>0</v>
      </c>
      <c r="S167" s="163">
        <v>0</v>
      </c>
      <c r="T167" s="164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217</v>
      </c>
      <c r="AT167" s="165" t="s">
        <v>213</v>
      </c>
      <c r="AU167" s="165" t="s">
        <v>84</v>
      </c>
      <c r="AY167" s="14" t="s">
        <v>211</v>
      </c>
      <c r="BE167" s="166">
        <f t="shared" si="14"/>
        <v>0</v>
      </c>
      <c r="BF167" s="166">
        <f t="shared" si="15"/>
        <v>0</v>
      </c>
      <c r="BG167" s="166">
        <f t="shared" si="16"/>
        <v>0</v>
      </c>
      <c r="BH167" s="166">
        <f t="shared" si="17"/>
        <v>0</v>
      </c>
      <c r="BI167" s="166">
        <f t="shared" si="18"/>
        <v>0</v>
      </c>
      <c r="BJ167" s="14" t="s">
        <v>84</v>
      </c>
      <c r="BK167" s="166">
        <f t="shared" si="19"/>
        <v>0</v>
      </c>
      <c r="BL167" s="14" t="s">
        <v>217</v>
      </c>
      <c r="BM167" s="165" t="s">
        <v>350</v>
      </c>
    </row>
    <row r="168" spans="1:65" s="2" customFormat="1" ht="16.5" customHeight="1" x14ac:dyDescent="0.2">
      <c r="A168" s="29"/>
      <c r="B168" s="152"/>
      <c r="C168" s="167" t="s">
        <v>291</v>
      </c>
      <c r="D168" s="167" t="s">
        <v>401</v>
      </c>
      <c r="E168" s="168" t="s">
        <v>3269</v>
      </c>
      <c r="F168" s="169" t="s">
        <v>3270</v>
      </c>
      <c r="G168" s="170" t="s">
        <v>385</v>
      </c>
      <c r="H168" s="171">
        <v>1</v>
      </c>
      <c r="I168" s="172"/>
      <c r="J168" s="173">
        <f t="shared" si="10"/>
        <v>0</v>
      </c>
      <c r="K168" s="174"/>
      <c r="L168" s="175"/>
      <c r="M168" s="176" t="s">
        <v>1</v>
      </c>
      <c r="N168" s="177" t="s">
        <v>37</v>
      </c>
      <c r="O168" s="58"/>
      <c r="P168" s="163">
        <f t="shared" si="11"/>
        <v>0</v>
      </c>
      <c r="Q168" s="163">
        <v>0</v>
      </c>
      <c r="R168" s="163">
        <f t="shared" si="12"/>
        <v>0</v>
      </c>
      <c r="S168" s="163">
        <v>0</v>
      </c>
      <c r="T168" s="164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227</v>
      </c>
      <c r="AT168" s="165" t="s">
        <v>401</v>
      </c>
      <c r="AU168" s="165" t="s">
        <v>84</v>
      </c>
      <c r="AY168" s="14" t="s">
        <v>211</v>
      </c>
      <c r="BE168" s="166">
        <f t="shared" si="14"/>
        <v>0</v>
      </c>
      <c r="BF168" s="166">
        <f t="shared" si="15"/>
        <v>0</v>
      </c>
      <c r="BG168" s="166">
        <f t="shared" si="16"/>
        <v>0</v>
      </c>
      <c r="BH168" s="166">
        <f t="shared" si="17"/>
        <v>0</v>
      </c>
      <c r="BI168" s="166">
        <f t="shared" si="18"/>
        <v>0</v>
      </c>
      <c r="BJ168" s="14" t="s">
        <v>84</v>
      </c>
      <c r="BK168" s="166">
        <f t="shared" si="19"/>
        <v>0</v>
      </c>
      <c r="BL168" s="14" t="s">
        <v>217</v>
      </c>
      <c r="BM168" s="165" t="s">
        <v>354</v>
      </c>
    </row>
    <row r="169" spans="1:65" s="2" customFormat="1" ht="16.5" customHeight="1" x14ac:dyDescent="0.2">
      <c r="A169" s="29"/>
      <c r="B169" s="152"/>
      <c r="C169" s="153" t="s">
        <v>344</v>
      </c>
      <c r="D169" s="153" t="s">
        <v>213</v>
      </c>
      <c r="E169" s="154" t="s">
        <v>3271</v>
      </c>
      <c r="F169" s="155" t="s">
        <v>3272</v>
      </c>
      <c r="G169" s="156" t="s">
        <v>257</v>
      </c>
      <c r="H169" s="157">
        <v>105</v>
      </c>
      <c r="I169" s="158"/>
      <c r="J169" s="159">
        <f t="shared" si="10"/>
        <v>0</v>
      </c>
      <c r="K169" s="160"/>
      <c r="L169" s="30"/>
      <c r="M169" s="161" t="s">
        <v>1</v>
      </c>
      <c r="N169" s="162" t="s">
        <v>37</v>
      </c>
      <c r="O169" s="58"/>
      <c r="P169" s="163">
        <f t="shared" si="11"/>
        <v>0</v>
      </c>
      <c r="Q169" s="163">
        <v>0</v>
      </c>
      <c r="R169" s="163">
        <f t="shared" si="12"/>
        <v>0</v>
      </c>
      <c r="S169" s="163">
        <v>0</v>
      </c>
      <c r="T169" s="164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217</v>
      </c>
      <c r="AT169" s="165" t="s">
        <v>213</v>
      </c>
      <c r="AU169" s="165" t="s">
        <v>84</v>
      </c>
      <c r="AY169" s="14" t="s">
        <v>211</v>
      </c>
      <c r="BE169" s="166">
        <f t="shared" si="14"/>
        <v>0</v>
      </c>
      <c r="BF169" s="166">
        <f t="shared" si="15"/>
        <v>0</v>
      </c>
      <c r="BG169" s="166">
        <f t="shared" si="16"/>
        <v>0</v>
      </c>
      <c r="BH169" s="166">
        <f t="shared" si="17"/>
        <v>0</v>
      </c>
      <c r="BI169" s="166">
        <f t="shared" si="18"/>
        <v>0</v>
      </c>
      <c r="BJ169" s="14" t="s">
        <v>84</v>
      </c>
      <c r="BK169" s="166">
        <f t="shared" si="19"/>
        <v>0</v>
      </c>
      <c r="BL169" s="14" t="s">
        <v>217</v>
      </c>
      <c r="BM169" s="165" t="s">
        <v>357</v>
      </c>
    </row>
    <row r="170" spans="1:65" s="12" customFormat="1" ht="25.9" customHeight="1" x14ac:dyDescent="0.2">
      <c r="B170" s="139"/>
      <c r="D170" s="140" t="s">
        <v>70</v>
      </c>
      <c r="E170" s="141" t="s">
        <v>401</v>
      </c>
      <c r="F170" s="141" t="s">
        <v>2009</v>
      </c>
      <c r="I170" s="142"/>
      <c r="J170" s="143">
        <f>BK170</f>
        <v>0</v>
      </c>
      <c r="L170" s="139"/>
      <c r="M170" s="144"/>
      <c r="N170" s="145"/>
      <c r="O170" s="145"/>
      <c r="P170" s="146">
        <f>P171</f>
        <v>0</v>
      </c>
      <c r="Q170" s="145"/>
      <c r="R170" s="146">
        <f>R171</f>
        <v>0</v>
      </c>
      <c r="S170" s="145"/>
      <c r="T170" s="147">
        <f>T171</f>
        <v>0</v>
      </c>
      <c r="AR170" s="140" t="s">
        <v>220</v>
      </c>
      <c r="AT170" s="148" t="s">
        <v>70</v>
      </c>
      <c r="AU170" s="148" t="s">
        <v>71</v>
      </c>
      <c r="AY170" s="140" t="s">
        <v>211</v>
      </c>
      <c r="BK170" s="149">
        <f>BK171</f>
        <v>0</v>
      </c>
    </row>
    <row r="171" spans="1:65" s="12" customFormat="1" ht="22.9" customHeight="1" x14ac:dyDescent="0.2">
      <c r="B171" s="139"/>
      <c r="D171" s="140" t="s">
        <v>70</v>
      </c>
      <c r="E171" s="150" t="s">
        <v>3273</v>
      </c>
      <c r="F171" s="150" t="s">
        <v>3274</v>
      </c>
      <c r="I171" s="142"/>
      <c r="J171" s="151">
        <f>BK171</f>
        <v>0</v>
      </c>
      <c r="L171" s="139"/>
      <c r="M171" s="144"/>
      <c r="N171" s="145"/>
      <c r="O171" s="145"/>
      <c r="P171" s="146">
        <f>P172</f>
        <v>0</v>
      </c>
      <c r="Q171" s="145"/>
      <c r="R171" s="146">
        <f>R172</f>
        <v>0</v>
      </c>
      <c r="S171" s="145"/>
      <c r="T171" s="147">
        <f>T172</f>
        <v>0</v>
      </c>
      <c r="AR171" s="140" t="s">
        <v>220</v>
      </c>
      <c r="AT171" s="148" t="s">
        <v>70</v>
      </c>
      <c r="AU171" s="148" t="s">
        <v>78</v>
      </c>
      <c r="AY171" s="140" t="s">
        <v>211</v>
      </c>
      <c r="BK171" s="149">
        <f>BK172</f>
        <v>0</v>
      </c>
    </row>
    <row r="172" spans="1:65" s="2" customFormat="1" ht="16.5" customHeight="1" x14ac:dyDescent="0.2">
      <c r="A172" s="29"/>
      <c r="B172" s="152"/>
      <c r="C172" s="153" t="s">
        <v>287</v>
      </c>
      <c r="D172" s="153" t="s">
        <v>213</v>
      </c>
      <c r="E172" s="154" t="s">
        <v>3275</v>
      </c>
      <c r="F172" s="155" t="s">
        <v>3276</v>
      </c>
      <c r="G172" s="156" t="s">
        <v>257</v>
      </c>
      <c r="H172" s="157">
        <v>50</v>
      </c>
      <c r="I172" s="158"/>
      <c r="J172" s="159">
        <f>ROUND(I172*H172,2)</f>
        <v>0</v>
      </c>
      <c r="K172" s="160"/>
      <c r="L172" s="30"/>
      <c r="M172" s="179" t="s">
        <v>1</v>
      </c>
      <c r="N172" s="180" t="s">
        <v>37</v>
      </c>
      <c r="O172" s="181"/>
      <c r="P172" s="182">
        <f>O172*H172</f>
        <v>0</v>
      </c>
      <c r="Q172" s="182">
        <v>0</v>
      </c>
      <c r="R172" s="182">
        <f>Q172*H172</f>
        <v>0</v>
      </c>
      <c r="S172" s="182">
        <v>0</v>
      </c>
      <c r="T172" s="183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340</v>
      </c>
      <c r="AT172" s="165" t="s">
        <v>213</v>
      </c>
      <c r="AU172" s="165" t="s">
        <v>84</v>
      </c>
      <c r="AY172" s="14" t="s">
        <v>211</v>
      </c>
      <c r="BE172" s="166">
        <f>IF(N172="základná",J172,0)</f>
        <v>0</v>
      </c>
      <c r="BF172" s="166">
        <f>IF(N172="znížená",J172,0)</f>
        <v>0</v>
      </c>
      <c r="BG172" s="166">
        <f>IF(N172="zákl. prenesená",J172,0)</f>
        <v>0</v>
      </c>
      <c r="BH172" s="166">
        <f>IF(N172="zníž. prenesená",J172,0)</f>
        <v>0</v>
      </c>
      <c r="BI172" s="166">
        <f>IF(N172="nulová",J172,0)</f>
        <v>0</v>
      </c>
      <c r="BJ172" s="14" t="s">
        <v>84</v>
      </c>
      <c r="BK172" s="166">
        <f>ROUND(I172*H172,2)</f>
        <v>0</v>
      </c>
      <c r="BL172" s="14" t="s">
        <v>340</v>
      </c>
      <c r="BM172" s="165" t="s">
        <v>361</v>
      </c>
    </row>
    <row r="173" spans="1:65" s="2" customFormat="1" ht="6.95" customHeight="1" x14ac:dyDescent="0.2">
      <c r="A173" s="29"/>
      <c r="B173" s="47"/>
      <c r="C173" s="48"/>
      <c r="D173" s="48"/>
      <c r="E173" s="48"/>
      <c r="F173" s="48"/>
      <c r="G173" s="48"/>
      <c r="H173" s="48"/>
      <c r="I173" s="48"/>
      <c r="J173" s="48"/>
      <c r="K173" s="48"/>
      <c r="L173" s="30"/>
      <c r="M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</row>
  </sheetData>
  <autoFilter ref="C126:K172" xr:uid="{00000000-0009-0000-0000-000019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2:BM150"/>
  <sheetViews>
    <sheetView showGridLines="0" tabSelected="1" topLeftCell="A112" workbookViewId="0">
      <selection activeCell="J122" sqref="J12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169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3277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3278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ROUND(J128,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ROUND((SUM(BE128:BE149)),  2)</f>
        <v>0</v>
      </c>
      <c r="G35" s="105"/>
      <c r="H35" s="105"/>
      <c r="I35" s="106">
        <v>0.23</v>
      </c>
      <c r="J35" s="104">
        <f>ROUND(((SUM(BE128:BE149))*I35),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ROUND((SUM(BF128:BF149)),  2)</f>
        <v>0</v>
      </c>
      <c r="G36" s="105"/>
      <c r="H36" s="105"/>
      <c r="I36" s="106">
        <v>0.23</v>
      </c>
      <c r="J36" s="104">
        <f>ROUND(((SUM(BF128:BF149))*I36),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ROUND((SUM(BG128:BG149)),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ROUND((SUM(BH128:BH149)),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ROUND((SUM(BI128:BI149)),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3277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03-1 - Úprava dažďovej kanalizácie pre SO 03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J128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186</v>
      </c>
      <c r="E99" s="122"/>
      <c r="F99" s="122"/>
      <c r="G99" s="122"/>
      <c r="H99" s="122"/>
      <c r="I99" s="122"/>
      <c r="J99" s="123">
        <f>J129</f>
        <v>0</v>
      </c>
      <c r="L99" s="120"/>
    </row>
    <row r="100" spans="1:47" s="10" customFormat="1" ht="19.899999999999999" hidden="1" customHeight="1" x14ac:dyDescent="0.2">
      <c r="B100" s="124"/>
      <c r="D100" s="125" t="s">
        <v>187</v>
      </c>
      <c r="E100" s="126"/>
      <c r="F100" s="126"/>
      <c r="G100" s="126"/>
      <c r="H100" s="126"/>
      <c r="I100" s="126"/>
      <c r="J100" s="127">
        <f>J130</f>
        <v>0</v>
      </c>
      <c r="L100" s="124"/>
    </row>
    <row r="101" spans="1:47" s="10" customFormat="1" ht="19.899999999999999" hidden="1" customHeight="1" x14ac:dyDescent="0.2">
      <c r="B101" s="124"/>
      <c r="D101" s="125" t="s">
        <v>3204</v>
      </c>
      <c r="E101" s="126"/>
      <c r="F101" s="126"/>
      <c r="G101" s="126"/>
      <c r="H101" s="126"/>
      <c r="I101" s="126"/>
      <c r="J101" s="127">
        <f>J137</f>
        <v>0</v>
      </c>
      <c r="L101" s="124"/>
    </row>
    <row r="102" spans="1:47" s="10" customFormat="1" ht="19.899999999999999" hidden="1" customHeight="1" x14ac:dyDescent="0.2">
      <c r="B102" s="124"/>
      <c r="D102" s="125" t="s">
        <v>2526</v>
      </c>
      <c r="E102" s="126"/>
      <c r="F102" s="126"/>
      <c r="G102" s="126"/>
      <c r="H102" s="126"/>
      <c r="I102" s="126"/>
      <c r="J102" s="127">
        <f>J140</f>
        <v>0</v>
      </c>
      <c r="L102" s="124"/>
    </row>
    <row r="103" spans="1:47" s="10" customFormat="1" ht="19.899999999999999" hidden="1" customHeight="1" x14ac:dyDescent="0.2">
      <c r="B103" s="124"/>
      <c r="D103" s="125" t="s">
        <v>3279</v>
      </c>
      <c r="E103" s="126"/>
      <c r="F103" s="126"/>
      <c r="G103" s="126"/>
      <c r="H103" s="126"/>
      <c r="I103" s="126"/>
      <c r="J103" s="127">
        <f>J142</f>
        <v>0</v>
      </c>
      <c r="L103" s="124"/>
    </row>
    <row r="104" spans="1:47" s="9" customFormat="1" ht="24.95" hidden="1" customHeight="1" x14ac:dyDescent="0.2">
      <c r="B104" s="120"/>
      <c r="D104" s="121" t="s">
        <v>192</v>
      </c>
      <c r="E104" s="122"/>
      <c r="F104" s="122"/>
      <c r="G104" s="122"/>
      <c r="H104" s="122"/>
      <c r="I104" s="122"/>
      <c r="J104" s="123">
        <f>J144</f>
        <v>0</v>
      </c>
      <c r="L104" s="120"/>
    </row>
    <row r="105" spans="1:47" s="10" customFormat="1" ht="19.899999999999999" hidden="1" customHeight="1" x14ac:dyDescent="0.2">
      <c r="B105" s="124"/>
      <c r="D105" s="125" t="s">
        <v>2528</v>
      </c>
      <c r="E105" s="126"/>
      <c r="F105" s="126"/>
      <c r="G105" s="126"/>
      <c r="H105" s="126"/>
      <c r="I105" s="126"/>
      <c r="J105" s="127">
        <f>J145</f>
        <v>0</v>
      </c>
      <c r="L105" s="124"/>
    </row>
    <row r="106" spans="1:47" s="9" customFormat="1" ht="24.95" hidden="1" customHeight="1" x14ac:dyDescent="0.2">
      <c r="B106" s="120"/>
      <c r="D106" s="121" t="s">
        <v>2531</v>
      </c>
      <c r="E106" s="122"/>
      <c r="F106" s="122"/>
      <c r="G106" s="122"/>
      <c r="H106" s="122"/>
      <c r="I106" s="122"/>
      <c r="J106" s="123">
        <f>J148</f>
        <v>0</v>
      </c>
      <c r="L106" s="120"/>
    </row>
    <row r="107" spans="1:47" s="2" customFormat="1" ht="21.75" hidden="1" customHeight="1" x14ac:dyDescent="0.2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hidden="1" customHeight="1" x14ac:dyDescent="0.2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hidden="1" x14ac:dyDescent="0.2"/>
    <row r="110" spans="1:47" hidden="1" x14ac:dyDescent="0.2"/>
    <row r="111" spans="1:47" hidden="1" x14ac:dyDescent="0.2"/>
    <row r="112" spans="1:47" s="2" customFormat="1" ht="6.95" customHeight="1" x14ac:dyDescent="0.2">
      <c r="A112" s="2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 x14ac:dyDescent="0.2">
      <c r="A113" s="29"/>
      <c r="B113" s="30"/>
      <c r="C113" s="18" t="s">
        <v>197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 x14ac:dyDescent="0.2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 x14ac:dyDescent="0.2">
      <c r="A115" s="29"/>
      <c r="B115" s="30"/>
      <c r="C115" s="24" t="s">
        <v>15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6.5" customHeight="1" x14ac:dyDescent="0.2">
      <c r="A116" s="29"/>
      <c r="B116" s="30"/>
      <c r="C116" s="29"/>
      <c r="D116" s="29"/>
      <c r="E116" s="252" t="str">
        <f>E7</f>
        <v>HS Hálkova - rekonštrukcia objektu, Hálkova 3, BA</v>
      </c>
      <c r="F116" s="253"/>
      <c r="G116" s="253"/>
      <c r="H116" s="253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1" customFormat="1" ht="12" customHeight="1" x14ac:dyDescent="0.2">
      <c r="B117" s="17"/>
      <c r="C117" s="24" t="s">
        <v>177</v>
      </c>
      <c r="L117" s="17"/>
    </row>
    <row r="118" spans="1:63" s="2" customFormat="1" ht="16.5" customHeight="1" x14ac:dyDescent="0.2">
      <c r="A118" s="29"/>
      <c r="B118" s="30"/>
      <c r="C118" s="29"/>
      <c r="D118" s="29"/>
      <c r="E118" s="252" t="s">
        <v>3277</v>
      </c>
      <c r="F118" s="251"/>
      <c r="G118" s="251"/>
      <c r="H118" s="251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 x14ac:dyDescent="0.2">
      <c r="A119" s="29"/>
      <c r="B119" s="30"/>
      <c r="C119" s="24" t="s">
        <v>179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6.5" customHeight="1" x14ac:dyDescent="0.2">
      <c r="A120" s="29"/>
      <c r="B120" s="30"/>
      <c r="C120" s="29"/>
      <c r="D120" s="29"/>
      <c r="E120" s="225" t="str">
        <f>E11</f>
        <v>SO 03-1 - Úprava dažďovej kanalizácie pre SO 03</v>
      </c>
      <c r="F120" s="251"/>
      <c r="G120" s="251"/>
      <c r="H120" s="251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 x14ac:dyDescent="0.2">
      <c r="A122" s="29"/>
      <c r="B122" s="30"/>
      <c r="C122" s="24" t="s">
        <v>19</v>
      </c>
      <c r="D122" s="29"/>
      <c r="E122" s="29"/>
      <c r="F122" s="22" t="str">
        <f>F14</f>
        <v xml:space="preserve"> </v>
      </c>
      <c r="G122" s="29"/>
      <c r="H122" s="29"/>
      <c r="I122" s="24" t="s">
        <v>21</v>
      </c>
      <c r="J122" s="55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 x14ac:dyDescent="0.2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 x14ac:dyDescent="0.2">
      <c r="A124" s="29"/>
      <c r="B124" s="30"/>
      <c r="C124" s="24" t="s">
        <v>22</v>
      </c>
      <c r="D124" s="29"/>
      <c r="E124" s="29"/>
      <c r="F124" s="22" t="str">
        <f>E17</f>
        <v xml:space="preserve"> </v>
      </c>
      <c r="G124" s="29"/>
      <c r="H124" s="29"/>
      <c r="I124" s="24" t="s">
        <v>27</v>
      </c>
      <c r="J124" s="27" t="str">
        <f>E23</f>
        <v xml:space="preserve">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 x14ac:dyDescent="0.2">
      <c r="A125" s="29"/>
      <c r="B125" s="30"/>
      <c r="C125" s="24" t="s">
        <v>25</v>
      </c>
      <c r="D125" s="29"/>
      <c r="E125" s="29"/>
      <c r="F125" s="22" t="str">
        <f>IF(E20="","",E20)</f>
        <v>Vyplň údaj</v>
      </c>
      <c r="G125" s="29"/>
      <c r="H125" s="29"/>
      <c r="I125" s="24" t="s">
        <v>28</v>
      </c>
      <c r="J125" s="27" t="str">
        <f>E26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 x14ac:dyDescent="0.2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 x14ac:dyDescent="0.2">
      <c r="A127" s="128"/>
      <c r="B127" s="129"/>
      <c r="C127" s="130" t="s">
        <v>198</v>
      </c>
      <c r="D127" s="131" t="s">
        <v>56</v>
      </c>
      <c r="E127" s="131" t="s">
        <v>52</v>
      </c>
      <c r="F127" s="131" t="s">
        <v>53</v>
      </c>
      <c r="G127" s="131" t="s">
        <v>199</v>
      </c>
      <c r="H127" s="131" t="s">
        <v>200</v>
      </c>
      <c r="I127" s="131" t="s">
        <v>201</v>
      </c>
      <c r="J127" s="132" t="s">
        <v>183</v>
      </c>
      <c r="K127" s="133" t="s">
        <v>202</v>
      </c>
      <c r="L127" s="134"/>
      <c r="M127" s="62" t="s">
        <v>1</v>
      </c>
      <c r="N127" s="63" t="s">
        <v>35</v>
      </c>
      <c r="O127" s="63" t="s">
        <v>203</v>
      </c>
      <c r="P127" s="63" t="s">
        <v>204</v>
      </c>
      <c r="Q127" s="63" t="s">
        <v>205</v>
      </c>
      <c r="R127" s="63" t="s">
        <v>206</v>
      </c>
      <c r="S127" s="63" t="s">
        <v>207</v>
      </c>
      <c r="T127" s="64" t="s">
        <v>208</v>
      </c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</row>
    <row r="128" spans="1:63" s="2" customFormat="1" ht="22.9" customHeight="1" x14ac:dyDescent="0.25">
      <c r="A128" s="29"/>
      <c r="B128" s="30"/>
      <c r="C128" s="69" t="s">
        <v>184</v>
      </c>
      <c r="D128" s="29"/>
      <c r="E128" s="29"/>
      <c r="F128" s="29"/>
      <c r="G128" s="29"/>
      <c r="H128" s="29"/>
      <c r="I128" s="29"/>
      <c r="J128" s="135">
        <f>BK128</f>
        <v>0</v>
      </c>
      <c r="K128" s="29"/>
      <c r="L128" s="30"/>
      <c r="M128" s="65"/>
      <c r="N128" s="56"/>
      <c r="O128" s="66"/>
      <c r="P128" s="136">
        <f>P129+P144+P148</f>
        <v>0</v>
      </c>
      <c r="Q128" s="66"/>
      <c r="R128" s="136">
        <f>R129+R144+R148</f>
        <v>0</v>
      </c>
      <c r="S128" s="66"/>
      <c r="T128" s="137">
        <f>T129+T144+T148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70</v>
      </c>
      <c r="AU128" s="14" t="s">
        <v>185</v>
      </c>
      <c r="BK128" s="138">
        <f>BK129+BK144+BK148</f>
        <v>0</v>
      </c>
    </row>
    <row r="129" spans="1:65" s="12" customFormat="1" ht="25.9" customHeight="1" x14ac:dyDescent="0.2">
      <c r="B129" s="139"/>
      <c r="D129" s="140" t="s">
        <v>70</v>
      </c>
      <c r="E129" s="141" t="s">
        <v>209</v>
      </c>
      <c r="F129" s="141" t="s">
        <v>210</v>
      </c>
      <c r="I129" s="142"/>
      <c r="J129" s="143">
        <f>BK129</f>
        <v>0</v>
      </c>
      <c r="L129" s="139"/>
      <c r="M129" s="144"/>
      <c r="N129" s="145"/>
      <c r="O129" s="145"/>
      <c r="P129" s="146">
        <f>P130+P137+P140+P142</f>
        <v>0</v>
      </c>
      <c r="Q129" s="145"/>
      <c r="R129" s="146">
        <f>R130+R137+R140+R142</f>
        <v>0</v>
      </c>
      <c r="S129" s="145"/>
      <c r="T129" s="147">
        <f>T130+T137+T140+T142</f>
        <v>0</v>
      </c>
      <c r="AR129" s="140" t="s">
        <v>78</v>
      </c>
      <c r="AT129" s="148" t="s">
        <v>70</v>
      </c>
      <c r="AU129" s="148" t="s">
        <v>71</v>
      </c>
      <c r="AY129" s="140" t="s">
        <v>211</v>
      </c>
      <c r="BK129" s="149">
        <f>BK130+BK137+BK140+BK142</f>
        <v>0</v>
      </c>
    </row>
    <row r="130" spans="1:65" s="12" customFormat="1" ht="22.9" customHeight="1" x14ac:dyDescent="0.2">
      <c r="B130" s="139"/>
      <c r="D130" s="140" t="s">
        <v>70</v>
      </c>
      <c r="E130" s="150" t="s">
        <v>78</v>
      </c>
      <c r="F130" s="150" t="s">
        <v>212</v>
      </c>
      <c r="I130" s="142"/>
      <c r="J130" s="151">
        <f>BK130</f>
        <v>0</v>
      </c>
      <c r="L130" s="139"/>
      <c r="M130" s="144"/>
      <c r="N130" s="145"/>
      <c r="O130" s="145"/>
      <c r="P130" s="146">
        <f>SUM(P131:P136)</f>
        <v>0</v>
      </c>
      <c r="Q130" s="145"/>
      <c r="R130" s="146">
        <f>SUM(R131:R136)</f>
        <v>0</v>
      </c>
      <c r="S130" s="145"/>
      <c r="T130" s="147">
        <f>SUM(T131:T136)</f>
        <v>0</v>
      </c>
      <c r="AR130" s="140" t="s">
        <v>78</v>
      </c>
      <c r="AT130" s="148" t="s">
        <v>70</v>
      </c>
      <c r="AU130" s="148" t="s">
        <v>78</v>
      </c>
      <c r="AY130" s="140" t="s">
        <v>211</v>
      </c>
      <c r="BK130" s="149">
        <f>SUM(BK131:BK136)</f>
        <v>0</v>
      </c>
    </row>
    <row r="131" spans="1:65" s="2" customFormat="1" ht="33" customHeight="1" x14ac:dyDescent="0.2">
      <c r="A131" s="29"/>
      <c r="B131" s="152"/>
      <c r="C131" s="153" t="s">
        <v>78</v>
      </c>
      <c r="D131" s="153" t="s">
        <v>213</v>
      </c>
      <c r="E131" s="154" t="s">
        <v>2532</v>
      </c>
      <c r="F131" s="155" t="s">
        <v>2533</v>
      </c>
      <c r="G131" s="156" t="s">
        <v>216</v>
      </c>
      <c r="H131" s="157">
        <v>10</v>
      </c>
      <c r="I131" s="158"/>
      <c r="J131" s="159">
        <f t="shared" ref="J131:J136" si="0">ROUND(I131*H131,2)</f>
        <v>0</v>
      </c>
      <c r="K131" s="160"/>
      <c r="L131" s="30"/>
      <c r="M131" s="161" t="s">
        <v>1</v>
      </c>
      <c r="N131" s="162" t="s">
        <v>37</v>
      </c>
      <c r="O131" s="58"/>
      <c r="P131" s="163">
        <f t="shared" ref="P131:P136" si="1">O131*H131</f>
        <v>0</v>
      </c>
      <c r="Q131" s="163">
        <v>0</v>
      </c>
      <c r="R131" s="163">
        <f t="shared" ref="R131:R136" si="2">Q131*H131</f>
        <v>0</v>
      </c>
      <c r="S131" s="163">
        <v>0</v>
      </c>
      <c r="T131" s="164">
        <f t="shared" ref="T131:T136" si="3"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217</v>
      </c>
      <c r="AT131" s="165" t="s">
        <v>213</v>
      </c>
      <c r="AU131" s="165" t="s">
        <v>84</v>
      </c>
      <c r="AY131" s="14" t="s">
        <v>211</v>
      </c>
      <c r="BE131" s="166">
        <f t="shared" ref="BE131:BE136" si="4">IF(N131="základná",J131,0)</f>
        <v>0</v>
      </c>
      <c r="BF131" s="166">
        <f t="shared" ref="BF131:BF136" si="5">IF(N131="znížená",J131,0)</f>
        <v>0</v>
      </c>
      <c r="BG131" s="166">
        <f t="shared" ref="BG131:BG136" si="6">IF(N131="zákl. prenesená",J131,0)</f>
        <v>0</v>
      </c>
      <c r="BH131" s="166">
        <f t="shared" ref="BH131:BH136" si="7">IF(N131="zníž. prenesená",J131,0)</f>
        <v>0</v>
      </c>
      <c r="BI131" s="166">
        <f t="shared" ref="BI131:BI136" si="8">IF(N131="nulová",J131,0)</f>
        <v>0</v>
      </c>
      <c r="BJ131" s="14" t="s">
        <v>84</v>
      </c>
      <c r="BK131" s="166">
        <f t="shared" ref="BK131:BK136" si="9">ROUND(I131*H131,2)</f>
        <v>0</v>
      </c>
      <c r="BL131" s="14" t="s">
        <v>217</v>
      </c>
      <c r="BM131" s="165" t="s">
        <v>84</v>
      </c>
    </row>
    <row r="132" spans="1:65" s="2" customFormat="1" ht="24.2" customHeight="1" x14ac:dyDescent="0.2">
      <c r="A132" s="29"/>
      <c r="B132" s="152"/>
      <c r="C132" s="153" t="s">
        <v>84</v>
      </c>
      <c r="D132" s="153" t="s">
        <v>213</v>
      </c>
      <c r="E132" s="154" t="s">
        <v>2534</v>
      </c>
      <c r="F132" s="155" t="s">
        <v>2535</v>
      </c>
      <c r="G132" s="156" t="s">
        <v>216</v>
      </c>
      <c r="H132" s="157">
        <v>10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37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217</v>
      </c>
      <c r="AT132" s="165" t="s">
        <v>213</v>
      </c>
      <c r="AU132" s="165" t="s">
        <v>84</v>
      </c>
      <c r="AY132" s="14" t="s">
        <v>211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84</v>
      </c>
      <c r="BK132" s="166">
        <f t="shared" si="9"/>
        <v>0</v>
      </c>
      <c r="BL132" s="14" t="s">
        <v>217</v>
      </c>
      <c r="BM132" s="165" t="s">
        <v>217</v>
      </c>
    </row>
    <row r="133" spans="1:65" s="2" customFormat="1" ht="24.2" customHeight="1" x14ac:dyDescent="0.2">
      <c r="A133" s="29"/>
      <c r="B133" s="152"/>
      <c r="C133" s="153" t="s">
        <v>220</v>
      </c>
      <c r="D133" s="153" t="s">
        <v>213</v>
      </c>
      <c r="E133" s="154" t="s">
        <v>2536</v>
      </c>
      <c r="F133" s="155" t="s">
        <v>2537</v>
      </c>
      <c r="G133" s="156" t="s">
        <v>223</v>
      </c>
      <c r="H133" s="157">
        <v>9.8000000000000007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37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217</v>
      </c>
      <c r="AT133" s="165" t="s">
        <v>213</v>
      </c>
      <c r="AU133" s="165" t="s">
        <v>84</v>
      </c>
      <c r="AY133" s="14" t="s">
        <v>211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84</v>
      </c>
      <c r="BK133" s="166">
        <f t="shared" si="9"/>
        <v>0</v>
      </c>
      <c r="BL133" s="14" t="s">
        <v>217</v>
      </c>
      <c r="BM133" s="165" t="s">
        <v>224</v>
      </c>
    </row>
    <row r="134" spans="1:65" s="2" customFormat="1" ht="24.2" customHeight="1" x14ac:dyDescent="0.2">
      <c r="A134" s="29"/>
      <c r="B134" s="152"/>
      <c r="C134" s="153" t="s">
        <v>217</v>
      </c>
      <c r="D134" s="153" t="s">
        <v>213</v>
      </c>
      <c r="E134" s="154" t="s">
        <v>2538</v>
      </c>
      <c r="F134" s="155" t="s">
        <v>2539</v>
      </c>
      <c r="G134" s="156" t="s">
        <v>223</v>
      </c>
      <c r="H134" s="157">
        <v>9.8000000000000007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37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217</v>
      </c>
      <c r="AT134" s="165" t="s">
        <v>213</v>
      </c>
      <c r="AU134" s="165" t="s">
        <v>84</v>
      </c>
      <c r="AY134" s="14" t="s">
        <v>211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84</v>
      </c>
      <c r="BK134" s="166">
        <f t="shared" si="9"/>
        <v>0</v>
      </c>
      <c r="BL134" s="14" t="s">
        <v>217</v>
      </c>
      <c r="BM134" s="165" t="s">
        <v>227</v>
      </c>
    </row>
    <row r="135" spans="1:65" s="2" customFormat="1" ht="33" customHeight="1" x14ac:dyDescent="0.2">
      <c r="A135" s="29"/>
      <c r="B135" s="152"/>
      <c r="C135" s="153" t="s">
        <v>228</v>
      </c>
      <c r="D135" s="153" t="s">
        <v>213</v>
      </c>
      <c r="E135" s="154" t="s">
        <v>2540</v>
      </c>
      <c r="F135" s="155" t="s">
        <v>2541</v>
      </c>
      <c r="G135" s="156" t="s">
        <v>223</v>
      </c>
      <c r="H135" s="157">
        <v>7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37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217</v>
      </c>
      <c r="AT135" s="165" t="s">
        <v>213</v>
      </c>
      <c r="AU135" s="165" t="s">
        <v>84</v>
      </c>
      <c r="AY135" s="14" t="s">
        <v>211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84</v>
      </c>
      <c r="BK135" s="166">
        <f t="shared" si="9"/>
        <v>0</v>
      </c>
      <c r="BL135" s="14" t="s">
        <v>217</v>
      </c>
      <c r="BM135" s="165" t="s">
        <v>231</v>
      </c>
    </row>
    <row r="136" spans="1:65" s="2" customFormat="1" ht="24.2" customHeight="1" x14ac:dyDescent="0.2">
      <c r="A136" s="29"/>
      <c r="B136" s="152"/>
      <c r="C136" s="153" t="s">
        <v>224</v>
      </c>
      <c r="D136" s="153" t="s">
        <v>213</v>
      </c>
      <c r="E136" s="154" t="s">
        <v>3212</v>
      </c>
      <c r="F136" s="155" t="s">
        <v>3213</v>
      </c>
      <c r="G136" s="156" t="s">
        <v>223</v>
      </c>
      <c r="H136" s="157">
        <v>3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37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217</v>
      </c>
      <c r="AT136" s="165" t="s">
        <v>213</v>
      </c>
      <c r="AU136" s="165" t="s">
        <v>84</v>
      </c>
      <c r="AY136" s="14" t="s">
        <v>211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84</v>
      </c>
      <c r="BK136" s="166">
        <f t="shared" si="9"/>
        <v>0</v>
      </c>
      <c r="BL136" s="14" t="s">
        <v>217</v>
      </c>
      <c r="BM136" s="165" t="s">
        <v>234</v>
      </c>
    </row>
    <row r="137" spans="1:65" s="12" customFormat="1" ht="22.9" customHeight="1" x14ac:dyDescent="0.2">
      <c r="B137" s="139"/>
      <c r="D137" s="140" t="s">
        <v>70</v>
      </c>
      <c r="E137" s="150" t="s">
        <v>227</v>
      </c>
      <c r="F137" s="150" t="s">
        <v>3224</v>
      </c>
      <c r="I137" s="142"/>
      <c r="J137" s="151">
        <f>BK137</f>
        <v>0</v>
      </c>
      <c r="L137" s="139"/>
      <c r="M137" s="144"/>
      <c r="N137" s="145"/>
      <c r="O137" s="145"/>
      <c r="P137" s="146">
        <f>SUM(P138:P139)</f>
        <v>0</v>
      </c>
      <c r="Q137" s="145"/>
      <c r="R137" s="146">
        <f>SUM(R138:R139)</f>
        <v>0</v>
      </c>
      <c r="S137" s="145"/>
      <c r="T137" s="147">
        <f>SUM(T138:T139)</f>
        <v>0</v>
      </c>
      <c r="AR137" s="140" t="s">
        <v>78</v>
      </c>
      <c r="AT137" s="148" t="s">
        <v>70</v>
      </c>
      <c r="AU137" s="148" t="s">
        <v>78</v>
      </c>
      <c r="AY137" s="140" t="s">
        <v>211</v>
      </c>
      <c r="BK137" s="149">
        <f>SUM(BK138:BK139)</f>
        <v>0</v>
      </c>
    </row>
    <row r="138" spans="1:65" s="2" customFormat="1" ht="24.2" customHeight="1" x14ac:dyDescent="0.2">
      <c r="A138" s="29"/>
      <c r="B138" s="152"/>
      <c r="C138" s="153" t="s">
        <v>235</v>
      </c>
      <c r="D138" s="153" t="s">
        <v>213</v>
      </c>
      <c r="E138" s="154" t="s">
        <v>3280</v>
      </c>
      <c r="F138" s="155" t="s">
        <v>3281</v>
      </c>
      <c r="G138" s="156" t="s">
        <v>257</v>
      </c>
      <c r="H138" s="157">
        <v>12</v>
      </c>
      <c r="I138" s="158"/>
      <c r="J138" s="159">
        <f>ROUND(I138*H138,2)</f>
        <v>0</v>
      </c>
      <c r="K138" s="160"/>
      <c r="L138" s="30"/>
      <c r="M138" s="161" t="s">
        <v>1</v>
      </c>
      <c r="N138" s="162" t="s">
        <v>37</v>
      </c>
      <c r="O138" s="58"/>
      <c r="P138" s="163">
        <f>O138*H138</f>
        <v>0</v>
      </c>
      <c r="Q138" s="163">
        <v>0</v>
      </c>
      <c r="R138" s="163">
        <f>Q138*H138</f>
        <v>0</v>
      </c>
      <c r="S138" s="163">
        <v>0</v>
      </c>
      <c r="T138" s="164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217</v>
      </c>
      <c r="AT138" s="165" t="s">
        <v>213</v>
      </c>
      <c r="AU138" s="165" t="s">
        <v>84</v>
      </c>
      <c r="AY138" s="14" t="s">
        <v>211</v>
      </c>
      <c r="BE138" s="166">
        <f>IF(N138="základná",J138,0)</f>
        <v>0</v>
      </c>
      <c r="BF138" s="166">
        <f>IF(N138="znížená",J138,0)</f>
        <v>0</v>
      </c>
      <c r="BG138" s="166">
        <f>IF(N138="zákl. prenesená",J138,0)</f>
        <v>0</v>
      </c>
      <c r="BH138" s="166">
        <f>IF(N138="zníž. prenesená",J138,0)</f>
        <v>0</v>
      </c>
      <c r="BI138" s="166">
        <f>IF(N138="nulová",J138,0)</f>
        <v>0</v>
      </c>
      <c r="BJ138" s="14" t="s">
        <v>84</v>
      </c>
      <c r="BK138" s="166">
        <f>ROUND(I138*H138,2)</f>
        <v>0</v>
      </c>
      <c r="BL138" s="14" t="s">
        <v>217</v>
      </c>
      <c r="BM138" s="165" t="s">
        <v>239</v>
      </c>
    </row>
    <row r="139" spans="1:65" s="2" customFormat="1" ht="16.5" customHeight="1" x14ac:dyDescent="0.2">
      <c r="A139" s="29"/>
      <c r="B139" s="152"/>
      <c r="C139" s="153" t="s">
        <v>227</v>
      </c>
      <c r="D139" s="153" t="s">
        <v>213</v>
      </c>
      <c r="E139" s="154" t="s">
        <v>3282</v>
      </c>
      <c r="F139" s="155" t="s">
        <v>3283</v>
      </c>
      <c r="G139" s="156" t="s">
        <v>257</v>
      </c>
      <c r="H139" s="157">
        <v>358</v>
      </c>
      <c r="I139" s="158"/>
      <c r="J139" s="159">
        <f>ROUND(I139*H139,2)</f>
        <v>0</v>
      </c>
      <c r="K139" s="160"/>
      <c r="L139" s="30"/>
      <c r="M139" s="161" t="s">
        <v>1</v>
      </c>
      <c r="N139" s="162" t="s">
        <v>37</v>
      </c>
      <c r="O139" s="58"/>
      <c r="P139" s="163">
        <f>O139*H139</f>
        <v>0</v>
      </c>
      <c r="Q139" s="163">
        <v>0</v>
      </c>
      <c r="R139" s="163">
        <f>Q139*H139</f>
        <v>0</v>
      </c>
      <c r="S139" s="163">
        <v>0</v>
      </c>
      <c r="T139" s="164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217</v>
      </c>
      <c r="AT139" s="165" t="s">
        <v>213</v>
      </c>
      <c r="AU139" s="165" t="s">
        <v>84</v>
      </c>
      <c r="AY139" s="14" t="s">
        <v>211</v>
      </c>
      <c r="BE139" s="166">
        <f>IF(N139="základná",J139,0)</f>
        <v>0</v>
      </c>
      <c r="BF139" s="166">
        <f>IF(N139="znížená",J139,0)</f>
        <v>0</v>
      </c>
      <c r="BG139" s="166">
        <f>IF(N139="zákl. prenesená",J139,0)</f>
        <v>0</v>
      </c>
      <c r="BH139" s="166">
        <f>IF(N139="zníž. prenesená",J139,0)</f>
        <v>0</v>
      </c>
      <c r="BI139" s="166">
        <f>IF(N139="nulová",J139,0)</f>
        <v>0</v>
      </c>
      <c r="BJ139" s="14" t="s">
        <v>84</v>
      </c>
      <c r="BK139" s="166">
        <f>ROUND(I139*H139,2)</f>
        <v>0</v>
      </c>
      <c r="BL139" s="14" t="s">
        <v>217</v>
      </c>
      <c r="BM139" s="165" t="s">
        <v>243</v>
      </c>
    </row>
    <row r="140" spans="1:65" s="12" customFormat="1" ht="22.9" customHeight="1" x14ac:dyDescent="0.2">
      <c r="B140" s="139"/>
      <c r="D140" s="140" t="s">
        <v>70</v>
      </c>
      <c r="E140" s="150" t="s">
        <v>244</v>
      </c>
      <c r="F140" s="150" t="s">
        <v>2544</v>
      </c>
      <c r="I140" s="142"/>
      <c r="J140" s="151">
        <f>BK140</f>
        <v>0</v>
      </c>
      <c r="L140" s="139"/>
      <c r="M140" s="144"/>
      <c r="N140" s="145"/>
      <c r="O140" s="145"/>
      <c r="P140" s="146">
        <f>P141</f>
        <v>0</v>
      </c>
      <c r="Q140" s="145"/>
      <c r="R140" s="146">
        <f>R141</f>
        <v>0</v>
      </c>
      <c r="S140" s="145"/>
      <c r="T140" s="147">
        <f>T141</f>
        <v>0</v>
      </c>
      <c r="AR140" s="140" t="s">
        <v>78</v>
      </c>
      <c r="AT140" s="148" t="s">
        <v>70</v>
      </c>
      <c r="AU140" s="148" t="s">
        <v>78</v>
      </c>
      <c r="AY140" s="140" t="s">
        <v>211</v>
      </c>
      <c r="BK140" s="149">
        <f>BK141</f>
        <v>0</v>
      </c>
    </row>
    <row r="141" spans="1:65" s="2" customFormat="1" ht="21.75" customHeight="1" x14ac:dyDescent="0.2">
      <c r="A141" s="29"/>
      <c r="B141" s="152"/>
      <c r="C141" s="153" t="s">
        <v>244</v>
      </c>
      <c r="D141" s="153" t="s">
        <v>213</v>
      </c>
      <c r="E141" s="154" t="s">
        <v>362</v>
      </c>
      <c r="F141" s="155" t="s">
        <v>363</v>
      </c>
      <c r="G141" s="156" t="s">
        <v>238</v>
      </c>
      <c r="H141" s="157">
        <v>6.3170000000000002</v>
      </c>
      <c r="I141" s="158"/>
      <c r="J141" s="159">
        <f>ROUND(I141*H141,2)</f>
        <v>0</v>
      </c>
      <c r="K141" s="160"/>
      <c r="L141" s="30"/>
      <c r="M141" s="161" t="s">
        <v>1</v>
      </c>
      <c r="N141" s="162" t="s">
        <v>37</v>
      </c>
      <c r="O141" s="58"/>
      <c r="P141" s="163">
        <f>O141*H141</f>
        <v>0</v>
      </c>
      <c r="Q141" s="163">
        <v>0</v>
      </c>
      <c r="R141" s="163">
        <f>Q141*H141</f>
        <v>0</v>
      </c>
      <c r="S141" s="163">
        <v>0</v>
      </c>
      <c r="T141" s="164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217</v>
      </c>
      <c r="AT141" s="165" t="s">
        <v>213</v>
      </c>
      <c r="AU141" s="165" t="s">
        <v>84</v>
      </c>
      <c r="AY141" s="14" t="s">
        <v>211</v>
      </c>
      <c r="BE141" s="166">
        <f>IF(N141="základná",J141,0)</f>
        <v>0</v>
      </c>
      <c r="BF141" s="166">
        <f>IF(N141="znížená",J141,0)</f>
        <v>0</v>
      </c>
      <c r="BG141" s="166">
        <f>IF(N141="zákl. prenesená",J141,0)</f>
        <v>0</v>
      </c>
      <c r="BH141" s="166">
        <f>IF(N141="zníž. prenesená",J141,0)</f>
        <v>0</v>
      </c>
      <c r="BI141" s="166">
        <f>IF(N141="nulová",J141,0)</f>
        <v>0</v>
      </c>
      <c r="BJ141" s="14" t="s">
        <v>84</v>
      </c>
      <c r="BK141" s="166">
        <f>ROUND(I141*H141,2)</f>
        <v>0</v>
      </c>
      <c r="BL141" s="14" t="s">
        <v>217</v>
      </c>
      <c r="BM141" s="165" t="s">
        <v>247</v>
      </c>
    </row>
    <row r="142" spans="1:65" s="12" customFormat="1" ht="22.9" customHeight="1" x14ac:dyDescent="0.2">
      <c r="B142" s="139"/>
      <c r="D142" s="140" t="s">
        <v>70</v>
      </c>
      <c r="E142" s="150" t="s">
        <v>387</v>
      </c>
      <c r="F142" s="150" t="s">
        <v>3284</v>
      </c>
      <c r="I142" s="142"/>
      <c r="J142" s="151">
        <f>BK142</f>
        <v>0</v>
      </c>
      <c r="L142" s="139"/>
      <c r="M142" s="144"/>
      <c r="N142" s="145"/>
      <c r="O142" s="145"/>
      <c r="P142" s="146">
        <f>P143</f>
        <v>0</v>
      </c>
      <c r="Q142" s="145"/>
      <c r="R142" s="146">
        <f>R143</f>
        <v>0</v>
      </c>
      <c r="S142" s="145"/>
      <c r="T142" s="147">
        <f>T143</f>
        <v>0</v>
      </c>
      <c r="AR142" s="140" t="s">
        <v>78</v>
      </c>
      <c r="AT142" s="148" t="s">
        <v>70</v>
      </c>
      <c r="AU142" s="148" t="s">
        <v>78</v>
      </c>
      <c r="AY142" s="140" t="s">
        <v>211</v>
      </c>
      <c r="BK142" s="149">
        <f>BK143</f>
        <v>0</v>
      </c>
    </row>
    <row r="143" spans="1:65" s="2" customFormat="1" ht="33" customHeight="1" x14ac:dyDescent="0.2">
      <c r="A143" s="29"/>
      <c r="B143" s="152"/>
      <c r="C143" s="153" t="s">
        <v>231</v>
      </c>
      <c r="D143" s="153" t="s">
        <v>213</v>
      </c>
      <c r="E143" s="154" t="s">
        <v>3285</v>
      </c>
      <c r="F143" s="155" t="s">
        <v>3286</v>
      </c>
      <c r="G143" s="156" t="s">
        <v>238</v>
      </c>
      <c r="H143" s="157">
        <v>2.5999999999999999E-2</v>
      </c>
      <c r="I143" s="158"/>
      <c r="J143" s="159">
        <f>ROUND(I143*H143,2)</f>
        <v>0</v>
      </c>
      <c r="K143" s="160"/>
      <c r="L143" s="30"/>
      <c r="M143" s="161" t="s">
        <v>1</v>
      </c>
      <c r="N143" s="162" t="s">
        <v>37</v>
      </c>
      <c r="O143" s="58"/>
      <c r="P143" s="163">
        <f>O143*H143</f>
        <v>0</v>
      </c>
      <c r="Q143" s="163">
        <v>0</v>
      </c>
      <c r="R143" s="163">
        <f>Q143*H143</f>
        <v>0</v>
      </c>
      <c r="S143" s="163">
        <v>0</v>
      </c>
      <c r="T143" s="164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217</v>
      </c>
      <c r="AT143" s="165" t="s">
        <v>213</v>
      </c>
      <c r="AU143" s="165" t="s">
        <v>84</v>
      </c>
      <c r="AY143" s="14" t="s">
        <v>211</v>
      </c>
      <c r="BE143" s="166">
        <f>IF(N143="základná",J143,0)</f>
        <v>0</v>
      </c>
      <c r="BF143" s="166">
        <f>IF(N143="znížená",J143,0)</f>
        <v>0</v>
      </c>
      <c r="BG143" s="166">
        <f>IF(N143="zákl. prenesená",J143,0)</f>
        <v>0</v>
      </c>
      <c r="BH143" s="166">
        <f>IF(N143="zníž. prenesená",J143,0)</f>
        <v>0</v>
      </c>
      <c r="BI143" s="166">
        <f>IF(N143="nulová",J143,0)</f>
        <v>0</v>
      </c>
      <c r="BJ143" s="14" t="s">
        <v>84</v>
      </c>
      <c r="BK143" s="166">
        <f>ROUND(I143*H143,2)</f>
        <v>0</v>
      </c>
      <c r="BL143" s="14" t="s">
        <v>217</v>
      </c>
      <c r="BM143" s="165" t="s">
        <v>250</v>
      </c>
    </row>
    <row r="144" spans="1:65" s="12" customFormat="1" ht="25.9" customHeight="1" x14ac:dyDescent="0.2">
      <c r="B144" s="139"/>
      <c r="D144" s="140" t="s">
        <v>70</v>
      </c>
      <c r="E144" s="141" t="s">
        <v>393</v>
      </c>
      <c r="F144" s="141" t="s">
        <v>394</v>
      </c>
      <c r="I144" s="142"/>
      <c r="J144" s="143">
        <f>BK144</f>
        <v>0</v>
      </c>
      <c r="L144" s="139"/>
      <c r="M144" s="144"/>
      <c r="N144" s="145"/>
      <c r="O144" s="145"/>
      <c r="P144" s="146">
        <f>P145</f>
        <v>0</v>
      </c>
      <c r="Q144" s="145"/>
      <c r="R144" s="146">
        <f>R145</f>
        <v>0</v>
      </c>
      <c r="S144" s="145"/>
      <c r="T144" s="147">
        <f>T145</f>
        <v>0</v>
      </c>
      <c r="AR144" s="140" t="s">
        <v>84</v>
      </c>
      <c r="AT144" s="148" t="s">
        <v>70</v>
      </c>
      <c r="AU144" s="148" t="s">
        <v>71</v>
      </c>
      <c r="AY144" s="140" t="s">
        <v>211</v>
      </c>
      <c r="BK144" s="149">
        <f>BK145</f>
        <v>0</v>
      </c>
    </row>
    <row r="145" spans="1:65" s="12" customFormat="1" ht="22.9" customHeight="1" x14ac:dyDescent="0.2">
      <c r="B145" s="139"/>
      <c r="D145" s="140" t="s">
        <v>70</v>
      </c>
      <c r="E145" s="150" t="s">
        <v>2586</v>
      </c>
      <c r="F145" s="150" t="s">
        <v>2587</v>
      </c>
      <c r="I145" s="142"/>
      <c r="J145" s="151">
        <f>BK145</f>
        <v>0</v>
      </c>
      <c r="L145" s="139"/>
      <c r="M145" s="144"/>
      <c r="N145" s="145"/>
      <c r="O145" s="145"/>
      <c r="P145" s="146">
        <f>SUM(P146:P147)</f>
        <v>0</v>
      </c>
      <c r="Q145" s="145"/>
      <c r="R145" s="146">
        <f>SUM(R146:R147)</f>
        <v>0</v>
      </c>
      <c r="S145" s="145"/>
      <c r="T145" s="147">
        <f>SUM(T146:T147)</f>
        <v>0</v>
      </c>
      <c r="AR145" s="140" t="s">
        <v>84</v>
      </c>
      <c r="AT145" s="148" t="s">
        <v>70</v>
      </c>
      <c r="AU145" s="148" t="s">
        <v>78</v>
      </c>
      <c r="AY145" s="140" t="s">
        <v>211</v>
      </c>
      <c r="BK145" s="149">
        <f>SUM(BK146:BK147)</f>
        <v>0</v>
      </c>
    </row>
    <row r="146" spans="1:65" s="2" customFormat="1" ht="33" customHeight="1" x14ac:dyDescent="0.2">
      <c r="A146" s="29"/>
      <c r="B146" s="152"/>
      <c r="C146" s="153" t="s">
        <v>251</v>
      </c>
      <c r="D146" s="153" t="s">
        <v>213</v>
      </c>
      <c r="E146" s="154" t="s">
        <v>2642</v>
      </c>
      <c r="F146" s="155" t="s">
        <v>2643</v>
      </c>
      <c r="G146" s="156" t="s">
        <v>238</v>
      </c>
      <c r="H146" s="157">
        <v>0.80400000000000005</v>
      </c>
      <c r="I146" s="158"/>
      <c r="J146" s="159">
        <f>ROUND(I146*H146,2)</f>
        <v>0</v>
      </c>
      <c r="K146" s="160"/>
      <c r="L146" s="30"/>
      <c r="M146" s="161" t="s">
        <v>1</v>
      </c>
      <c r="N146" s="162" t="s">
        <v>37</v>
      </c>
      <c r="O146" s="58"/>
      <c r="P146" s="163">
        <f>O146*H146</f>
        <v>0</v>
      </c>
      <c r="Q146" s="163">
        <v>0</v>
      </c>
      <c r="R146" s="163">
        <f>Q146*H146</f>
        <v>0</v>
      </c>
      <c r="S146" s="163">
        <v>0</v>
      </c>
      <c r="T146" s="164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243</v>
      </c>
      <c r="AT146" s="165" t="s">
        <v>213</v>
      </c>
      <c r="AU146" s="165" t="s">
        <v>84</v>
      </c>
      <c r="AY146" s="14" t="s">
        <v>211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84</v>
      </c>
      <c r="BK146" s="166">
        <f>ROUND(I146*H146,2)</f>
        <v>0</v>
      </c>
      <c r="BL146" s="14" t="s">
        <v>243</v>
      </c>
      <c r="BM146" s="165" t="s">
        <v>254</v>
      </c>
    </row>
    <row r="147" spans="1:65" s="2" customFormat="1" ht="16.5" customHeight="1" x14ac:dyDescent="0.2">
      <c r="A147" s="29"/>
      <c r="B147" s="152"/>
      <c r="C147" s="153" t="s">
        <v>234</v>
      </c>
      <c r="D147" s="153" t="s">
        <v>213</v>
      </c>
      <c r="E147" s="154" t="s">
        <v>3287</v>
      </c>
      <c r="F147" s="155" t="s">
        <v>3288</v>
      </c>
      <c r="G147" s="156" t="s">
        <v>385</v>
      </c>
      <c r="H147" s="157">
        <v>12</v>
      </c>
      <c r="I147" s="158"/>
      <c r="J147" s="159">
        <f>ROUND(I147*H147,2)</f>
        <v>0</v>
      </c>
      <c r="K147" s="160"/>
      <c r="L147" s="30"/>
      <c r="M147" s="161" t="s">
        <v>1</v>
      </c>
      <c r="N147" s="162" t="s">
        <v>37</v>
      </c>
      <c r="O147" s="58"/>
      <c r="P147" s="163">
        <f>O147*H147</f>
        <v>0</v>
      </c>
      <c r="Q147" s="163">
        <v>0</v>
      </c>
      <c r="R147" s="163">
        <f>Q147*H147</f>
        <v>0</v>
      </c>
      <c r="S147" s="163">
        <v>0</v>
      </c>
      <c r="T147" s="164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243</v>
      </c>
      <c r="AT147" s="165" t="s">
        <v>213</v>
      </c>
      <c r="AU147" s="165" t="s">
        <v>84</v>
      </c>
      <c r="AY147" s="14" t="s">
        <v>211</v>
      </c>
      <c r="BE147" s="166">
        <f>IF(N147="základná",J147,0)</f>
        <v>0</v>
      </c>
      <c r="BF147" s="166">
        <f>IF(N147="znížená",J147,0)</f>
        <v>0</v>
      </c>
      <c r="BG147" s="166">
        <f>IF(N147="zákl. prenesená",J147,0)</f>
        <v>0</v>
      </c>
      <c r="BH147" s="166">
        <f>IF(N147="zníž. prenesená",J147,0)</f>
        <v>0</v>
      </c>
      <c r="BI147" s="166">
        <f>IF(N147="nulová",J147,0)</f>
        <v>0</v>
      </c>
      <c r="BJ147" s="14" t="s">
        <v>84</v>
      </c>
      <c r="BK147" s="166">
        <f>ROUND(I147*H147,2)</f>
        <v>0</v>
      </c>
      <c r="BL147" s="14" t="s">
        <v>243</v>
      </c>
      <c r="BM147" s="165" t="s">
        <v>266</v>
      </c>
    </row>
    <row r="148" spans="1:65" s="12" customFormat="1" ht="25.9" customHeight="1" x14ac:dyDescent="0.2">
      <c r="B148" s="139"/>
      <c r="D148" s="140" t="s">
        <v>70</v>
      </c>
      <c r="E148" s="141" t="s">
        <v>2318</v>
      </c>
      <c r="F148" s="141" t="s">
        <v>2798</v>
      </c>
      <c r="I148" s="142"/>
      <c r="J148" s="143">
        <f>BK148</f>
        <v>0</v>
      </c>
      <c r="L148" s="139"/>
      <c r="M148" s="144"/>
      <c r="N148" s="145"/>
      <c r="O148" s="145"/>
      <c r="P148" s="146">
        <f>P149</f>
        <v>0</v>
      </c>
      <c r="Q148" s="145"/>
      <c r="R148" s="146">
        <f>R149</f>
        <v>0</v>
      </c>
      <c r="S148" s="145"/>
      <c r="T148" s="147">
        <f>T149</f>
        <v>0</v>
      </c>
      <c r="AR148" s="140" t="s">
        <v>217</v>
      </c>
      <c r="AT148" s="148" t="s">
        <v>70</v>
      </c>
      <c r="AU148" s="148" t="s">
        <v>71</v>
      </c>
      <c r="AY148" s="140" t="s">
        <v>211</v>
      </c>
      <c r="BK148" s="149">
        <f>BK149</f>
        <v>0</v>
      </c>
    </row>
    <row r="149" spans="1:65" s="2" customFormat="1" ht="37.9" customHeight="1" x14ac:dyDescent="0.2">
      <c r="A149" s="29"/>
      <c r="B149" s="152"/>
      <c r="C149" s="153" t="s">
        <v>259</v>
      </c>
      <c r="D149" s="153" t="s">
        <v>213</v>
      </c>
      <c r="E149" s="154" t="s">
        <v>2799</v>
      </c>
      <c r="F149" s="155" t="s">
        <v>2800</v>
      </c>
      <c r="G149" s="156" t="s">
        <v>920</v>
      </c>
      <c r="H149" s="157">
        <v>2</v>
      </c>
      <c r="I149" s="158"/>
      <c r="J149" s="159">
        <f>ROUND(I149*H149,2)</f>
        <v>0</v>
      </c>
      <c r="K149" s="160"/>
      <c r="L149" s="30"/>
      <c r="M149" s="179" t="s">
        <v>1</v>
      </c>
      <c r="N149" s="180" t="s">
        <v>37</v>
      </c>
      <c r="O149" s="181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2322</v>
      </c>
      <c r="AT149" s="165" t="s">
        <v>213</v>
      </c>
      <c r="AU149" s="165" t="s">
        <v>78</v>
      </c>
      <c r="AY149" s="14" t="s">
        <v>211</v>
      </c>
      <c r="BE149" s="166">
        <f>IF(N149="základná",J149,0)</f>
        <v>0</v>
      </c>
      <c r="BF149" s="166">
        <f>IF(N149="znížená",J149,0)</f>
        <v>0</v>
      </c>
      <c r="BG149" s="166">
        <f>IF(N149="zákl. prenesená",J149,0)</f>
        <v>0</v>
      </c>
      <c r="BH149" s="166">
        <f>IF(N149="zníž. prenesená",J149,0)</f>
        <v>0</v>
      </c>
      <c r="BI149" s="166">
        <f>IF(N149="nulová",J149,0)</f>
        <v>0</v>
      </c>
      <c r="BJ149" s="14" t="s">
        <v>84</v>
      </c>
      <c r="BK149" s="166">
        <f>ROUND(I149*H149,2)</f>
        <v>0</v>
      </c>
      <c r="BL149" s="14" t="s">
        <v>2322</v>
      </c>
      <c r="BM149" s="165" t="s">
        <v>270</v>
      </c>
    </row>
    <row r="150" spans="1:65" s="2" customFormat="1" ht="6.95" customHeight="1" x14ac:dyDescent="0.2">
      <c r="A150" s="29"/>
      <c r="B150" s="47"/>
      <c r="C150" s="48"/>
      <c r="D150" s="48"/>
      <c r="E150" s="48"/>
      <c r="F150" s="48"/>
      <c r="G150" s="48"/>
      <c r="H150" s="48"/>
      <c r="I150" s="48"/>
      <c r="J150" s="48"/>
      <c r="K150" s="48"/>
      <c r="L150" s="30"/>
      <c r="M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</sheetData>
  <autoFilter ref="C127:K149" xr:uid="{00000000-0009-0000-0000-00001A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  <pageSetUpPr fitToPage="1"/>
  </sheetPr>
  <dimension ref="A2:BM199"/>
  <sheetViews>
    <sheetView showGridLines="0" topLeftCell="A174" workbookViewId="0">
      <selection activeCell="F180" sqref="F180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172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3277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3289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20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">
        <v>20</v>
      </c>
      <c r="F17" s="29"/>
      <c r="G17" s="29"/>
      <c r="H17" s="29"/>
      <c r="I17" s="24" t="s">
        <v>24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">
        <v>1</v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">
        <v>3290</v>
      </c>
      <c r="F23" s="29"/>
      <c r="G23" s="29"/>
      <c r="H23" s="29"/>
      <c r="I23" s="24" t="s">
        <v>24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">
        <v>1</v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">
        <v>3291</v>
      </c>
      <c r="F26" s="29"/>
      <c r="G26" s="29"/>
      <c r="H26" s="29"/>
      <c r="I26" s="24" t="s">
        <v>24</v>
      </c>
      <c r="J26" s="22" t="s">
        <v>1</v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ROUND(J127,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ROUND((SUM(BE127:BE198)),  2)</f>
        <v>0</v>
      </c>
      <c r="G35" s="105"/>
      <c r="H35" s="105"/>
      <c r="I35" s="106">
        <v>0.23</v>
      </c>
      <c r="J35" s="104">
        <f>ROUND(((SUM(BE127:BE198))*I35),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ROUND((SUM(BF127:BF198)),  2)</f>
        <v>0</v>
      </c>
      <c r="G36" s="105"/>
      <c r="H36" s="105"/>
      <c r="I36" s="106">
        <v>0.23</v>
      </c>
      <c r="J36" s="104">
        <f>ROUND(((SUM(BF127:BF198))*I36),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ROUND((SUM(BG127:BG198)),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ROUND((SUM(BH127:BH198)),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ROUND((SUM(BI127:BI198)),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3277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03-2 - SO 03  Spevnené plochy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VA project s. r. o.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                                       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J127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3292</v>
      </c>
      <c r="E99" s="122"/>
      <c r="F99" s="122"/>
      <c r="G99" s="122"/>
      <c r="H99" s="122"/>
      <c r="I99" s="122"/>
      <c r="J99" s="123">
        <f>J128</f>
        <v>0</v>
      </c>
      <c r="L99" s="120"/>
    </row>
    <row r="100" spans="1:47" s="10" customFormat="1" ht="19.899999999999999" hidden="1" customHeight="1" x14ac:dyDescent="0.2">
      <c r="B100" s="124"/>
      <c r="D100" s="125" t="s">
        <v>3293</v>
      </c>
      <c r="E100" s="126"/>
      <c r="F100" s="126"/>
      <c r="G100" s="126"/>
      <c r="H100" s="126"/>
      <c r="I100" s="126"/>
      <c r="J100" s="127">
        <f>J129</f>
        <v>0</v>
      </c>
      <c r="L100" s="124"/>
    </row>
    <row r="101" spans="1:47" s="10" customFormat="1" ht="19.899999999999999" hidden="1" customHeight="1" x14ac:dyDescent="0.2">
      <c r="B101" s="124"/>
      <c r="D101" s="125" t="s">
        <v>3294</v>
      </c>
      <c r="E101" s="126"/>
      <c r="F101" s="126"/>
      <c r="G101" s="126"/>
      <c r="H101" s="126"/>
      <c r="I101" s="126"/>
      <c r="J101" s="127">
        <f>J144</f>
        <v>0</v>
      </c>
      <c r="L101" s="124"/>
    </row>
    <row r="102" spans="1:47" s="10" customFormat="1" ht="19.899999999999999" hidden="1" customHeight="1" x14ac:dyDescent="0.2">
      <c r="B102" s="124"/>
      <c r="D102" s="125" t="s">
        <v>3295</v>
      </c>
      <c r="E102" s="126"/>
      <c r="F102" s="126"/>
      <c r="G102" s="126"/>
      <c r="H102" s="126"/>
      <c r="I102" s="126"/>
      <c r="J102" s="127">
        <f>J146</f>
        <v>0</v>
      </c>
      <c r="L102" s="124"/>
    </row>
    <row r="103" spans="1:47" s="10" customFormat="1" ht="19.899999999999999" hidden="1" customHeight="1" x14ac:dyDescent="0.2">
      <c r="B103" s="124"/>
      <c r="D103" s="125" t="s">
        <v>3296</v>
      </c>
      <c r="E103" s="126"/>
      <c r="F103" s="126"/>
      <c r="G103" s="126"/>
      <c r="H103" s="126"/>
      <c r="I103" s="126"/>
      <c r="J103" s="127">
        <f>J148</f>
        <v>0</v>
      </c>
      <c r="L103" s="124"/>
    </row>
    <row r="104" spans="1:47" s="10" customFormat="1" ht="19.899999999999999" hidden="1" customHeight="1" x14ac:dyDescent="0.2">
      <c r="B104" s="124"/>
      <c r="D104" s="125" t="s">
        <v>3297</v>
      </c>
      <c r="E104" s="126"/>
      <c r="F104" s="126"/>
      <c r="G104" s="126"/>
      <c r="H104" s="126"/>
      <c r="I104" s="126"/>
      <c r="J104" s="127">
        <f>J156</f>
        <v>0</v>
      </c>
      <c r="L104" s="124"/>
    </row>
    <row r="105" spans="1:47" s="10" customFormat="1" ht="19.899999999999999" hidden="1" customHeight="1" x14ac:dyDescent="0.2">
      <c r="B105" s="124"/>
      <c r="D105" s="125" t="s">
        <v>3298</v>
      </c>
      <c r="E105" s="126"/>
      <c r="F105" s="126"/>
      <c r="G105" s="126"/>
      <c r="H105" s="126"/>
      <c r="I105" s="126"/>
      <c r="J105" s="127">
        <f>J168</f>
        <v>0</v>
      </c>
      <c r="L105" s="124"/>
    </row>
    <row r="106" spans="1:47" s="2" customFormat="1" ht="21.75" hidden="1" customHeight="1" x14ac:dyDescent="0.2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6.95" hidden="1" customHeight="1" x14ac:dyDescent="0.2">
      <c r="A107" s="29"/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hidden="1" x14ac:dyDescent="0.2"/>
    <row r="109" spans="1:47" hidden="1" x14ac:dyDescent="0.2"/>
    <row r="110" spans="1:47" hidden="1" x14ac:dyDescent="0.2"/>
    <row r="111" spans="1:47" s="2" customFormat="1" ht="6.95" customHeight="1" x14ac:dyDescent="0.2">
      <c r="A111" s="29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24.95" customHeight="1" x14ac:dyDescent="0.2">
      <c r="A112" s="29"/>
      <c r="B112" s="30"/>
      <c r="C112" s="18" t="s">
        <v>197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6.95" customHeight="1" x14ac:dyDescent="0.2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12" customHeight="1" x14ac:dyDescent="0.2">
      <c r="A114" s="29"/>
      <c r="B114" s="30"/>
      <c r="C114" s="24" t="s">
        <v>15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6.5" customHeight="1" x14ac:dyDescent="0.2">
      <c r="A115" s="29"/>
      <c r="B115" s="30"/>
      <c r="C115" s="29"/>
      <c r="D115" s="29"/>
      <c r="E115" s="252" t="str">
        <f>E7</f>
        <v>HS Hálkova - rekonštrukcia objektu, Hálkova 3, BA</v>
      </c>
      <c r="F115" s="253"/>
      <c r="G115" s="253"/>
      <c r="H115" s="253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1" customFormat="1" ht="12" customHeight="1" x14ac:dyDescent="0.2">
      <c r="B116" s="17"/>
      <c r="C116" s="24" t="s">
        <v>177</v>
      </c>
      <c r="L116" s="17"/>
    </row>
    <row r="117" spans="1:63" s="2" customFormat="1" ht="16.5" customHeight="1" x14ac:dyDescent="0.2">
      <c r="A117" s="29"/>
      <c r="B117" s="30"/>
      <c r="C117" s="29"/>
      <c r="D117" s="29"/>
      <c r="E117" s="252" t="s">
        <v>3277</v>
      </c>
      <c r="F117" s="251"/>
      <c r="G117" s="251"/>
      <c r="H117" s="251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2" customHeight="1" x14ac:dyDescent="0.2">
      <c r="A118" s="29"/>
      <c r="B118" s="30"/>
      <c r="C118" s="24" t="s">
        <v>179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6.5" customHeight="1" x14ac:dyDescent="0.2">
      <c r="A119" s="29"/>
      <c r="B119" s="30"/>
      <c r="C119" s="29"/>
      <c r="D119" s="29"/>
      <c r="E119" s="225" t="str">
        <f>E11</f>
        <v>SO 03-2 - SO 03  Spevnené plochy</v>
      </c>
      <c r="F119" s="251"/>
      <c r="G119" s="251"/>
      <c r="H119" s="251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6.9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12" customHeight="1" x14ac:dyDescent="0.2">
      <c r="A121" s="29"/>
      <c r="B121" s="30"/>
      <c r="C121" s="24" t="s">
        <v>19</v>
      </c>
      <c r="D121" s="29"/>
      <c r="E121" s="29"/>
      <c r="F121" s="22" t="str">
        <f>F14</f>
        <v xml:space="preserve"> </v>
      </c>
      <c r="G121" s="29"/>
      <c r="H121" s="29"/>
      <c r="I121" s="24" t="s">
        <v>21</v>
      </c>
      <c r="J121" s="55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6.95" customHeight="1" x14ac:dyDescent="0.2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 x14ac:dyDescent="0.2">
      <c r="A123" s="29"/>
      <c r="B123" s="30"/>
      <c r="C123" s="24" t="s">
        <v>22</v>
      </c>
      <c r="D123" s="29"/>
      <c r="E123" s="29"/>
      <c r="F123" s="22" t="str">
        <f>E17</f>
        <v xml:space="preserve"> </v>
      </c>
      <c r="G123" s="29"/>
      <c r="H123" s="29"/>
      <c r="I123" s="24" t="s">
        <v>27</v>
      </c>
      <c r="J123" s="27" t="str">
        <f>E23</f>
        <v xml:space="preserve"> VA project s. r. o.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 x14ac:dyDescent="0.2">
      <c r="A124" s="29"/>
      <c r="B124" s="30"/>
      <c r="C124" s="24" t="s">
        <v>25</v>
      </c>
      <c r="D124" s="29"/>
      <c r="E124" s="29"/>
      <c r="F124" s="22" t="str">
        <f>IF(E20="","",E20)</f>
        <v>Vyplň údaj</v>
      </c>
      <c r="G124" s="29"/>
      <c r="H124" s="29"/>
      <c r="I124" s="24" t="s">
        <v>28</v>
      </c>
      <c r="J124" s="27" t="str">
        <f>E26</f>
        <v xml:space="preserve">                                        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0.35" customHeight="1" x14ac:dyDescent="0.2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11" customFormat="1" ht="29.25" customHeight="1" x14ac:dyDescent="0.2">
      <c r="A126" s="128"/>
      <c r="B126" s="129"/>
      <c r="C126" s="130" t="s">
        <v>198</v>
      </c>
      <c r="D126" s="131" t="s">
        <v>56</v>
      </c>
      <c r="E126" s="131" t="s">
        <v>52</v>
      </c>
      <c r="F126" s="131" t="s">
        <v>53</v>
      </c>
      <c r="G126" s="131" t="s">
        <v>199</v>
      </c>
      <c r="H126" s="131" t="s">
        <v>200</v>
      </c>
      <c r="I126" s="131" t="s">
        <v>201</v>
      </c>
      <c r="J126" s="132" t="s">
        <v>183</v>
      </c>
      <c r="K126" s="133" t="s">
        <v>202</v>
      </c>
      <c r="L126" s="134"/>
      <c r="M126" s="62" t="s">
        <v>1</v>
      </c>
      <c r="N126" s="63" t="s">
        <v>35</v>
      </c>
      <c r="O126" s="63" t="s">
        <v>203</v>
      </c>
      <c r="P126" s="63" t="s">
        <v>204</v>
      </c>
      <c r="Q126" s="63" t="s">
        <v>205</v>
      </c>
      <c r="R126" s="63" t="s">
        <v>206</v>
      </c>
      <c r="S126" s="63" t="s">
        <v>207</v>
      </c>
      <c r="T126" s="64" t="s">
        <v>208</v>
      </c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</row>
    <row r="127" spans="1:63" s="2" customFormat="1" ht="22.9" customHeight="1" x14ac:dyDescent="0.25">
      <c r="A127" s="29"/>
      <c r="B127" s="30"/>
      <c r="C127" s="69" t="s">
        <v>184</v>
      </c>
      <c r="D127" s="29"/>
      <c r="E127" s="29"/>
      <c r="F127" s="29"/>
      <c r="G127" s="29"/>
      <c r="H127" s="29"/>
      <c r="I127" s="29"/>
      <c r="J127" s="135">
        <f>BK127</f>
        <v>0</v>
      </c>
      <c r="K127" s="29"/>
      <c r="L127" s="30"/>
      <c r="M127" s="65"/>
      <c r="N127" s="56"/>
      <c r="O127" s="66"/>
      <c r="P127" s="136">
        <f>P128</f>
        <v>0</v>
      </c>
      <c r="Q127" s="66"/>
      <c r="R127" s="136">
        <f>R128</f>
        <v>814.76812221000012</v>
      </c>
      <c r="S127" s="66"/>
      <c r="T127" s="137">
        <f>T128</f>
        <v>523.59649999999999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4" t="s">
        <v>70</v>
      </c>
      <c r="AU127" s="14" t="s">
        <v>185</v>
      </c>
      <c r="BK127" s="138">
        <f>BK128</f>
        <v>0</v>
      </c>
    </row>
    <row r="128" spans="1:63" s="12" customFormat="1" ht="25.9" customHeight="1" x14ac:dyDescent="0.2">
      <c r="B128" s="139"/>
      <c r="D128" s="140" t="s">
        <v>70</v>
      </c>
      <c r="E128" s="141" t="s">
        <v>863</v>
      </c>
      <c r="F128" s="141" t="s">
        <v>3299</v>
      </c>
      <c r="I128" s="142"/>
      <c r="J128" s="143">
        <f>BK128</f>
        <v>0</v>
      </c>
      <c r="L128" s="139"/>
      <c r="M128" s="144"/>
      <c r="N128" s="145"/>
      <c r="O128" s="145"/>
      <c r="P128" s="146">
        <f>P129+P144+P146+P148+P156+P168</f>
        <v>0</v>
      </c>
      <c r="Q128" s="145"/>
      <c r="R128" s="146">
        <f>R129+R144+R146+R148+R156+R168</f>
        <v>814.76812221000012</v>
      </c>
      <c r="S128" s="145"/>
      <c r="T128" s="147">
        <f>T129+T144+T146+T148+T156+T168</f>
        <v>523.59649999999999</v>
      </c>
      <c r="AR128" s="140" t="s">
        <v>78</v>
      </c>
      <c r="AT128" s="148" t="s">
        <v>70</v>
      </c>
      <c r="AU128" s="148" t="s">
        <v>71</v>
      </c>
      <c r="AY128" s="140" t="s">
        <v>211</v>
      </c>
      <c r="BK128" s="149">
        <f>BK129+BK144+BK146+BK148+BK156+BK168</f>
        <v>0</v>
      </c>
    </row>
    <row r="129" spans="1:65" s="12" customFormat="1" ht="22.9" customHeight="1" x14ac:dyDescent="0.2">
      <c r="B129" s="139"/>
      <c r="D129" s="140" t="s">
        <v>70</v>
      </c>
      <c r="E129" s="150" t="s">
        <v>78</v>
      </c>
      <c r="F129" s="150" t="s">
        <v>3300</v>
      </c>
      <c r="I129" s="142"/>
      <c r="J129" s="151">
        <f>BK129</f>
        <v>0</v>
      </c>
      <c r="L129" s="139"/>
      <c r="M129" s="144"/>
      <c r="N129" s="145"/>
      <c r="O129" s="145"/>
      <c r="P129" s="146">
        <f>SUM(P130:P143)</f>
        <v>0</v>
      </c>
      <c r="Q129" s="145"/>
      <c r="R129" s="146">
        <f>SUM(R130:R143)</f>
        <v>11.7234</v>
      </c>
      <c r="S129" s="145"/>
      <c r="T129" s="147">
        <f>SUM(T130:T143)</f>
        <v>523.59649999999999</v>
      </c>
      <c r="AR129" s="140" t="s">
        <v>78</v>
      </c>
      <c r="AT129" s="148" t="s">
        <v>70</v>
      </c>
      <c r="AU129" s="148" t="s">
        <v>78</v>
      </c>
      <c r="AY129" s="140" t="s">
        <v>211</v>
      </c>
      <c r="BK129" s="149">
        <f>SUM(BK130:BK143)</f>
        <v>0</v>
      </c>
    </row>
    <row r="130" spans="1:65" s="2" customFormat="1" ht="24.2" customHeight="1" x14ac:dyDescent="0.2">
      <c r="A130" s="29"/>
      <c r="B130" s="152"/>
      <c r="C130" s="153" t="s">
        <v>78</v>
      </c>
      <c r="D130" s="153" t="s">
        <v>213</v>
      </c>
      <c r="E130" s="154" t="s">
        <v>3301</v>
      </c>
      <c r="F130" s="155" t="s">
        <v>3302</v>
      </c>
      <c r="G130" s="156" t="s">
        <v>216</v>
      </c>
      <c r="H130" s="157">
        <v>623</v>
      </c>
      <c r="I130" s="158"/>
      <c r="J130" s="159">
        <f t="shared" ref="J130:J143" si="0">ROUND(I130*H130,2)</f>
        <v>0</v>
      </c>
      <c r="K130" s="160"/>
      <c r="L130" s="30"/>
      <c r="M130" s="161" t="s">
        <v>1</v>
      </c>
      <c r="N130" s="162" t="s">
        <v>37</v>
      </c>
      <c r="O130" s="58"/>
      <c r="P130" s="163">
        <f t="shared" ref="P130:P143" si="1">O130*H130</f>
        <v>0</v>
      </c>
      <c r="Q130" s="163">
        <v>0</v>
      </c>
      <c r="R130" s="163">
        <f t="shared" ref="R130:R143" si="2">Q130*H130</f>
        <v>0</v>
      </c>
      <c r="S130" s="163">
        <v>0.24</v>
      </c>
      <c r="T130" s="164">
        <f t="shared" ref="T130:T143" si="3">S130*H130</f>
        <v>149.51999999999998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217</v>
      </c>
      <c r="AT130" s="165" t="s">
        <v>213</v>
      </c>
      <c r="AU130" s="165" t="s">
        <v>84</v>
      </c>
      <c r="AY130" s="14" t="s">
        <v>211</v>
      </c>
      <c r="BE130" s="166">
        <f t="shared" ref="BE130:BE143" si="4">IF(N130="základná",J130,0)</f>
        <v>0</v>
      </c>
      <c r="BF130" s="166">
        <f t="shared" ref="BF130:BF143" si="5">IF(N130="znížená",J130,0)</f>
        <v>0</v>
      </c>
      <c r="BG130" s="166">
        <f t="shared" ref="BG130:BG143" si="6">IF(N130="zákl. prenesená",J130,0)</f>
        <v>0</v>
      </c>
      <c r="BH130" s="166">
        <f t="shared" ref="BH130:BH143" si="7">IF(N130="zníž. prenesená",J130,0)</f>
        <v>0</v>
      </c>
      <c r="BI130" s="166">
        <f t="shared" ref="BI130:BI143" si="8">IF(N130="nulová",J130,0)</f>
        <v>0</v>
      </c>
      <c r="BJ130" s="14" t="s">
        <v>84</v>
      </c>
      <c r="BK130" s="166">
        <f t="shared" ref="BK130:BK143" si="9">ROUND(I130*H130,2)</f>
        <v>0</v>
      </c>
      <c r="BL130" s="14" t="s">
        <v>217</v>
      </c>
      <c r="BM130" s="165" t="s">
        <v>84</v>
      </c>
    </row>
    <row r="131" spans="1:65" s="2" customFormat="1" ht="24.2" customHeight="1" x14ac:dyDescent="0.2">
      <c r="A131" s="29"/>
      <c r="B131" s="152"/>
      <c r="C131" s="153" t="s">
        <v>84</v>
      </c>
      <c r="D131" s="153" t="s">
        <v>213</v>
      </c>
      <c r="E131" s="154" t="s">
        <v>3303</v>
      </c>
      <c r="F131" s="155" t="s">
        <v>3304</v>
      </c>
      <c r="G131" s="156" t="s">
        <v>216</v>
      </c>
      <c r="H131" s="157">
        <v>623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37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0.5</v>
      </c>
      <c r="T131" s="164">
        <f t="shared" si="3"/>
        <v>311.5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217</v>
      </c>
      <c r="AT131" s="165" t="s">
        <v>213</v>
      </c>
      <c r="AU131" s="165" t="s">
        <v>84</v>
      </c>
      <c r="AY131" s="14" t="s">
        <v>211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84</v>
      </c>
      <c r="BK131" s="166">
        <f t="shared" si="9"/>
        <v>0</v>
      </c>
      <c r="BL131" s="14" t="s">
        <v>217</v>
      </c>
      <c r="BM131" s="165" t="s">
        <v>217</v>
      </c>
    </row>
    <row r="132" spans="1:65" s="2" customFormat="1" ht="24.2" customHeight="1" x14ac:dyDescent="0.2">
      <c r="A132" s="29"/>
      <c r="B132" s="152"/>
      <c r="C132" s="153" t="s">
        <v>220</v>
      </c>
      <c r="D132" s="153" t="s">
        <v>213</v>
      </c>
      <c r="E132" s="154" t="s">
        <v>3305</v>
      </c>
      <c r="F132" s="155" t="s">
        <v>3306</v>
      </c>
      <c r="G132" s="156" t="s">
        <v>216</v>
      </c>
      <c r="H132" s="157">
        <v>623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37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9.8000000000000004E-2</v>
      </c>
      <c r="T132" s="164">
        <f t="shared" si="3"/>
        <v>61.054000000000002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217</v>
      </c>
      <c r="AT132" s="165" t="s">
        <v>213</v>
      </c>
      <c r="AU132" s="165" t="s">
        <v>84</v>
      </c>
      <c r="AY132" s="14" t="s">
        <v>211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84</v>
      </c>
      <c r="BK132" s="166">
        <f t="shared" si="9"/>
        <v>0</v>
      </c>
      <c r="BL132" s="14" t="s">
        <v>217</v>
      </c>
      <c r="BM132" s="165" t="s">
        <v>224</v>
      </c>
    </row>
    <row r="133" spans="1:65" s="2" customFormat="1" ht="16.5" customHeight="1" x14ac:dyDescent="0.2">
      <c r="A133" s="29"/>
      <c r="B133" s="152"/>
      <c r="C133" s="153" t="s">
        <v>217</v>
      </c>
      <c r="D133" s="153" t="s">
        <v>213</v>
      </c>
      <c r="E133" s="154" t="s">
        <v>3307</v>
      </c>
      <c r="F133" s="155" t="s">
        <v>3308</v>
      </c>
      <c r="G133" s="156" t="s">
        <v>257</v>
      </c>
      <c r="H133" s="157">
        <v>10.5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37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0.14499999999999999</v>
      </c>
      <c r="T133" s="164">
        <f t="shared" si="3"/>
        <v>1.5225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217</v>
      </c>
      <c r="AT133" s="165" t="s">
        <v>213</v>
      </c>
      <c r="AU133" s="165" t="s">
        <v>84</v>
      </c>
      <c r="AY133" s="14" t="s">
        <v>211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84</v>
      </c>
      <c r="BK133" s="166">
        <f t="shared" si="9"/>
        <v>0</v>
      </c>
      <c r="BL133" s="14" t="s">
        <v>217</v>
      </c>
      <c r="BM133" s="165" t="s">
        <v>227</v>
      </c>
    </row>
    <row r="134" spans="1:65" s="2" customFormat="1" ht="21.75" customHeight="1" x14ac:dyDescent="0.2">
      <c r="A134" s="29"/>
      <c r="B134" s="152"/>
      <c r="C134" s="153" t="s">
        <v>228</v>
      </c>
      <c r="D134" s="153" t="s">
        <v>213</v>
      </c>
      <c r="E134" s="154" t="s">
        <v>3309</v>
      </c>
      <c r="F134" s="155" t="s">
        <v>3310</v>
      </c>
      <c r="G134" s="156" t="s">
        <v>223</v>
      </c>
      <c r="H134" s="157">
        <v>7.8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37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217</v>
      </c>
      <c r="AT134" s="165" t="s">
        <v>213</v>
      </c>
      <c r="AU134" s="165" t="s">
        <v>84</v>
      </c>
      <c r="AY134" s="14" t="s">
        <v>211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84</v>
      </c>
      <c r="BK134" s="166">
        <f t="shared" si="9"/>
        <v>0</v>
      </c>
      <c r="BL134" s="14" t="s">
        <v>217</v>
      </c>
      <c r="BM134" s="165" t="s">
        <v>231</v>
      </c>
    </row>
    <row r="135" spans="1:65" s="2" customFormat="1" ht="21.75" customHeight="1" x14ac:dyDescent="0.2">
      <c r="A135" s="29"/>
      <c r="B135" s="152"/>
      <c r="C135" s="153" t="s">
        <v>224</v>
      </c>
      <c r="D135" s="153" t="s">
        <v>213</v>
      </c>
      <c r="E135" s="154" t="s">
        <v>3311</v>
      </c>
      <c r="F135" s="155" t="s">
        <v>3312</v>
      </c>
      <c r="G135" s="156" t="s">
        <v>223</v>
      </c>
      <c r="H135" s="157">
        <v>7.8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37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217</v>
      </c>
      <c r="AT135" s="165" t="s">
        <v>213</v>
      </c>
      <c r="AU135" s="165" t="s">
        <v>84</v>
      </c>
      <c r="AY135" s="14" t="s">
        <v>211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84</v>
      </c>
      <c r="BK135" s="166">
        <f t="shared" si="9"/>
        <v>0</v>
      </c>
      <c r="BL135" s="14" t="s">
        <v>217</v>
      </c>
      <c r="BM135" s="165" t="s">
        <v>234</v>
      </c>
    </row>
    <row r="136" spans="1:65" s="2" customFormat="1" ht="24.2" customHeight="1" x14ac:dyDescent="0.2">
      <c r="A136" s="29"/>
      <c r="B136" s="152"/>
      <c r="C136" s="153" t="s">
        <v>235</v>
      </c>
      <c r="D136" s="153" t="s">
        <v>213</v>
      </c>
      <c r="E136" s="154" t="s">
        <v>3313</v>
      </c>
      <c r="F136" s="155" t="s">
        <v>3314</v>
      </c>
      <c r="G136" s="156" t="s">
        <v>223</v>
      </c>
      <c r="H136" s="157">
        <v>7.8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37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217</v>
      </c>
      <c r="AT136" s="165" t="s">
        <v>213</v>
      </c>
      <c r="AU136" s="165" t="s">
        <v>84</v>
      </c>
      <c r="AY136" s="14" t="s">
        <v>211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84</v>
      </c>
      <c r="BK136" s="166">
        <f t="shared" si="9"/>
        <v>0</v>
      </c>
      <c r="BL136" s="14" t="s">
        <v>217</v>
      </c>
      <c r="BM136" s="165" t="s">
        <v>239</v>
      </c>
    </row>
    <row r="137" spans="1:65" s="2" customFormat="1" ht="24.2" customHeight="1" x14ac:dyDescent="0.2">
      <c r="A137" s="29"/>
      <c r="B137" s="152"/>
      <c r="C137" s="153" t="s">
        <v>227</v>
      </c>
      <c r="D137" s="153" t="s">
        <v>213</v>
      </c>
      <c r="E137" s="154" t="s">
        <v>3315</v>
      </c>
      <c r="F137" s="155" t="s">
        <v>3316</v>
      </c>
      <c r="G137" s="156" t="s">
        <v>223</v>
      </c>
      <c r="H137" s="157">
        <v>39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37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217</v>
      </c>
      <c r="AT137" s="165" t="s">
        <v>213</v>
      </c>
      <c r="AU137" s="165" t="s">
        <v>84</v>
      </c>
      <c r="AY137" s="14" t="s">
        <v>211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84</v>
      </c>
      <c r="BK137" s="166">
        <f t="shared" si="9"/>
        <v>0</v>
      </c>
      <c r="BL137" s="14" t="s">
        <v>217</v>
      </c>
      <c r="BM137" s="165" t="s">
        <v>243</v>
      </c>
    </row>
    <row r="138" spans="1:65" s="2" customFormat="1" ht="16.5" customHeight="1" x14ac:dyDescent="0.2">
      <c r="A138" s="29"/>
      <c r="B138" s="152"/>
      <c r="C138" s="153" t="s">
        <v>244</v>
      </c>
      <c r="D138" s="153" t="s">
        <v>213</v>
      </c>
      <c r="E138" s="154" t="s">
        <v>3317</v>
      </c>
      <c r="F138" s="155" t="s">
        <v>3318</v>
      </c>
      <c r="G138" s="156" t="s">
        <v>223</v>
      </c>
      <c r="H138" s="157">
        <v>7.8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37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217</v>
      </c>
      <c r="AT138" s="165" t="s">
        <v>213</v>
      </c>
      <c r="AU138" s="165" t="s">
        <v>84</v>
      </c>
      <c r="AY138" s="14" t="s">
        <v>211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84</v>
      </c>
      <c r="BK138" s="166">
        <f t="shared" si="9"/>
        <v>0</v>
      </c>
      <c r="BL138" s="14" t="s">
        <v>217</v>
      </c>
      <c r="BM138" s="165" t="s">
        <v>247</v>
      </c>
    </row>
    <row r="139" spans="1:65" s="2" customFormat="1" ht="21.75" customHeight="1" x14ac:dyDescent="0.2">
      <c r="A139" s="29"/>
      <c r="B139" s="152"/>
      <c r="C139" s="153" t="s">
        <v>231</v>
      </c>
      <c r="D139" s="153" t="s">
        <v>213</v>
      </c>
      <c r="E139" s="154" t="s">
        <v>3319</v>
      </c>
      <c r="F139" s="155" t="s">
        <v>3320</v>
      </c>
      <c r="G139" s="156" t="s">
        <v>223</v>
      </c>
      <c r="H139" s="157">
        <v>3.9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37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217</v>
      </c>
      <c r="AT139" s="165" t="s">
        <v>213</v>
      </c>
      <c r="AU139" s="165" t="s">
        <v>84</v>
      </c>
      <c r="AY139" s="14" t="s">
        <v>211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84</v>
      </c>
      <c r="BK139" s="166">
        <f t="shared" si="9"/>
        <v>0</v>
      </c>
      <c r="BL139" s="14" t="s">
        <v>217</v>
      </c>
      <c r="BM139" s="165" t="s">
        <v>250</v>
      </c>
    </row>
    <row r="140" spans="1:65" s="2" customFormat="1" ht="16.5" customHeight="1" x14ac:dyDescent="0.2">
      <c r="A140" s="29"/>
      <c r="B140" s="152"/>
      <c r="C140" s="167" t="s">
        <v>251</v>
      </c>
      <c r="D140" s="167" t="s">
        <v>401</v>
      </c>
      <c r="E140" s="168" t="s">
        <v>3321</v>
      </c>
      <c r="F140" s="169" t="s">
        <v>3322</v>
      </c>
      <c r="G140" s="170" t="s">
        <v>223</v>
      </c>
      <c r="H140" s="171">
        <v>3.9</v>
      </c>
      <c r="I140" s="172"/>
      <c r="J140" s="173">
        <f t="shared" si="0"/>
        <v>0</v>
      </c>
      <c r="K140" s="174"/>
      <c r="L140" s="175"/>
      <c r="M140" s="176" t="s">
        <v>1</v>
      </c>
      <c r="N140" s="177" t="s">
        <v>37</v>
      </c>
      <c r="O140" s="58"/>
      <c r="P140" s="163">
        <f t="shared" si="1"/>
        <v>0</v>
      </c>
      <c r="Q140" s="163">
        <v>1.67</v>
      </c>
      <c r="R140" s="163">
        <f t="shared" si="2"/>
        <v>6.5129999999999999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227</v>
      </c>
      <c r="AT140" s="165" t="s">
        <v>401</v>
      </c>
      <c r="AU140" s="165" t="s">
        <v>84</v>
      </c>
      <c r="AY140" s="14" t="s">
        <v>211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84</v>
      </c>
      <c r="BK140" s="166">
        <f t="shared" si="9"/>
        <v>0</v>
      </c>
      <c r="BL140" s="14" t="s">
        <v>217</v>
      </c>
      <c r="BM140" s="165" t="s">
        <v>254</v>
      </c>
    </row>
    <row r="141" spans="1:65" s="2" customFormat="1" ht="16.5" customHeight="1" x14ac:dyDescent="0.2">
      <c r="A141" s="29"/>
      <c r="B141" s="152"/>
      <c r="C141" s="153" t="s">
        <v>234</v>
      </c>
      <c r="D141" s="153" t="s">
        <v>213</v>
      </c>
      <c r="E141" s="154" t="s">
        <v>3323</v>
      </c>
      <c r="F141" s="155" t="s">
        <v>3324</v>
      </c>
      <c r="G141" s="156" t="s">
        <v>223</v>
      </c>
      <c r="H141" s="157">
        <v>3.12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37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217</v>
      </c>
      <c r="AT141" s="165" t="s">
        <v>213</v>
      </c>
      <c r="AU141" s="165" t="s">
        <v>84</v>
      </c>
      <c r="AY141" s="14" t="s">
        <v>211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84</v>
      </c>
      <c r="BK141" s="166">
        <f t="shared" si="9"/>
        <v>0</v>
      </c>
      <c r="BL141" s="14" t="s">
        <v>217</v>
      </c>
      <c r="BM141" s="165" t="s">
        <v>266</v>
      </c>
    </row>
    <row r="142" spans="1:65" s="2" customFormat="1" ht="16.5" customHeight="1" x14ac:dyDescent="0.2">
      <c r="A142" s="29"/>
      <c r="B142" s="152"/>
      <c r="C142" s="167" t="s">
        <v>259</v>
      </c>
      <c r="D142" s="167" t="s">
        <v>401</v>
      </c>
      <c r="E142" s="168" t="s">
        <v>3321</v>
      </c>
      <c r="F142" s="169" t="s">
        <v>3322</v>
      </c>
      <c r="G142" s="170" t="s">
        <v>223</v>
      </c>
      <c r="H142" s="171">
        <v>3.12</v>
      </c>
      <c r="I142" s="172"/>
      <c r="J142" s="173">
        <f t="shared" si="0"/>
        <v>0</v>
      </c>
      <c r="K142" s="174"/>
      <c r="L142" s="175"/>
      <c r="M142" s="176" t="s">
        <v>1</v>
      </c>
      <c r="N142" s="177" t="s">
        <v>37</v>
      </c>
      <c r="O142" s="58"/>
      <c r="P142" s="163">
        <f t="shared" si="1"/>
        <v>0</v>
      </c>
      <c r="Q142" s="163">
        <v>1.67</v>
      </c>
      <c r="R142" s="163">
        <f t="shared" si="2"/>
        <v>5.2103999999999999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227</v>
      </c>
      <c r="AT142" s="165" t="s">
        <v>401</v>
      </c>
      <c r="AU142" s="165" t="s">
        <v>84</v>
      </c>
      <c r="AY142" s="14" t="s">
        <v>211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84</v>
      </c>
      <c r="BK142" s="166">
        <f t="shared" si="9"/>
        <v>0</v>
      </c>
      <c r="BL142" s="14" t="s">
        <v>217</v>
      </c>
      <c r="BM142" s="165" t="s">
        <v>270</v>
      </c>
    </row>
    <row r="143" spans="1:65" s="2" customFormat="1" ht="21.75" customHeight="1" x14ac:dyDescent="0.2">
      <c r="A143" s="29"/>
      <c r="B143" s="152"/>
      <c r="C143" s="153" t="s">
        <v>239</v>
      </c>
      <c r="D143" s="153" t="s">
        <v>213</v>
      </c>
      <c r="E143" s="154" t="s">
        <v>2925</v>
      </c>
      <c r="F143" s="155" t="s">
        <v>3325</v>
      </c>
      <c r="G143" s="156" t="s">
        <v>216</v>
      </c>
      <c r="H143" s="157">
        <v>636.5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37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217</v>
      </c>
      <c r="AT143" s="165" t="s">
        <v>213</v>
      </c>
      <c r="AU143" s="165" t="s">
        <v>84</v>
      </c>
      <c r="AY143" s="14" t="s">
        <v>211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84</v>
      </c>
      <c r="BK143" s="166">
        <f t="shared" si="9"/>
        <v>0</v>
      </c>
      <c r="BL143" s="14" t="s">
        <v>217</v>
      </c>
      <c r="BM143" s="165" t="s">
        <v>273</v>
      </c>
    </row>
    <row r="144" spans="1:65" s="12" customFormat="1" ht="22.9" customHeight="1" x14ac:dyDescent="0.2">
      <c r="B144" s="139"/>
      <c r="D144" s="140" t="s">
        <v>70</v>
      </c>
      <c r="E144" s="150" t="s">
        <v>84</v>
      </c>
      <c r="F144" s="150" t="s">
        <v>3326</v>
      </c>
      <c r="I144" s="142"/>
      <c r="J144" s="151">
        <f>BK144</f>
        <v>0</v>
      </c>
      <c r="L144" s="139"/>
      <c r="M144" s="144"/>
      <c r="N144" s="145"/>
      <c r="O144" s="145"/>
      <c r="P144" s="146">
        <f>P145</f>
        <v>0</v>
      </c>
      <c r="Q144" s="145"/>
      <c r="R144" s="146">
        <f>R145</f>
        <v>6.0189429799999994</v>
      </c>
      <c r="S144" s="145"/>
      <c r="T144" s="147">
        <f>T145</f>
        <v>0</v>
      </c>
      <c r="AR144" s="140" t="s">
        <v>78</v>
      </c>
      <c r="AT144" s="148" t="s">
        <v>70</v>
      </c>
      <c r="AU144" s="148" t="s">
        <v>78</v>
      </c>
      <c r="AY144" s="140" t="s">
        <v>211</v>
      </c>
      <c r="BK144" s="149">
        <f>BK145</f>
        <v>0</v>
      </c>
    </row>
    <row r="145" spans="1:65" s="2" customFormat="1" ht="16.5" customHeight="1" x14ac:dyDescent="0.2">
      <c r="A145" s="29"/>
      <c r="B145" s="152"/>
      <c r="C145" s="153" t="s">
        <v>267</v>
      </c>
      <c r="D145" s="153" t="s">
        <v>213</v>
      </c>
      <c r="E145" s="154" t="s">
        <v>3327</v>
      </c>
      <c r="F145" s="155" t="s">
        <v>3328</v>
      </c>
      <c r="G145" s="156" t="s">
        <v>238</v>
      </c>
      <c r="H145" s="157">
        <v>5.234</v>
      </c>
      <c r="I145" s="158"/>
      <c r="J145" s="159">
        <f>ROUND(I145*H145,2)</f>
        <v>0</v>
      </c>
      <c r="K145" s="160"/>
      <c r="L145" s="30"/>
      <c r="M145" s="161" t="s">
        <v>1</v>
      </c>
      <c r="N145" s="162" t="s">
        <v>37</v>
      </c>
      <c r="O145" s="58"/>
      <c r="P145" s="163">
        <f>O145*H145</f>
        <v>0</v>
      </c>
      <c r="Q145" s="163">
        <v>1.1499699999999999</v>
      </c>
      <c r="R145" s="163">
        <f>Q145*H145</f>
        <v>6.0189429799999994</v>
      </c>
      <c r="S145" s="163">
        <v>0</v>
      </c>
      <c r="T145" s="164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217</v>
      </c>
      <c r="AT145" s="165" t="s">
        <v>213</v>
      </c>
      <c r="AU145" s="165" t="s">
        <v>84</v>
      </c>
      <c r="AY145" s="14" t="s">
        <v>211</v>
      </c>
      <c r="BE145" s="166">
        <f>IF(N145="základná",J145,0)</f>
        <v>0</v>
      </c>
      <c r="BF145" s="166">
        <f>IF(N145="znížená",J145,0)</f>
        <v>0</v>
      </c>
      <c r="BG145" s="166">
        <f>IF(N145="zákl. prenesená",J145,0)</f>
        <v>0</v>
      </c>
      <c r="BH145" s="166">
        <f>IF(N145="zníž. prenesená",J145,0)</f>
        <v>0</v>
      </c>
      <c r="BI145" s="166">
        <f>IF(N145="nulová",J145,0)</f>
        <v>0</v>
      </c>
      <c r="BJ145" s="14" t="s">
        <v>84</v>
      </c>
      <c r="BK145" s="166">
        <f>ROUND(I145*H145,2)</f>
        <v>0</v>
      </c>
      <c r="BL145" s="14" t="s">
        <v>217</v>
      </c>
      <c r="BM145" s="165" t="s">
        <v>277</v>
      </c>
    </row>
    <row r="146" spans="1:65" s="12" customFormat="1" ht="22.9" customHeight="1" x14ac:dyDescent="0.2">
      <c r="B146" s="139"/>
      <c r="D146" s="140" t="s">
        <v>70</v>
      </c>
      <c r="E146" s="150" t="s">
        <v>217</v>
      </c>
      <c r="F146" s="150" t="s">
        <v>3329</v>
      </c>
      <c r="I146" s="142"/>
      <c r="J146" s="151">
        <f>BK146</f>
        <v>0</v>
      </c>
      <c r="L146" s="139"/>
      <c r="M146" s="144"/>
      <c r="N146" s="145"/>
      <c r="O146" s="145"/>
      <c r="P146" s="146">
        <f>P147</f>
        <v>0</v>
      </c>
      <c r="Q146" s="145"/>
      <c r="R146" s="146">
        <f>R147</f>
        <v>1.4748006</v>
      </c>
      <c r="S146" s="145"/>
      <c r="T146" s="147">
        <f>T147</f>
        <v>0</v>
      </c>
      <c r="AR146" s="140" t="s">
        <v>78</v>
      </c>
      <c r="AT146" s="148" t="s">
        <v>70</v>
      </c>
      <c r="AU146" s="148" t="s">
        <v>78</v>
      </c>
      <c r="AY146" s="140" t="s">
        <v>211</v>
      </c>
      <c r="BK146" s="149">
        <f>BK147</f>
        <v>0</v>
      </c>
    </row>
    <row r="147" spans="1:65" s="2" customFormat="1" ht="24.2" customHeight="1" x14ac:dyDescent="0.2">
      <c r="A147" s="29"/>
      <c r="B147" s="152"/>
      <c r="C147" s="153" t="s">
        <v>243</v>
      </c>
      <c r="D147" s="153" t="s">
        <v>213</v>
      </c>
      <c r="E147" s="154" t="s">
        <v>3330</v>
      </c>
      <c r="F147" s="155" t="s">
        <v>3331</v>
      </c>
      <c r="G147" s="156" t="s">
        <v>223</v>
      </c>
      <c r="H147" s="157">
        <v>0.78</v>
      </c>
      <c r="I147" s="158"/>
      <c r="J147" s="159">
        <f>ROUND(I147*H147,2)</f>
        <v>0</v>
      </c>
      <c r="K147" s="160"/>
      <c r="L147" s="30"/>
      <c r="M147" s="161" t="s">
        <v>1</v>
      </c>
      <c r="N147" s="162" t="s">
        <v>37</v>
      </c>
      <c r="O147" s="58"/>
      <c r="P147" s="163">
        <f>O147*H147</f>
        <v>0</v>
      </c>
      <c r="Q147" s="163">
        <v>1.8907700000000001</v>
      </c>
      <c r="R147" s="163">
        <f>Q147*H147</f>
        <v>1.4748006</v>
      </c>
      <c r="S147" s="163">
        <v>0</v>
      </c>
      <c r="T147" s="164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217</v>
      </c>
      <c r="AT147" s="165" t="s">
        <v>213</v>
      </c>
      <c r="AU147" s="165" t="s">
        <v>84</v>
      </c>
      <c r="AY147" s="14" t="s">
        <v>211</v>
      </c>
      <c r="BE147" s="166">
        <f>IF(N147="základná",J147,0)</f>
        <v>0</v>
      </c>
      <c r="BF147" s="166">
        <f>IF(N147="znížená",J147,0)</f>
        <v>0</v>
      </c>
      <c r="BG147" s="166">
        <f>IF(N147="zákl. prenesená",J147,0)</f>
        <v>0</v>
      </c>
      <c r="BH147" s="166">
        <f>IF(N147="zníž. prenesená",J147,0)</f>
        <v>0</v>
      </c>
      <c r="BI147" s="166">
        <f>IF(N147="nulová",J147,0)</f>
        <v>0</v>
      </c>
      <c r="BJ147" s="14" t="s">
        <v>84</v>
      </c>
      <c r="BK147" s="166">
        <f>ROUND(I147*H147,2)</f>
        <v>0</v>
      </c>
      <c r="BL147" s="14" t="s">
        <v>217</v>
      </c>
      <c r="BM147" s="165" t="s">
        <v>280</v>
      </c>
    </row>
    <row r="148" spans="1:65" s="12" customFormat="1" ht="22.9" customHeight="1" x14ac:dyDescent="0.2">
      <c r="B148" s="139"/>
      <c r="D148" s="140" t="s">
        <v>70</v>
      </c>
      <c r="E148" s="150" t="s">
        <v>228</v>
      </c>
      <c r="F148" s="150" t="s">
        <v>3332</v>
      </c>
      <c r="I148" s="142"/>
      <c r="J148" s="151">
        <f>BK148</f>
        <v>0</v>
      </c>
      <c r="L148" s="139"/>
      <c r="M148" s="144"/>
      <c r="N148" s="145"/>
      <c r="O148" s="145"/>
      <c r="P148" s="146">
        <f>SUM(P149:P155)</f>
        <v>0</v>
      </c>
      <c r="Q148" s="145"/>
      <c r="R148" s="146">
        <f>SUM(R149:R155)</f>
        <v>752.68639000000007</v>
      </c>
      <c r="S148" s="145"/>
      <c r="T148" s="147">
        <f>SUM(T149:T155)</f>
        <v>0</v>
      </c>
      <c r="AR148" s="140" t="s">
        <v>78</v>
      </c>
      <c r="AT148" s="148" t="s">
        <v>70</v>
      </c>
      <c r="AU148" s="148" t="s">
        <v>78</v>
      </c>
      <c r="AY148" s="140" t="s">
        <v>211</v>
      </c>
      <c r="BK148" s="149">
        <f>SUM(BK149:BK155)</f>
        <v>0</v>
      </c>
    </row>
    <row r="149" spans="1:65" s="2" customFormat="1" ht="16.5" customHeight="1" x14ac:dyDescent="0.2">
      <c r="A149" s="29"/>
      <c r="B149" s="152"/>
      <c r="C149" s="153" t="s">
        <v>274</v>
      </c>
      <c r="D149" s="153" t="s">
        <v>213</v>
      </c>
      <c r="E149" s="154" t="s">
        <v>3333</v>
      </c>
      <c r="F149" s="155" t="s">
        <v>3334</v>
      </c>
      <c r="G149" s="156" t="s">
        <v>216</v>
      </c>
      <c r="H149" s="157">
        <v>601</v>
      </c>
      <c r="I149" s="158"/>
      <c r="J149" s="159">
        <f t="shared" ref="J149:J155" si="10">ROUND(I149*H149,2)</f>
        <v>0</v>
      </c>
      <c r="K149" s="160"/>
      <c r="L149" s="30"/>
      <c r="M149" s="161" t="s">
        <v>1</v>
      </c>
      <c r="N149" s="162" t="s">
        <v>37</v>
      </c>
      <c r="O149" s="58"/>
      <c r="P149" s="163">
        <f t="shared" ref="P149:P155" si="11">O149*H149</f>
        <v>0</v>
      </c>
      <c r="Q149" s="163">
        <v>0.37080000000000002</v>
      </c>
      <c r="R149" s="163">
        <f t="shared" ref="R149:R155" si="12">Q149*H149</f>
        <v>222.85080000000002</v>
      </c>
      <c r="S149" s="163">
        <v>0</v>
      </c>
      <c r="T149" s="164">
        <f t="shared" ref="T149:T155" si="13"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217</v>
      </c>
      <c r="AT149" s="165" t="s">
        <v>213</v>
      </c>
      <c r="AU149" s="165" t="s">
        <v>84</v>
      </c>
      <c r="AY149" s="14" t="s">
        <v>211</v>
      </c>
      <c r="BE149" s="166">
        <f t="shared" ref="BE149:BE155" si="14">IF(N149="základná",J149,0)</f>
        <v>0</v>
      </c>
      <c r="BF149" s="166">
        <f t="shared" ref="BF149:BF155" si="15">IF(N149="znížená",J149,0)</f>
        <v>0</v>
      </c>
      <c r="BG149" s="166">
        <f t="shared" ref="BG149:BG155" si="16">IF(N149="zákl. prenesená",J149,0)</f>
        <v>0</v>
      </c>
      <c r="BH149" s="166">
        <f t="shared" ref="BH149:BH155" si="17">IF(N149="zníž. prenesená",J149,0)</f>
        <v>0</v>
      </c>
      <c r="BI149" s="166">
        <f t="shared" ref="BI149:BI155" si="18">IF(N149="nulová",J149,0)</f>
        <v>0</v>
      </c>
      <c r="BJ149" s="14" t="s">
        <v>84</v>
      </c>
      <c r="BK149" s="166">
        <f t="shared" ref="BK149:BK155" si="19">ROUND(I149*H149,2)</f>
        <v>0</v>
      </c>
      <c r="BL149" s="14" t="s">
        <v>217</v>
      </c>
      <c r="BM149" s="165" t="s">
        <v>284</v>
      </c>
    </row>
    <row r="150" spans="1:65" s="2" customFormat="1" ht="16.5" customHeight="1" x14ac:dyDescent="0.2">
      <c r="A150" s="29"/>
      <c r="B150" s="152"/>
      <c r="C150" s="153" t="s">
        <v>247</v>
      </c>
      <c r="D150" s="153" t="s">
        <v>213</v>
      </c>
      <c r="E150" s="154" t="s">
        <v>3335</v>
      </c>
      <c r="F150" s="155" t="s">
        <v>3336</v>
      </c>
      <c r="G150" s="156" t="s">
        <v>216</v>
      </c>
      <c r="H150" s="157">
        <v>601</v>
      </c>
      <c r="I150" s="158"/>
      <c r="J150" s="159">
        <f t="shared" si="10"/>
        <v>0</v>
      </c>
      <c r="K150" s="160"/>
      <c r="L150" s="30"/>
      <c r="M150" s="161" t="s">
        <v>1</v>
      </c>
      <c r="N150" s="162" t="s">
        <v>37</v>
      </c>
      <c r="O150" s="58"/>
      <c r="P150" s="163">
        <f t="shared" si="11"/>
        <v>0</v>
      </c>
      <c r="Q150" s="163">
        <v>0.38302000000000003</v>
      </c>
      <c r="R150" s="163">
        <f t="shared" si="12"/>
        <v>230.19502000000003</v>
      </c>
      <c r="S150" s="163">
        <v>0</v>
      </c>
      <c r="T150" s="164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217</v>
      </c>
      <c r="AT150" s="165" t="s">
        <v>213</v>
      </c>
      <c r="AU150" s="165" t="s">
        <v>84</v>
      </c>
      <c r="AY150" s="14" t="s">
        <v>211</v>
      </c>
      <c r="BE150" s="166">
        <f t="shared" si="14"/>
        <v>0</v>
      </c>
      <c r="BF150" s="166">
        <f t="shared" si="15"/>
        <v>0</v>
      </c>
      <c r="BG150" s="166">
        <f t="shared" si="16"/>
        <v>0</v>
      </c>
      <c r="BH150" s="166">
        <f t="shared" si="17"/>
        <v>0</v>
      </c>
      <c r="BI150" s="166">
        <f t="shared" si="18"/>
        <v>0</v>
      </c>
      <c r="BJ150" s="14" t="s">
        <v>84</v>
      </c>
      <c r="BK150" s="166">
        <f t="shared" si="19"/>
        <v>0</v>
      </c>
      <c r="BL150" s="14" t="s">
        <v>217</v>
      </c>
      <c r="BM150" s="165" t="s">
        <v>291</v>
      </c>
    </row>
    <row r="151" spans="1:65" s="2" customFormat="1" ht="24.2" customHeight="1" x14ac:dyDescent="0.2">
      <c r="A151" s="29"/>
      <c r="B151" s="152"/>
      <c r="C151" s="153" t="s">
        <v>281</v>
      </c>
      <c r="D151" s="153" t="s">
        <v>213</v>
      </c>
      <c r="E151" s="154" t="s">
        <v>3337</v>
      </c>
      <c r="F151" s="155" t="s">
        <v>3338</v>
      </c>
      <c r="G151" s="156" t="s">
        <v>216</v>
      </c>
      <c r="H151" s="157">
        <v>601</v>
      </c>
      <c r="I151" s="158"/>
      <c r="J151" s="159">
        <f t="shared" si="10"/>
        <v>0</v>
      </c>
      <c r="K151" s="160"/>
      <c r="L151" s="30"/>
      <c r="M151" s="161" t="s">
        <v>1</v>
      </c>
      <c r="N151" s="162" t="s">
        <v>37</v>
      </c>
      <c r="O151" s="58"/>
      <c r="P151" s="163">
        <f t="shared" si="11"/>
        <v>0</v>
      </c>
      <c r="Q151" s="163">
        <v>0.49857000000000001</v>
      </c>
      <c r="R151" s="163">
        <f t="shared" si="12"/>
        <v>299.64057000000003</v>
      </c>
      <c r="S151" s="163">
        <v>0</v>
      </c>
      <c r="T151" s="164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217</v>
      </c>
      <c r="AT151" s="165" t="s">
        <v>213</v>
      </c>
      <c r="AU151" s="165" t="s">
        <v>84</v>
      </c>
      <c r="AY151" s="14" t="s">
        <v>211</v>
      </c>
      <c r="BE151" s="166">
        <f t="shared" si="14"/>
        <v>0</v>
      </c>
      <c r="BF151" s="166">
        <f t="shared" si="15"/>
        <v>0</v>
      </c>
      <c r="BG151" s="166">
        <f t="shared" si="16"/>
        <v>0</v>
      </c>
      <c r="BH151" s="166">
        <f t="shared" si="17"/>
        <v>0</v>
      </c>
      <c r="BI151" s="166">
        <f t="shared" si="18"/>
        <v>0</v>
      </c>
      <c r="BJ151" s="14" t="s">
        <v>84</v>
      </c>
      <c r="BK151" s="166">
        <f t="shared" si="19"/>
        <v>0</v>
      </c>
      <c r="BL151" s="14" t="s">
        <v>217</v>
      </c>
      <c r="BM151" s="165" t="s">
        <v>287</v>
      </c>
    </row>
    <row r="152" spans="1:65" s="2" customFormat="1" ht="16.5" customHeight="1" x14ac:dyDescent="0.2">
      <c r="A152" s="29"/>
      <c r="B152" s="152"/>
      <c r="C152" s="153" t="s">
        <v>250</v>
      </c>
      <c r="D152" s="153" t="s">
        <v>213</v>
      </c>
      <c r="E152" s="154" t="s">
        <v>3339</v>
      </c>
      <c r="F152" s="155" t="s">
        <v>3340</v>
      </c>
      <c r="G152" s="156" t="s">
        <v>3341</v>
      </c>
      <c r="H152" s="157">
        <v>52</v>
      </c>
      <c r="I152" s="158"/>
      <c r="J152" s="159">
        <f t="shared" si="10"/>
        <v>0</v>
      </c>
      <c r="K152" s="160"/>
      <c r="L152" s="30"/>
      <c r="M152" s="161" t="s">
        <v>1</v>
      </c>
      <c r="N152" s="162" t="s">
        <v>37</v>
      </c>
      <c r="O152" s="58"/>
      <c r="P152" s="163">
        <f t="shared" si="11"/>
        <v>0</v>
      </c>
      <c r="Q152" s="163">
        <v>0</v>
      </c>
      <c r="R152" s="163">
        <f t="shared" si="12"/>
        <v>0</v>
      </c>
      <c r="S152" s="163">
        <v>0</v>
      </c>
      <c r="T152" s="164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217</v>
      </c>
      <c r="AT152" s="165" t="s">
        <v>213</v>
      </c>
      <c r="AU152" s="165" t="s">
        <v>84</v>
      </c>
      <c r="AY152" s="14" t="s">
        <v>211</v>
      </c>
      <c r="BE152" s="166">
        <f t="shared" si="14"/>
        <v>0</v>
      </c>
      <c r="BF152" s="166">
        <f t="shared" si="15"/>
        <v>0</v>
      </c>
      <c r="BG152" s="166">
        <f t="shared" si="16"/>
        <v>0</v>
      </c>
      <c r="BH152" s="166">
        <f t="shared" si="17"/>
        <v>0</v>
      </c>
      <c r="BI152" s="166">
        <f t="shared" si="18"/>
        <v>0</v>
      </c>
      <c r="BJ152" s="14" t="s">
        <v>84</v>
      </c>
      <c r="BK152" s="166">
        <f t="shared" si="19"/>
        <v>0</v>
      </c>
      <c r="BL152" s="14" t="s">
        <v>217</v>
      </c>
      <c r="BM152" s="165" t="s">
        <v>294</v>
      </c>
    </row>
    <row r="153" spans="1:65" s="2" customFormat="1" ht="16.5" customHeight="1" x14ac:dyDescent="0.2">
      <c r="A153" s="29"/>
      <c r="B153" s="152"/>
      <c r="C153" s="153" t="s">
        <v>288</v>
      </c>
      <c r="D153" s="153" t="s">
        <v>213</v>
      </c>
      <c r="E153" s="154" t="s">
        <v>3342</v>
      </c>
      <c r="F153" s="155" t="s">
        <v>3343</v>
      </c>
      <c r="G153" s="156" t="s">
        <v>3341</v>
      </c>
      <c r="H153" s="157">
        <v>52</v>
      </c>
      <c r="I153" s="158"/>
      <c r="J153" s="159">
        <f t="shared" si="10"/>
        <v>0</v>
      </c>
      <c r="K153" s="160"/>
      <c r="L153" s="30"/>
      <c r="M153" s="161" t="s">
        <v>1</v>
      </c>
      <c r="N153" s="162" t="s">
        <v>37</v>
      </c>
      <c r="O153" s="58"/>
      <c r="P153" s="163">
        <f t="shared" si="11"/>
        <v>0</v>
      </c>
      <c r="Q153" s="163">
        <v>0</v>
      </c>
      <c r="R153" s="163">
        <f t="shared" si="12"/>
        <v>0</v>
      </c>
      <c r="S153" s="163">
        <v>0</v>
      </c>
      <c r="T153" s="164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217</v>
      </c>
      <c r="AT153" s="165" t="s">
        <v>213</v>
      </c>
      <c r="AU153" s="165" t="s">
        <v>84</v>
      </c>
      <c r="AY153" s="14" t="s">
        <v>211</v>
      </c>
      <c r="BE153" s="166">
        <f t="shared" si="14"/>
        <v>0</v>
      </c>
      <c r="BF153" s="166">
        <f t="shared" si="15"/>
        <v>0</v>
      </c>
      <c r="BG153" s="166">
        <f t="shared" si="16"/>
        <v>0</v>
      </c>
      <c r="BH153" s="166">
        <f t="shared" si="17"/>
        <v>0</v>
      </c>
      <c r="BI153" s="166">
        <f t="shared" si="18"/>
        <v>0</v>
      </c>
      <c r="BJ153" s="14" t="s">
        <v>84</v>
      </c>
      <c r="BK153" s="166">
        <f t="shared" si="19"/>
        <v>0</v>
      </c>
      <c r="BL153" s="14" t="s">
        <v>217</v>
      </c>
      <c r="BM153" s="165" t="s">
        <v>297</v>
      </c>
    </row>
    <row r="154" spans="1:65" s="2" customFormat="1" ht="16.5" customHeight="1" x14ac:dyDescent="0.2">
      <c r="A154" s="29"/>
      <c r="B154" s="152"/>
      <c r="C154" s="153" t="s">
        <v>254</v>
      </c>
      <c r="D154" s="153" t="s">
        <v>213</v>
      </c>
      <c r="E154" s="154" t="s">
        <v>3344</v>
      </c>
      <c r="F154" s="155" t="s">
        <v>3345</v>
      </c>
      <c r="G154" s="156" t="s">
        <v>3341</v>
      </c>
      <c r="H154" s="157">
        <v>1560</v>
      </c>
      <c r="I154" s="158"/>
      <c r="J154" s="159">
        <f t="shared" si="10"/>
        <v>0</v>
      </c>
      <c r="K154" s="160"/>
      <c r="L154" s="30"/>
      <c r="M154" s="161" t="s">
        <v>1</v>
      </c>
      <c r="N154" s="162" t="s">
        <v>37</v>
      </c>
      <c r="O154" s="58"/>
      <c r="P154" s="163">
        <f t="shared" si="11"/>
        <v>0</v>
      </c>
      <c r="Q154" s="163">
        <v>0</v>
      </c>
      <c r="R154" s="163">
        <f t="shared" si="12"/>
        <v>0</v>
      </c>
      <c r="S154" s="163">
        <v>0</v>
      </c>
      <c r="T154" s="164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217</v>
      </c>
      <c r="AT154" s="165" t="s">
        <v>213</v>
      </c>
      <c r="AU154" s="165" t="s">
        <v>84</v>
      </c>
      <c r="AY154" s="14" t="s">
        <v>211</v>
      </c>
      <c r="BE154" s="166">
        <f t="shared" si="14"/>
        <v>0</v>
      </c>
      <c r="BF154" s="166">
        <f t="shared" si="15"/>
        <v>0</v>
      </c>
      <c r="BG154" s="166">
        <f t="shared" si="16"/>
        <v>0</v>
      </c>
      <c r="BH154" s="166">
        <f t="shared" si="17"/>
        <v>0</v>
      </c>
      <c r="BI154" s="166">
        <f t="shared" si="18"/>
        <v>0</v>
      </c>
      <c r="BJ154" s="14" t="s">
        <v>84</v>
      </c>
      <c r="BK154" s="166">
        <f t="shared" si="19"/>
        <v>0</v>
      </c>
      <c r="BL154" s="14" t="s">
        <v>217</v>
      </c>
      <c r="BM154" s="165" t="s">
        <v>300</v>
      </c>
    </row>
    <row r="155" spans="1:65" s="2" customFormat="1" ht="16.5" customHeight="1" x14ac:dyDescent="0.2">
      <c r="A155" s="29"/>
      <c r="B155" s="152"/>
      <c r="C155" s="153" t="s">
        <v>7</v>
      </c>
      <c r="D155" s="153" t="s">
        <v>213</v>
      </c>
      <c r="E155" s="154" t="s">
        <v>3346</v>
      </c>
      <c r="F155" s="155" t="s">
        <v>3347</v>
      </c>
      <c r="G155" s="156" t="s">
        <v>3341</v>
      </c>
      <c r="H155" s="157">
        <v>2010</v>
      </c>
      <c r="I155" s="158"/>
      <c r="J155" s="159">
        <f t="shared" si="10"/>
        <v>0</v>
      </c>
      <c r="K155" s="160"/>
      <c r="L155" s="30"/>
      <c r="M155" s="161" t="s">
        <v>1</v>
      </c>
      <c r="N155" s="162" t="s">
        <v>37</v>
      </c>
      <c r="O155" s="58"/>
      <c r="P155" s="163">
        <f t="shared" si="11"/>
        <v>0</v>
      </c>
      <c r="Q155" s="163">
        <v>0</v>
      </c>
      <c r="R155" s="163">
        <f t="shared" si="12"/>
        <v>0</v>
      </c>
      <c r="S155" s="163">
        <v>0</v>
      </c>
      <c r="T155" s="164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217</v>
      </c>
      <c r="AT155" s="165" t="s">
        <v>213</v>
      </c>
      <c r="AU155" s="165" t="s">
        <v>84</v>
      </c>
      <c r="AY155" s="14" t="s">
        <v>211</v>
      </c>
      <c r="BE155" s="166">
        <f t="shared" si="14"/>
        <v>0</v>
      </c>
      <c r="BF155" s="166">
        <f t="shared" si="15"/>
        <v>0</v>
      </c>
      <c r="BG155" s="166">
        <f t="shared" si="16"/>
        <v>0</v>
      </c>
      <c r="BH155" s="166">
        <f t="shared" si="17"/>
        <v>0</v>
      </c>
      <c r="BI155" s="166">
        <f t="shared" si="18"/>
        <v>0</v>
      </c>
      <c r="BJ155" s="14" t="s">
        <v>84</v>
      </c>
      <c r="BK155" s="166">
        <f t="shared" si="19"/>
        <v>0</v>
      </c>
      <c r="BL155" s="14" t="s">
        <v>217</v>
      </c>
      <c r="BM155" s="165" t="s">
        <v>304</v>
      </c>
    </row>
    <row r="156" spans="1:65" s="12" customFormat="1" ht="22.9" customHeight="1" x14ac:dyDescent="0.2">
      <c r="B156" s="139"/>
      <c r="D156" s="140" t="s">
        <v>70</v>
      </c>
      <c r="E156" s="150" t="s">
        <v>227</v>
      </c>
      <c r="F156" s="150" t="s">
        <v>3348</v>
      </c>
      <c r="I156" s="142"/>
      <c r="J156" s="151">
        <f>BK156</f>
        <v>0</v>
      </c>
      <c r="L156" s="139"/>
      <c r="M156" s="144"/>
      <c r="N156" s="145"/>
      <c r="O156" s="145"/>
      <c r="P156" s="146">
        <f>SUM(P157:P167)</f>
        <v>0</v>
      </c>
      <c r="Q156" s="145"/>
      <c r="R156" s="146">
        <f>SUM(R157:R167)</f>
        <v>1.5531786299999999</v>
      </c>
      <c r="S156" s="145"/>
      <c r="T156" s="147">
        <f>SUM(T157:T167)</f>
        <v>0</v>
      </c>
      <c r="AR156" s="140" t="s">
        <v>78</v>
      </c>
      <c r="AT156" s="148" t="s">
        <v>70</v>
      </c>
      <c r="AU156" s="148" t="s">
        <v>78</v>
      </c>
      <c r="AY156" s="140" t="s">
        <v>211</v>
      </c>
      <c r="BK156" s="149">
        <f>SUM(BK157:BK167)</f>
        <v>0</v>
      </c>
    </row>
    <row r="157" spans="1:65" s="2" customFormat="1" ht="21.75" customHeight="1" x14ac:dyDescent="0.2">
      <c r="A157" s="29"/>
      <c r="B157" s="152"/>
      <c r="C157" s="153" t="s">
        <v>266</v>
      </c>
      <c r="D157" s="153" t="s">
        <v>213</v>
      </c>
      <c r="E157" s="154" t="s">
        <v>3349</v>
      </c>
      <c r="F157" s="155" t="s">
        <v>3350</v>
      </c>
      <c r="G157" s="156" t="s">
        <v>257</v>
      </c>
      <c r="H157" s="157">
        <v>11</v>
      </c>
      <c r="I157" s="158"/>
      <c r="J157" s="159">
        <f t="shared" ref="J157:J167" si="20">ROUND(I157*H157,2)</f>
        <v>0</v>
      </c>
      <c r="K157" s="160"/>
      <c r="L157" s="30"/>
      <c r="M157" s="161" t="s">
        <v>1</v>
      </c>
      <c r="N157" s="162" t="s">
        <v>37</v>
      </c>
      <c r="O157" s="58"/>
      <c r="P157" s="163">
        <f t="shared" ref="P157:P167" si="21">O157*H157</f>
        <v>0</v>
      </c>
      <c r="Q157" s="163">
        <v>0</v>
      </c>
      <c r="R157" s="163">
        <f t="shared" ref="R157:R167" si="22">Q157*H157</f>
        <v>0</v>
      </c>
      <c r="S157" s="163">
        <v>0</v>
      </c>
      <c r="T157" s="164">
        <f t="shared" ref="T157:T167" si="23"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217</v>
      </c>
      <c r="AT157" s="165" t="s">
        <v>213</v>
      </c>
      <c r="AU157" s="165" t="s">
        <v>84</v>
      </c>
      <c r="AY157" s="14" t="s">
        <v>211</v>
      </c>
      <c r="BE157" s="166">
        <f t="shared" ref="BE157:BE167" si="24">IF(N157="základná",J157,0)</f>
        <v>0</v>
      </c>
      <c r="BF157" s="166">
        <f t="shared" ref="BF157:BF167" si="25">IF(N157="znížená",J157,0)</f>
        <v>0</v>
      </c>
      <c r="BG157" s="166">
        <f t="shared" ref="BG157:BG167" si="26">IF(N157="zákl. prenesená",J157,0)</f>
        <v>0</v>
      </c>
      <c r="BH157" s="166">
        <f t="shared" ref="BH157:BH167" si="27">IF(N157="zníž. prenesená",J157,0)</f>
        <v>0</v>
      </c>
      <c r="BI157" s="166">
        <f t="shared" ref="BI157:BI167" si="28">IF(N157="nulová",J157,0)</f>
        <v>0</v>
      </c>
      <c r="BJ157" s="14" t="s">
        <v>84</v>
      </c>
      <c r="BK157" s="166">
        <f t="shared" ref="BK157:BK167" si="29">ROUND(I157*H157,2)</f>
        <v>0</v>
      </c>
      <c r="BL157" s="14" t="s">
        <v>217</v>
      </c>
      <c r="BM157" s="165" t="s">
        <v>307</v>
      </c>
    </row>
    <row r="158" spans="1:65" s="2" customFormat="1" ht="24.2" customHeight="1" x14ac:dyDescent="0.2">
      <c r="A158" s="29"/>
      <c r="B158" s="152"/>
      <c r="C158" s="167" t="s">
        <v>301</v>
      </c>
      <c r="D158" s="167" t="s">
        <v>401</v>
      </c>
      <c r="E158" s="168" t="s">
        <v>3351</v>
      </c>
      <c r="F158" s="169" t="s">
        <v>3352</v>
      </c>
      <c r="G158" s="170" t="s">
        <v>3341</v>
      </c>
      <c r="H158" s="171">
        <v>12.023</v>
      </c>
      <c r="I158" s="172"/>
      <c r="J158" s="173">
        <f t="shared" si="20"/>
        <v>0</v>
      </c>
      <c r="K158" s="174"/>
      <c r="L158" s="175"/>
      <c r="M158" s="176" t="s">
        <v>1</v>
      </c>
      <c r="N158" s="177" t="s">
        <v>37</v>
      </c>
      <c r="O158" s="58"/>
      <c r="P158" s="163">
        <f t="shared" si="21"/>
        <v>0</v>
      </c>
      <c r="Q158" s="163">
        <v>1.081E-2</v>
      </c>
      <c r="R158" s="163">
        <f t="shared" si="22"/>
        <v>0.12996863</v>
      </c>
      <c r="S158" s="163">
        <v>0</v>
      </c>
      <c r="T158" s="164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227</v>
      </c>
      <c r="AT158" s="165" t="s">
        <v>401</v>
      </c>
      <c r="AU158" s="165" t="s">
        <v>84</v>
      </c>
      <c r="AY158" s="14" t="s">
        <v>211</v>
      </c>
      <c r="BE158" s="166">
        <f t="shared" si="24"/>
        <v>0</v>
      </c>
      <c r="BF158" s="166">
        <f t="shared" si="25"/>
        <v>0</v>
      </c>
      <c r="BG158" s="166">
        <f t="shared" si="26"/>
        <v>0</v>
      </c>
      <c r="BH158" s="166">
        <f t="shared" si="27"/>
        <v>0</v>
      </c>
      <c r="BI158" s="166">
        <f t="shared" si="28"/>
        <v>0</v>
      </c>
      <c r="BJ158" s="14" t="s">
        <v>84</v>
      </c>
      <c r="BK158" s="166">
        <f t="shared" si="29"/>
        <v>0</v>
      </c>
      <c r="BL158" s="14" t="s">
        <v>217</v>
      </c>
      <c r="BM158" s="165" t="s">
        <v>311</v>
      </c>
    </row>
    <row r="159" spans="1:65" s="2" customFormat="1" ht="16.5" customHeight="1" x14ac:dyDescent="0.2">
      <c r="A159" s="29"/>
      <c r="B159" s="152"/>
      <c r="C159" s="153" t="s">
        <v>270</v>
      </c>
      <c r="D159" s="153" t="s">
        <v>213</v>
      </c>
      <c r="E159" s="154" t="s">
        <v>3353</v>
      </c>
      <c r="F159" s="155" t="s">
        <v>3354</v>
      </c>
      <c r="G159" s="156" t="s">
        <v>3341</v>
      </c>
      <c r="H159" s="157">
        <v>2</v>
      </c>
      <c r="I159" s="158"/>
      <c r="J159" s="159">
        <f t="shared" si="20"/>
        <v>0</v>
      </c>
      <c r="K159" s="160"/>
      <c r="L159" s="30"/>
      <c r="M159" s="161" t="s">
        <v>1</v>
      </c>
      <c r="N159" s="162" t="s">
        <v>37</v>
      </c>
      <c r="O159" s="58"/>
      <c r="P159" s="163">
        <f t="shared" si="21"/>
        <v>0</v>
      </c>
      <c r="Q159" s="163">
        <v>1.4999999999999999E-4</v>
      </c>
      <c r="R159" s="163">
        <f t="shared" si="22"/>
        <v>2.9999999999999997E-4</v>
      </c>
      <c r="S159" s="163">
        <v>0</v>
      </c>
      <c r="T159" s="164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217</v>
      </c>
      <c r="AT159" s="165" t="s">
        <v>213</v>
      </c>
      <c r="AU159" s="165" t="s">
        <v>84</v>
      </c>
      <c r="AY159" s="14" t="s">
        <v>211</v>
      </c>
      <c r="BE159" s="166">
        <f t="shared" si="24"/>
        <v>0</v>
      </c>
      <c r="BF159" s="166">
        <f t="shared" si="25"/>
        <v>0</v>
      </c>
      <c r="BG159" s="166">
        <f t="shared" si="26"/>
        <v>0</v>
      </c>
      <c r="BH159" s="166">
        <f t="shared" si="27"/>
        <v>0</v>
      </c>
      <c r="BI159" s="166">
        <f t="shared" si="28"/>
        <v>0</v>
      </c>
      <c r="BJ159" s="14" t="s">
        <v>84</v>
      </c>
      <c r="BK159" s="166">
        <f t="shared" si="29"/>
        <v>0</v>
      </c>
      <c r="BL159" s="14" t="s">
        <v>217</v>
      </c>
      <c r="BM159" s="165" t="s">
        <v>314</v>
      </c>
    </row>
    <row r="160" spans="1:65" s="2" customFormat="1" ht="24.2" customHeight="1" x14ac:dyDescent="0.2">
      <c r="A160" s="29"/>
      <c r="B160" s="152"/>
      <c r="C160" s="153" t="s">
        <v>308</v>
      </c>
      <c r="D160" s="153" t="s">
        <v>213</v>
      </c>
      <c r="E160" s="154" t="s">
        <v>3355</v>
      </c>
      <c r="F160" s="155" t="s">
        <v>3356</v>
      </c>
      <c r="G160" s="156" t="s">
        <v>257</v>
      </c>
      <c r="H160" s="157">
        <v>11</v>
      </c>
      <c r="I160" s="158"/>
      <c r="J160" s="159">
        <f t="shared" si="20"/>
        <v>0</v>
      </c>
      <c r="K160" s="160"/>
      <c r="L160" s="30"/>
      <c r="M160" s="161" t="s">
        <v>1</v>
      </c>
      <c r="N160" s="162" t="s">
        <v>37</v>
      </c>
      <c r="O160" s="58"/>
      <c r="P160" s="163">
        <f t="shared" si="21"/>
        <v>0</v>
      </c>
      <c r="Q160" s="163">
        <v>0</v>
      </c>
      <c r="R160" s="163">
        <f t="shared" si="22"/>
        <v>0</v>
      </c>
      <c r="S160" s="163">
        <v>0</v>
      </c>
      <c r="T160" s="164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217</v>
      </c>
      <c r="AT160" s="165" t="s">
        <v>213</v>
      </c>
      <c r="AU160" s="165" t="s">
        <v>84</v>
      </c>
      <c r="AY160" s="14" t="s">
        <v>211</v>
      </c>
      <c r="BE160" s="166">
        <f t="shared" si="24"/>
        <v>0</v>
      </c>
      <c r="BF160" s="166">
        <f t="shared" si="25"/>
        <v>0</v>
      </c>
      <c r="BG160" s="166">
        <f t="shared" si="26"/>
        <v>0</v>
      </c>
      <c r="BH160" s="166">
        <f t="shared" si="27"/>
        <v>0</v>
      </c>
      <c r="BI160" s="166">
        <f t="shared" si="28"/>
        <v>0</v>
      </c>
      <c r="BJ160" s="14" t="s">
        <v>84</v>
      </c>
      <c r="BK160" s="166">
        <f t="shared" si="29"/>
        <v>0</v>
      </c>
      <c r="BL160" s="14" t="s">
        <v>217</v>
      </c>
      <c r="BM160" s="165" t="s">
        <v>322</v>
      </c>
    </row>
    <row r="161" spans="1:65" s="2" customFormat="1" ht="16.5" customHeight="1" x14ac:dyDescent="0.2">
      <c r="A161" s="29"/>
      <c r="B161" s="152"/>
      <c r="C161" s="153" t="s">
        <v>273</v>
      </c>
      <c r="D161" s="153" t="s">
        <v>213</v>
      </c>
      <c r="E161" s="154" t="s">
        <v>3357</v>
      </c>
      <c r="F161" s="155" t="s">
        <v>3358</v>
      </c>
      <c r="G161" s="156" t="s">
        <v>257</v>
      </c>
      <c r="H161" s="157">
        <v>19</v>
      </c>
      <c r="I161" s="158"/>
      <c r="J161" s="159">
        <f t="shared" si="20"/>
        <v>0</v>
      </c>
      <c r="K161" s="160"/>
      <c r="L161" s="30"/>
      <c r="M161" s="161" t="s">
        <v>1</v>
      </c>
      <c r="N161" s="162" t="s">
        <v>37</v>
      </c>
      <c r="O161" s="58"/>
      <c r="P161" s="163">
        <f t="shared" si="21"/>
        <v>0</v>
      </c>
      <c r="Q161" s="163">
        <v>7.4889999999999998E-2</v>
      </c>
      <c r="R161" s="163">
        <f t="shared" si="22"/>
        <v>1.4229099999999999</v>
      </c>
      <c r="S161" s="163">
        <v>0</v>
      </c>
      <c r="T161" s="164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217</v>
      </c>
      <c r="AT161" s="165" t="s">
        <v>213</v>
      </c>
      <c r="AU161" s="165" t="s">
        <v>84</v>
      </c>
      <c r="AY161" s="14" t="s">
        <v>211</v>
      </c>
      <c r="BE161" s="166">
        <f t="shared" si="24"/>
        <v>0</v>
      </c>
      <c r="BF161" s="166">
        <f t="shared" si="25"/>
        <v>0</v>
      </c>
      <c r="BG161" s="166">
        <f t="shared" si="26"/>
        <v>0</v>
      </c>
      <c r="BH161" s="166">
        <f t="shared" si="27"/>
        <v>0</v>
      </c>
      <c r="BI161" s="166">
        <f t="shared" si="28"/>
        <v>0</v>
      </c>
      <c r="BJ161" s="14" t="s">
        <v>84</v>
      </c>
      <c r="BK161" s="166">
        <f t="shared" si="29"/>
        <v>0</v>
      </c>
      <c r="BL161" s="14" t="s">
        <v>217</v>
      </c>
      <c r="BM161" s="165" t="s">
        <v>326</v>
      </c>
    </row>
    <row r="162" spans="1:65" s="2" customFormat="1" ht="16.5" customHeight="1" x14ac:dyDescent="0.2">
      <c r="A162" s="29"/>
      <c r="B162" s="152"/>
      <c r="C162" s="167" t="s">
        <v>316</v>
      </c>
      <c r="D162" s="167" t="s">
        <v>401</v>
      </c>
      <c r="E162" s="168" t="s">
        <v>3359</v>
      </c>
      <c r="F162" s="169" t="s">
        <v>3360</v>
      </c>
      <c r="G162" s="170" t="s">
        <v>3341</v>
      </c>
      <c r="H162" s="171">
        <v>18</v>
      </c>
      <c r="I162" s="172"/>
      <c r="J162" s="173">
        <f t="shared" si="20"/>
        <v>0</v>
      </c>
      <c r="K162" s="174"/>
      <c r="L162" s="175"/>
      <c r="M162" s="176" t="s">
        <v>1</v>
      </c>
      <c r="N162" s="177" t="s">
        <v>37</v>
      </c>
      <c r="O162" s="58"/>
      <c r="P162" s="163">
        <f t="shared" si="21"/>
        <v>0</v>
      </c>
      <c r="Q162" s="163">
        <v>0</v>
      </c>
      <c r="R162" s="163">
        <f t="shared" si="22"/>
        <v>0</v>
      </c>
      <c r="S162" s="163">
        <v>0</v>
      </c>
      <c r="T162" s="164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227</v>
      </c>
      <c r="AT162" s="165" t="s">
        <v>401</v>
      </c>
      <c r="AU162" s="165" t="s">
        <v>84</v>
      </c>
      <c r="AY162" s="14" t="s">
        <v>211</v>
      </c>
      <c r="BE162" s="166">
        <f t="shared" si="24"/>
        <v>0</v>
      </c>
      <c r="BF162" s="166">
        <f t="shared" si="25"/>
        <v>0</v>
      </c>
      <c r="BG162" s="166">
        <f t="shared" si="26"/>
        <v>0</v>
      </c>
      <c r="BH162" s="166">
        <f t="shared" si="27"/>
        <v>0</v>
      </c>
      <c r="BI162" s="166">
        <f t="shared" si="28"/>
        <v>0</v>
      </c>
      <c r="BJ162" s="14" t="s">
        <v>84</v>
      </c>
      <c r="BK162" s="166">
        <f t="shared" si="29"/>
        <v>0</v>
      </c>
      <c r="BL162" s="14" t="s">
        <v>217</v>
      </c>
      <c r="BM162" s="165" t="s">
        <v>329</v>
      </c>
    </row>
    <row r="163" spans="1:65" s="2" customFormat="1" ht="21.75" customHeight="1" x14ac:dyDescent="0.2">
      <c r="A163" s="29"/>
      <c r="B163" s="152"/>
      <c r="C163" s="167" t="s">
        <v>277</v>
      </c>
      <c r="D163" s="167" t="s">
        <v>401</v>
      </c>
      <c r="E163" s="168" t="s">
        <v>3361</v>
      </c>
      <c r="F163" s="169" t="s">
        <v>3362</v>
      </c>
      <c r="G163" s="170" t="s">
        <v>3341</v>
      </c>
      <c r="H163" s="171">
        <v>2</v>
      </c>
      <c r="I163" s="172"/>
      <c r="J163" s="173">
        <f t="shared" si="20"/>
        <v>0</v>
      </c>
      <c r="K163" s="174"/>
      <c r="L163" s="175"/>
      <c r="M163" s="176" t="s">
        <v>1</v>
      </c>
      <c r="N163" s="177" t="s">
        <v>37</v>
      </c>
      <c r="O163" s="58"/>
      <c r="P163" s="163">
        <f t="shared" si="21"/>
        <v>0</v>
      </c>
      <c r="Q163" s="163">
        <v>0</v>
      </c>
      <c r="R163" s="163">
        <f t="shared" si="22"/>
        <v>0</v>
      </c>
      <c r="S163" s="163">
        <v>0</v>
      </c>
      <c r="T163" s="164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227</v>
      </c>
      <c r="AT163" s="165" t="s">
        <v>401</v>
      </c>
      <c r="AU163" s="165" t="s">
        <v>84</v>
      </c>
      <c r="AY163" s="14" t="s">
        <v>211</v>
      </c>
      <c r="BE163" s="166">
        <f t="shared" si="24"/>
        <v>0</v>
      </c>
      <c r="BF163" s="166">
        <f t="shared" si="25"/>
        <v>0</v>
      </c>
      <c r="BG163" s="166">
        <f t="shared" si="26"/>
        <v>0</v>
      </c>
      <c r="BH163" s="166">
        <f t="shared" si="27"/>
        <v>0</v>
      </c>
      <c r="BI163" s="166">
        <f t="shared" si="28"/>
        <v>0</v>
      </c>
      <c r="BJ163" s="14" t="s">
        <v>84</v>
      </c>
      <c r="BK163" s="166">
        <f t="shared" si="29"/>
        <v>0</v>
      </c>
      <c r="BL163" s="14" t="s">
        <v>217</v>
      </c>
      <c r="BM163" s="165" t="s">
        <v>333</v>
      </c>
    </row>
    <row r="164" spans="1:65" s="2" customFormat="1" ht="16.5" customHeight="1" x14ac:dyDescent="0.2">
      <c r="A164" s="29"/>
      <c r="B164" s="152"/>
      <c r="C164" s="167" t="s">
        <v>323</v>
      </c>
      <c r="D164" s="167" t="s">
        <v>401</v>
      </c>
      <c r="E164" s="168" t="s">
        <v>3363</v>
      </c>
      <c r="F164" s="169" t="s">
        <v>3364</v>
      </c>
      <c r="G164" s="170" t="s">
        <v>3341</v>
      </c>
      <c r="H164" s="171">
        <v>2</v>
      </c>
      <c r="I164" s="172"/>
      <c r="J164" s="173">
        <f t="shared" si="20"/>
        <v>0</v>
      </c>
      <c r="K164" s="174"/>
      <c r="L164" s="175"/>
      <c r="M164" s="176" t="s">
        <v>1</v>
      </c>
      <c r="N164" s="177" t="s">
        <v>37</v>
      </c>
      <c r="O164" s="58"/>
      <c r="P164" s="163">
        <f t="shared" si="21"/>
        <v>0</v>
      </c>
      <c r="Q164" s="163">
        <v>0</v>
      </c>
      <c r="R164" s="163">
        <f t="shared" si="22"/>
        <v>0</v>
      </c>
      <c r="S164" s="163">
        <v>0</v>
      </c>
      <c r="T164" s="164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227</v>
      </c>
      <c r="AT164" s="165" t="s">
        <v>401</v>
      </c>
      <c r="AU164" s="165" t="s">
        <v>84</v>
      </c>
      <c r="AY164" s="14" t="s">
        <v>211</v>
      </c>
      <c r="BE164" s="166">
        <f t="shared" si="24"/>
        <v>0</v>
      </c>
      <c r="BF164" s="166">
        <f t="shared" si="25"/>
        <v>0</v>
      </c>
      <c r="BG164" s="166">
        <f t="shared" si="26"/>
        <v>0</v>
      </c>
      <c r="BH164" s="166">
        <f t="shared" si="27"/>
        <v>0</v>
      </c>
      <c r="BI164" s="166">
        <f t="shared" si="28"/>
        <v>0</v>
      </c>
      <c r="BJ164" s="14" t="s">
        <v>84</v>
      </c>
      <c r="BK164" s="166">
        <f t="shared" si="29"/>
        <v>0</v>
      </c>
      <c r="BL164" s="14" t="s">
        <v>217</v>
      </c>
      <c r="BM164" s="165" t="s">
        <v>336</v>
      </c>
    </row>
    <row r="165" spans="1:65" s="2" customFormat="1" ht="21.75" customHeight="1" x14ac:dyDescent="0.2">
      <c r="A165" s="29"/>
      <c r="B165" s="152"/>
      <c r="C165" s="167" t="s">
        <v>280</v>
      </c>
      <c r="D165" s="167" t="s">
        <v>401</v>
      </c>
      <c r="E165" s="168" t="s">
        <v>3365</v>
      </c>
      <c r="F165" s="169" t="s">
        <v>3366</v>
      </c>
      <c r="G165" s="170" t="s">
        <v>3341</v>
      </c>
      <c r="H165" s="171">
        <v>2</v>
      </c>
      <c r="I165" s="172"/>
      <c r="J165" s="173">
        <f t="shared" si="20"/>
        <v>0</v>
      </c>
      <c r="K165" s="174"/>
      <c r="L165" s="175"/>
      <c r="M165" s="176" t="s">
        <v>1</v>
      </c>
      <c r="N165" s="177" t="s">
        <v>37</v>
      </c>
      <c r="O165" s="58"/>
      <c r="P165" s="163">
        <f t="shared" si="21"/>
        <v>0</v>
      </c>
      <c r="Q165" s="163">
        <v>0</v>
      </c>
      <c r="R165" s="163">
        <f t="shared" si="22"/>
        <v>0</v>
      </c>
      <c r="S165" s="163">
        <v>0</v>
      </c>
      <c r="T165" s="164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227</v>
      </c>
      <c r="AT165" s="165" t="s">
        <v>401</v>
      </c>
      <c r="AU165" s="165" t="s">
        <v>84</v>
      </c>
      <c r="AY165" s="14" t="s">
        <v>211</v>
      </c>
      <c r="BE165" s="166">
        <f t="shared" si="24"/>
        <v>0</v>
      </c>
      <c r="BF165" s="166">
        <f t="shared" si="25"/>
        <v>0</v>
      </c>
      <c r="BG165" s="166">
        <f t="shared" si="26"/>
        <v>0</v>
      </c>
      <c r="BH165" s="166">
        <f t="shared" si="27"/>
        <v>0</v>
      </c>
      <c r="BI165" s="166">
        <f t="shared" si="28"/>
        <v>0</v>
      </c>
      <c r="BJ165" s="14" t="s">
        <v>84</v>
      </c>
      <c r="BK165" s="166">
        <f t="shared" si="29"/>
        <v>0</v>
      </c>
      <c r="BL165" s="14" t="s">
        <v>217</v>
      </c>
      <c r="BM165" s="165" t="s">
        <v>340</v>
      </c>
    </row>
    <row r="166" spans="1:65" s="2" customFormat="1" ht="16.5" customHeight="1" x14ac:dyDescent="0.2">
      <c r="A166" s="29"/>
      <c r="B166" s="152"/>
      <c r="C166" s="167" t="s">
        <v>330</v>
      </c>
      <c r="D166" s="167" t="s">
        <v>401</v>
      </c>
      <c r="E166" s="168" t="s">
        <v>3367</v>
      </c>
      <c r="F166" s="169" t="s">
        <v>3368</v>
      </c>
      <c r="G166" s="170" t="s">
        <v>3341</v>
      </c>
      <c r="H166" s="171">
        <v>2</v>
      </c>
      <c r="I166" s="172"/>
      <c r="J166" s="173">
        <f t="shared" si="20"/>
        <v>0</v>
      </c>
      <c r="K166" s="174"/>
      <c r="L166" s="175"/>
      <c r="M166" s="176" t="s">
        <v>1</v>
      </c>
      <c r="N166" s="177" t="s">
        <v>37</v>
      </c>
      <c r="O166" s="58"/>
      <c r="P166" s="163">
        <f t="shared" si="21"/>
        <v>0</v>
      </c>
      <c r="Q166" s="163">
        <v>0</v>
      </c>
      <c r="R166" s="163">
        <f t="shared" si="22"/>
        <v>0</v>
      </c>
      <c r="S166" s="163">
        <v>0</v>
      </c>
      <c r="T166" s="164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227</v>
      </c>
      <c r="AT166" s="165" t="s">
        <v>401</v>
      </c>
      <c r="AU166" s="165" t="s">
        <v>84</v>
      </c>
      <c r="AY166" s="14" t="s">
        <v>211</v>
      </c>
      <c r="BE166" s="166">
        <f t="shared" si="24"/>
        <v>0</v>
      </c>
      <c r="BF166" s="166">
        <f t="shared" si="25"/>
        <v>0</v>
      </c>
      <c r="BG166" s="166">
        <f t="shared" si="26"/>
        <v>0</v>
      </c>
      <c r="BH166" s="166">
        <f t="shared" si="27"/>
        <v>0</v>
      </c>
      <c r="BI166" s="166">
        <f t="shared" si="28"/>
        <v>0</v>
      </c>
      <c r="BJ166" s="14" t="s">
        <v>84</v>
      </c>
      <c r="BK166" s="166">
        <f t="shared" si="29"/>
        <v>0</v>
      </c>
      <c r="BL166" s="14" t="s">
        <v>217</v>
      </c>
      <c r="BM166" s="165" t="s">
        <v>343</v>
      </c>
    </row>
    <row r="167" spans="1:65" s="2" customFormat="1" ht="21.75" customHeight="1" x14ac:dyDescent="0.2">
      <c r="A167" s="29"/>
      <c r="B167" s="152"/>
      <c r="C167" s="167" t="s">
        <v>284</v>
      </c>
      <c r="D167" s="167" t="s">
        <v>401</v>
      </c>
      <c r="E167" s="168" t="s">
        <v>3369</v>
      </c>
      <c r="F167" s="169" t="s">
        <v>3370</v>
      </c>
      <c r="G167" s="170" t="s">
        <v>3341</v>
      </c>
      <c r="H167" s="171">
        <v>2</v>
      </c>
      <c r="I167" s="172"/>
      <c r="J167" s="173">
        <f t="shared" si="20"/>
        <v>0</v>
      </c>
      <c r="K167" s="174"/>
      <c r="L167" s="175"/>
      <c r="M167" s="176" t="s">
        <v>1</v>
      </c>
      <c r="N167" s="177" t="s">
        <v>37</v>
      </c>
      <c r="O167" s="58"/>
      <c r="P167" s="163">
        <f t="shared" si="21"/>
        <v>0</v>
      </c>
      <c r="Q167" s="163">
        <v>0</v>
      </c>
      <c r="R167" s="163">
        <f t="shared" si="22"/>
        <v>0</v>
      </c>
      <c r="S167" s="163">
        <v>0</v>
      </c>
      <c r="T167" s="164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227</v>
      </c>
      <c r="AT167" s="165" t="s">
        <v>401</v>
      </c>
      <c r="AU167" s="165" t="s">
        <v>84</v>
      </c>
      <c r="AY167" s="14" t="s">
        <v>211</v>
      </c>
      <c r="BE167" s="166">
        <f t="shared" si="24"/>
        <v>0</v>
      </c>
      <c r="BF167" s="166">
        <f t="shared" si="25"/>
        <v>0</v>
      </c>
      <c r="BG167" s="166">
        <f t="shared" si="26"/>
        <v>0</v>
      </c>
      <c r="BH167" s="166">
        <f t="shared" si="27"/>
        <v>0</v>
      </c>
      <c r="BI167" s="166">
        <f t="shared" si="28"/>
        <v>0</v>
      </c>
      <c r="BJ167" s="14" t="s">
        <v>84</v>
      </c>
      <c r="BK167" s="166">
        <f t="shared" si="29"/>
        <v>0</v>
      </c>
      <c r="BL167" s="14" t="s">
        <v>217</v>
      </c>
      <c r="BM167" s="165" t="s">
        <v>347</v>
      </c>
    </row>
    <row r="168" spans="1:65" s="12" customFormat="1" ht="22.9" customHeight="1" x14ac:dyDescent="0.2">
      <c r="B168" s="139"/>
      <c r="D168" s="140" t="s">
        <v>70</v>
      </c>
      <c r="E168" s="150" t="s">
        <v>244</v>
      </c>
      <c r="F168" s="150" t="s">
        <v>3371</v>
      </c>
      <c r="I168" s="142"/>
      <c r="J168" s="151">
        <f>BK168</f>
        <v>0</v>
      </c>
      <c r="L168" s="139"/>
      <c r="M168" s="144"/>
      <c r="N168" s="145"/>
      <c r="O168" s="145"/>
      <c r="P168" s="146">
        <f>SUM(P169:P198)</f>
        <v>0</v>
      </c>
      <c r="Q168" s="145"/>
      <c r="R168" s="146">
        <f>SUM(R169:R198)</f>
        <v>41.311409999999995</v>
      </c>
      <c r="S168" s="145"/>
      <c r="T168" s="147">
        <f>SUM(T169:T198)</f>
        <v>0</v>
      </c>
      <c r="AR168" s="140" t="s">
        <v>78</v>
      </c>
      <c r="AT168" s="148" t="s">
        <v>70</v>
      </c>
      <c r="AU168" s="148" t="s">
        <v>78</v>
      </c>
      <c r="AY168" s="140" t="s">
        <v>211</v>
      </c>
      <c r="BK168" s="149">
        <f>SUM(BK169:BK198)</f>
        <v>0</v>
      </c>
    </row>
    <row r="169" spans="1:65" s="2" customFormat="1" ht="24.2" customHeight="1" x14ac:dyDescent="0.2">
      <c r="A169" s="29"/>
      <c r="B169" s="152"/>
      <c r="C169" s="153" t="s">
        <v>337</v>
      </c>
      <c r="D169" s="153" t="s">
        <v>213</v>
      </c>
      <c r="E169" s="154" t="s">
        <v>3372</v>
      </c>
      <c r="F169" s="155" t="s">
        <v>3373</v>
      </c>
      <c r="G169" s="156" t="s">
        <v>3341</v>
      </c>
      <c r="H169" s="157">
        <v>5</v>
      </c>
      <c r="I169" s="158"/>
      <c r="J169" s="159">
        <f t="shared" ref="J169:J198" si="30">ROUND(I169*H169,2)</f>
        <v>0</v>
      </c>
      <c r="K169" s="160"/>
      <c r="L169" s="30"/>
      <c r="M169" s="161" t="s">
        <v>1</v>
      </c>
      <c r="N169" s="162" t="s">
        <v>37</v>
      </c>
      <c r="O169" s="58"/>
      <c r="P169" s="163">
        <f t="shared" ref="P169:P198" si="31">O169*H169</f>
        <v>0</v>
      </c>
      <c r="Q169" s="163">
        <v>0.2457</v>
      </c>
      <c r="R169" s="163">
        <f t="shared" ref="R169:R198" si="32">Q169*H169</f>
        <v>1.2284999999999999</v>
      </c>
      <c r="S169" s="163">
        <v>0</v>
      </c>
      <c r="T169" s="164">
        <f t="shared" ref="T169:T198" si="33"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217</v>
      </c>
      <c r="AT169" s="165" t="s">
        <v>213</v>
      </c>
      <c r="AU169" s="165" t="s">
        <v>84</v>
      </c>
      <c r="AY169" s="14" t="s">
        <v>211</v>
      </c>
      <c r="BE169" s="166">
        <f t="shared" ref="BE169:BE198" si="34">IF(N169="základná",J169,0)</f>
        <v>0</v>
      </c>
      <c r="BF169" s="166">
        <f t="shared" ref="BF169:BF198" si="35">IF(N169="znížená",J169,0)</f>
        <v>0</v>
      </c>
      <c r="BG169" s="166">
        <f t="shared" ref="BG169:BG198" si="36">IF(N169="zákl. prenesená",J169,0)</f>
        <v>0</v>
      </c>
      <c r="BH169" s="166">
        <f t="shared" ref="BH169:BH198" si="37">IF(N169="zníž. prenesená",J169,0)</f>
        <v>0</v>
      </c>
      <c r="BI169" s="166">
        <f t="shared" ref="BI169:BI198" si="38">IF(N169="nulová",J169,0)</f>
        <v>0</v>
      </c>
      <c r="BJ169" s="14" t="s">
        <v>84</v>
      </c>
      <c r="BK169" s="166">
        <f t="shared" ref="BK169:BK198" si="39">ROUND(I169*H169,2)</f>
        <v>0</v>
      </c>
      <c r="BL169" s="14" t="s">
        <v>217</v>
      </c>
      <c r="BM169" s="165" t="s">
        <v>350</v>
      </c>
    </row>
    <row r="170" spans="1:65" s="2" customFormat="1" ht="16.5" customHeight="1" x14ac:dyDescent="0.2">
      <c r="A170" s="29"/>
      <c r="B170" s="152"/>
      <c r="C170" s="167" t="s">
        <v>291</v>
      </c>
      <c r="D170" s="167" t="s">
        <v>401</v>
      </c>
      <c r="E170" s="168" t="s">
        <v>3374</v>
      </c>
      <c r="F170" s="169" t="s">
        <v>3375</v>
      </c>
      <c r="G170" s="170" t="s">
        <v>3341</v>
      </c>
      <c r="H170" s="171">
        <v>2</v>
      </c>
      <c r="I170" s="172"/>
      <c r="J170" s="173">
        <f t="shared" si="30"/>
        <v>0</v>
      </c>
      <c r="K170" s="174"/>
      <c r="L170" s="175"/>
      <c r="M170" s="176" t="s">
        <v>1</v>
      </c>
      <c r="N170" s="177" t="s">
        <v>37</v>
      </c>
      <c r="O170" s="58"/>
      <c r="P170" s="163">
        <f t="shared" si="31"/>
        <v>0</v>
      </c>
      <c r="Q170" s="163">
        <v>3.0000000000000001E-3</v>
      </c>
      <c r="R170" s="163">
        <f t="shared" si="32"/>
        <v>6.0000000000000001E-3</v>
      </c>
      <c r="S170" s="163">
        <v>0</v>
      </c>
      <c r="T170" s="164">
        <f t="shared" si="3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227</v>
      </c>
      <c r="AT170" s="165" t="s">
        <v>401</v>
      </c>
      <c r="AU170" s="165" t="s">
        <v>84</v>
      </c>
      <c r="AY170" s="14" t="s">
        <v>211</v>
      </c>
      <c r="BE170" s="166">
        <f t="shared" si="34"/>
        <v>0</v>
      </c>
      <c r="BF170" s="166">
        <f t="shared" si="35"/>
        <v>0</v>
      </c>
      <c r="BG170" s="166">
        <f t="shared" si="36"/>
        <v>0</v>
      </c>
      <c r="BH170" s="166">
        <f t="shared" si="37"/>
        <v>0</v>
      </c>
      <c r="BI170" s="166">
        <f t="shared" si="38"/>
        <v>0</v>
      </c>
      <c r="BJ170" s="14" t="s">
        <v>84</v>
      </c>
      <c r="BK170" s="166">
        <f t="shared" si="39"/>
        <v>0</v>
      </c>
      <c r="BL170" s="14" t="s">
        <v>217</v>
      </c>
      <c r="BM170" s="165" t="s">
        <v>354</v>
      </c>
    </row>
    <row r="171" spans="1:65" s="2" customFormat="1" ht="21.75" customHeight="1" x14ac:dyDescent="0.2">
      <c r="A171" s="29"/>
      <c r="B171" s="152"/>
      <c r="C171" s="167" t="s">
        <v>344</v>
      </c>
      <c r="D171" s="167" t="s">
        <v>401</v>
      </c>
      <c r="E171" s="168" t="s">
        <v>3376</v>
      </c>
      <c r="F171" s="169" t="s">
        <v>3377</v>
      </c>
      <c r="G171" s="170" t="s">
        <v>3341</v>
      </c>
      <c r="H171" s="171">
        <v>3</v>
      </c>
      <c r="I171" s="172"/>
      <c r="J171" s="173">
        <f t="shared" si="30"/>
        <v>0</v>
      </c>
      <c r="K171" s="174"/>
      <c r="L171" s="175"/>
      <c r="M171" s="176" t="s">
        <v>1</v>
      </c>
      <c r="N171" s="177" t="s">
        <v>37</v>
      </c>
      <c r="O171" s="58"/>
      <c r="P171" s="163">
        <f t="shared" si="31"/>
        <v>0</v>
      </c>
      <c r="Q171" s="163">
        <v>2E-3</v>
      </c>
      <c r="R171" s="163">
        <f t="shared" si="32"/>
        <v>6.0000000000000001E-3</v>
      </c>
      <c r="S171" s="163">
        <v>0</v>
      </c>
      <c r="T171" s="164">
        <f t="shared" si="3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227</v>
      </c>
      <c r="AT171" s="165" t="s">
        <v>401</v>
      </c>
      <c r="AU171" s="165" t="s">
        <v>84</v>
      </c>
      <c r="AY171" s="14" t="s">
        <v>211</v>
      </c>
      <c r="BE171" s="166">
        <f t="shared" si="34"/>
        <v>0</v>
      </c>
      <c r="BF171" s="166">
        <f t="shared" si="35"/>
        <v>0</v>
      </c>
      <c r="BG171" s="166">
        <f t="shared" si="36"/>
        <v>0</v>
      </c>
      <c r="BH171" s="166">
        <f t="shared" si="37"/>
        <v>0</v>
      </c>
      <c r="BI171" s="166">
        <f t="shared" si="38"/>
        <v>0</v>
      </c>
      <c r="BJ171" s="14" t="s">
        <v>84</v>
      </c>
      <c r="BK171" s="166">
        <f t="shared" si="39"/>
        <v>0</v>
      </c>
      <c r="BL171" s="14" t="s">
        <v>217</v>
      </c>
      <c r="BM171" s="165" t="s">
        <v>357</v>
      </c>
    </row>
    <row r="172" spans="1:65" s="2" customFormat="1" ht="16.5" customHeight="1" x14ac:dyDescent="0.2">
      <c r="A172" s="29"/>
      <c r="B172" s="152"/>
      <c r="C172" s="167" t="s">
        <v>287</v>
      </c>
      <c r="D172" s="167" t="s">
        <v>401</v>
      </c>
      <c r="E172" s="168" t="s">
        <v>3378</v>
      </c>
      <c r="F172" s="169" t="s">
        <v>3379</v>
      </c>
      <c r="G172" s="170" t="s">
        <v>3341</v>
      </c>
      <c r="H172" s="171">
        <v>5</v>
      </c>
      <c r="I172" s="172"/>
      <c r="J172" s="173">
        <f t="shared" si="30"/>
        <v>0</v>
      </c>
      <c r="K172" s="174"/>
      <c r="L172" s="175"/>
      <c r="M172" s="176" t="s">
        <v>1</v>
      </c>
      <c r="N172" s="177" t="s">
        <v>37</v>
      </c>
      <c r="O172" s="58"/>
      <c r="P172" s="163">
        <f t="shared" si="31"/>
        <v>0</v>
      </c>
      <c r="Q172" s="163">
        <v>1.2999999999999999E-3</v>
      </c>
      <c r="R172" s="163">
        <f t="shared" si="32"/>
        <v>6.4999999999999997E-3</v>
      </c>
      <c r="S172" s="163">
        <v>0</v>
      </c>
      <c r="T172" s="164">
        <f t="shared" si="3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227</v>
      </c>
      <c r="AT172" s="165" t="s">
        <v>401</v>
      </c>
      <c r="AU172" s="165" t="s">
        <v>84</v>
      </c>
      <c r="AY172" s="14" t="s">
        <v>211</v>
      </c>
      <c r="BE172" s="166">
        <f t="shared" si="34"/>
        <v>0</v>
      </c>
      <c r="BF172" s="166">
        <f t="shared" si="35"/>
        <v>0</v>
      </c>
      <c r="BG172" s="166">
        <f t="shared" si="36"/>
        <v>0</v>
      </c>
      <c r="BH172" s="166">
        <f t="shared" si="37"/>
        <v>0</v>
      </c>
      <c r="BI172" s="166">
        <f t="shared" si="38"/>
        <v>0</v>
      </c>
      <c r="BJ172" s="14" t="s">
        <v>84</v>
      </c>
      <c r="BK172" s="166">
        <f t="shared" si="39"/>
        <v>0</v>
      </c>
      <c r="BL172" s="14" t="s">
        <v>217</v>
      </c>
      <c r="BM172" s="165" t="s">
        <v>361</v>
      </c>
    </row>
    <row r="173" spans="1:65" s="2" customFormat="1" ht="24.2" customHeight="1" x14ac:dyDescent="0.2">
      <c r="A173" s="29"/>
      <c r="B173" s="152"/>
      <c r="C173" s="153" t="s">
        <v>351</v>
      </c>
      <c r="D173" s="153" t="s">
        <v>213</v>
      </c>
      <c r="E173" s="154" t="s">
        <v>3380</v>
      </c>
      <c r="F173" s="155" t="s">
        <v>3381</v>
      </c>
      <c r="G173" s="156" t="s">
        <v>3341</v>
      </c>
      <c r="H173" s="157">
        <v>2</v>
      </c>
      <c r="I173" s="158"/>
      <c r="J173" s="159">
        <f t="shared" si="30"/>
        <v>0</v>
      </c>
      <c r="K173" s="160"/>
      <c r="L173" s="30"/>
      <c r="M173" s="161" t="s">
        <v>1</v>
      </c>
      <c r="N173" s="162" t="s">
        <v>37</v>
      </c>
      <c r="O173" s="58"/>
      <c r="P173" s="163">
        <f t="shared" si="31"/>
        <v>0</v>
      </c>
      <c r="Q173" s="163">
        <v>0</v>
      </c>
      <c r="R173" s="163">
        <f t="shared" si="32"/>
        <v>0</v>
      </c>
      <c r="S173" s="163">
        <v>0</v>
      </c>
      <c r="T173" s="164">
        <f t="shared" si="3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217</v>
      </c>
      <c r="AT173" s="165" t="s">
        <v>213</v>
      </c>
      <c r="AU173" s="165" t="s">
        <v>84</v>
      </c>
      <c r="AY173" s="14" t="s">
        <v>211</v>
      </c>
      <c r="BE173" s="166">
        <f t="shared" si="34"/>
        <v>0</v>
      </c>
      <c r="BF173" s="166">
        <f t="shared" si="35"/>
        <v>0</v>
      </c>
      <c r="BG173" s="166">
        <f t="shared" si="36"/>
        <v>0</v>
      </c>
      <c r="BH173" s="166">
        <f t="shared" si="37"/>
        <v>0</v>
      </c>
      <c r="BI173" s="166">
        <f t="shared" si="38"/>
        <v>0</v>
      </c>
      <c r="BJ173" s="14" t="s">
        <v>84</v>
      </c>
      <c r="BK173" s="166">
        <f t="shared" si="39"/>
        <v>0</v>
      </c>
      <c r="BL173" s="14" t="s">
        <v>217</v>
      </c>
      <c r="BM173" s="165" t="s">
        <v>364</v>
      </c>
    </row>
    <row r="174" spans="1:65" s="2" customFormat="1" ht="16.5" customHeight="1" x14ac:dyDescent="0.2">
      <c r="A174" s="29"/>
      <c r="B174" s="152"/>
      <c r="C174" s="167" t="s">
        <v>294</v>
      </c>
      <c r="D174" s="167" t="s">
        <v>401</v>
      </c>
      <c r="E174" s="168" t="s">
        <v>3382</v>
      </c>
      <c r="F174" s="169" t="s">
        <v>3383</v>
      </c>
      <c r="G174" s="170" t="s">
        <v>3341</v>
      </c>
      <c r="H174" s="171">
        <v>2</v>
      </c>
      <c r="I174" s="172"/>
      <c r="J174" s="173">
        <f t="shared" si="30"/>
        <v>0</v>
      </c>
      <c r="K174" s="174"/>
      <c r="L174" s="175"/>
      <c r="M174" s="176" t="s">
        <v>1</v>
      </c>
      <c r="N174" s="177" t="s">
        <v>37</v>
      </c>
      <c r="O174" s="58"/>
      <c r="P174" s="163">
        <f t="shared" si="31"/>
        <v>0</v>
      </c>
      <c r="Q174" s="163">
        <v>3.0000000000000001E-3</v>
      </c>
      <c r="R174" s="163">
        <f t="shared" si="32"/>
        <v>6.0000000000000001E-3</v>
      </c>
      <c r="S174" s="163">
        <v>0</v>
      </c>
      <c r="T174" s="164">
        <f t="shared" si="3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227</v>
      </c>
      <c r="AT174" s="165" t="s">
        <v>401</v>
      </c>
      <c r="AU174" s="165" t="s">
        <v>84</v>
      </c>
      <c r="AY174" s="14" t="s">
        <v>211</v>
      </c>
      <c r="BE174" s="166">
        <f t="shared" si="34"/>
        <v>0</v>
      </c>
      <c r="BF174" s="166">
        <f t="shared" si="35"/>
        <v>0</v>
      </c>
      <c r="BG174" s="166">
        <f t="shared" si="36"/>
        <v>0</v>
      </c>
      <c r="BH174" s="166">
        <f t="shared" si="37"/>
        <v>0</v>
      </c>
      <c r="BI174" s="166">
        <f t="shared" si="38"/>
        <v>0</v>
      </c>
      <c r="BJ174" s="14" t="s">
        <v>84</v>
      </c>
      <c r="BK174" s="166">
        <f t="shared" si="39"/>
        <v>0</v>
      </c>
      <c r="BL174" s="14" t="s">
        <v>217</v>
      </c>
      <c r="BM174" s="165" t="s">
        <v>368</v>
      </c>
    </row>
    <row r="175" spans="1:65" s="2" customFormat="1" ht="24.2" customHeight="1" x14ac:dyDescent="0.2">
      <c r="A175" s="29"/>
      <c r="B175" s="152"/>
      <c r="C175" s="153" t="s">
        <v>358</v>
      </c>
      <c r="D175" s="153" t="s">
        <v>213</v>
      </c>
      <c r="E175" s="154" t="s">
        <v>3384</v>
      </c>
      <c r="F175" s="155" t="s">
        <v>3385</v>
      </c>
      <c r="G175" s="156" t="s">
        <v>257</v>
      </c>
      <c r="H175" s="157">
        <v>80.5</v>
      </c>
      <c r="I175" s="158"/>
      <c r="J175" s="159">
        <f t="shared" si="30"/>
        <v>0</v>
      </c>
      <c r="K175" s="160"/>
      <c r="L175" s="30"/>
      <c r="M175" s="161" t="s">
        <v>1</v>
      </c>
      <c r="N175" s="162" t="s">
        <v>37</v>
      </c>
      <c r="O175" s="58"/>
      <c r="P175" s="163">
        <f t="shared" si="31"/>
        <v>0</v>
      </c>
      <c r="Q175" s="163">
        <v>9.0000000000000006E-5</v>
      </c>
      <c r="R175" s="163">
        <f t="shared" si="32"/>
        <v>7.2450000000000006E-3</v>
      </c>
      <c r="S175" s="163">
        <v>0</v>
      </c>
      <c r="T175" s="164">
        <f t="shared" si="3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217</v>
      </c>
      <c r="AT175" s="165" t="s">
        <v>213</v>
      </c>
      <c r="AU175" s="165" t="s">
        <v>84</v>
      </c>
      <c r="AY175" s="14" t="s">
        <v>211</v>
      </c>
      <c r="BE175" s="166">
        <f t="shared" si="34"/>
        <v>0</v>
      </c>
      <c r="BF175" s="166">
        <f t="shared" si="35"/>
        <v>0</v>
      </c>
      <c r="BG175" s="166">
        <f t="shared" si="36"/>
        <v>0</v>
      </c>
      <c r="BH175" s="166">
        <f t="shared" si="37"/>
        <v>0</v>
      </c>
      <c r="BI175" s="166">
        <f t="shared" si="38"/>
        <v>0</v>
      </c>
      <c r="BJ175" s="14" t="s">
        <v>84</v>
      </c>
      <c r="BK175" s="166">
        <f t="shared" si="39"/>
        <v>0</v>
      </c>
      <c r="BL175" s="14" t="s">
        <v>217</v>
      </c>
      <c r="BM175" s="165" t="s">
        <v>371</v>
      </c>
    </row>
    <row r="176" spans="1:65" s="2" customFormat="1" ht="16.5" customHeight="1" x14ac:dyDescent="0.2">
      <c r="A176" s="29"/>
      <c r="B176" s="152"/>
      <c r="C176" s="153" t="s">
        <v>297</v>
      </c>
      <c r="D176" s="153" t="s">
        <v>213</v>
      </c>
      <c r="E176" s="154" t="s">
        <v>3386</v>
      </c>
      <c r="F176" s="155" t="s">
        <v>3387</v>
      </c>
      <c r="G176" s="156" t="s">
        <v>385</v>
      </c>
      <c r="H176" s="157">
        <v>8</v>
      </c>
      <c r="I176" s="158"/>
      <c r="J176" s="159">
        <f t="shared" si="30"/>
        <v>0</v>
      </c>
      <c r="K176" s="160"/>
      <c r="L176" s="30"/>
      <c r="M176" s="161" t="s">
        <v>1</v>
      </c>
      <c r="N176" s="162" t="s">
        <v>37</v>
      </c>
      <c r="O176" s="58"/>
      <c r="P176" s="163">
        <f t="shared" si="31"/>
        <v>0</v>
      </c>
      <c r="Q176" s="163">
        <v>9.0000000000000006E-5</v>
      </c>
      <c r="R176" s="163">
        <f t="shared" si="32"/>
        <v>7.2000000000000005E-4</v>
      </c>
      <c r="S176" s="163">
        <v>0</v>
      </c>
      <c r="T176" s="164">
        <f t="shared" si="3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217</v>
      </c>
      <c r="AT176" s="165" t="s">
        <v>213</v>
      </c>
      <c r="AU176" s="165" t="s">
        <v>84</v>
      </c>
      <c r="AY176" s="14" t="s">
        <v>211</v>
      </c>
      <c r="BE176" s="166">
        <f t="shared" si="34"/>
        <v>0</v>
      </c>
      <c r="BF176" s="166">
        <f t="shared" si="35"/>
        <v>0</v>
      </c>
      <c r="BG176" s="166">
        <f t="shared" si="36"/>
        <v>0</v>
      </c>
      <c r="BH176" s="166">
        <f t="shared" si="37"/>
        <v>0</v>
      </c>
      <c r="BI176" s="166">
        <f t="shared" si="38"/>
        <v>0</v>
      </c>
      <c r="BJ176" s="14" t="s">
        <v>84</v>
      </c>
      <c r="BK176" s="166">
        <f t="shared" si="39"/>
        <v>0</v>
      </c>
      <c r="BL176" s="14" t="s">
        <v>217</v>
      </c>
      <c r="BM176" s="165" t="s">
        <v>375</v>
      </c>
    </row>
    <row r="177" spans="1:65" s="2" customFormat="1" ht="24.2" customHeight="1" x14ac:dyDescent="0.2">
      <c r="A177" s="29"/>
      <c r="B177" s="152"/>
      <c r="C177" s="153" t="s">
        <v>365</v>
      </c>
      <c r="D177" s="153" t="s">
        <v>213</v>
      </c>
      <c r="E177" s="154" t="s">
        <v>3388</v>
      </c>
      <c r="F177" s="155" t="s">
        <v>3389</v>
      </c>
      <c r="G177" s="156" t="s">
        <v>257</v>
      </c>
      <c r="H177" s="157">
        <v>80.5</v>
      </c>
      <c r="I177" s="158"/>
      <c r="J177" s="159">
        <f t="shared" si="30"/>
        <v>0</v>
      </c>
      <c r="K177" s="160"/>
      <c r="L177" s="30"/>
      <c r="M177" s="161" t="s">
        <v>1</v>
      </c>
      <c r="N177" s="162" t="s">
        <v>37</v>
      </c>
      <c r="O177" s="58"/>
      <c r="P177" s="163">
        <f t="shared" si="31"/>
        <v>0</v>
      </c>
      <c r="Q177" s="163">
        <v>4.0000000000000003E-5</v>
      </c>
      <c r="R177" s="163">
        <f t="shared" si="32"/>
        <v>3.2200000000000002E-3</v>
      </c>
      <c r="S177" s="163">
        <v>0</v>
      </c>
      <c r="T177" s="164">
        <f t="shared" si="3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217</v>
      </c>
      <c r="AT177" s="165" t="s">
        <v>213</v>
      </c>
      <c r="AU177" s="165" t="s">
        <v>84</v>
      </c>
      <c r="AY177" s="14" t="s">
        <v>211</v>
      </c>
      <c r="BE177" s="166">
        <f t="shared" si="34"/>
        <v>0</v>
      </c>
      <c r="BF177" s="166">
        <f t="shared" si="35"/>
        <v>0</v>
      </c>
      <c r="BG177" s="166">
        <f t="shared" si="36"/>
        <v>0</v>
      </c>
      <c r="BH177" s="166">
        <f t="shared" si="37"/>
        <v>0</v>
      </c>
      <c r="BI177" s="166">
        <f t="shared" si="38"/>
        <v>0</v>
      </c>
      <c r="BJ177" s="14" t="s">
        <v>84</v>
      </c>
      <c r="BK177" s="166">
        <f t="shared" si="39"/>
        <v>0</v>
      </c>
      <c r="BL177" s="14" t="s">
        <v>217</v>
      </c>
      <c r="BM177" s="165" t="s">
        <v>378</v>
      </c>
    </row>
    <row r="178" spans="1:65" s="2" customFormat="1" ht="24.2" customHeight="1" x14ac:dyDescent="0.2">
      <c r="A178" s="29"/>
      <c r="B178" s="152"/>
      <c r="C178" s="153" t="s">
        <v>300</v>
      </c>
      <c r="D178" s="153" t="s">
        <v>213</v>
      </c>
      <c r="E178" s="154" t="s">
        <v>3390</v>
      </c>
      <c r="F178" s="155" t="s">
        <v>3391</v>
      </c>
      <c r="G178" s="156" t="s">
        <v>257</v>
      </c>
      <c r="H178" s="157">
        <v>80.5</v>
      </c>
      <c r="I178" s="158"/>
      <c r="J178" s="159">
        <f t="shared" si="30"/>
        <v>0</v>
      </c>
      <c r="K178" s="160"/>
      <c r="L178" s="30"/>
      <c r="M178" s="161" t="s">
        <v>1</v>
      </c>
      <c r="N178" s="162" t="s">
        <v>37</v>
      </c>
      <c r="O178" s="58"/>
      <c r="P178" s="163">
        <f t="shared" si="31"/>
        <v>0</v>
      </c>
      <c r="Q178" s="163">
        <v>0</v>
      </c>
      <c r="R178" s="163">
        <f t="shared" si="32"/>
        <v>0</v>
      </c>
      <c r="S178" s="163">
        <v>0</v>
      </c>
      <c r="T178" s="164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217</v>
      </c>
      <c r="AT178" s="165" t="s">
        <v>213</v>
      </c>
      <c r="AU178" s="165" t="s">
        <v>84</v>
      </c>
      <c r="AY178" s="14" t="s">
        <v>211</v>
      </c>
      <c r="BE178" s="166">
        <f t="shared" si="34"/>
        <v>0</v>
      </c>
      <c r="BF178" s="166">
        <f t="shared" si="35"/>
        <v>0</v>
      </c>
      <c r="BG178" s="166">
        <f t="shared" si="36"/>
        <v>0</v>
      </c>
      <c r="BH178" s="166">
        <f t="shared" si="37"/>
        <v>0</v>
      </c>
      <c r="BI178" s="166">
        <f t="shared" si="38"/>
        <v>0</v>
      </c>
      <c r="BJ178" s="14" t="s">
        <v>84</v>
      </c>
      <c r="BK178" s="166">
        <f t="shared" si="39"/>
        <v>0</v>
      </c>
      <c r="BL178" s="14" t="s">
        <v>217</v>
      </c>
      <c r="BM178" s="165" t="s">
        <v>382</v>
      </c>
    </row>
    <row r="179" spans="1:65" s="2" customFormat="1" ht="24.2" customHeight="1" x14ac:dyDescent="0.2">
      <c r="A179" s="29"/>
      <c r="B179" s="152"/>
      <c r="C179" s="153" t="s">
        <v>372</v>
      </c>
      <c r="D179" s="153" t="s">
        <v>213</v>
      </c>
      <c r="E179" s="154" t="s">
        <v>3392</v>
      </c>
      <c r="F179" s="155" t="s">
        <v>3393</v>
      </c>
      <c r="G179" s="156" t="s">
        <v>257</v>
      </c>
      <c r="H179" s="157">
        <v>275</v>
      </c>
      <c r="I179" s="158"/>
      <c r="J179" s="159">
        <f t="shared" si="30"/>
        <v>0</v>
      </c>
      <c r="K179" s="160"/>
      <c r="L179" s="30"/>
      <c r="M179" s="161" t="s">
        <v>1</v>
      </c>
      <c r="N179" s="162" t="s">
        <v>37</v>
      </c>
      <c r="O179" s="58"/>
      <c r="P179" s="163">
        <f t="shared" si="31"/>
        <v>0</v>
      </c>
      <c r="Q179" s="163">
        <v>8.5019999999999998E-2</v>
      </c>
      <c r="R179" s="163">
        <f t="shared" si="32"/>
        <v>23.380499999999998</v>
      </c>
      <c r="S179" s="163">
        <v>0</v>
      </c>
      <c r="T179" s="164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217</v>
      </c>
      <c r="AT179" s="165" t="s">
        <v>213</v>
      </c>
      <c r="AU179" s="165" t="s">
        <v>84</v>
      </c>
      <c r="AY179" s="14" t="s">
        <v>211</v>
      </c>
      <c r="BE179" s="166">
        <f t="shared" si="34"/>
        <v>0</v>
      </c>
      <c r="BF179" s="166">
        <f t="shared" si="35"/>
        <v>0</v>
      </c>
      <c r="BG179" s="166">
        <f t="shared" si="36"/>
        <v>0</v>
      </c>
      <c r="BH179" s="166">
        <f t="shared" si="37"/>
        <v>0</v>
      </c>
      <c r="BI179" s="166">
        <f t="shared" si="38"/>
        <v>0</v>
      </c>
      <c r="BJ179" s="14" t="s">
        <v>84</v>
      </c>
      <c r="BK179" s="166">
        <f t="shared" si="39"/>
        <v>0</v>
      </c>
      <c r="BL179" s="14" t="s">
        <v>217</v>
      </c>
      <c r="BM179" s="165" t="s">
        <v>386</v>
      </c>
    </row>
    <row r="180" spans="1:65" s="2" customFormat="1" ht="16.5" customHeight="1" x14ac:dyDescent="0.2">
      <c r="A180" s="29"/>
      <c r="B180" s="152"/>
      <c r="C180" s="167" t="s">
        <v>304</v>
      </c>
      <c r="D180" s="167" t="s">
        <v>401</v>
      </c>
      <c r="E180" s="168" t="s">
        <v>3394</v>
      </c>
      <c r="F180" s="187" t="s">
        <v>3480</v>
      </c>
      <c r="G180" s="170" t="s">
        <v>238</v>
      </c>
      <c r="H180" s="171">
        <v>12.375</v>
      </c>
      <c r="I180" s="172"/>
      <c r="J180" s="173">
        <f t="shared" si="30"/>
        <v>0</v>
      </c>
      <c r="K180" s="174"/>
      <c r="L180" s="175"/>
      <c r="M180" s="176" t="s">
        <v>1</v>
      </c>
      <c r="N180" s="177" t="s">
        <v>37</v>
      </c>
      <c r="O180" s="58"/>
      <c r="P180" s="163">
        <f t="shared" si="31"/>
        <v>0</v>
      </c>
      <c r="Q180" s="163">
        <v>1</v>
      </c>
      <c r="R180" s="163">
        <f t="shared" si="32"/>
        <v>12.375</v>
      </c>
      <c r="S180" s="163">
        <v>0</v>
      </c>
      <c r="T180" s="164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227</v>
      </c>
      <c r="AT180" s="165" t="s">
        <v>401</v>
      </c>
      <c r="AU180" s="165" t="s">
        <v>84</v>
      </c>
      <c r="AY180" s="14" t="s">
        <v>211</v>
      </c>
      <c r="BE180" s="166">
        <f t="shared" si="34"/>
        <v>0</v>
      </c>
      <c r="BF180" s="166">
        <f t="shared" si="35"/>
        <v>0</v>
      </c>
      <c r="BG180" s="166">
        <f t="shared" si="36"/>
        <v>0</v>
      </c>
      <c r="BH180" s="166">
        <f t="shared" si="37"/>
        <v>0</v>
      </c>
      <c r="BI180" s="166">
        <f t="shared" si="38"/>
        <v>0</v>
      </c>
      <c r="BJ180" s="14" t="s">
        <v>84</v>
      </c>
      <c r="BK180" s="166">
        <f t="shared" si="39"/>
        <v>0</v>
      </c>
      <c r="BL180" s="14" t="s">
        <v>217</v>
      </c>
      <c r="BM180" s="165" t="s">
        <v>392</v>
      </c>
    </row>
    <row r="181" spans="1:65" s="2" customFormat="1" ht="24.2" customHeight="1" x14ac:dyDescent="0.2">
      <c r="A181" s="29"/>
      <c r="B181" s="152"/>
      <c r="C181" s="153" t="s">
        <v>379</v>
      </c>
      <c r="D181" s="153" t="s">
        <v>213</v>
      </c>
      <c r="E181" s="154" t="s">
        <v>3395</v>
      </c>
      <c r="F181" s="155" t="s">
        <v>3396</v>
      </c>
      <c r="G181" s="156" t="s">
        <v>257</v>
      </c>
      <c r="H181" s="157">
        <v>11.5</v>
      </c>
      <c r="I181" s="158"/>
      <c r="J181" s="159">
        <f t="shared" si="30"/>
        <v>0</v>
      </c>
      <c r="K181" s="160"/>
      <c r="L181" s="30"/>
      <c r="M181" s="161" t="s">
        <v>1</v>
      </c>
      <c r="N181" s="162" t="s">
        <v>37</v>
      </c>
      <c r="O181" s="58"/>
      <c r="P181" s="163">
        <f t="shared" si="31"/>
        <v>0</v>
      </c>
      <c r="Q181" s="163">
        <v>0.10562000000000001</v>
      </c>
      <c r="R181" s="163">
        <f t="shared" si="32"/>
        <v>1.2146300000000001</v>
      </c>
      <c r="S181" s="163">
        <v>0</v>
      </c>
      <c r="T181" s="164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217</v>
      </c>
      <c r="AT181" s="165" t="s">
        <v>213</v>
      </c>
      <c r="AU181" s="165" t="s">
        <v>84</v>
      </c>
      <c r="AY181" s="14" t="s">
        <v>211</v>
      </c>
      <c r="BE181" s="166">
        <f t="shared" si="34"/>
        <v>0</v>
      </c>
      <c r="BF181" s="166">
        <f t="shared" si="35"/>
        <v>0</v>
      </c>
      <c r="BG181" s="166">
        <f t="shared" si="36"/>
        <v>0</v>
      </c>
      <c r="BH181" s="166">
        <f t="shared" si="37"/>
        <v>0</v>
      </c>
      <c r="BI181" s="166">
        <f t="shared" si="38"/>
        <v>0</v>
      </c>
      <c r="BJ181" s="14" t="s">
        <v>84</v>
      </c>
      <c r="BK181" s="166">
        <f t="shared" si="39"/>
        <v>0</v>
      </c>
      <c r="BL181" s="14" t="s">
        <v>217</v>
      </c>
      <c r="BM181" s="165" t="s">
        <v>399</v>
      </c>
    </row>
    <row r="182" spans="1:65" s="2" customFormat="1" ht="24.2" customHeight="1" x14ac:dyDescent="0.2">
      <c r="A182" s="29"/>
      <c r="B182" s="152"/>
      <c r="C182" s="167" t="s">
        <v>307</v>
      </c>
      <c r="D182" s="167" t="s">
        <v>401</v>
      </c>
      <c r="E182" s="168" t="s">
        <v>3397</v>
      </c>
      <c r="F182" s="169" t="s">
        <v>3398</v>
      </c>
      <c r="G182" s="170" t="s">
        <v>3341</v>
      </c>
      <c r="H182" s="171">
        <v>11.615</v>
      </c>
      <c r="I182" s="172"/>
      <c r="J182" s="173">
        <f t="shared" si="30"/>
        <v>0</v>
      </c>
      <c r="K182" s="174"/>
      <c r="L182" s="175"/>
      <c r="M182" s="176" t="s">
        <v>1</v>
      </c>
      <c r="N182" s="177" t="s">
        <v>37</v>
      </c>
      <c r="O182" s="58"/>
      <c r="P182" s="163">
        <f t="shared" si="31"/>
        <v>0</v>
      </c>
      <c r="Q182" s="163">
        <v>2.1999999999999999E-2</v>
      </c>
      <c r="R182" s="163">
        <f t="shared" si="32"/>
        <v>0.25552999999999998</v>
      </c>
      <c r="S182" s="163">
        <v>0</v>
      </c>
      <c r="T182" s="164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227</v>
      </c>
      <c r="AT182" s="165" t="s">
        <v>401</v>
      </c>
      <c r="AU182" s="165" t="s">
        <v>84</v>
      </c>
      <c r="AY182" s="14" t="s">
        <v>211</v>
      </c>
      <c r="BE182" s="166">
        <f t="shared" si="34"/>
        <v>0</v>
      </c>
      <c r="BF182" s="166">
        <f t="shared" si="35"/>
        <v>0</v>
      </c>
      <c r="BG182" s="166">
        <f t="shared" si="36"/>
        <v>0</v>
      </c>
      <c r="BH182" s="166">
        <f t="shared" si="37"/>
        <v>0</v>
      </c>
      <c r="BI182" s="166">
        <f t="shared" si="38"/>
        <v>0</v>
      </c>
      <c r="BJ182" s="14" t="s">
        <v>84</v>
      </c>
      <c r="BK182" s="166">
        <f t="shared" si="39"/>
        <v>0</v>
      </c>
      <c r="BL182" s="14" t="s">
        <v>217</v>
      </c>
      <c r="BM182" s="165" t="s">
        <v>404</v>
      </c>
    </row>
    <row r="183" spans="1:65" s="2" customFormat="1" ht="24.2" customHeight="1" x14ac:dyDescent="0.2">
      <c r="A183" s="29"/>
      <c r="B183" s="152"/>
      <c r="C183" s="153" t="s">
        <v>389</v>
      </c>
      <c r="D183" s="153" t="s">
        <v>213</v>
      </c>
      <c r="E183" s="154" t="s">
        <v>3399</v>
      </c>
      <c r="F183" s="155" t="s">
        <v>3400</v>
      </c>
      <c r="G183" s="156" t="s">
        <v>257</v>
      </c>
      <c r="H183" s="157">
        <v>10.5</v>
      </c>
      <c r="I183" s="158"/>
      <c r="J183" s="159">
        <f t="shared" si="30"/>
        <v>0</v>
      </c>
      <c r="K183" s="160"/>
      <c r="L183" s="30"/>
      <c r="M183" s="161" t="s">
        <v>1</v>
      </c>
      <c r="N183" s="162" t="s">
        <v>37</v>
      </c>
      <c r="O183" s="58"/>
      <c r="P183" s="163">
        <f t="shared" si="31"/>
        <v>0</v>
      </c>
      <c r="Q183" s="163">
        <v>0.14723</v>
      </c>
      <c r="R183" s="163">
        <f t="shared" si="32"/>
        <v>1.5459149999999999</v>
      </c>
      <c r="S183" s="163">
        <v>0</v>
      </c>
      <c r="T183" s="164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217</v>
      </c>
      <c r="AT183" s="165" t="s">
        <v>213</v>
      </c>
      <c r="AU183" s="165" t="s">
        <v>84</v>
      </c>
      <c r="AY183" s="14" t="s">
        <v>211</v>
      </c>
      <c r="BE183" s="166">
        <f t="shared" si="34"/>
        <v>0</v>
      </c>
      <c r="BF183" s="166">
        <f t="shared" si="35"/>
        <v>0</v>
      </c>
      <c r="BG183" s="166">
        <f t="shared" si="36"/>
        <v>0</v>
      </c>
      <c r="BH183" s="166">
        <f t="shared" si="37"/>
        <v>0</v>
      </c>
      <c r="BI183" s="166">
        <f t="shared" si="38"/>
        <v>0</v>
      </c>
      <c r="BJ183" s="14" t="s">
        <v>84</v>
      </c>
      <c r="BK183" s="166">
        <f t="shared" si="39"/>
        <v>0</v>
      </c>
      <c r="BL183" s="14" t="s">
        <v>217</v>
      </c>
      <c r="BM183" s="165" t="s">
        <v>407</v>
      </c>
    </row>
    <row r="184" spans="1:65" s="2" customFormat="1" ht="21.75" customHeight="1" x14ac:dyDescent="0.2">
      <c r="A184" s="29"/>
      <c r="B184" s="152"/>
      <c r="C184" s="167" t="s">
        <v>311</v>
      </c>
      <c r="D184" s="167" t="s">
        <v>401</v>
      </c>
      <c r="E184" s="168" t="s">
        <v>3401</v>
      </c>
      <c r="F184" s="169" t="s">
        <v>3402</v>
      </c>
      <c r="G184" s="170" t="s">
        <v>3341</v>
      </c>
      <c r="H184" s="171">
        <v>21.21</v>
      </c>
      <c r="I184" s="172"/>
      <c r="J184" s="173">
        <f t="shared" si="30"/>
        <v>0</v>
      </c>
      <c r="K184" s="174"/>
      <c r="L184" s="175"/>
      <c r="M184" s="176" t="s">
        <v>1</v>
      </c>
      <c r="N184" s="177" t="s">
        <v>37</v>
      </c>
      <c r="O184" s="58"/>
      <c r="P184" s="163">
        <f t="shared" si="31"/>
        <v>0</v>
      </c>
      <c r="Q184" s="163">
        <v>5.8000000000000003E-2</v>
      </c>
      <c r="R184" s="163">
        <f t="shared" si="32"/>
        <v>1.2301800000000001</v>
      </c>
      <c r="S184" s="163">
        <v>0</v>
      </c>
      <c r="T184" s="164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227</v>
      </c>
      <c r="AT184" s="165" t="s">
        <v>401</v>
      </c>
      <c r="AU184" s="165" t="s">
        <v>84</v>
      </c>
      <c r="AY184" s="14" t="s">
        <v>211</v>
      </c>
      <c r="BE184" s="166">
        <f t="shared" si="34"/>
        <v>0</v>
      </c>
      <c r="BF184" s="166">
        <f t="shared" si="35"/>
        <v>0</v>
      </c>
      <c r="BG184" s="166">
        <f t="shared" si="36"/>
        <v>0</v>
      </c>
      <c r="BH184" s="166">
        <f t="shared" si="37"/>
        <v>0</v>
      </c>
      <c r="BI184" s="166">
        <f t="shared" si="38"/>
        <v>0</v>
      </c>
      <c r="BJ184" s="14" t="s">
        <v>84</v>
      </c>
      <c r="BK184" s="166">
        <f t="shared" si="39"/>
        <v>0</v>
      </c>
      <c r="BL184" s="14" t="s">
        <v>217</v>
      </c>
      <c r="BM184" s="165" t="s">
        <v>411</v>
      </c>
    </row>
    <row r="185" spans="1:65" s="2" customFormat="1" ht="24.2" customHeight="1" x14ac:dyDescent="0.2">
      <c r="A185" s="29"/>
      <c r="B185" s="152"/>
      <c r="C185" s="153" t="s">
        <v>400</v>
      </c>
      <c r="D185" s="153" t="s">
        <v>213</v>
      </c>
      <c r="E185" s="154" t="s">
        <v>3403</v>
      </c>
      <c r="F185" s="155" t="s">
        <v>3404</v>
      </c>
      <c r="G185" s="156" t="s">
        <v>257</v>
      </c>
      <c r="H185" s="157">
        <v>412</v>
      </c>
      <c r="I185" s="158"/>
      <c r="J185" s="159">
        <f t="shared" si="30"/>
        <v>0</v>
      </c>
      <c r="K185" s="160"/>
      <c r="L185" s="30"/>
      <c r="M185" s="161" t="s">
        <v>1</v>
      </c>
      <c r="N185" s="162" t="s">
        <v>37</v>
      </c>
      <c r="O185" s="58"/>
      <c r="P185" s="163">
        <f t="shared" si="31"/>
        <v>0</v>
      </c>
      <c r="Q185" s="163">
        <v>2.0000000000000002E-5</v>
      </c>
      <c r="R185" s="163">
        <f t="shared" si="32"/>
        <v>8.2400000000000008E-3</v>
      </c>
      <c r="S185" s="163">
        <v>0</v>
      </c>
      <c r="T185" s="164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217</v>
      </c>
      <c r="AT185" s="165" t="s">
        <v>213</v>
      </c>
      <c r="AU185" s="165" t="s">
        <v>84</v>
      </c>
      <c r="AY185" s="14" t="s">
        <v>211</v>
      </c>
      <c r="BE185" s="166">
        <f t="shared" si="34"/>
        <v>0</v>
      </c>
      <c r="BF185" s="166">
        <f t="shared" si="35"/>
        <v>0</v>
      </c>
      <c r="BG185" s="166">
        <f t="shared" si="36"/>
        <v>0</v>
      </c>
      <c r="BH185" s="166">
        <f t="shared" si="37"/>
        <v>0</v>
      </c>
      <c r="BI185" s="166">
        <f t="shared" si="38"/>
        <v>0</v>
      </c>
      <c r="BJ185" s="14" t="s">
        <v>84</v>
      </c>
      <c r="BK185" s="166">
        <f t="shared" si="39"/>
        <v>0</v>
      </c>
      <c r="BL185" s="14" t="s">
        <v>217</v>
      </c>
      <c r="BM185" s="165" t="s">
        <v>415</v>
      </c>
    </row>
    <row r="186" spans="1:65" s="2" customFormat="1" ht="24.2" customHeight="1" x14ac:dyDescent="0.2">
      <c r="A186" s="29"/>
      <c r="B186" s="152"/>
      <c r="C186" s="153" t="s">
        <v>314</v>
      </c>
      <c r="D186" s="153" t="s">
        <v>213</v>
      </c>
      <c r="E186" s="154" t="s">
        <v>3405</v>
      </c>
      <c r="F186" s="155" t="s">
        <v>3406</v>
      </c>
      <c r="G186" s="156" t="s">
        <v>257</v>
      </c>
      <c r="H186" s="157">
        <v>412</v>
      </c>
      <c r="I186" s="158"/>
      <c r="J186" s="159">
        <f t="shared" si="30"/>
        <v>0</v>
      </c>
      <c r="K186" s="160"/>
      <c r="L186" s="30"/>
      <c r="M186" s="161" t="s">
        <v>1</v>
      </c>
      <c r="N186" s="162" t="s">
        <v>37</v>
      </c>
      <c r="O186" s="58"/>
      <c r="P186" s="163">
        <f t="shared" si="31"/>
        <v>0</v>
      </c>
      <c r="Q186" s="163">
        <v>0</v>
      </c>
      <c r="R186" s="163">
        <f t="shared" si="32"/>
        <v>0</v>
      </c>
      <c r="S186" s="163">
        <v>0</v>
      </c>
      <c r="T186" s="164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217</v>
      </c>
      <c r="AT186" s="165" t="s">
        <v>213</v>
      </c>
      <c r="AU186" s="165" t="s">
        <v>84</v>
      </c>
      <c r="AY186" s="14" t="s">
        <v>211</v>
      </c>
      <c r="BE186" s="166">
        <f t="shared" si="34"/>
        <v>0</v>
      </c>
      <c r="BF186" s="166">
        <f t="shared" si="35"/>
        <v>0</v>
      </c>
      <c r="BG186" s="166">
        <f t="shared" si="36"/>
        <v>0</v>
      </c>
      <c r="BH186" s="166">
        <f t="shared" si="37"/>
        <v>0</v>
      </c>
      <c r="BI186" s="166">
        <f t="shared" si="38"/>
        <v>0</v>
      </c>
      <c r="BJ186" s="14" t="s">
        <v>84</v>
      </c>
      <c r="BK186" s="166">
        <f t="shared" si="39"/>
        <v>0</v>
      </c>
      <c r="BL186" s="14" t="s">
        <v>217</v>
      </c>
      <c r="BM186" s="165" t="s">
        <v>421</v>
      </c>
    </row>
    <row r="187" spans="1:65" s="2" customFormat="1" ht="16.5" customHeight="1" x14ac:dyDescent="0.2">
      <c r="A187" s="29"/>
      <c r="B187" s="152"/>
      <c r="C187" s="167" t="s">
        <v>408</v>
      </c>
      <c r="D187" s="167" t="s">
        <v>401</v>
      </c>
      <c r="E187" s="168" t="s">
        <v>3407</v>
      </c>
      <c r="F187" s="169" t="s">
        <v>3408</v>
      </c>
      <c r="G187" s="170" t="s">
        <v>238</v>
      </c>
      <c r="H187" s="171">
        <v>0.03</v>
      </c>
      <c r="I187" s="172"/>
      <c r="J187" s="173">
        <f t="shared" si="30"/>
        <v>0</v>
      </c>
      <c r="K187" s="174"/>
      <c r="L187" s="175"/>
      <c r="M187" s="176" t="s">
        <v>1</v>
      </c>
      <c r="N187" s="177" t="s">
        <v>37</v>
      </c>
      <c r="O187" s="58"/>
      <c r="P187" s="163">
        <f t="shared" si="31"/>
        <v>0</v>
      </c>
      <c r="Q187" s="163">
        <v>1</v>
      </c>
      <c r="R187" s="163">
        <f t="shared" si="32"/>
        <v>0.03</v>
      </c>
      <c r="S187" s="163">
        <v>0</v>
      </c>
      <c r="T187" s="164">
        <f t="shared" si="3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227</v>
      </c>
      <c r="AT187" s="165" t="s">
        <v>401</v>
      </c>
      <c r="AU187" s="165" t="s">
        <v>84</v>
      </c>
      <c r="AY187" s="14" t="s">
        <v>211</v>
      </c>
      <c r="BE187" s="166">
        <f t="shared" si="34"/>
        <v>0</v>
      </c>
      <c r="BF187" s="166">
        <f t="shared" si="35"/>
        <v>0</v>
      </c>
      <c r="BG187" s="166">
        <f t="shared" si="36"/>
        <v>0</v>
      </c>
      <c r="BH187" s="166">
        <f t="shared" si="37"/>
        <v>0</v>
      </c>
      <c r="BI187" s="166">
        <f t="shared" si="38"/>
        <v>0</v>
      </c>
      <c r="BJ187" s="14" t="s">
        <v>84</v>
      </c>
      <c r="BK187" s="166">
        <f t="shared" si="39"/>
        <v>0</v>
      </c>
      <c r="BL187" s="14" t="s">
        <v>217</v>
      </c>
      <c r="BM187" s="165" t="s">
        <v>424</v>
      </c>
    </row>
    <row r="188" spans="1:65" s="2" customFormat="1" ht="24.2" customHeight="1" x14ac:dyDescent="0.2">
      <c r="A188" s="29"/>
      <c r="B188" s="152"/>
      <c r="C188" s="153" t="s">
        <v>322</v>
      </c>
      <c r="D188" s="153" t="s">
        <v>213</v>
      </c>
      <c r="E188" s="154" t="s">
        <v>3409</v>
      </c>
      <c r="F188" s="155" t="s">
        <v>3410</v>
      </c>
      <c r="G188" s="156" t="s">
        <v>257</v>
      </c>
      <c r="H188" s="157">
        <v>10.5</v>
      </c>
      <c r="I188" s="158"/>
      <c r="J188" s="159">
        <f t="shared" si="30"/>
        <v>0</v>
      </c>
      <c r="K188" s="160"/>
      <c r="L188" s="30"/>
      <c r="M188" s="161" t="s">
        <v>1</v>
      </c>
      <c r="N188" s="162" t="s">
        <v>37</v>
      </c>
      <c r="O188" s="58"/>
      <c r="P188" s="163">
        <f t="shared" si="31"/>
        <v>0</v>
      </c>
      <c r="Q188" s="163">
        <v>2.0000000000000002E-5</v>
      </c>
      <c r="R188" s="163">
        <f t="shared" si="32"/>
        <v>2.1000000000000001E-4</v>
      </c>
      <c r="S188" s="163">
        <v>0</v>
      </c>
      <c r="T188" s="164">
        <f t="shared" si="3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217</v>
      </c>
      <c r="AT188" s="165" t="s">
        <v>213</v>
      </c>
      <c r="AU188" s="165" t="s">
        <v>84</v>
      </c>
      <c r="AY188" s="14" t="s">
        <v>211</v>
      </c>
      <c r="BE188" s="166">
        <f t="shared" si="34"/>
        <v>0</v>
      </c>
      <c r="BF188" s="166">
        <f t="shared" si="35"/>
        <v>0</v>
      </c>
      <c r="BG188" s="166">
        <f t="shared" si="36"/>
        <v>0</v>
      </c>
      <c r="BH188" s="166">
        <f t="shared" si="37"/>
        <v>0</v>
      </c>
      <c r="BI188" s="166">
        <f t="shared" si="38"/>
        <v>0</v>
      </c>
      <c r="BJ188" s="14" t="s">
        <v>84</v>
      </c>
      <c r="BK188" s="166">
        <f t="shared" si="39"/>
        <v>0</v>
      </c>
      <c r="BL188" s="14" t="s">
        <v>217</v>
      </c>
      <c r="BM188" s="165" t="s">
        <v>428</v>
      </c>
    </row>
    <row r="189" spans="1:65" s="2" customFormat="1" ht="24.2" customHeight="1" x14ac:dyDescent="0.2">
      <c r="A189" s="29"/>
      <c r="B189" s="152"/>
      <c r="C189" s="153" t="s">
        <v>418</v>
      </c>
      <c r="D189" s="153" t="s">
        <v>213</v>
      </c>
      <c r="E189" s="154" t="s">
        <v>3411</v>
      </c>
      <c r="F189" s="155" t="s">
        <v>3412</v>
      </c>
      <c r="G189" s="156" t="s">
        <v>257</v>
      </c>
      <c r="H189" s="157">
        <v>54</v>
      </c>
      <c r="I189" s="158"/>
      <c r="J189" s="159">
        <f t="shared" si="30"/>
        <v>0</v>
      </c>
      <c r="K189" s="160"/>
      <c r="L189" s="30"/>
      <c r="M189" s="161" t="s">
        <v>1</v>
      </c>
      <c r="N189" s="162" t="s">
        <v>37</v>
      </c>
      <c r="O189" s="58"/>
      <c r="P189" s="163">
        <f t="shared" si="31"/>
        <v>0</v>
      </c>
      <c r="Q189" s="163">
        <v>5.0000000000000002E-5</v>
      </c>
      <c r="R189" s="163">
        <f t="shared" si="32"/>
        <v>2.7000000000000001E-3</v>
      </c>
      <c r="S189" s="163">
        <v>0</v>
      </c>
      <c r="T189" s="164">
        <f t="shared" si="3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217</v>
      </c>
      <c r="AT189" s="165" t="s">
        <v>213</v>
      </c>
      <c r="AU189" s="165" t="s">
        <v>84</v>
      </c>
      <c r="AY189" s="14" t="s">
        <v>211</v>
      </c>
      <c r="BE189" s="166">
        <f t="shared" si="34"/>
        <v>0</v>
      </c>
      <c r="BF189" s="166">
        <f t="shared" si="35"/>
        <v>0</v>
      </c>
      <c r="BG189" s="166">
        <f t="shared" si="36"/>
        <v>0</v>
      </c>
      <c r="BH189" s="166">
        <f t="shared" si="37"/>
        <v>0</v>
      </c>
      <c r="BI189" s="166">
        <f t="shared" si="38"/>
        <v>0</v>
      </c>
      <c r="BJ189" s="14" t="s">
        <v>84</v>
      </c>
      <c r="BK189" s="166">
        <f t="shared" si="39"/>
        <v>0</v>
      </c>
      <c r="BL189" s="14" t="s">
        <v>217</v>
      </c>
      <c r="BM189" s="165" t="s">
        <v>431</v>
      </c>
    </row>
    <row r="190" spans="1:65" s="2" customFormat="1" ht="24.2" customHeight="1" x14ac:dyDescent="0.2">
      <c r="A190" s="29"/>
      <c r="B190" s="152"/>
      <c r="C190" s="153" t="s">
        <v>326</v>
      </c>
      <c r="D190" s="153" t="s">
        <v>213</v>
      </c>
      <c r="E190" s="154" t="s">
        <v>3413</v>
      </c>
      <c r="F190" s="155" t="s">
        <v>3414</v>
      </c>
      <c r="G190" s="156" t="s">
        <v>257</v>
      </c>
      <c r="H190" s="157">
        <v>54</v>
      </c>
      <c r="I190" s="158"/>
      <c r="J190" s="159">
        <f t="shared" si="30"/>
        <v>0</v>
      </c>
      <c r="K190" s="160"/>
      <c r="L190" s="30"/>
      <c r="M190" s="161" t="s">
        <v>1</v>
      </c>
      <c r="N190" s="162" t="s">
        <v>37</v>
      </c>
      <c r="O190" s="58"/>
      <c r="P190" s="163">
        <f t="shared" si="31"/>
        <v>0</v>
      </c>
      <c r="Q190" s="163">
        <v>8.0000000000000007E-5</v>
      </c>
      <c r="R190" s="163">
        <f t="shared" si="32"/>
        <v>4.3200000000000001E-3</v>
      </c>
      <c r="S190" s="163">
        <v>0</v>
      </c>
      <c r="T190" s="164">
        <f t="shared" si="3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217</v>
      </c>
      <c r="AT190" s="165" t="s">
        <v>213</v>
      </c>
      <c r="AU190" s="165" t="s">
        <v>84</v>
      </c>
      <c r="AY190" s="14" t="s">
        <v>211</v>
      </c>
      <c r="BE190" s="166">
        <f t="shared" si="34"/>
        <v>0</v>
      </c>
      <c r="BF190" s="166">
        <f t="shared" si="35"/>
        <v>0</v>
      </c>
      <c r="BG190" s="166">
        <f t="shared" si="36"/>
        <v>0</v>
      </c>
      <c r="BH190" s="166">
        <f t="shared" si="37"/>
        <v>0</v>
      </c>
      <c r="BI190" s="166">
        <f t="shared" si="38"/>
        <v>0</v>
      </c>
      <c r="BJ190" s="14" t="s">
        <v>84</v>
      </c>
      <c r="BK190" s="166">
        <f t="shared" si="39"/>
        <v>0</v>
      </c>
      <c r="BL190" s="14" t="s">
        <v>217</v>
      </c>
      <c r="BM190" s="165" t="s">
        <v>435</v>
      </c>
    </row>
    <row r="191" spans="1:65" s="2" customFormat="1" ht="16.5" customHeight="1" x14ac:dyDescent="0.2">
      <c r="A191" s="29"/>
      <c r="B191" s="152"/>
      <c r="C191" s="153" t="s">
        <v>425</v>
      </c>
      <c r="D191" s="153" t="s">
        <v>213</v>
      </c>
      <c r="E191" s="154" t="s">
        <v>3415</v>
      </c>
      <c r="F191" s="155" t="s">
        <v>3416</v>
      </c>
      <c r="G191" s="156" t="s">
        <v>216</v>
      </c>
      <c r="H191" s="157">
        <v>1202</v>
      </c>
      <c r="I191" s="158"/>
      <c r="J191" s="159">
        <f t="shared" si="30"/>
        <v>0</v>
      </c>
      <c r="K191" s="160"/>
      <c r="L191" s="30"/>
      <c r="M191" s="161" t="s">
        <v>1</v>
      </c>
      <c r="N191" s="162" t="s">
        <v>37</v>
      </c>
      <c r="O191" s="58"/>
      <c r="P191" s="163">
        <f t="shared" si="31"/>
        <v>0</v>
      </c>
      <c r="Q191" s="163">
        <v>0</v>
      </c>
      <c r="R191" s="163">
        <f t="shared" si="32"/>
        <v>0</v>
      </c>
      <c r="S191" s="163">
        <v>0</v>
      </c>
      <c r="T191" s="164">
        <f t="shared" si="3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217</v>
      </c>
      <c r="AT191" s="165" t="s">
        <v>213</v>
      </c>
      <c r="AU191" s="165" t="s">
        <v>84</v>
      </c>
      <c r="AY191" s="14" t="s">
        <v>211</v>
      </c>
      <c r="BE191" s="166">
        <f t="shared" si="34"/>
        <v>0</v>
      </c>
      <c r="BF191" s="166">
        <f t="shared" si="35"/>
        <v>0</v>
      </c>
      <c r="BG191" s="166">
        <f t="shared" si="36"/>
        <v>0</v>
      </c>
      <c r="BH191" s="166">
        <f t="shared" si="37"/>
        <v>0</v>
      </c>
      <c r="BI191" s="166">
        <f t="shared" si="38"/>
        <v>0</v>
      </c>
      <c r="BJ191" s="14" t="s">
        <v>84</v>
      </c>
      <c r="BK191" s="166">
        <f t="shared" si="39"/>
        <v>0</v>
      </c>
      <c r="BL191" s="14" t="s">
        <v>217</v>
      </c>
      <c r="BM191" s="165" t="s">
        <v>438</v>
      </c>
    </row>
    <row r="192" spans="1:65" s="2" customFormat="1" ht="16.5" customHeight="1" x14ac:dyDescent="0.2">
      <c r="A192" s="29"/>
      <c r="B192" s="152"/>
      <c r="C192" s="153" t="s">
        <v>329</v>
      </c>
      <c r="D192" s="153" t="s">
        <v>213</v>
      </c>
      <c r="E192" s="154" t="s">
        <v>3417</v>
      </c>
      <c r="F192" s="155" t="s">
        <v>3418</v>
      </c>
      <c r="G192" s="156" t="s">
        <v>238</v>
      </c>
      <c r="H192" s="157">
        <v>61.054000000000002</v>
      </c>
      <c r="I192" s="158"/>
      <c r="J192" s="159">
        <f t="shared" si="30"/>
        <v>0</v>
      </c>
      <c r="K192" s="160"/>
      <c r="L192" s="30"/>
      <c r="M192" s="161" t="s">
        <v>1</v>
      </c>
      <c r="N192" s="162" t="s">
        <v>37</v>
      </c>
      <c r="O192" s="58"/>
      <c r="P192" s="163">
        <f t="shared" si="31"/>
        <v>0</v>
      </c>
      <c r="Q192" s="163">
        <v>0</v>
      </c>
      <c r="R192" s="163">
        <f t="shared" si="32"/>
        <v>0</v>
      </c>
      <c r="S192" s="163">
        <v>0</v>
      </c>
      <c r="T192" s="164">
        <f t="shared" si="3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217</v>
      </c>
      <c r="AT192" s="165" t="s">
        <v>213</v>
      </c>
      <c r="AU192" s="165" t="s">
        <v>84</v>
      </c>
      <c r="AY192" s="14" t="s">
        <v>211</v>
      </c>
      <c r="BE192" s="166">
        <f t="shared" si="34"/>
        <v>0</v>
      </c>
      <c r="BF192" s="166">
        <f t="shared" si="35"/>
        <v>0</v>
      </c>
      <c r="BG192" s="166">
        <f t="shared" si="36"/>
        <v>0</v>
      </c>
      <c r="BH192" s="166">
        <f t="shared" si="37"/>
        <v>0</v>
      </c>
      <c r="BI192" s="166">
        <f t="shared" si="38"/>
        <v>0</v>
      </c>
      <c r="BJ192" s="14" t="s">
        <v>84</v>
      </c>
      <c r="BK192" s="166">
        <f t="shared" si="39"/>
        <v>0</v>
      </c>
      <c r="BL192" s="14" t="s">
        <v>217</v>
      </c>
      <c r="BM192" s="165" t="s">
        <v>444</v>
      </c>
    </row>
    <row r="193" spans="1:65" s="2" customFormat="1" ht="16.5" customHeight="1" x14ac:dyDescent="0.2">
      <c r="A193" s="29"/>
      <c r="B193" s="152"/>
      <c r="C193" s="153" t="s">
        <v>432</v>
      </c>
      <c r="D193" s="153" t="s">
        <v>213</v>
      </c>
      <c r="E193" s="154" t="s">
        <v>3419</v>
      </c>
      <c r="F193" s="155" t="s">
        <v>3420</v>
      </c>
      <c r="G193" s="156" t="s">
        <v>238</v>
      </c>
      <c r="H193" s="157">
        <v>462.54199999999997</v>
      </c>
      <c r="I193" s="158"/>
      <c r="J193" s="159">
        <f t="shared" si="30"/>
        <v>0</v>
      </c>
      <c r="K193" s="160"/>
      <c r="L193" s="30"/>
      <c r="M193" s="161" t="s">
        <v>1</v>
      </c>
      <c r="N193" s="162" t="s">
        <v>37</v>
      </c>
      <c r="O193" s="58"/>
      <c r="P193" s="163">
        <f t="shared" si="31"/>
        <v>0</v>
      </c>
      <c r="Q193" s="163">
        <v>0</v>
      </c>
      <c r="R193" s="163">
        <f t="shared" si="32"/>
        <v>0</v>
      </c>
      <c r="S193" s="163">
        <v>0</v>
      </c>
      <c r="T193" s="164">
        <f t="shared" si="3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217</v>
      </c>
      <c r="AT193" s="165" t="s">
        <v>213</v>
      </c>
      <c r="AU193" s="165" t="s">
        <v>84</v>
      </c>
      <c r="AY193" s="14" t="s">
        <v>211</v>
      </c>
      <c r="BE193" s="166">
        <f t="shared" si="34"/>
        <v>0</v>
      </c>
      <c r="BF193" s="166">
        <f t="shared" si="35"/>
        <v>0</v>
      </c>
      <c r="BG193" s="166">
        <f t="shared" si="36"/>
        <v>0</v>
      </c>
      <c r="BH193" s="166">
        <f t="shared" si="37"/>
        <v>0</v>
      </c>
      <c r="BI193" s="166">
        <f t="shared" si="38"/>
        <v>0</v>
      </c>
      <c r="BJ193" s="14" t="s">
        <v>84</v>
      </c>
      <c r="BK193" s="166">
        <f t="shared" si="39"/>
        <v>0</v>
      </c>
      <c r="BL193" s="14" t="s">
        <v>217</v>
      </c>
      <c r="BM193" s="165" t="s">
        <v>447</v>
      </c>
    </row>
    <row r="194" spans="1:65" s="2" customFormat="1" ht="16.5" customHeight="1" x14ac:dyDescent="0.2">
      <c r="A194" s="29"/>
      <c r="B194" s="152"/>
      <c r="C194" s="153" t="s">
        <v>333</v>
      </c>
      <c r="D194" s="153" t="s">
        <v>213</v>
      </c>
      <c r="E194" s="154" t="s">
        <v>3421</v>
      </c>
      <c r="F194" s="155" t="s">
        <v>3422</v>
      </c>
      <c r="G194" s="156" t="s">
        <v>238</v>
      </c>
      <c r="H194" s="157">
        <v>522.07399999999996</v>
      </c>
      <c r="I194" s="158"/>
      <c r="J194" s="159">
        <f t="shared" si="30"/>
        <v>0</v>
      </c>
      <c r="K194" s="160"/>
      <c r="L194" s="30"/>
      <c r="M194" s="161" t="s">
        <v>1</v>
      </c>
      <c r="N194" s="162" t="s">
        <v>37</v>
      </c>
      <c r="O194" s="58"/>
      <c r="P194" s="163">
        <f t="shared" si="31"/>
        <v>0</v>
      </c>
      <c r="Q194" s="163">
        <v>0</v>
      </c>
      <c r="R194" s="163">
        <f t="shared" si="32"/>
        <v>0</v>
      </c>
      <c r="S194" s="163">
        <v>0</v>
      </c>
      <c r="T194" s="164">
        <f t="shared" si="3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217</v>
      </c>
      <c r="AT194" s="165" t="s">
        <v>213</v>
      </c>
      <c r="AU194" s="165" t="s">
        <v>84</v>
      </c>
      <c r="AY194" s="14" t="s">
        <v>211</v>
      </c>
      <c r="BE194" s="166">
        <f t="shared" si="34"/>
        <v>0</v>
      </c>
      <c r="BF194" s="166">
        <f t="shared" si="35"/>
        <v>0</v>
      </c>
      <c r="BG194" s="166">
        <f t="shared" si="36"/>
        <v>0</v>
      </c>
      <c r="BH194" s="166">
        <f t="shared" si="37"/>
        <v>0</v>
      </c>
      <c r="BI194" s="166">
        <f t="shared" si="38"/>
        <v>0</v>
      </c>
      <c r="BJ194" s="14" t="s">
        <v>84</v>
      </c>
      <c r="BK194" s="166">
        <f t="shared" si="39"/>
        <v>0</v>
      </c>
      <c r="BL194" s="14" t="s">
        <v>217</v>
      </c>
      <c r="BM194" s="165" t="s">
        <v>451</v>
      </c>
    </row>
    <row r="195" spans="1:65" s="2" customFormat="1" ht="16.5" customHeight="1" x14ac:dyDescent="0.2">
      <c r="A195" s="29"/>
      <c r="B195" s="152"/>
      <c r="C195" s="153" t="s">
        <v>441</v>
      </c>
      <c r="D195" s="153" t="s">
        <v>213</v>
      </c>
      <c r="E195" s="154" t="s">
        <v>3423</v>
      </c>
      <c r="F195" s="155" t="s">
        <v>3424</v>
      </c>
      <c r="G195" s="156" t="s">
        <v>238</v>
      </c>
      <c r="H195" s="157">
        <v>7309.0360000000001</v>
      </c>
      <c r="I195" s="158"/>
      <c r="J195" s="159">
        <f t="shared" si="30"/>
        <v>0</v>
      </c>
      <c r="K195" s="160"/>
      <c r="L195" s="30"/>
      <c r="M195" s="161" t="s">
        <v>1</v>
      </c>
      <c r="N195" s="162" t="s">
        <v>37</v>
      </c>
      <c r="O195" s="58"/>
      <c r="P195" s="163">
        <f t="shared" si="31"/>
        <v>0</v>
      </c>
      <c r="Q195" s="163">
        <v>0</v>
      </c>
      <c r="R195" s="163">
        <f t="shared" si="32"/>
        <v>0</v>
      </c>
      <c r="S195" s="163">
        <v>0</v>
      </c>
      <c r="T195" s="164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217</v>
      </c>
      <c r="AT195" s="165" t="s">
        <v>213</v>
      </c>
      <c r="AU195" s="165" t="s">
        <v>84</v>
      </c>
      <c r="AY195" s="14" t="s">
        <v>211</v>
      </c>
      <c r="BE195" s="166">
        <f t="shared" si="34"/>
        <v>0</v>
      </c>
      <c r="BF195" s="166">
        <f t="shared" si="35"/>
        <v>0</v>
      </c>
      <c r="BG195" s="166">
        <f t="shared" si="36"/>
        <v>0</v>
      </c>
      <c r="BH195" s="166">
        <f t="shared" si="37"/>
        <v>0</v>
      </c>
      <c r="BI195" s="166">
        <f t="shared" si="38"/>
        <v>0</v>
      </c>
      <c r="BJ195" s="14" t="s">
        <v>84</v>
      </c>
      <c r="BK195" s="166">
        <f t="shared" si="39"/>
        <v>0</v>
      </c>
      <c r="BL195" s="14" t="s">
        <v>217</v>
      </c>
      <c r="BM195" s="165" t="s">
        <v>454</v>
      </c>
    </row>
    <row r="196" spans="1:65" s="2" customFormat="1" ht="21.75" customHeight="1" x14ac:dyDescent="0.2">
      <c r="A196" s="29"/>
      <c r="B196" s="152"/>
      <c r="C196" s="153" t="s">
        <v>336</v>
      </c>
      <c r="D196" s="153" t="s">
        <v>213</v>
      </c>
      <c r="E196" s="154" t="s">
        <v>3425</v>
      </c>
      <c r="F196" s="155" t="s">
        <v>3426</v>
      </c>
      <c r="G196" s="156" t="s">
        <v>238</v>
      </c>
      <c r="H196" s="157">
        <v>1.522</v>
      </c>
      <c r="I196" s="158"/>
      <c r="J196" s="159">
        <f t="shared" si="30"/>
        <v>0</v>
      </c>
      <c r="K196" s="160"/>
      <c r="L196" s="30"/>
      <c r="M196" s="161" t="s">
        <v>1</v>
      </c>
      <c r="N196" s="162" t="s">
        <v>37</v>
      </c>
      <c r="O196" s="58"/>
      <c r="P196" s="163">
        <f t="shared" si="31"/>
        <v>0</v>
      </c>
      <c r="Q196" s="163">
        <v>0</v>
      </c>
      <c r="R196" s="163">
        <f t="shared" si="32"/>
        <v>0</v>
      </c>
      <c r="S196" s="163">
        <v>0</v>
      </c>
      <c r="T196" s="164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217</v>
      </c>
      <c r="AT196" s="165" t="s">
        <v>213</v>
      </c>
      <c r="AU196" s="165" t="s">
        <v>84</v>
      </c>
      <c r="AY196" s="14" t="s">
        <v>211</v>
      </c>
      <c r="BE196" s="166">
        <f t="shared" si="34"/>
        <v>0</v>
      </c>
      <c r="BF196" s="166">
        <f t="shared" si="35"/>
        <v>0</v>
      </c>
      <c r="BG196" s="166">
        <f t="shared" si="36"/>
        <v>0</v>
      </c>
      <c r="BH196" s="166">
        <f t="shared" si="37"/>
        <v>0</v>
      </c>
      <c r="BI196" s="166">
        <f t="shared" si="38"/>
        <v>0</v>
      </c>
      <c r="BJ196" s="14" t="s">
        <v>84</v>
      </c>
      <c r="BK196" s="166">
        <f t="shared" si="39"/>
        <v>0</v>
      </c>
      <c r="BL196" s="14" t="s">
        <v>217</v>
      </c>
      <c r="BM196" s="165" t="s">
        <v>458</v>
      </c>
    </row>
    <row r="197" spans="1:65" s="2" customFormat="1" ht="21.75" customHeight="1" x14ac:dyDescent="0.2">
      <c r="A197" s="29"/>
      <c r="B197" s="152"/>
      <c r="C197" s="153" t="s">
        <v>448</v>
      </c>
      <c r="D197" s="153" t="s">
        <v>213</v>
      </c>
      <c r="E197" s="154" t="s">
        <v>3427</v>
      </c>
      <c r="F197" s="155" t="s">
        <v>3428</v>
      </c>
      <c r="G197" s="156" t="s">
        <v>238</v>
      </c>
      <c r="H197" s="157">
        <v>3.044</v>
      </c>
      <c r="I197" s="158"/>
      <c r="J197" s="159">
        <f t="shared" si="30"/>
        <v>0</v>
      </c>
      <c r="K197" s="160"/>
      <c r="L197" s="30"/>
      <c r="M197" s="161" t="s">
        <v>1</v>
      </c>
      <c r="N197" s="162" t="s">
        <v>37</v>
      </c>
      <c r="O197" s="58"/>
      <c r="P197" s="163">
        <f t="shared" si="31"/>
        <v>0</v>
      </c>
      <c r="Q197" s="163">
        <v>0</v>
      </c>
      <c r="R197" s="163">
        <f t="shared" si="32"/>
        <v>0</v>
      </c>
      <c r="S197" s="163">
        <v>0</v>
      </c>
      <c r="T197" s="164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217</v>
      </c>
      <c r="AT197" s="165" t="s">
        <v>213</v>
      </c>
      <c r="AU197" s="165" t="s">
        <v>84</v>
      </c>
      <c r="AY197" s="14" t="s">
        <v>211</v>
      </c>
      <c r="BE197" s="166">
        <f t="shared" si="34"/>
        <v>0</v>
      </c>
      <c r="BF197" s="166">
        <f t="shared" si="35"/>
        <v>0</v>
      </c>
      <c r="BG197" s="166">
        <f t="shared" si="36"/>
        <v>0</v>
      </c>
      <c r="BH197" s="166">
        <f t="shared" si="37"/>
        <v>0</v>
      </c>
      <c r="BI197" s="166">
        <f t="shared" si="38"/>
        <v>0</v>
      </c>
      <c r="BJ197" s="14" t="s">
        <v>84</v>
      </c>
      <c r="BK197" s="166">
        <f t="shared" si="39"/>
        <v>0</v>
      </c>
      <c r="BL197" s="14" t="s">
        <v>217</v>
      </c>
      <c r="BM197" s="165" t="s">
        <v>461</v>
      </c>
    </row>
    <row r="198" spans="1:65" s="2" customFormat="1" ht="16.5" customHeight="1" x14ac:dyDescent="0.2">
      <c r="A198" s="29"/>
      <c r="B198" s="152"/>
      <c r="C198" s="153" t="s">
        <v>340</v>
      </c>
      <c r="D198" s="153" t="s">
        <v>213</v>
      </c>
      <c r="E198" s="154" t="s">
        <v>3429</v>
      </c>
      <c r="F198" s="155" t="s">
        <v>3430</v>
      </c>
      <c r="G198" s="156" t="s">
        <v>238</v>
      </c>
      <c r="H198" s="157">
        <v>814.76800000000003</v>
      </c>
      <c r="I198" s="158"/>
      <c r="J198" s="159">
        <f t="shared" si="30"/>
        <v>0</v>
      </c>
      <c r="K198" s="160"/>
      <c r="L198" s="30"/>
      <c r="M198" s="179" t="s">
        <v>1</v>
      </c>
      <c r="N198" s="180" t="s">
        <v>37</v>
      </c>
      <c r="O198" s="181"/>
      <c r="P198" s="182">
        <f t="shared" si="31"/>
        <v>0</v>
      </c>
      <c r="Q198" s="182">
        <v>0</v>
      </c>
      <c r="R198" s="182">
        <f t="shared" si="32"/>
        <v>0</v>
      </c>
      <c r="S198" s="182">
        <v>0</v>
      </c>
      <c r="T198" s="183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217</v>
      </c>
      <c r="AT198" s="165" t="s">
        <v>213</v>
      </c>
      <c r="AU198" s="165" t="s">
        <v>84</v>
      </c>
      <c r="AY198" s="14" t="s">
        <v>211</v>
      </c>
      <c r="BE198" s="166">
        <f t="shared" si="34"/>
        <v>0</v>
      </c>
      <c r="BF198" s="166">
        <f t="shared" si="35"/>
        <v>0</v>
      </c>
      <c r="BG198" s="166">
        <f t="shared" si="36"/>
        <v>0</v>
      </c>
      <c r="BH198" s="166">
        <f t="shared" si="37"/>
        <v>0</v>
      </c>
      <c r="BI198" s="166">
        <f t="shared" si="38"/>
        <v>0</v>
      </c>
      <c r="BJ198" s="14" t="s">
        <v>84</v>
      </c>
      <c r="BK198" s="166">
        <f t="shared" si="39"/>
        <v>0</v>
      </c>
      <c r="BL198" s="14" t="s">
        <v>217</v>
      </c>
      <c r="BM198" s="165" t="s">
        <v>465</v>
      </c>
    </row>
    <row r="199" spans="1:65" s="2" customFormat="1" ht="6.95" customHeight="1" x14ac:dyDescent="0.2">
      <c r="A199" s="29"/>
      <c r="B199" s="47"/>
      <c r="C199" s="48"/>
      <c r="D199" s="48"/>
      <c r="E199" s="48"/>
      <c r="F199" s="48"/>
      <c r="G199" s="48"/>
      <c r="H199" s="48"/>
      <c r="I199" s="48"/>
      <c r="J199" s="48"/>
      <c r="K199" s="48"/>
      <c r="L199" s="30"/>
      <c r="M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</row>
  </sheetData>
  <autoFilter ref="C126:K198" xr:uid="{00000000-0009-0000-0000-00001B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2:BM141"/>
  <sheetViews>
    <sheetView showGridLines="0" workbookViewId="0">
      <selection activeCell="J116" sqref="J116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175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2" customFormat="1" ht="12" hidden="1" customHeight="1" x14ac:dyDescent="0.2">
      <c r="A8" s="29"/>
      <c r="B8" s="30"/>
      <c r="C8" s="29"/>
      <c r="D8" s="24" t="s">
        <v>177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 x14ac:dyDescent="0.2">
      <c r="A9" s="29"/>
      <c r="B9" s="30"/>
      <c r="C9" s="29"/>
      <c r="D9" s="29"/>
      <c r="E9" s="225" t="s">
        <v>3431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idden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 x14ac:dyDescent="0.2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 x14ac:dyDescent="0.2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>
        <f>'Rekapitulácia stavby'!AN8</f>
        <v>0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 x14ac:dyDescent="0.2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24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 x14ac:dyDescent="0.2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 x14ac:dyDescent="0.2">
      <c r="A18" s="29"/>
      <c r="B18" s="30"/>
      <c r="C18" s="29"/>
      <c r="D18" s="29"/>
      <c r="E18" s="254" t="str">
        <f>'Rekapitulácia stavby'!E14</f>
        <v>Vyplň údaj</v>
      </c>
      <c r="F18" s="237"/>
      <c r="G18" s="237"/>
      <c r="H18" s="237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 x14ac:dyDescent="0.2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 x14ac:dyDescent="0.2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 x14ac:dyDescent="0.2">
      <c r="A23" s="29"/>
      <c r="B23" s="30"/>
      <c r="C23" s="29"/>
      <c r="D23" s="24" t="s">
        <v>28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 x14ac:dyDescent="0.2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 x14ac:dyDescent="0.2">
      <c r="A26" s="29"/>
      <c r="B26" s="30"/>
      <c r="C26" s="29"/>
      <c r="D26" s="24" t="s">
        <v>30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 x14ac:dyDescent="0.2">
      <c r="A27" s="99"/>
      <c r="B27" s="100"/>
      <c r="C27" s="99"/>
      <c r="D27" s="99"/>
      <c r="E27" s="241" t="s">
        <v>1</v>
      </c>
      <c r="F27" s="241"/>
      <c r="G27" s="241"/>
      <c r="H27" s="241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hidden="1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 x14ac:dyDescent="0.2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 x14ac:dyDescent="0.2">
      <c r="A30" s="29"/>
      <c r="B30" s="30"/>
      <c r="C30" s="29"/>
      <c r="D30" s="102" t="s">
        <v>31</v>
      </c>
      <c r="E30" s="29"/>
      <c r="F30" s="29"/>
      <c r="G30" s="29"/>
      <c r="H30" s="29"/>
      <c r="I30" s="29"/>
      <c r="J30" s="71">
        <f>ROUND(J122,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 x14ac:dyDescent="0.2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 x14ac:dyDescent="0.2">
      <c r="A33" s="29"/>
      <c r="B33" s="30"/>
      <c r="C33" s="29"/>
      <c r="D33" s="103" t="s">
        <v>35</v>
      </c>
      <c r="E33" s="35" t="s">
        <v>36</v>
      </c>
      <c r="F33" s="104">
        <f>ROUND((SUM(BE122:BE140)),  2)</f>
        <v>0</v>
      </c>
      <c r="G33" s="105"/>
      <c r="H33" s="105"/>
      <c r="I33" s="106">
        <v>0.23</v>
      </c>
      <c r="J33" s="104">
        <f>ROUND(((SUM(BE122:BE140))*I33),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35" t="s">
        <v>37</v>
      </c>
      <c r="F34" s="104">
        <f>ROUND((SUM(BF122:BF140)),  2)</f>
        <v>0</v>
      </c>
      <c r="G34" s="105"/>
      <c r="H34" s="105"/>
      <c r="I34" s="106">
        <v>0.23</v>
      </c>
      <c r="J34" s="104">
        <f>ROUND(((SUM(BF122:BF140))*I34),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4" t="s">
        <v>38</v>
      </c>
      <c r="F35" s="107">
        <f>ROUND((SUM(BG122:BG140)),  2)</f>
        <v>0</v>
      </c>
      <c r="G35" s="29"/>
      <c r="H35" s="29"/>
      <c r="I35" s="108">
        <v>0.23</v>
      </c>
      <c r="J35" s="107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4" t="s">
        <v>39</v>
      </c>
      <c r="F36" s="107">
        <f>ROUND((SUM(BH122:BH140)),  2)</f>
        <v>0</v>
      </c>
      <c r="G36" s="29"/>
      <c r="H36" s="29"/>
      <c r="I36" s="108">
        <v>0.23</v>
      </c>
      <c r="J36" s="107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35" t="s">
        <v>40</v>
      </c>
      <c r="F37" s="104">
        <f>ROUND((SUM(BI122:BI140)),  2)</f>
        <v>0</v>
      </c>
      <c r="G37" s="105"/>
      <c r="H37" s="105"/>
      <c r="I37" s="106">
        <v>0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 x14ac:dyDescent="0.2">
      <c r="A39" s="29"/>
      <c r="B39" s="30"/>
      <c r="C39" s="109"/>
      <c r="D39" s="110" t="s">
        <v>41</v>
      </c>
      <c r="E39" s="60"/>
      <c r="F39" s="60"/>
      <c r="G39" s="111" t="s">
        <v>42</v>
      </c>
      <c r="H39" s="112" t="s">
        <v>43</v>
      </c>
      <c r="I39" s="60"/>
      <c r="J39" s="113">
        <f>SUM(J30:J37)</f>
        <v>0</v>
      </c>
      <c r="K39" s="114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 x14ac:dyDescent="0.2">
      <c r="B41" s="17"/>
      <c r="L41" s="17"/>
    </row>
    <row r="42" spans="1:31" s="1" customFormat="1" ht="14.45" hidden="1" customHeight="1" x14ac:dyDescent="0.2">
      <c r="B42" s="17"/>
      <c r="L42" s="17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47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 x14ac:dyDescent="0.2">
      <c r="A86" s="29"/>
      <c r="B86" s="30"/>
      <c r="C86" s="24" t="s">
        <v>177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 x14ac:dyDescent="0.2">
      <c r="A87" s="29"/>
      <c r="B87" s="30"/>
      <c r="C87" s="29"/>
      <c r="D87" s="29"/>
      <c r="E87" s="225" t="str">
        <f>E9</f>
        <v>SO-04 - Elektrická prípojka NN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 x14ac:dyDescent="0.2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5">
        <f>IF(J12="","",J12)</f>
        <v>0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 x14ac:dyDescent="0.2">
      <c r="A91" s="29"/>
      <c r="B91" s="30"/>
      <c r="C91" s="24" t="s">
        <v>22</v>
      </c>
      <c r="D91" s="29"/>
      <c r="E91" s="29"/>
      <c r="F91" s="22" t="str">
        <f>E15</f>
        <v xml:space="preserve"> 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 x14ac:dyDescent="0.2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28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 x14ac:dyDescent="0.2">
      <c r="A94" s="29"/>
      <c r="B94" s="30"/>
      <c r="C94" s="117" t="s">
        <v>182</v>
      </c>
      <c r="D94" s="109"/>
      <c r="E94" s="109"/>
      <c r="F94" s="109"/>
      <c r="G94" s="109"/>
      <c r="H94" s="109"/>
      <c r="I94" s="109"/>
      <c r="J94" s="118" t="s">
        <v>183</v>
      </c>
      <c r="K94" s="10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 x14ac:dyDescent="0.2">
      <c r="A96" s="29"/>
      <c r="B96" s="30"/>
      <c r="C96" s="119" t="s">
        <v>184</v>
      </c>
      <c r="D96" s="29"/>
      <c r="E96" s="29"/>
      <c r="F96" s="29"/>
      <c r="G96" s="29"/>
      <c r="H96" s="29"/>
      <c r="I96" s="29"/>
      <c r="J96" s="71">
        <f>J122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185</v>
      </c>
    </row>
    <row r="97" spans="1:31" s="9" customFormat="1" ht="24.95" hidden="1" customHeight="1" x14ac:dyDescent="0.2">
      <c r="B97" s="120"/>
      <c r="D97" s="121" t="s">
        <v>3432</v>
      </c>
      <c r="E97" s="122"/>
      <c r="F97" s="122"/>
      <c r="G97" s="122"/>
      <c r="H97" s="122"/>
      <c r="I97" s="122"/>
      <c r="J97" s="123">
        <f>J123</f>
        <v>0</v>
      </c>
      <c r="L97" s="120"/>
    </row>
    <row r="98" spans="1:31" s="9" customFormat="1" ht="24.95" hidden="1" customHeight="1" x14ac:dyDescent="0.2">
      <c r="B98" s="120"/>
      <c r="D98" s="121" t="s">
        <v>3433</v>
      </c>
      <c r="E98" s="122"/>
      <c r="F98" s="122"/>
      <c r="G98" s="122"/>
      <c r="H98" s="122"/>
      <c r="I98" s="122"/>
      <c r="J98" s="123">
        <f>J125</f>
        <v>0</v>
      </c>
      <c r="L98" s="120"/>
    </row>
    <row r="99" spans="1:31" s="9" customFormat="1" ht="24.95" hidden="1" customHeight="1" x14ac:dyDescent="0.2">
      <c r="B99" s="120"/>
      <c r="D99" s="121" t="s">
        <v>3434</v>
      </c>
      <c r="E99" s="122"/>
      <c r="F99" s="122"/>
      <c r="G99" s="122"/>
      <c r="H99" s="122"/>
      <c r="I99" s="122"/>
      <c r="J99" s="123">
        <f>J128</f>
        <v>0</v>
      </c>
      <c r="L99" s="120"/>
    </row>
    <row r="100" spans="1:31" s="9" customFormat="1" ht="24.95" hidden="1" customHeight="1" x14ac:dyDescent="0.2">
      <c r="B100" s="120"/>
      <c r="D100" s="121" t="s">
        <v>3435</v>
      </c>
      <c r="E100" s="122"/>
      <c r="F100" s="122"/>
      <c r="G100" s="122"/>
      <c r="H100" s="122"/>
      <c r="I100" s="122"/>
      <c r="J100" s="123">
        <f>J131</f>
        <v>0</v>
      </c>
      <c r="L100" s="120"/>
    </row>
    <row r="101" spans="1:31" s="9" customFormat="1" ht="24.95" hidden="1" customHeight="1" x14ac:dyDescent="0.2">
      <c r="B101" s="120"/>
      <c r="D101" s="121" t="s">
        <v>3436</v>
      </c>
      <c r="E101" s="122"/>
      <c r="F101" s="122"/>
      <c r="G101" s="122"/>
      <c r="H101" s="122"/>
      <c r="I101" s="122"/>
      <c r="J101" s="123">
        <f>J135</f>
        <v>0</v>
      </c>
      <c r="L101" s="120"/>
    </row>
    <row r="102" spans="1:31" s="9" customFormat="1" ht="24.95" hidden="1" customHeight="1" x14ac:dyDescent="0.2">
      <c r="B102" s="120"/>
      <c r="D102" s="121" t="s">
        <v>3437</v>
      </c>
      <c r="E102" s="122"/>
      <c r="F102" s="122"/>
      <c r="G102" s="122"/>
      <c r="H102" s="122"/>
      <c r="I102" s="122"/>
      <c r="J102" s="123">
        <f>J139</f>
        <v>0</v>
      </c>
      <c r="L102" s="120"/>
    </row>
    <row r="103" spans="1:31" s="2" customFormat="1" ht="21.75" hidden="1" customHeight="1" x14ac:dyDescent="0.2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hidden="1" customHeight="1" x14ac:dyDescent="0.2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hidden="1" x14ac:dyDescent="0.2"/>
    <row r="106" spans="1:31" hidden="1" x14ac:dyDescent="0.2"/>
    <row r="107" spans="1:31" hidden="1" x14ac:dyDescent="0.2"/>
    <row r="108" spans="1:31" s="2" customFormat="1" ht="6.95" customHeight="1" x14ac:dyDescent="0.2">
      <c r="A108" s="29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 x14ac:dyDescent="0.2">
      <c r="A109" s="29"/>
      <c r="B109" s="30"/>
      <c r="C109" s="18" t="s">
        <v>197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 x14ac:dyDescent="0.2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 x14ac:dyDescent="0.2">
      <c r="A111" s="29"/>
      <c r="B111" s="30"/>
      <c r="C111" s="24" t="s">
        <v>15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 x14ac:dyDescent="0.2">
      <c r="A112" s="29"/>
      <c r="B112" s="30"/>
      <c r="C112" s="29"/>
      <c r="D112" s="29"/>
      <c r="E112" s="252" t="str">
        <f>E7</f>
        <v>HS Hálkova - rekonštrukcia objektu, Hálkova 3, BA</v>
      </c>
      <c r="F112" s="253"/>
      <c r="G112" s="253"/>
      <c r="H112" s="253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4" t="s">
        <v>177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 x14ac:dyDescent="0.2">
      <c r="A114" s="29"/>
      <c r="B114" s="30"/>
      <c r="C114" s="29"/>
      <c r="D114" s="29"/>
      <c r="E114" s="225" t="str">
        <f>E9</f>
        <v>SO-04 - Elektrická prípojka NN</v>
      </c>
      <c r="F114" s="251"/>
      <c r="G114" s="251"/>
      <c r="H114" s="251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 x14ac:dyDescent="0.2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 x14ac:dyDescent="0.2">
      <c r="A116" s="29"/>
      <c r="B116" s="30"/>
      <c r="C116" s="24" t="s">
        <v>19</v>
      </c>
      <c r="D116" s="29"/>
      <c r="E116" s="29"/>
      <c r="F116" s="22" t="str">
        <f>F12</f>
        <v xml:space="preserve"> </v>
      </c>
      <c r="G116" s="29"/>
      <c r="H116" s="29"/>
      <c r="I116" s="24" t="s">
        <v>21</v>
      </c>
      <c r="J116" s="55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 x14ac:dyDescent="0.2">
      <c r="A118" s="29"/>
      <c r="B118" s="30"/>
      <c r="C118" s="24" t="s">
        <v>22</v>
      </c>
      <c r="D118" s="29"/>
      <c r="E118" s="29"/>
      <c r="F118" s="22" t="str">
        <f>E15</f>
        <v xml:space="preserve"> </v>
      </c>
      <c r="G118" s="29"/>
      <c r="H118" s="29"/>
      <c r="I118" s="24" t="s">
        <v>27</v>
      </c>
      <c r="J118" s="27" t="str">
        <f>E21</f>
        <v xml:space="preserve">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4" t="s">
        <v>25</v>
      </c>
      <c r="D119" s="29"/>
      <c r="E119" s="29"/>
      <c r="F119" s="22" t="str">
        <f>IF(E18="","",E18)</f>
        <v>Vyplň údaj</v>
      </c>
      <c r="G119" s="29"/>
      <c r="H119" s="29"/>
      <c r="I119" s="24" t="s">
        <v>28</v>
      </c>
      <c r="J119" s="27" t="str">
        <f>E24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 x14ac:dyDescent="0.2">
      <c r="A121" s="128"/>
      <c r="B121" s="129"/>
      <c r="C121" s="130" t="s">
        <v>198</v>
      </c>
      <c r="D121" s="131" t="s">
        <v>56</v>
      </c>
      <c r="E121" s="131" t="s">
        <v>52</v>
      </c>
      <c r="F121" s="131" t="s">
        <v>53</v>
      </c>
      <c r="G121" s="131" t="s">
        <v>199</v>
      </c>
      <c r="H121" s="131" t="s">
        <v>200</v>
      </c>
      <c r="I121" s="131" t="s">
        <v>201</v>
      </c>
      <c r="J121" s="132" t="s">
        <v>183</v>
      </c>
      <c r="K121" s="133" t="s">
        <v>202</v>
      </c>
      <c r="L121" s="134"/>
      <c r="M121" s="62" t="s">
        <v>1</v>
      </c>
      <c r="N121" s="63" t="s">
        <v>35</v>
      </c>
      <c r="O121" s="63" t="s">
        <v>203</v>
      </c>
      <c r="P121" s="63" t="s">
        <v>204</v>
      </c>
      <c r="Q121" s="63" t="s">
        <v>205</v>
      </c>
      <c r="R121" s="63" t="s">
        <v>206</v>
      </c>
      <c r="S121" s="63" t="s">
        <v>207</v>
      </c>
      <c r="T121" s="64" t="s">
        <v>208</v>
      </c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</row>
    <row r="122" spans="1:65" s="2" customFormat="1" ht="22.9" customHeight="1" x14ac:dyDescent="0.25">
      <c r="A122" s="29"/>
      <c r="B122" s="30"/>
      <c r="C122" s="69" t="s">
        <v>184</v>
      </c>
      <c r="D122" s="29"/>
      <c r="E122" s="29"/>
      <c r="F122" s="29"/>
      <c r="G122" s="29"/>
      <c r="H122" s="29"/>
      <c r="I122" s="29"/>
      <c r="J122" s="135">
        <f>BK122</f>
        <v>0</v>
      </c>
      <c r="K122" s="29"/>
      <c r="L122" s="30"/>
      <c r="M122" s="65"/>
      <c r="N122" s="56"/>
      <c r="O122" s="66"/>
      <c r="P122" s="136">
        <f>P123+P125+P128+P131+P135+P139</f>
        <v>0</v>
      </c>
      <c r="Q122" s="66"/>
      <c r="R122" s="136">
        <f>R123+R125+R128+R131+R135+R139</f>
        <v>0</v>
      </c>
      <c r="S122" s="66"/>
      <c r="T122" s="137">
        <f>T123+T125+T128+T131+T135+T139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70</v>
      </c>
      <c r="AU122" s="14" t="s">
        <v>185</v>
      </c>
      <c r="BK122" s="138">
        <f>BK123+BK125+BK128+BK131+BK135+BK139</f>
        <v>0</v>
      </c>
    </row>
    <row r="123" spans="1:65" s="12" customFormat="1" ht="25.9" customHeight="1" x14ac:dyDescent="0.2">
      <c r="B123" s="139"/>
      <c r="D123" s="140" t="s">
        <v>70</v>
      </c>
      <c r="E123" s="141" t="s">
        <v>863</v>
      </c>
      <c r="F123" s="141" t="s">
        <v>3438</v>
      </c>
      <c r="I123" s="142"/>
      <c r="J123" s="143">
        <f>BK123</f>
        <v>0</v>
      </c>
      <c r="L123" s="139"/>
      <c r="M123" s="144"/>
      <c r="N123" s="145"/>
      <c r="O123" s="145"/>
      <c r="P123" s="146">
        <f>P124</f>
        <v>0</v>
      </c>
      <c r="Q123" s="145"/>
      <c r="R123" s="146">
        <f>R124</f>
        <v>0</v>
      </c>
      <c r="S123" s="145"/>
      <c r="T123" s="147">
        <f>T124</f>
        <v>0</v>
      </c>
      <c r="AR123" s="140" t="s">
        <v>78</v>
      </c>
      <c r="AT123" s="148" t="s">
        <v>70</v>
      </c>
      <c r="AU123" s="148" t="s">
        <v>71</v>
      </c>
      <c r="AY123" s="140" t="s">
        <v>211</v>
      </c>
      <c r="BK123" s="149">
        <f>BK124</f>
        <v>0</v>
      </c>
    </row>
    <row r="124" spans="1:65" s="2" customFormat="1" ht="37.9" customHeight="1" x14ac:dyDescent="0.2">
      <c r="A124" s="29"/>
      <c r="B124" s="152"/>
      <c r="C124" s="153" t="s">
        <v>78</v>
      </c>
      <c r="D124" s="153" t="s">
        <v>213</v>
      </c>
      <c r="E124" s="154" t="s">
        <v>3439</v>
      </c>
      <c r="F124" s="155" t="s">
        <v>3440</v>
      </c>
      <c r="G124" s="156" t="s">
        <v>385</v>
      </c>
      <c r="H124" s="157">
        <v>1</v>
      </c>
      <c r="I124" s="158"/>
      <c r="J124" s="159">
        <f>ROUND(I124*H124,2)</f>
        <v>0</v>
      </c>
      <c r="K124" s="160"/>
      <c r="L124" s="30"/>
      <c r="M124" s="161" t="s">
        <v>1</v>
      </c>
      <c r="N124" s="162" t="s">
        <v>37</v>
      </c>
      <c r="O124" s="58"/>
      <c r="P124" s="163">
        <f>O124*H124</f>
        <v>0</v>
      </c>
      <c r="Q124" s="163">
        <v>0</v>
      </c>
      <c r="R124" s="163">
        <f>Q124*H124</f>
        <v>0</v>
      </c>
      <c r="S124" s="163">
        <v>0</v>
      </c>
      <c r="T124" s="164">
        <f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5" t="s">
        <v>217</v>
      </c>
      <c r="AT124" s="165" t="s">
        <v>213</v>
      </c>
      <c r="AU124" s="165" t="s">
        <v>78</v>
      </c>
      <c r="AY124" s="14" t="s">
        <v>211</v>
      </c>
      <c r="BE124" s="166">
        <f>IF(N124="základná",J124,0)</f>
        <v>0</v>
      </c>
      <c r="BF124" s="166">
        <f>IF(N124="znížená",J124,0)</f>
        <v>0</v>
      </c>
      <c r="BG124" s="166">
        <f>IF(N124="zákl. prenesená",J124,0)</f>
        <v>0</v>
      </c>
      <c r="BH124" s="166">
        <f>IF(N124="zníž. prenesená",J124,0)</f>
        <v>0</v>
      </c>
      <c r="BI124" s="166">
        <f>IF(N124="nulová",J124,0)</f>
        <v>0</v>
      </c>
      <c r="BJ124" s="14" t="s">
        <v>84</v>
      </c>
      <c r="BK124" s="166">
        <f>ROUND(I124*H124,2)</f>
        <v>0</v>
      </c>
      <c r="BL124" s="14" t="s">
        <v>217</v>
      </c>
      <c r="BM124" s="165" t="s">
        <v>84</v>
      </c>
    </row>
    <row r="125" spans="1:65" s="12" customFormat="1" ht="25.9" customHeight="1" x14ac:dyDescent="0.2">
      <c r="B125" s="139"/>
      <c r="D125" s="140" t="s">
        <v>70</v>
      </c>
      <c r="E125" s="141" t="s">
        <v>872</v>
      </c>
      <c r="F125" s="141" t="s">
        <v>3441</v>
      </c>
      <c r="I125" s="142"/>
      <c r="J125" s="143">
        <f>BK125</f>
        <v>0</v>
      </c>
      <c r="L125" s="139"/>
      <c r="M125" s="144"/>
      <c r="N125" s="145"/>
      <c r="O125" s="145"/>
      <c r="P125" s="146">
        <f>SUM(P126:P127)</f>
        <v>0</v>
      </c>
      <c r="Q125" s="145"/>
      <c r="R125" s="146">
        <f>SUM(R126:R127)</f>
        <v>0</v>
      </c>
      <c r="S125" s="145"/>
      <c r="T125" s="147">
        <f>SUM(T126:T127)</f>
        <v>0</v>
      </c>
      <c r="AR125" s="140" t="s">
        <v>78</v>
      </c>
      <c r="AT125" s="148" t="s">
        <v>70</v>
      </c>
      <c r="AU125" s="148" t="s">
        <v>71</v>
      </c>
      <c r="AY125" s="140" t="s">
        <v>211</v>
      </c>
      <c r="BK125" s="149">
        <f>SUM(BK126:BK127)</f>
        <v>0</v>
      </c>
    </row>
    <row r="126" spans="1:65" s="2" customFormat="1" ht="37.9" customHeight="1" x14ac:dyDescent="0.2">
      <c r="A126" s="29"/>
      <c r="B126" s="152"/>
      <c r="C126" s="153" t="s">
        <v>84</v>
      </c>
      <c r="D126" s="153" t="s">
        <v>213</v>
      </c>
      <c r="E126" s="154" t="s">
        <v>3442</v>
      </c>
      <c r="F126" s="155" t="s">
        <v>3443</v>
      </c>
      <c r="G126" s="156" t="s">
        <v>257</v>
      </c>
      <c r="H126" s="157">
        <v>35</v>
      </c>
      <c r="I126" s="158"/>
      <c r="J126" s="159">
        <f>ROUND(I126*H126,2)</f>
        <v>0</v>
      </c>
      <c r="K126" s="160"/>
      <c r="L126" s="30"/>
      <c r="M126" s="161" t="s">
        <v>1</v>
      </c>
      <c r="N126" s="162" t="s">
        <v>37</v>
      </c>
      <c r="O126" s="58"/>
      <c r="P126" s="163">
        <f>O126*H126</f>
        <v>0</v>
      </c>
      <c r="Q126" s="163">
        <v>0</v>
      </c>
      <c r="R126" s="163">
        <f>Q126*H126</f>
        <v>0</v>
      </c>
      <c r="S126" s="163">
        <v>0</v>
      </c>
      <c r="T126" s="164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217</v>
      </c>
      <c r="AT126" s="165" t="s">
        <v>213</v>
      </c>
      <c r="AU126" s="165" t="s">
        <v>78</v>
      </c>
      <c r="AY126" s="14" t="s">
        <v>211</v>
      </c>
      <c r="BE126" s="166">
        <f>IF(N126="základná",J126,0)</f>
        <v>0</v>
      </c>
      <c r="BF126" s="166">
        <f>IF(N126="znížená",J126,0)</f>
        <v>0</v>
      </c>
      <c r="BG126" s="166">
        <f>IF(N126="zákl. prenesená",J126,0)</f>
        <v>0</v>
      </c>
      <c r="BH126" s="166">
        <f>IF(N126="zníž. prenesená",J126,0)</f>
        <v>0</v>
      </c>
      <c r="BI126" s="166">
        <f>IF(N126="nulová",J126,0)</f>
        <v>0</v>
      </c>
      <c r="BJ126" s="14" t="s">
        <v>84</v>
      </c>
      <c r="BK126" s="166">
        <f>ROUND(I126*H126,2)</f>
        <v>0</v>
      </c>
      <c r="BL126" s="14" t="s">
        <v>217</v>
      </c>
      <c r="BM126" s="165" t="s">
        <v>217</v>
      </c>
    </row>
    <row r="127" spans="1:65" s="2" customFormat="1" ht="49.15" customHeight="1" x14ac:dyDescent="0.2">
      <c r="A127" s="29"/>
      <c r="B127" s="152"/>
      <c r="C127" s="153" t="s">
        <v>220</v>
      </c>
      <c r="D127" s="153" t="s">
        <v>213</v>
      </c>
      <c r="E127" s="154" t="s">
        <v>3444</v>
      </c>
      <c r="F127" s="155" t="s">
        <v>3445</v>
      </c>
      <c r="G127" s="156" t="s">
        <v>257</v>
      </c>
      <c r="H127" s="157">
        <v>35</v>
      </c>
      <c r="I127" s="158"/>
      <c r="J127" s="159">
        <f>ROUND(I127*H127,2)</f>
        <v>0</v>
      </c>
      <c r="K127" s="160"/>
      <c r="L127" s="30"/>
      <c r="M127" s="161" t="s">
        <v>1</v>
      </c>
      <c r="N127" s="162" t="s">
        <v>37</v>
      </c>
      <c r="O127" s="58"/>
      <c r="P127" s="163">
        <f>O127*H127</f>
        <v>0</v>
      </c>
      <c r="Q127" s="163">
        <v>0</v>
      </c>
      <c r="R127" s="163">
        <f>Q127*H127</f>
        <v>0</v>
      </c>
      <c r="S127" s="163">
        <v>0</v>
      </c>
      <c r="T127" s="164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217</v>
      </c>
      <c r="AT127" s="165" t="s">
        <v>213</v>
      </c>
      <c r="AU127" s="165" t="s">
        <v>78</v>
      </c>
      <c r="AY127" s="14" t="s">
        <v>211</v>
      </c>
      <c r="BE127" s="166">
        <f>IF(N127="základná",J127,0)</f>
        <v>0</v>
      </c>
      <c r="BF127" s="166">
        <f>IF(N127="znížená",J127,0)</f>
        <v>0</v>
      </c>
      <c r="BG127" s="166">
        <f>IF(N127="zákl. prenesená",J127,0)</f>
        <v>0</v>
      </c>
      <c r="BH127" s="166">
        <f>IF(N127="zníž. prenesená",J127,0)</f>
        <v>0</v>
      </c>
      <c r="BI127" s="166">
        <f>IF(N127="nulová",J127,0)</f>
        <v>0</v>
      </c>
      <c r="BJ127" s="14" t="s">
        <v>84</v>
      </c>
      <c r="BK127" s="166">
        <f>ROUND(I127*H127,2)</f>
        <v>0</v>
      </c>
      <c r="BL127" s="14" t="s">
        <v>217</v>
      </c>
      <c r="BM127" s="165" t="s">
        <v>224</v>
      </c>
    </row>
    <row r="128" spans="1:65" s="12" customFormat="1" ht="25.9" customHeight="1" x14ac:dyDescent="0.2">
      <c r="B128" s="139"/>
      <c r="D128" s="140" t="s">
        <v>70</v>
      </c>
      <c r="E128" s="141" t="s">
        <v>921</v>
      </c>
      <c r="F128" s="141" t="s">
        <v>3446</v>
      </c>
      <c r="I128" s="142"/>
      <c r="J128" s="143">
        <f>BK128</f>
        <v>0</v>
      </c>
      <c r="L128" s="139"/>
      <c r="M128" s="144"/>
      <c r="N128" s="145"/>
      <c r="O128" s="145"/>
      <c r="P128" s="146">
        <f>SUM(P129:P130)</f>
        <v>0</v>
      </c>
      <c r="Q128" s="145"/>
      <c r="R128" s="146">
        <f>SUM(R129:R130)</f>
        <v>0</v>
      </c>
      <c r="S128" s="145"/>
      <c r="T128" s="147">
        <f>SUM(T129:T130)</f>
        <v>0</v>
      </c>
      <c r="AR128" s="140" t="s">
        <v>78</v>
      </c>
      <c r="AT128" s="148" t="s">
        <v>70</v>
      </c>
      <c r="AU128" s="148" t="s">
        <v>71</v>
      </c>
      <c r="AY128" s="140" t="s">
        <v>211</v>
      </c>
      <c r="BK128" s="149">
        <f>SUM(BK129:BK130)</f>
        <v>0</v>
      </c>
    </row>
    <row r="129" spans="1:65" s="2" customFormat="1" ht="16.5" customHeight="1" x14ac:dyDescent="0.2">
      <c r="A129" s="29"/>
      <c r="B129" s="152"/>
      <c r="C129" s="153" t="s">
        <v>217</v>
      </c>
      <c r="D129" s="153" t="s">
        <v>213</v>
      </c>
      <c r="E129" s="154" t="s">
        <v>3447</v>
      </c>
      <c r="F129" s="155" t="s">
        <v>3448</v>
      </c>
      <c r="G129" s="156" t="s">
        <v>385</v>
      </c>
      <c r="H129" s="157">
        <v>20</v>
      </c>
      <c r="I129" s="158"/>
      <c r="J129" s="159">
        <f>ROUND(I129*H129,2)</f>
        <v>0</v>
      </c>
      <c r="K129" s="160"/>
      <c r="L129" s="30"/>
      <c r="M129" s="161" t="s">
        <v>1</v>
      </c>
      <c r="N129" s="162" t="s">
        <v>37</v>
      </c>
      <c r="O129" s="58"/>
      <c r="P129" s="163">
        <f>O129*H129</f>
        <v>0</v>
      </c>
      <c r="Q129" s="163">
        <v>0</v>
      </c>
      <c r="R129" s="163">
        <f>Q129*H129</f>
        <v>0</v>
      </c>
      <c r="S129" s="163">
        <v>0</v>
      </c>
      <c r="T129" s="164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217</v>
      </c>
      <c r="AT129" s="165" t="s">
        <v>213</v>
      </c>
      <c r="AU129" s="165" t="s">
        <v>78</v>
      </c>
      <c r="AY129" s="14" t="s">
        <v>211</v>
      </c>
      <c r="BE129" s="166">
        <f>IF(N129="základná",J129,0)</f>
        <v>0</v>
      </c>
      <c r="BF129" s="166">
        <f>IF(N129="znížená",J129,0)</f>
        <v>0</v>
      </c>
      <c r="BG129" s="166">
        <f>IF(N129="zákl. prenesená",J129,0)</f>
        <v>0</v>
      </c>
      <c r="BH129" s="166">
        <f>IF(N129="zníž. prenesená",J129,0)</f>
        <v>0</v>
      </c>
      <c r="BI129" s="166">
        <f>IF(N129="nulová",J129,0)</f>
        <v>0</v>
      </c>
      <c r="BJ129" s="14" t="s">
        <v>84</v>
      </c>
      <c r="BK129" s="166">
        <f>ROUND(I129*H129,2)</f>
        <v>0</v>
      </c>
      <c r="BL129" s="14" t="s">
        <v>217</v>
      </c>
      <c r="BM129" s="165" t="s">
        <v>227</v>
      </c>
    </row>
    <row r="130" spans="1:65" s="2" customFormat="1" ht="16.5" customHeight="1" x14ac:dyDescent="0.2">
      <c r="A130" s="29"/>
      <c r="B130" s="152"/>
      <c r="C130" s="153" t="s">
        <v>228</v>
      </c>
      <c r="D130" s="153" t="s">
        <v>213</v>
      </c>
      <c r="E130" s="154" t="s">
        <v>3449</v>
      </c>
      <c r="F130" s="155" t="s">
        <v>3450</v>
      </c>
      <c r="G130" s="156" t="s">
        <v>257</v>
      </c>
      <c r="H130" s="157">
        <v>4</v>
      </c>
      <c r="I130" s="158"/>
      <c r="J130" s="159">
        <f>ROUND(I130*H130,2)</f>
        <v>0</v>
      </c>
      <c r="K130" s="160"/>
      <c r="L130" s="30"/>
      <c r="M130" s="161" t="s">
        <v>1</v>
      </c>
      <c r="N130" s="162" t="s">
        <v>37</v>
      </c>
      <c r="O130" s="58"/>
      <c r="P130" s="163">
        <f>O130*H130</f>
        <v>0</v>
      </c>
      <c r="Q130" s="163">
        <v>0</v>
      </c>
      <c r="R130" s="163">
        <f>Q130*H130</f>
        <v>0</v>
      </c>
      <c r="S130" s="163">
        <v>0</v>
      </c>
      <c r="T130" s="164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217</v>
      </c>
      <c r="AT130" s="165" t="s">
        <v>213</v>
      </c>
      <c r="AU130" s="165" t="s">
        <v>78</v>
      </c>
      <c r="AY130" s="14" t="s">
        <v>211</v>
      </c>
      <c r="BE130" s="166">
        <f>IF(N130="základná",J130,0)</f>
        <v>0</v>
      </c>
      <c r="BF130" s="166">
        <f>IF(N130="znížená",J130,0)</f>
        <v>0</v>
      </c>
      <c r="BG130" s="166">
        <f>IF(N130="zákl. prenesená",J130,0)</f>
        <v>0</v>
      </c>
      <c r="BH130" s="166">
        <f>IF(N130="zníž. prenesená",J130,0)</f>
        <v>0</v>
      </c>
      <c r="BI130" s="166">
        <f>IF(N130="nulová",J130,0)</f>
        <v>0</v>
      </c>
      <c r="BJ130" s="14" t="s">
        <v>84</v>
      </c>
      <c r="BK130" s="166">
        <f>ROUND(I130*H130,2)</f>
        <v>0</v>
      </c>
      <c r="BL130" s="14" t="s">
        <v>217</v>
      </c>
      <c r="BM130" s="165" t="s">
        <v>231</v>
      </c>
    </row>
    <row r="131" spans="1:65" s="12" customFormat="1" ht="25.9" customHeight="1" x14ac:dyDescent="0.2">
      <c r="B131" s="139"/>
      <c r="D131" s="140" t="s">
        <v>70</v>
      </c>
      <c r="E131" s="141" t="s">
        <v>946</v>
      </c>
      <c r="F131" s="141" t="s">
        <v>3451</v>
      </c>
      <c r="I131" s="142"/>
      <c r="J131" s="143">
        <f>BK131</f>
        <v>0</v>
      </c>
      <c r="L131" s="139"/>
      <c r="M131" s="144"/>
      <c r="N131" s="145"/>
      <c r="O131" s="145"/>
      <c r="P131" s="146">
        <f>SUM(P132:P134)</f>
        <v>0</v>
      </c>
      <c r="Q131" s="145"/>
      <c r="R131" s="146">
        <f>SUM(R132:R134)</f>
        <v>0</v>
      </c>
      <c r="S131" s="145"/>
      <c r="T131" s="147">
        <f>SUM(T132:T134)</f>
        <v>0</v>
      </c>
      <c r="AR131" s="140" t="s">
        <v>78</v>
      </c>
      <c r="AT131" s="148" t="s">
        <v>70</v>
      </c>
      <c r="AU131" s="148" t="s">
        <v>71</v>
      </c>
      <c r="AY131" s="140" t="s">
        <v>211</v>
      </c>
      <c r="BK131" s="149">
        <f>SUM(BK132:BK134)</f>
        <v>0</v>
      </c>
    </row>
    <row r="132" spans="1:65" s="2" customFormat="1" ht="16.5" customHeight="1" x14ac:dyDescent="0.2">
      <c r="A132" s="29"/>
      <c r="B132" s="152"/>
      <c r="C132" s="153" t="s">
        <v>224</v>
      </c>
      <c r="D132" s="153" t="s">
        <v>213</v>
      </c>
      <c r="E132" s="154" t="s">
        <v>3452</v>
      </c>
      <c r="F132" s="155" t="s">
        <v>2053</v>
      </c>
      <c r="G132" s="156" t="s">
        <v>385</v>
      </c>
      <c r="H132" s="157">
        <v>1</v>
      </c>
      <c r="I132" s="158"/>
      <c r="J132" s="159">
        <f>ROUND(I132*H132,2)</f>
        <v>0</v>
      </c>
      <c r="K132" s="160"/>
      <c r="L132" s="30"/>
      <c r="M132" s="161" t="s">
        <v>1</v>
      </c>
      <c r="N132" s="162" t="s">
        <v>37</v>
      </c>
      <c r="O132" s="58"/>
      <c r="P132" s="163">
        <f>O132*H132</f>
        <v>0</v>
      </c>
      <c r="Q132" s="163">
        <v>0</v>
      </c>
      <c r="R132" s="163">
        <f>Q132*H132</f>
        <v>0</v>
      </c>
      <c r="S132" s="163">
        <v>0</v>
      </c>
      <c r="T132" s="164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217</v>
      </c>
      <c r="AT132" s="165" t="s">
        <v>213</v>
      </c>
      <c r="AU132" s="165" t="s">
        <v>78</v>
      </c>
      <c r="AY132" s="14" t="s">
        <v>211</v>
      </c>
      <c r="BE132" s="166">
        <f>IF(N132="základná",J132,0)</f>
        <v>0</v>
      </c>
      <c r="BF132" s="166">
        <f>IF(N132="znížená",J132,0)</f>
        <v>0</v>
      </c>
      <c r="BG132" s="166">
        <f>IF(N132="zákl. prenesená",J132,0)</f>
        <v>0</v>
      </c>
      <c r="BH132" s="166">
        <f>IF(N132="zníž. prenesená",J132,0)</f>
        <v>0</v>
      </c>
      <c r="BI132" s="166">
        <f>IF(N132="nulová",J132,0)</f>
        <v>0</v>
      </c>
      <c r="BJ132" s="14" t="s">
        <v>84</v>
      </c>
      <c r="BK132" s="166">
        <f>ROUND(I132*H132,2)</f>
        <v>0</v>
      </c>
      <c r="BL132" s="14" t="s">
        <v>217</v>
      </c>
      <c r="BM132" s="165" t="s">
        <v>234</v>
      </c>
    </row>
    <row r="133" spans="1:65" s="2" customFormat="1" ht="62.65" customHeight="1" x14ac:dyDescent="0.2">
      <c r="A133" s="29"/>
      <c r="B133" s="152"/>
      <c r="C133" s="153" t="s">
        <v>235</v>
      </c>
      <c r="D133" s="153" t="s">
        <v>213</v>
      </c>
      <c r="E133" s="154" t="s">
        <v>3453</v>
      </c>
      <c r="F133" s="155" t="s">
        <v>3454</v>
      </c>
      <c r="G133" s="156" t="s">
        <v>385</v>
      </c>
      <c r="H133" s="157">
        <v>10</v>
      </c>
      <c r="I133" s="158"/>
      <c r="J133" s="159">
        <f>ROUND(I133*H133,2)</f>
        <v>0</v>
      </c>
      <c r="K133" s="160"/>
      <c r="L133" s="30"/>
      <c r="M133" s="161" t="s">
        <v>1</v>
      </c>
      <c r="N133" s="162" t="s">
        <v>37</v>
      </c>
      <c r="O133" s="58"/>
      <c r="P133" s="163">
        <f>O133*H133</f>
        <v>0</v>
      </c>
      <c r="Q133" s="163">
        <v>0</v>
      </c>
      <c r="R133" s="163">
        <f>Q133*H133</f>
        <v>0</v>
      </c>
      <c r="S133" s="163">
        <v>0</v>
      </c>
      <c r="T133" s="164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217</v>
      </c>
      <c r="AT133" s="165" t="s">
        <v>213</v>
      </c>
      <c r="AU133" s="165" t="s">
        <v>78</v>
      </c>
      <c r="AY133" s="14" t="s">
        <v>211</v>
      </c>
      <c r="BE133" s="166">
        <f>IF(N133="základná",J133,0)</f>
        <v>0</v>
      </c>
      <c r="BF133" s="166">
        <f>IF(N133="znížená",J133,0)</f>
        <v>0</v>
      </c>
      <c r="BG133" s="166">
        <f>IF(N133="zákl. prenesená",J133,0)</f>
        <v>0</v>
      </c>
      <c r="BH133" s="166">
        <f>IF(N133="zníž. prenesená",J133,0)</f>
        <v>0</v>
      </c>
      <c r="BI133" s="166">
        <f>IF(N133="nulová",J133,0)</f>
        <v>0</v>
      </c>
      <c r="BJ133" s="14" t="s">
        <v>84</v>
      </c>
      <c r="BK133" s="166">
        <f>ROUND(I133*H133,2)</f>
        <v>0</v>
      </c>
      <c r="BL133" s="14" t="s">
        <v>217</v>
      </c>
      <c r="BM133" s="165" t="s">
        <v>239</v>
      </c>
    </row>
    <row r="134" spans="1:65" s="2" customFormat="1" ht="16.5" customHeight="1" x14ac:dyDescent="0.2">
      <c r="A134" s="29"/>
      <c r="B134" s="152"/>
      <c r="C134" s="153" t="s">
        <v>227</v>
      </c>
      <c r="D134" s="153" t="s">
        <v>213</v>
      </c>
      <c r="E134" s="154" t="s">
        <v>3455</v>
      </c>
      <c r="F134" s="155" t="s">
        <v>2059</v>
      </c>
      <c r="G134" s="156" t="s">
        <v>257</v>
      </c>
      <c r="H134" s="157">
        <v>10</v>
      </c>
      <c r="I134" s="158"/>
      <c r="J134" s="159">
        <f>ROUND(I134*H134,2)</f>
        <v>0</v>
      </c>
      <c r="K134" s="160"/>
      <c r="L134" s="30"/>
      <c r="M134" s="161" t="s">
        <v>1</v>
      </c>
      <c r="N134" s="162" t="s">
        <v>37</v>
      </c>
      <c r="O134" s="58"/>
      <c r="P134" s="163">
        <f>O134*H134</f>
        <v>0</v>
      </c>
      <c r="Q134" s="163">
        <v>0</v>
      </c>
      <c r="R134" s="163">
        <f>Q134*H134</f>
        <v>0</v>
      </c>
      <c r="S134" s="163">
        <v>0</v>
      </c>
      <c r="T134" s="164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217</v>
      </c>
      <c r="AT134" s="165" t="s">
        <v>213</v>
      </c>
      <c r="AU134" s="165" t="s">
        <v>78</v>
      </c>
      <c r="AY134" s="14" t="s">
        <v>211</v>
      </c>
      <c r="BE134" s="166">
        <f>IF(N134="základná",J134,0)</f>
        <v>0</v>
      </c>
      <c r="BF134" s="166">
        <f>IF(N134="znížená",J134,0)</f>
        <v>0</v>
      </c>
      <c r="BG134" s="166">
        <f>IF(N134="zákl. prenesená",J134,0)</f>
        <v>0</v>
      </c>
      <c r="BH134" s="166">
        <f>IF(N134="zníž. prenesená",J134,0)</f>
        <v>0</v>
      </c>
      <c r="BI134" s="166">
        <f>IF(N134="nulová",J134,0)</f>
        <v>0</v>
      </c>
      <c r="BJ134" s="14" t="s">
        <v>84</v>
      </c>
      <c r="BK134" s="166">
        <f>ROUND(I134*H134,2)</f>
        <v>0</v>
      </c>
      <c r="BL134" s="14" t="s">
        <v>217</v>
      </c>
      <c r="BM134" s="165" t="s">
        <v>243</v>
      </c>
    </row>
    <row r="135" spans="1:65" s="12" customFormat="1" ht="25.9" customHeight="1" x14ac:dyDescent="0.2">
      <c r="B135" s="139"/>
      <c r="D135" s="140" t="s">
        <v>70</v>
      </c>
      <c r="E135" s="141" t="s">
        <v>965</v>
      </c>
      <c r="F135" s="141" t="s">
        <v>3456</v>
      </c>
      <c r="I135" s="142"/>
      <c r="J135" s="143">
        <f>BK135</f>
        <v>0</v>
      </c>
      <c r="L135" s="139"/>
      <c r="M135" s="144"/>
      <c r="N135" s="145"/>
      <c r="O135" s="145"/>
      <c r="P135" s="146">
        <f>SUM(P136:P138)</f>
        <v>0</v>
      </c>
      <c r="Q135" s="145"/>
      <c r="R135" s="146">
        <f>SUM(R136:R138)</f>
        <v>0</v>
      </c>
      <c r="S135" s="145"/>
      <c r="T135" s="147">
        <f>SUM(T136:T138)</f>
        <v>0</v>
      </c>
      <c r="AR135" s="140" t="s">
        <v>78</v>
      </c>
      <c r="AT135" s="148" t="s">
        <v>70</v>
      </c>
      <c r="AU135" s="148" t="s">
        <v>71</v>
      </c>
      <c r="AY135" s="140" t="s">
        <v>211</v>
      </c>
      <c r="BK135" s="149">
        <f>SUM(BK136:BK138)</f>
        <v>0</v>
      </c>
    </row>
    <row r="136" spans="1:65" s="2" customFormat="1" ht="16.5" customHeight="1" x14ac:dyDescent="0.2">
      <c r="A136" s="29"/>
      <c r="B136" s="152"/>
      <c r="C136" s="153" t="s">
        <v>244</v>
      </c>
      <c r="D136" s="153" t="s">
        <v>213</v>
      </c>
      <c r="E136" s="154" t="s">
        <v>3457</v>
      </c>
      <c r="F136" s="155" t="s">
        <v>3458</v>
      </c>
      <c r="G136" s="156" t="s">
        <v>257</v>
      </c>
      <c r="H136" s="157">
        <v>2</v>
      </c>
      <c r="I136" s="158"/>
      <c r="J136" s="159">
        <f>ROUND(I136*H136,2)</f>
        <v>0</v>
      </c>
      <c r="K136" s="160"/>
      <c r="L136" s="30"/>
      <c r="M136" s="161" t="s">
        <v>1</v>
      </c>
      <c r="N136" s="162" t="s">
        <v>37</v>
      </c>
      <c r="O136" s="58"/>
      <c r="P136" s="163">
        <f>O136*H136</f>
        <v>0</v>
      </c>
      <c r="Q136" s="163">
        <v>0</v>
      </c>
      <c r="R136" s="163">
        <f>Q136*H136</f>
        <v>0</v>
      </c>
      <c r="S136" s="163">
        <v>0</v>
      </c>
      <c r="T136" s="164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217</v>
      </c>
      <c r="AT136" s="165" t="s">
        <v>213</v>
      </c>
      <c r="AU136" s="165" t="s">
        <v>78</v>
      </c>
      <c r="AY136" s="14" t="s">
        <v>211</v>
      </c>
      <c r="BE136" s="166">
        <f>IF(N136="základná",J136,0)</f>
        <v>0</v>
      </c>
      <c r="BF136" s="166">
        <f>IF(N136="znížená",J136,0)</f>
        <v>0</v>
      </c>
      <c r="BG136" s="166">
        <f>IF(N136="zákl. prenesená",J136,0)</f>
        <v>0</v>
      </c>
      <c r="BH136" s="166">
        <f>IF(N136="zníž. prenesená",J136,0)</f>
        <v>0</v>
      </c>
      <c r="BI136" s="166">
        <f>IF(N136="nulová",J136,0)</f>
        <v>0</v>
      </c>
      <c r="BJ136" s="14" t="s">
        <v>84</v>
      </c>
      <c r="BK136" s="166">
        <f>ROUND(I136*H136,2)</f>
        <v>0</v>
      </c>
      <c r="BL136" s="14" t="s">
        <v>217</v>
      </c>
      <c r="BM136" s="165" t="s">
        <v>247</v>
      </c>
    </row>
    <row r="137" spans="1:65" s="2" customFormat="1" ht="16.5" customHeight="1" x14ac:dyDescent="0.2">
      <c r="A137" s="29"/>
      <c r="B137" s="152"/>
      <c r="C137" s="153" t="s">
        <v>231</v>
      </c>
      <c r="D137" s="153" t="s">
        <v>213</v>
      </c>
      <c r="E137" s="154" t="s">
        <v>3459</v>
      </c>
      <c r="F137" s="155" t="s">
        <v>3460</v>
      </c>
      <c r="G137" s="156" t="s">
        <v>257</v>
      </c>
      <c r="H137" s="157">
        <v>35</v>
      </c>
      <c r="I137" s="158"/>
      <c r="J137" s="159">
        <f>ROUND(I137*H137,2)</f>
        <v>0</v>
      </c>
      <c r="K137" s="160"/>
      <c r="L137" s="30"/>
      <c r="M137" s="161" t="s">
        <v>1</v>
      </c>
      <c r="N137" s="162" t="s">
        <v>37</v>
      </c>
      <c r="O137" s="58"/>
      <c r="P137" s="163">
        <f>O137*H137</f>
        <v>0</v>
      </c>
      <c r="Q137" s="163">
        <v>0</v>
      </c>
      <c r="R137" s="163">
        <f>Q137*H137</f>
        <v>0</v>
      </c>
      <c r="S137" s="163">
        <v>0</v>
      </c>
      <c r="T137" s="164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217</v>
      </c>
      <c r="AT137" s="165" t="s">
        <v>213</v>
      </c>
      <c r="AU137" s="165" t="s">
        <v>78</v>
      </c>
      <c r="AY137" s="14" t="s">
        <v>211</v>
      </c>
      <c r="BE137" s="166">
        <f>IF(N137="základná",J137,0)</f>
        <v>0</v>
      </c>
      <c r="BF137" s="166">
        <f>IF(N137="znížená",J137,0)</f>
        <v>0</v>
      </c>
      <c r="BG137" s="166">
        <f>IF(N137="zákl. prenesená",J137,0)</f>
        <v>0</v>
      </c>
      <c r="BH137" s="166">
        <f>IF(N137="zníž. prenesená",J137,0)</f>
        <v>0</v>
      </c>
      <c r="BI137" s="166">
        <f>IF(N137="nulová",J137,0)</f>
        <v>0</v>
      </c>
      <c r="BJ137" s="14" t="s">
        <v>84</v>
      </c>
      <c r="BK137" s="166">
        <f>ROUND(I137*H137,2)</f>
        <v>0</v>
      </c>
      <c r="BL137" s="14" t="s">
        <v>217</v>
      </c>
      <c r="BM137" s="165" t="s">
        <v>250</v>
      </c>
    </row>
    <row r="138" spans="1:65" s="2" customFormat="1" ht="16.5" customHeight="1" x14ac:dyDescent="0.2">
      <c r="A138" s="29"/>
      <c r="B138" s="152"/>
      <c r="C138" s="153" t="s">
        <v>251</v>
      </c>
      <c r="D138" s="153" t="s">
        <v>213</v>
      </c>
      <c r="E138" s="154" t="s">
        <v>3461</v>
      </c>
      <c r="F138" s="155" t="s">
        <v>3462</v>
      </c>
      <c r="G138" s="156" t="s">
        <v>385</v>
      </c>
      <c r="H138" s="157">
        <v>2</v>
      </c>
      <c r="I138" s="158"/>
      <c r="J138" s="159">
        <f>ROUND(I138*H138,2)</f>
        <v>0</v>
      </c>
      <c r="K138" s="160"/>
      <c r="L138" s="30"/>
      <c r="M138" s="161" t="s">
        <v>1</v>
      </c>
      <c r="N138" s="162" t="s">
        <v>37</v>
      </c>
      <c r="O138" s="58"/>
      <c r="P138" s="163">
        <f>O138*H138</f>
        <v>0</v>
      </c>
      <c r="Q138" s="163">
        <v>0</v>
      </c>
      <c r="R138" s="163">
        <f>Q138*H138</f>
        <v>0</v>
      </c>
      <c r="S138" s="163">
        <v>0</v>
      </c>
      <c r="T138" s="164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217</v>
      </c>
      <c r="AT138" s="165" t="s">
        <v>213</v>
      </c>
      <c r="AU138" s="165" t="s">
        <v>78</v>
      </c>
      <c r="AY138" s="14" t="s">
        <v>211</v>
      </c>
      <c r="BE138" s="166">
        <f>IF(N138="základná",J138,0)</f>
        <v>0</v>
      </c>
      <c r="BF138" s="166">
        <f>IF(N138="znížená",J138,0)</f>
        <v>0</v>
      </c>
      <c r="BG138" s="166">
        <f>IF(N138="zákl. prenesená",J138,0)</f>
        <v>0</v>
      </c>
      <c r="BH138" s="166">
        <f>IF(N138="zníž. prenesená",J138,0)</f>
        <v>0</v>
      </c>
      <c r="BI138" s="166">
        <f>IF(N138="nulová",J138,0)</f>
        <v>0</v>
      </c>
      <c r="BJ138" s="14" t="s">
        <v>84</v>
      </c>
      <c r="BK138" s="166">
        <f>ROUND(I138*H138,2)</f>
        <v>0</v>
      </c>
      <c r="BL138" s="14" t="s">
        <v>217</v>
      </c>
      <c r="BM138" s="165" t="s">
        <v>254</v>
      </c>
    </row>
    <row r="139" spans="1:65" s="12" customFormat="1" ht="25.9" customHeight="1" x14ac:dyDescent="0.2">
      <c r="B139" s="139"/>
      <c r="D139" s="140" t="s">
        <v>70</v>
      </c>
      <c r="E139" s="141" t="s">
        <v>982</v>
      </c>
      <c r="F139" s="141" t="s">
        <v>3463</v>
      </c>
      <c r="I139" s="142"/>
      <c r="J139" s="143">
        <f>BK139</f>
        <v>0</v>
      </c>
      <c r="L139" s="139"/>
      <c r="M139" s="144"/>
      <c r="N139" s="145"/>
      <c r="O139" s="145"/>
      <c r="P139" s="146">
        <f>P140</f>
        <v>0</v>
      </c>
      <c r="Q139" s="145"/>
      <c r="R139" s="146">
        <f>R140</f>
        <v>0</v>
      </c>
      <c r="S139" s="145"/>
      <c r="T139" s="147">
        <f>T140</f>
        <v>0</v>
      </c>
      <c r="AR139" s="140" t="s">
        <v>78</v>
      </c>
      <c r="AT139" s="148" t="s">
        <v>70</v>
      </c>
      <c r="AU139" s="148" t="s">
        <v>71</v>
      </c>
      <c r="AY139" s="140" t="s">
        <v>211</v>
      </c>
      <c r="BK139" s="149">
        <f>BK140</f>
        <v>0</v>
      </c>
    </row>
    <row r="140" spans="1:65" s="2" customFormat="1" ht="16.5" customHeight="1" x14ac:dyDescent="0.2">
      <c r="A140" s="29"/>
      <c r="B140" s="152"/>
      <c r="C140" s="153" t="s">
        <v>234</v>
      </c>
      <c r="D140" s="153" t="s">
        <v>213</v>
      </c>
      <c r="E140" s="154" t="s">
        <v>3464</v>
      </c>
      <c r="F140" s="155" t="s">
        <v>3465</v>
      </c>
      <c r="G140" s="156" t="s">
        <v>414</v>
      </c>
      <c r="H140" s="178"/>
      <c r="I140" s="158"/>
      <c r="J140" s="159">
        <f>ROUND(I140*H140,2)</f>
        <v>0</v>
      </c>
      <c r="K140" s="160"/>
      <c r="L140" s="30"/>
      <c r="M140" s="179" t="s">
        <v>1</v>
      </c>
      <c r="N140" s="180" t="s">
        <v>37</v>
      </c>
      <c r="O140" s="181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217</v>
      </c>
      <c r="AT140" s="165" t="s">
        <v>213</v>
      </c>
      <c r="AU140" s="165" t="s">
        <v>78</v>
      </c>
      <c r="AY140" s="14" t="s">
        <v>211</v>
      </c>
      <c r="BE140" s="166">
        <f>IF(N140="základná",J140,0)</f>
        <v>0</v>
      </c>
      <c r="BF140" s="166">
        <f>IF(N140="znížená",J140,0)</f>
        <v>0</v>
      </c>
      <c r="BG140" s="166">
        <f>IF(N140="zákl. prenesená",J140,0)</f>
        <v>0</v>
      </c>
      <c r="BH140" s="166">
        <f>IF(N140="zníž. prenesená",J140,0)</f>
        <v>0</v>
      </c>
      <c r="BI140" s="166">
        <f>IF(N140="nulová",J140,0)</f>
        <v>0</v>
      </c>
      <c r="BJ140" s="14" t="s">
        <v>84</v>
      </c>
      <c r="BK140" s="166">
        <f>ROUND(I140*H140,2)</f>
        <v>0</v>
      </c>
      <c r="BL140" s="14" t="s">
        <v>217</v>
      </c>
      <c r="BM140" s="165" t="s">
        <v>266</v>
      </c>
    </row>
    <row r="141" spans="1:65" s="2" customFormat="1" ht="6.95" customHeight="1" x14ac:dyDescent="0.2">
      <c r="A141" s="29"/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30"/>
      <c r="M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</sheetData>
  <autoFilter ref="C121:K140" xr:uid="{00000000-0009-0000-0000-00001C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2:BM217"/>
  <sheetViews>
    <sheetView showGridLines="0" topLeftCell="A207" workbookViewId="0">
      <selection activeCell="Y125" sqref="Y125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88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178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520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ROUND(J133,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ROUND((SUM(BE133:BE216)),  2)</f>
        <v>0</v>
      </c>
      <c r="G35" s="105"/>
      <c r="H35" s="105"/>
      <c r="I35" s="106">
        <v>0.23</v>
      </c>
      <c r="J35" s="104">
        <f>ROUND(((SUM(BE133:BE216))*I35),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ROUND((SUM(BF133:BF216)),  2)</f>
        <v>0</v>
      </c>
      <c r="G36" s="105"/>
      <c r="H36" s="105"/>
      <c r="I36" s="106">
        <v>0.23</v>
      </c>
      <c r="J36" s="104">
        <f>ROUND(((SUM(BF133:BF216))*I36),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ROUND((SUM(BG133:BG216)),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ROUND((SUM(BH133:BH216)),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ROUND((SUM(BI133:BI216)),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178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01.02 - Zateplenie streš.plášťa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J133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186</v>
      </c>
      <c r="E99" s="122"/>
      <c r="F99" s="122"/>
      <c r="G99" s="122"/>
      <c r="H99" s="122"/>
      <c r="I99" s="122"/>
      <c r="J99" s="123">
        <f>J134</f>
        <v>0</v>
      </c>
      <c r="L99" s="120"/>
    </row>
    <row r="100" spans="1:47" s="10" customFormat="1" ht="19.899999999999999" hidden="1" customHeight="1" x14ac:dyDescent="0.2">
      <c r="B100" s="124"/>
      <c r="D100" s="125" t="s">
        <v>188</v>
      </c>
      <c r="E100" s="126"/>
      <c r="F100" s="126"/>
      <c r="G100" s="126"/>
      <c r="H100" s="126"/>
      <c r="I100" s="126"/>
      <c r="J100" s="127">
        <f>J135</f>
        <v>0</v>
      </c>
      <c r="L100" s="124"/>
    </row>
    <row r="101" spans="1:47" s="10" customFormat="1" ht="19.899999999999999" hidden="1" customHeight="1" x14ac:dyDescent="0.2">
      <c r="B101" s="124"/>
      <c r="D101" s="125" t="s">
        <v>521</v>
      </c>
      <c r="E101" s="126"/>
      <c r="F101" s="126"/>
      <c r="G101" s="126"/>
      <c r="H101" s="126"/>
      <c r="I101" s="126"/>
      <c r="J101" s="127">
        <f>J137</f>
        <v>0</v>
      </c>
      <c r="L101" s="124"/>
    </row>
    <row r="102" spans="1:47" s="10" customFormat="1" ht="19.899999999999999" hidden="1" customHeight="1" x14ac:dyDescent="0.2">
      <c r="B102" s="124"/>
      <c r="D102" s="125" t="s">
        <v>190</v>
      </c>
      <c r="E102" s="126"/>
      <c r="F102" s="126"/>
      <c r="G102" s="126"/>
      <c r="H102" s="126"/>
      <c r="I102" s="126"/>
      <c r="J102" s="127">
        <f>J141</f>
        <v>0</v>
      </c>
      <c r="L102" s="124"/>
    </row>
    <row r="103" spans="1:47" s="10" customFormat="1" ht="19.899999999999999" hidden="1" customHeight="1" x14ac:dyDescent="0.2">
      <c r="B103" s="124"/>
      <c r="D103" s="125" t="s">
        <v>191</v>
      </c>
      <c r="E103" s="126"/>
      <c r="F103" s="126"/>
      <c r="G103" s="126"/>
      <c r="H103" s="126"/>
      <c r="I103" s="126"/>
      <c r="J103" s="127">
        <f>J155</f>
        <v>0</v>
      </c>
      <c r="L103" s="124"/>
    </row>
    <row r="104" spans="1:47" s="9" customFormat="1" ht="24.95" hidden="1" customHeight="1" x14ac:dyDescent="0.2">
      <c r="B104" s="120"/>
      <c r="D104" s="121" t="s">
        <v>192</v>
      </c>
      <c r="E104" s="122"/>
      <c r="F104" s="122"/>
      <c r="G104" s="122"/>
      <c r="H104" s="122"/>
      <c r="I104" s="122"/>
      <c r="J104" s="123">
        <f>J157</f>
        <v>0</v>
      </c>
      <c r="L104" s="120"/>
    </row>
    <row r="105" spans="1:47" s="10" customFormat="1" ht="19.899999999999999" hidden="1" customHeight="1" x14ac:dyDescent="0.2">
      <c r="B105" s="124"/>
      <c r="D105" s="125" t="s">
        <v>193</v>
      </c>
      <c r="E105" s="126"/>
      <c r="F105" s="126"/>
      <c r="G105" s="126"/>
      <c r="H105" s="126"/>
      <c r="I105" s="126"/>
      <c r="J105" s="127">
        <f>J158</f>
        <v>0</v>
      </c>
      <c r="L105" s="124"/>
    </row>
    <row r="106" spans="1:47" s="10" customFormat="1" ht="19.899999999999999" hidden="1" customHeight="1" x14ac:dyDescent="0.2">
      <c r="B106" s="124"/>
      <c r="D106" s="125" t="s">
        <v>194</v>
      </c>
      <c r="E106" s="126"/>
      <c r="F106" s="126"/>
      <c r="G106" s="126"/>
      <c r="H106" s="126"/>
      <c r="I106" s="126"/>
      <c r="J106" s="127">
        <f>J164</f>
        <v>0</v>
      </c>
      <c r="L106" s="124"/>
    </row>
    <row r="107" spans="1:47" s="10" customFormat="1" ht="19.899999999999999" hidden="1" customHeight="1" x14ac:dyDescent="0.2">
      <c r="B107" s="124"/>
      <c r="D107" s="125" t="s">
        <v>522</v>
      </c>
      <c r="E107" s="126"/>
      <c r="F107" s="126"/>
      <c r="G107" s="126"/>
      <c r="H107" s="126"/>
      <c r="I107" s="126"/>
      <c r="J107" s="127">
        <f>J176</f>
        <v>0</v>
      </c>
      <c r="L107" s="124"/>
    </row>
    <row r="108" spans="1:47" s="10" customFormat="1" ht="19.899999999999999" hidden="1" customHeight="1" x14ac:dyDescent="0.2">
      <c r="B108" s="124"/>
      <c r="D108" s="125" t="s">
        <v>523</v>
      </c>
      <c r="E108" s="126"/>
      <c r="F108" s="126"/>
      <c r="G108" s="126"/>
      <c r="H108" s="126"/>
      <c r="I108" s="126"/>
      <c r="J108" s="127">
        <f>J189</f>
        <v>0</v>
      </c>
      <c r="L108" s="124"/>
    </row>
    <row r="109" spans="1:47" s="10" customFormat="1" ht="19.899999999999999" hidden="1" customHeight="1" x14ac:dyDescent="0.2">
      <c r="B109" s="124"/>
      <c r="D109" s="125" t="s">
        <v>195</v>
      </c>
      <c r="E109" s="126"/>
      <c r="F109" s="126"/>
      <c r="G109" s="126"/>
      <c r="H109" s="126"/>
      <c r="I109" s="126"/>
      <c r="J109" s="127">
        <f>J198</f>
        <v>0</v>
      </c>
      <c r="L109" s="124"/>
    </row>
    <row r="110" spans="1:47" s="10" customFormat="1" ht="19.899999999999999" hidden="1" customHeight="1" x14ac:dyDescent="0.2">
      <c r="B110" s="124"/>
      <c r="D110" s="125" t="s">
        <v>524</v>
      </c>
      <c r="E110" s="126"/>
      <c r="F110" s="126"/>
      <c r="G110" s="126"/>
      <c r="H110" s="126"/>
      <c r="I110" s="126"/>
      <c r="J110" s="127">
        <f>J210</f>
        <v>0</v>
      </c>
      <c r="L110" s="124"/>
    </row>
    <row r="111" spans="1:47" s="10" customFormat="1" ht="19.899999999999999" hidden="1" customHeight="1" x14ac:dyDescent="0.2">
      <c r="B111" s="124"/>
      <c r="D111" s="125" t="s">
        <v>525</v>
      </c>
      <c r="E111" s="126"/>
      <c r="F111" s="126"/>
      <c r="G111" s="126"/>
      <c r="H111" s="126"/>
      <c r="I111" s="126"/>
      <c r="J111" s="127">
        <f>J214</f>
        <v>0</v>
      </c>
      <c r="L111" s="124"/>
    </row>
    <row r="112" spans="1:47" s="2" customFormat="1" ht="21.75" hidden="1" customHeight="1" x14ac:dyDescent="0.2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hidden="1" customHeight="1" x14ac:dyDescent="0.2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hidden="1" x14ac:dyDescent="0.2"/>
    <row r="115" spans="1:31" hidden="1" x14ac:dyDescent="0.2"/>
    <row r="116" spans="1:31" hidden="1" x14ac:dyDescent="0.2"/>
    <row r="117" spans="1:31" s="2" customFormat="1" ht="6.95" customHeight="1" x14ac:dyDescent="0.2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 x14ac:dyDescent="0.2">
      <c r="A118" s="29"/>
      <c r="B118" s="30"/>
      <c r="C118" s="18" t="s">
        <v>197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 x14ac:dyDescent="0.2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 x14ac:dyDescent="0.2">
      <c r="A120" s="29"/>
      <c r="B120" s="30"/>
      <c r="C120" s="24" t="s">
        <v>15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 x14ac:dyDescent="0.2">
      <c r="A121" s="29"/>
      <c r="B121" s="30"/>
      <c r="C121" s="29"/>
      <c r="D121" s="29"/>
      <c r="E121" s="252" t="str">
        <f>E7</f>
        <v>HS Hálkova - rekonštrukcia objektu, Hálkova 3, BA</v>
      </c>
      <c r="F121" s="253"/>
      <c r="G121" s="253"/>
      <c r="H121" s="253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1" customFormat="1" ht="12" customHeight="1" x14ac:dyDescent="0.2">
      <c r="B122" s="17"/>
      <c r="C122" s="24" t="s">
        <v>177</v>
      </c>
      <c r="L122" s="17"/>
    </row>
    <row r="123" spans="1:31" s="2" customFormat="1" ht="16.5" customHeight="1" x14ac:dyDescent="0.2">
      <c r="A123" s="29"/>
      <c r="B123" s="30"/>
      <c r="C123" s="29"/>
      <c r="D123" s="29"/>
      <c r="E123" s="252" t="s">
        <v>178</v>
      </c>
      <c r="F123" s="251"/>
      <c r="G123" s="251"/>
      <c r="H123" s="251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 x14ac:dyDescent="0.2">
      <c r="A124" s="29"/>
      <c r="B124" s="30"/>
      <c r="C124" s="24" t="s">
        <v>179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 x14ac:dyDescent="0.2">
      <c r="A125" s="29"/>
      <c r="B125" s="30"/>
      <c r="C125" s="29"/>
      <c r="D125" s="29"/>
      <c r="E125" s="225" t="str">
        <f>E11</f>
        <v>SO 01.02 - Zateplenie streš.plášťa</v>
      </c>
      <c r="F125" s="251"/>
      <c r="G125" s="251"/>
      <c r="H125" s="251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 x14ac:dyDescent="0.2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 x14ac:dyDescent="0.2">
      <c r="A127" s="29"/>
      <c r="B127" s="30"/>
      <c r="C127" s="24" t="s">
        <v>19</v>
      </c>
      <c r="D127" s="29"/>
      <c r="E127" s="29"/>
      <c r="F127" s="22" t="str">
        <f>F14</f>
        <v xml:space="preserve"> </v>
      </c>
      <c r="G127" s="29"/>
      <c r="H127" s="29"/>
      <c r="I127" s="24" t="s">
        <v>21</v>
      </c>
      <c r="J127" s="55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 x14ac:dyDescent="0.2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 x14ac:dyDescent="0.2">
      <c r="A129" s="29"/>
      <c r="B129" s="30"/>
      <c r="C129" s="24" t="s">
        <v>22</v>
      </c>
      <c r="D129" s="29"/>
      <c r="E129" s="29"/>
      <c r="F129" s="22" t="str">
        <f>E17</f>
        <v xml:space="preserve"> </v>
      </c>
      <c r="G129" s="29"/>
      <c r="H129" s="29"/>
      <c r="I129" s="24" t="s">
        <v>27</v>
      </c>
      <c r="J129" s="27" t="str">
        <f>E23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 x14ac:dyDescent="0.2">
      <c r="A130" s="29"/>
      <c r="B130" s="30"/>
      <c r="C130" s="24" t="s">
        <v>25</v>
      </c>
      <c r="D130" s="29"/>
      <c r="E130" s="29"/>
      <c r="F130" s="22" t="str">
        <f>IF(E20="","",E20)</f>
        <v>Vyplň údaj</v>
      </c>
      <c r="G130" s="29"/>
      <c r="H130" s="29"/>
      <c r="I130" s="24" t="s">
        <v>28</v>
      </c>
      <c r="J130" s="27" t="str">
        <f>E26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 x14ac:dyDescent="0.2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 x14ac:dyDescent="0.2">
      <c r="A132" s="128"/>
      <c r="B132" s="129"/>
      <c r="C132" s="130" t="s">
        <v>198</v>
      </c>
      <c r="D132" s="131" t="s">
        <v>56</v>
      </c>
      <c r="E132" s="131" t="s">
        <v>52</v>
      </c>
      <c r="F132" s="131" t="s">
        <v>53</v>
      </c>
      <c r="G132" s="131" t="s">
        <v>199</v>
      </c>
      <c r="H132" s="131" t="s">
        <v>200</v>
      </c>
      <c r="I132" s="131" t="s">
        <v>201</v>
      </c>
      <c r="J132" s="132" t="s">
        <v>183</v>
      </c>
      <c r="K132" s="133" t="s">
        <v>202</v>
      </c>
      <c r="L132" s="134"/>
      <c r="M132" s="62" t="s">
        <v>1</v>
      </c>
      <c r="N132" s="63" t="s">
        <v>35</v>
      </c>
      <c r="O132" s="63" t="s">
        <v>203</v>
      </c>
      <c r="P132" s="63" t="s">
        <v>204</v>
      </c>
      <c r="Q132" s="63" t="s">
        <v>205</v>
      </c>
      <c r="R132" s="63" t="s">
        <v>206</v>
      </c>
      <c r="S132" s="63" t="s">
        <v>207</v>
      </c>
      <c r="T132" s="64" t="s">
        <v>208</v>
      </c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</row>
    <row r="133" spans="1:65" s="2" customFormat="1" ht="22.9" customHeight="1" x14ac:dyDescent="0.25">
      <c r="A133" s="29"/>
      <c r="B133" s="30"/>
      <c r="C133" s="69" t="s">
        <v>184</v>
      </c>
      <c r="D133" s="29"/>
      <c r="E133" s="29"/>
      <c r="F133" s="29"/>
      <c r="G133" s="29"/>
      <c r="H133" s="29"/>
      <c r="I133" s="29"/>
      <c r="J133" s="135">
        <f>BK133</f>
        <v>0</v>
      </c>
      <c r="K133" s="29"/>
      <c r="L133" s="30"/>
      <c r="M133" s="65"/>
      <c r="N133" s="56"/>
      <c r="O133" s="66"/>
      <c r="P133" s="136">
        <f>P134+P157</f>
        <v>0</v>
      </c>
      <c r="Q133" s="66"/>
      <c r="R133" s="136">
        <f>R134+R157</f>
        <v>18.830367034960002</v>
      </c>
      <c r="S133" s="66"/>
      <c r="T133" s="137">
        <f>T134+T157</f>
        <v>125.95832799999998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70</v>
      </c>
      <c r="AU133" s="14" t="s">
        <v>185</v>
      </c>
      <c r="BK133" s="138">
        <f>BK134+BK157</f>
        <v>0</v>
      </c>
    </row>
    <row r="134" spans="1:65" s="12" customFormat="1" ht="25.9" customHeight="1" x14ac:dyDescent="0.2">
      <c r="B134" s="139"/>
      <c r="D134" s="140" t="s">
        <v>70</v>
      </c>
      <c r="E134" s="141" t="s">
        <v>209</v>
      </c>
      <c r="F134" s="141" t="s">
        <v>210</v>
      </c>
      <c r="I134" s="142"/>
      <c r="J134" s="143">
        <f>BK134</f>
        <v>0</v>
      </c>
      <c r="L134" s="139"/>
      <c r="M134" s="144"/>
      <c r="N134" s="145"/>
      <c r="O134" s="145"/>
      <c r="P134" s="146">
        <f>P135+P137+P141+P155</f>
        <v>0</v>
      </c>
      <c r="Q134" s="145"/>
      <c r="R134" s="146">
        <f>R135+R137+R141+R155</f>
        <v>5.1820320000000004</v>
      </c>
      <c r="S134" s="145"/>
      <c r="T134" s="147">
        <f>T135+T137+T141+T155</f>
        <v>111.83599999999998</v>
      </c>
      <c r="AR134" s="140" t="s">
        <v>78</v>
      </c>
      <c r="AT134" s="148" t="s">
        <v>70</v>
      </c>
      <c r="AU134" s="148" t="s">
        <v>71</v>
      </c>
      <c r="AY134" s="140" t="s">
        <v>211</v>
      </c>
      <c r="BK134" s="149">
        <f>BK135+BK137+BK141+BK155</f>
        <v>0</v>
      </c>
    </row>
    <row r="135" spans="1:65" s="12" customFormat="1" ht="22.9" customHeight="1" x14ac:dyDescent="0.2">
      <c r="B135" s="139"/>
      <c r="D135" s="140" t="s">
        <v>70</v>
      </c>
      <c r="E135" s="150" t="s">
        <v>228</v>
      </c>
      <c r="F135" s="150" t="s">
        <v>240</v>
      </c>
      <c r="I135" s="142"/>
      <c r="J135" s="151">
        <f>BK135</f>
        <v>0</v>
      </c>
      <c r="L135" s="139"/>
      <c r="M135" s="144"/>
      <c r="N135" s="145"/>
      <c r="O135" s="145"/>
      <c r="P135" s="146">
        <f>P136</f>
        <v>0</v>
      </c>
      <c r="Q135" s="145"/>
      <c r="R135" s="146">
        <f>R136</f>
        <v>1.8E-3</v>
      </c>
      <c r="S135" s="145"/>
      <c r="T135" s="147">
        <f>T136</f>
        <v>0</v>
      </c>
      <c r="AR135" s="140" t="s">
        <v>78</v>
      </c>
      <c r="AT135" s="148" t="s">
        <v>70</v>
      </c>
      <c r="AU135" s="148" t="s">
        <v>78</v>
      </c>
      <c r="AY135" s="140" t="s">
        <v>211</v>
      </c>
      <c r="BK135" s="149">
        <f>BK136</f>
        <v>0</v>
      </c>
    </row>
    <row r="136" spans="1:65" s="2" customFormat="1" ht="21.75" customHeight="1" x14ac:dyDescent="0.2">
      <c r="A136" s="29"/>
      <c r="B136" s="152"/>
      <c r="C136" s="153" t="s">
        <v>78</v>
      </c>
      <c r="D136" s="153" t="s">
        <v>213</v>
      </c>
      <c r="E136" s="154" t="s">
        <v>526</v>
      </c>
      <c r="F136" s="155" t="s">
        <v>527</v>
      </c>
      <c r="G136" s="156" t="s">
        <v>385</v>
      </c>
      <c r="H136" s="157">
        <v>1</v>
      </c>
      <c r="I136" s="158"/>
      <c r="J136" s="159">
        <f>ROUND(I136*H136,2)</f>
        <v>0</v>
      </c>
      <c r="K136" s="160"/>
      <c r="L136" s="30"/>
      <c r="M136" s="161" t="s">
        <v>1</v>
      </c>
      <c r="N136" s="162" t="s">
        <v>37</v>
      </c>
      <c r="O136" s="58"/>
      <c r="P136" s="163">
        <f>O136*H136</f>
        <v>0</v>
      </c>
      <c r="Q136" s="163">
        <v>1.8E-3</v>
      </c>
      <c r="R136" s="163">
        <f>Q136*H136</f>
        <v>1.8E-3</v>
      </c>
      <c r="S136" s="163">
        <v>0</v>
      </c>
      <c r="T136" s="164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217</v>
      </c>
      <c r="AT136" s="165" t="s">
        <v>213</v>
      </c>
      <c r="AU136" s="165" t="s">
        <v>84</v>
      </c>
      <c r="AY136" s="14" t="s">
        <v>211</v>
      </c>
      <c r="BE136" s="166">
        <f>IF(N136="základná",J136,0)</f>
        <v>0</v>
      </c>
      <c r="BF136" s="166">
        <f>IF(N136="znížená",J136,0)</f>
        <v>0</v>
      </c>
      <c r="BG136" s="166">
        <f>IF(N136="zákl. prenesená",J136,0)</f>
        <v>0</v>
      </c>
      <c r="BH136" s="166">
        <f>IF(N136="zníž. prenesená",J136,0)</f>
        <v>0</v>
      </c>
      <c r="BI136" s="166">
        <f>IF(N136="nulová",J136,0)</f>
        <v>0</v>
      </c>
      <c r="BJ136" s="14" t="s">
        <v>84</v>
      </c>
      <c r="BK136" s="166">
        <f>ROUND(I136*H136,2)</f>
        <v>0</v>
      </c>
      <c r="BL136" s="14" t="s">
        <v>217</v>
      </c>
      <c r="BM136" s="165" t="s">
        <v>84</v>
      </c>
    </row>
    <row r="137" spans="1:65" s="12" customFormat="1" ht="22.9" customHeight="1" x14ac:dyDescent="0.2">
      <c r="B137" s="139"/>
      <c r="D137" s="140" t="s">
        <v>70</v>
      </c>
      <c r="E137" s="150" t="s">
        <v>224</v>
      </c>
      <c r="F137" s="150" t="s">
        <v>224</v>
      </c>
      <c r="I137" s="142"/>
      <c r="J137" s="151">
        <f>BK137</f>
        <v>0</v>
      </c>
      <c r="L137" s="139"/>
      <c r="M137" s="144"/>
      <c r="N137" s="145"/>
      <c r="O137" s="145"/>
      <c r="P137" s="146">
        <f>SUM(P138:P140)</f>
        <v>0</v>
      </c>
      <c r="Q137" s="145"/>
      <c r="R137" s="146">
        <f>SUM(R138:R140)</f>
        <v>5.1802320000000002</v>
      </c>
      <c r="S137" s="145"/>
      <c r="T137" s="147">
        <f>SUM(T138:T140)</f>
        <v>0</v>
      </c>
      <c r="AR137" s="140" t="s">
        <v>78</v>
      </c>
      <c r="AT137" s="148" t="s">
        <v>70</v>
      </c>
      <c r="AU137" s="148" t="s">
        <v>78</v>
      </c>
      <c r="AY137" s="140" t="s">
        <v>211</v>
      </c>
      <c r="BK137" s="149">
        <f>SUM(BK138:BK140)</f>
        <v>0</v>
      </c>
    </row>
    <row r="138" spans="1:65" s="2" customFormat="1" ht="49.15" customHeight="1" x14ac:dyDescent="0.2">
      <c r="A138" s="29"/>
      <c r="B138" s="152"/>
      <c r="C138" s="153" t="s">
        <v>84</v>
      </c>
      <c r="D138" s="153" t="s">
        <v>213</v>
      </c>
      <c r="E138" s="154" t="s">
        <v>528</v>
      </c>
      <c r="F138" s="155" t="s">
        <v>529</v>
      </c>
      <c r="G138" s="156" t="s">
        <v>216</v>
      </c>
      <c r="H138" s="157">
        <v>16.899999999999999</v>
      </c>
      <c r="I138" s="158"/>
      <c r="J138" s="159">
        <f>ROUND(I138*H138,2)</f>
        <v>0</v>
      </c>
      <c r="K138" s="160"/>
      <c r="L138" s="30"/>
      <c r="M138" s="161" t="s">
        <v>1</v>
      </c>
      <c r="N138" s="162" t="s">
        <v>37</v>
      </c>
      <c r="O138" s="58"/>
      <c r="P138" s="163">
        <f>O138*H138</f>
        <v>0</v>
      </c>
      <c r="Q138" s="163">
        <v>0</v>
      </c>
      <c r="R138" s="163">
        <f>Q138*H138</f>
        <v>0</v>
      </c>
      <c r="S138" s="163">
        <v>0</v>
      </c>
      <c r="T138" s="164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217</v>
      </c>
      <c r="AT138" s="165" t="s">
        <v>213</v>
      </c>
      <c r="AU138" s="165" t="s">
        <v>84</v>
      </c>
      <c r="AY138" s="14" t="s">
        <v>211</v>
      </c>
      <c r="BE138" s="166">
        <f>IF(N138="základná",J138,0)</f>
        <v>0</v>
      </c>
      <c r="BF138" s="166">
        <f>IF(N138="znížená",J138,0)</f>
        <v>0</v>
      </c>
      <c r="BG138" s="166">
        <f>IF(N138="zákl. prenesená",J138,0)</f>
        <v>0</v>
      </c>
      <c r="BH138" s="166">
        <f>IF(N138="zníž. prenesená",J138,0)</f>
        <v>0</v>
      </c>
      <c r="BI138" s="166">
        <f>IF(N138="nulová",J138,0)</f>
        <v>0</v>
      </c>
      <c r="BJ138" s="14" t="s">
        <v>84</v>
      </c>
      <c r="BK138" s="166">
        <f>ROUND(I138*H138,2)</f>
        <v>0</v>
      </c>
      <c r="BL138" s="14" t="s">
        <v>217</v>
      </c>
      <c r="BM138" s="165" t="s">
        <v>217</v>
      </c>
    </row>
    <row r="139" spans="1:65" s="2" customFormat="1" ht="37.9" customHeight="1" x14ac:dyDescent="0.2">
      <c r="A139" s="29"/>
      <c r="B139" s="152"/>
      <c r="C139" s="153" t="s">
        <v>220</v>
      </c>
      <c r="D139" s="153" t="s">
        <v>213</v>
      </c>
      <c r="E139" s="154" t="s">
        <v>530</v>
      </c>
      <c r="F139" s="155" t="s">
        <v>531</v>
      </c>
      <c r="G139" s="156" t="s">
        <v>216</v>
      </c>
      <c r="H139" s="157">
        <v>167.4</v>
      </c>
      <c r="I139" s="158"/>
      <c r="J139" s="159">
        <f>ROUND(I139*H139,2)</f>
        <v>0</v>
      </c>
      <c r="K139" s="160"/>
      <c r="L139" s="30"/>
      <c r="M139" s="161" t="s">
        <v>1</v>
      </c>
      <c r="N139" s="162" t="s">
        <v>37</v>
      </c>
      <c r="O139" s="58"/>
      <c r="P139" s="163">
        <f>O139*H139</f>
        <v>0</v>
      </c>
      <c r="Q139" s="163">
        <v>2.7999999999999998E-4</v>
      </c>
      <c r="R139" s="163">
        <f>Q139*H139</f>
        <v>4.6871999999999997E-2</v>
      </c>
      <c r="S139" s="163">
        <v>0</v>
      </c>
      <c r="T139" s="164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217</v>
      </c>
      <c r="AT139" s="165" t="s">
        <v>213</v>
      </c>
      <c r="AU139" s="165" t="s">
        <v>84</v>
      </c>
      <c r="AY139" s="14" t="s">
        <v>211</v>
      </c>
      <c r="BE139" s="166">
        <f>IF(N139="základná",J139,0)</f>
        <v>0</v>
      </c>
      <c r="BF139" s="166">
        <f>IF(N139="znížená",J139,0)</f>
        <v>0</v>
      </c>
      <c r="BG139" s="166">
        <f>IF(N139="zákl. prenesená",J139,0)</f>
        <v>0</v>
      </c>
      <c r="BH139" s="166">
        <f>IF(N139="zníž. prenesená",J139,0)</f>
        <v>0</v>
      </c>
      <c r="BI139" s="166">
        <f>IF(N139="nulová",J139,0)</f>
        <v>0</v>
      </c>
      <c r="BJ139" s="14" t="s">
        <v>84</v>
      </c>
      <c r="BK139" s="166">
        <f>ROUND(I139*H139,2)</f>
        <v>0</v>
      </c>
      <c r="BL139" s="14" t="s">
        <v>217</v>
      </c>
      <c r="BM139" s="165" t="s">
        <v>224</v>
      </c>
    </row>
    <row r="140" spans="1:65" s="2" customFormat="1" ht="21.75" customHeight="1" x14ac:dyDescent="0.2">
      <c r="A140" s="29"/>
      <c r="B140" s="152"/>
      <c r="C140" s="167" t="s">
        <v>217</v>
      </c>
      <c r="D140" s="167" t="s">
        <v>401</v>
      </c>
      <c r="E140" s="168" t="s">
        <v>532</v>
      </c>
      <c r="F140" s="169" t="s">
        <v>533</v>
      </c>
      <c r="G140" s="170" t="s">
        <v>216</v>
      </c>
      <c r="H140" s="171">
        <v>175.8</v>
      </c>
      <c r="I140" s="172"/>
      <c r="J140" s="173">
        <f>ROUND(I140*H140,2)</f>
        <v>0</v>
      </c>
      <c r="K140" s="174"/>
      <c r="L140" s="175"/>
      <c r="M140" s="176" t="s">
        <v>1</v>
      </c>
      <c r="N140" s="177" t="s">
        <v>37</v>
      </c>
      <c r="O140" s="58"/>
      <c r="P140" s="163">
        <f>O140*H140</f>
        <v>0</v>
      </c>
      <c r="Q140" s="163">
        <v>2.92E-2</v>
      </c>
      <c r="R140" s="163">
        <f>Q140*H140</f>
        <v>5.1333600000000006</v>
      </c>
      <c r="S140" s="163">
        <v>0</v>
      </c>
      <c r="T140" s="164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227</v>
      </c>
      <c r="AT140" s="165" t="s">
        <v>401</v>
      </c>
      <c r="AU140" s="165" t="s">
        <v>84</v>
      </c>
      <c r="AY140" s="14" t="s">
        <v>211</v>
      </c>
      <c r="BE140" s="166">
        <f>IF(N140="základná",J140,0)</f>
        <v>0</v>
      </c>
      <c r="BF140" s="166">
        <f>IF(N140="znížená",J140,0)</f>
        <v>0</v>
      </c>
      <c r="BG140" s="166">
        <f>IF(N140="zákl. prenesená",J140,0)</f>
        <v>0</v>
      </c>
      <c r="BH140" s="166">
        <f>IF(N140="zníž. prenesená",J140,0)</f>
        <v>0</v>
      </c>
      <c r="BI140" s="166">
        <f>IF(N140="nulová",J140,0)</f>
        <v>0</v>
      </c>
      <c r="BJ140" s="14" t="s">
        <v>84</v>
      </c>
      <c r="BK140" s="166">
        <f>ROUND(I140*H140,2)</f>
        <v>0</v>
      </c>
      <c r="BL140" s="14" t="s">
        <v>217</v>
      </c>
      <c r="BM140" s="165" t="s">
        <v>227</v>
      </c>
    </row>
    <row r="141" spans="1:65" s="12" customFormat="1" ht="22.9" customHeight="1" x14ac:dyDescent="0.2">
      <c r="B141" s="139"/>
      <c r="D141" s="140" t="s">
        <v>70</v>
      </c>
      <c r="E141" s="150" t="s">
        <v>244</v>
      </c>
      <c r="F141" s="150" t="s">
        <v>315</v>
      </c>
      <c r="I141" s="142"/>
      <c r="J141" s="151">
        <f>BK141</f>
        <v>0</v>
      </c>
      <c r="L141" s="139"/>
      <c r="M141" s="144"/>
      <c r="N141" s="145"/>
      <c r="O141" s="145"/>
      <c r="P141" s="146">
        <f>SUM(P142:P154)</f>
        <v>0</v>
      </c>
      <c r="Q141" s="145"/>
      <c r="R141" s="146">
        <f>SUM(R142:R154)</f>
        <v>0</v>
      </c>
      <c r="S141" s="145"/>
      <c r="T141" s="147">
        <f>SUM(T142:T154)</f>
        <v>111.83599999999998</v>
      </c>
      <c r="AR141" s="140" t="s">
        <v>78</v>
      </c>
      <c r="AT141" s="148" t="s">
        <v>70</v>
      </c>
      <c r="AU141" s="148" t="s">
        <v>78</v>
      </c>
      <c r="AY141" s="140" t="s">
        <v>211</v>
      </c>
      <c r="BK141" s="149">
        <f>SUM(BK142:BK154)</f>
        <v>0</v>
      </c>
    </row>
    <row r="142" spans="1:65" s="2" customFormat="1" ht="33" customHeight="1" x14ac:dyDescent="0.2">
      <c r="A142" s="29"/>
      <c r="B142" s="152"/>
      <c r="C142" s="153" t="s">
        <v>228</v>
      </c>
      <c r="D142" s="153" t="s">
        <v>213</v>
      </c>
      <c r="E142" s="154" t="s">
        <v>534</v>
      </c>
      <c r="F142" s="155" t="s">
        <v>535</v>
      </c>
      <c r="G142" s="156" t="s">
        <v>223</v>
      </c>
      <c r="H142" s="157">
        <v>17.97</v>
      </c>
      <c r="I142" s="158"/>
      <c r="J142" s="159">
        <f t="shared" ref="J142:J154" si="0">ROUND(I142*H142,2)</f>
        <v>0</v>
      </c>
      <c r="K142" s="160"/>
      <c r="L142" s="30"/>
      <c r="M142" s="161" t="s">
        <v>1</v>
      </c>
      <c r="N142" s="162" t="s">
        <v>37</v>
      </c>
      <c r="O142" s="58"/>
      <c r="P142" s="163">
        <f t="shared" ref="P142:P154" si="1">O142*H142</f>
        <v>0</v>
      </c>
      <c r="Q142" s="163">
        <v>0</v>
      </c>
      <c r="R142" s="163">
        <f t="shared" ref="R142:R154" si="2">Q142*H142</f>
        <v>0</v>
      </c>
      <c r="S142" s="163">
        <v>2.4</v>
      </c>
      <c r="T142" s="164">
        <f t="shared" ref="T142:T154" si="3">S142*H142</f>
        <v>43.127999999999993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217</v>
      </c>
      <c r="AT142" s="165" t="s">
        <v>213</v>
      </c>
      <c r="AU142" s="165" t="s">
        <v>84</v>
      </c>
      <c r="AY142" s="14" t="s">
        <v>211</v>
      </c>
      <c r="BE142" s="166">
        <f t="shared" ref="BE142:BE154" si="4">IF(N142="základná",J142,0)</f>
        <v>0</v>
      </c>
      <c r="BF142" s="166">
        <f t="shared" ref="BF142:BF154" si="5">IF(N142="znížená",J142,0)</f>
        <v>0</v>
      </c>
      <c r="BG142" s="166">
        <f t="shared" ref="BG142:BG154" si="6">IF(N142="zákl. prenesená",J142,0)</f>
        <v>0</v>
      </c>
      <c r="BH142" s="166">
        <f t="shared" ref="BH142:BH154" si="7">IF(N142="zníž. prenesená",J142,0)</f>
        <v>0</v>
      </c>
      <c r="BI142" s="166">
        <f t="shared" ref="BI142:BI154" si="8">IF(N142="nulová",J142,0)</f>
        <v>0</v>
      </c>
      <c r="BJ142" s="14" t="s">
        <v>84</v>
      </c>
      <c r="BK142" s="166">
        <f t="shared" ref="BK142:BK154" si="9">ROUND(I142*H142,2)</f>
        <v>0</v>
      </c>
      <c r="BL142" s="14" t="s">
        <v>217</v>
      </c>
      <c r="BM142" s="165" t="s">
        <v>231</v>
      </c>
    </row>
    <row r="143" spans="1:65" s="2" customFormat="1" ht="37.9" customHeight="1" x14ac:dyDescent="0.2">
      <c r="A143" s="29"/>
      <c r="B143" s="152"/>
      <c r="C143" s="153" t="s">
        <v>224</v>
      </c>
      <c r="D143" s="153" t="s">
        <v>213</v>
      </c>
      <c r="E143" s="154" t="s">
        <v>536</v>
      </c>
      <c r="F143" s="155" t="s">
        <v>537</v>
      </c>
      <c r="G143" s="156" t="s">
        <v>223</v>
      </c>
      <c r="H143" s="157">
        <v>22.1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37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2.2000000000000002</v>
      </c>
      <c r="T143" s="164">
        <f t="shared" si="3"/>
        <v>48.620000000000005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217</v>
      </c>
      <c r="AT143" s="165" t="s">
        <v>213</v>
      </c>
      <c r="AU143" s="165" t="s">
        <v>84</v>
      </c>
      <c r="AY143" s="14" t="s">
        <v>211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84</v>
      </c>
      <c r="BK143" s="166">
        <f t="shared" si="9"/>
        <v>0</v>
      </c>
      <c r="BL143" s="14" t="s">
        <v>217</v>
      </c>
      <c r="BM143" s="165" t="s">
        <v>234</v>
      </c>
    </row>
    <row r="144" spans="1:65" s="2" customFormat="1" ht="33" customHeight="1" x14ac:dyDescent="0.2">
      <c r="A144" s="29"/>
      <c r="B144" s="152"/>
      <c r="C144" s="153" t="s">
        <v>235</v>
      </c>
      <c r="D144" s="153" t="s">
        <v>213</v>
      </c>
      <c r="E144" s="154" t="s">
        <v>538</v>
      </c>
      <c r="F144" s="155" t="s">
        <v>539</v>
      </c>
      <c r="G144" s="156" t="s">
        <v>216</v>
      </c>
      <c r="H144" s="157">
        <v>216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37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0.02</v>
      </c>
      <c r="T144" s="164">
        <f t="shared" si="3"/>
        <v>4.32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217</v>
      </c>
      <c r="AT144" s="165" t="s">
        <v>213</v>
      </c>
      <c r="AU144" s="165" t="s">
        <v>84</v>
      </c>
      <c r="AY144" s="14" t="s">
        <v>211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84</v>
      </c>
      <c r="BK144" s="166">
        <f t="shared" si="9"/>
        <v>0</v>
      </c>
      <c r="BL144" s="14" t="s">
        <v>217</v>
      </c>
      <c r="BM144" s="165" t="s">
        <v>239</v>
      </c>
    </row>
    <row r="145" spans="1:65" s="2" customFormat="1" ht="24.2" customHeight="1" x14ac:dyDescent="0.2">
      <c r="A145" s="29"/>
      <c r="B145" s="152"/>
      <c r="C145" s="153" t="s">
        <v>227</v>
      </c>
      <c r="D145" s="153" t="s">
        <v>213</v>
      </c>
      <c r="E145" s="154" t="s">
        <v>352</v>
      </c>
      <c r="F145" s="155" t="s">
        <v>353</v>
      </c>
      <c r="G145" s="156" t="s">
        <v>216</v>
      </c>
      <c r="H145" s="157">
        <v>216</v>
      </c>
      <c r="I145" s="158"/>
      <c r="J145" s="159">
        <f t="shared" si="0"/>
        <v>0</v>
      </c>
      <c r="K145" s="160"/>
      <c r="L145" s="30"/>
      <c r="M145" s="161" t="s">
        <v>1</v>
      </c>
      <c r="N145" s="162" t="s">
        <v>37</v>
      </c>
      <c r="O145" s="58"/>
      <c r="P145" s="163">
        <f t="shared" si="1"/>
        <v>0</v>
      </c>
      <c r="Q145" s="163">
        <v>0</v>
      </c>
      <c r="R145" s="163">
        <f t="shared" si="2"/>
        <v>0</v>
      </c>
      <c r="S145" s="163">
        <v>7.2999999999999995E-2</v>
      </c>
      <c r="T145" s="164">
        <f t="shared" si="3"/>
        <v>15.767999999999999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217</v>
      </c>
      <c r="AT145" s="165" t="s">
        <v>213</v>
      </c>
      <c r="AU145" s="165" t="s">
        <v>84</v>
      </c>
      <c r="AY145" s="14" t="s">
        <v>211</v>
      </c>
      <c r="BE145" s="166">
        <f t="shared" si="4"/>
        <v>0</v>
      </c>
      <c r="BF145" s="166">
        <f t="shared" si="5"/>
        <v>0</v>
      </c>
      <c r="BG145" s="166">
        <f t="shared" si="6"/>
        <v>0</v>
      </c>
      <c r="BH145" s="166">
        <f t="shared" si="7"/>
        <v>0</v>
      </c>
      <c r="BI145" s="166">
        <f t="shared" si="8"/>
        <v>0</v>
      </c>
      <c r="BJ145" s="14" t="s">
        <v>84</v>
      </c>
      <c r="BK145" s="166">
        <f t="shared" si="9"/>
        <v>0</v>
      </c>
      <c r="BL145" s="14" t="s">
        <v>217</v>
      </c>
      <c r="BM145" s="165" t="s">
        <v>243</v>
      </c>
    </row>
    <row r="146" spans="1:65" s="2" customFormat="1" ht="24.2" customHeight="1" x14ac:dyDescent="0.2">
      <c r="A146" s="29"/>
      <c r="B146" s="152"/>
      <c r="C146" s="153" t="s">
        <v>244</v>
      </c>
      <c r="D146" s="153" t="s">
        <v>213</v>
      </c>
      <c r="E146" s="154" t="s">
        <v>355</v>
      </c>
      <c r="F146" s="155" t="s">
        <v>356</v>
      </c>
      <c r="G146" s="156" t="s">
        <v>238</v>
      </c>
      <c r="H146" s="157">
        <v>72.23</v>
      </c>
      <c r="I146" s="158"/>
      <c r="J146" s="159">
        <f t="shared" si="0"/>
        <v>0</v>
      </c>
      <c r="K146" s="160"/>
      <c r="L146" s="30"/>
      <c r="M146" s="161" t="s">
        <v>1</v>
      </c>
      <c r="N146" s="162" t="s">
        <v>37</v>
      </c>
      <c r="O146" s="58"/>
      <c r="P146" s="163">
        <f t="shared" si="1"/>
        <v>0</v>
      </c>
      <c r="Q146" s="163">
        <v>0</v>
      </c>
      <c r="R146" s="163">
        <f t="shared" si="2"/>
        <v>0</v>
      </c>
      <c r="S146" s="163">
        <v>0</v>
      </c>
      <c r="T146" s="16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217</v>
      </c>
      <c r="AT146" s="165" t="s">
        <v>213</v>
      </c>
      <c r="AU146" s="165" t="s">
        <v>84</v>
      </c>
      <c r="AY146" s="14" t="s">
        <v>211</v>
      </c>
      <c r="BE146" s="166">
        <f t="shared" si="4"/>
        <v>0</v>
      </c>
      <c r="BF146" s="166">
        <f t="shared" si="5"/>
        <v>0</v>
      </c>
      <c r="BG146" s="166">
        <f t="shared" si="6"/>
        <v>0</v>
      </c>
      <c r="BH146" s="166">
        <f t="shared" si="7"/>
        <v>0</v>
      </c>
      <c r="BI146" s="166">
        <f t="shared" si="8"/>
        <v>0</v>
      </c>
      <c r="BJ146" s="14" t="s">
        <v>84</v>
      </c>
      <c r="BK146" s="166">
        <f t="shared" si="9"/>
        <v>0</v>
      </c>
      <c r="BL146" s="14" t="s">
        <v>217</v>
      </c>
      <c r="BM146" s="165" t="s">
        <v>247</v>
      </c>
    </row>
    <row r="147" spans="1:65" s="2" customFormat="1" ht="24.2" customHeight="1" x14ac:dyDescent="0.2">
      <c r="A147" s="29"/>
      <c r="B147" s="152"/>
      <c r="C147" s="153" t="s">
        <v>231</v>
      </c>
      <c r="D147" s="153" t="s">
        <v>213</v>
      </c>
      <c r="E147" s="154" t="s">
        <v>359</v>
      </c>
      <c r="F147" s="155" t="s">
        <v>360</v>
      </c>
      <c r="G147" s="156" t="s">
        <v>238</v>
      </c>
      <c r="H147" s="157">
        <v>144.46</v>
      </c>
      <c r="I147" s="158"/>
      <c r="J147" s="159">
        <f t="shared" si="0"/>
        <v>0</v>
      </c>
      <c r="K147" s="160"/>
      <c r="L147" s="30"/>
      <c r="M147" s="161" t="s">
        <v>1</v>
      </c>
      <c r="N147" s="162" t="s">
        <v>37</v>
      </c>
      <c r="O147" s="58"/>
      <c r="P147" s="163">
        <f t="shared" si="1"/>
        <v>0</v>
      </c>
      <c r="Q147" s="163">
        <v>0</v>
      </c>
      <c r="R147" s="163">
        <f t="shared" si="2"/>
        <v>0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217</v>
      </c>
      <c r="AT147" s="165" t="s">
        <v>213</v>
      </c>
      <c r="AU147" s="165" t="s">
        <v>84</v>
      </c>
      <c r="AY147" s="14" t="s">
        <v>211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84</v>
      </c>
      <c r="BK147" s="166">
        <f t="shared" si="9"/>
        <v>0</v>
      </c>
      <c r="BL147" s="14" t="s">
        <v>217</v>
      </c>
      <c r="BM147" s="165" t="s">
        <v>250</v>
      </c>
    </row>
    <row r="148" spans="1:65" s="2" customFormat="1" ht="21.75" customHeight="1" x14ac:dyDescent="0.2">
      <c r="A148" s="29"/>
      <c r="B148" s="152"/>
      <c r="C148" s="153" t="s">
        <v>251</v>
      </c>
      <c r="D148" s="153" t="s">
        <v>213</v>
      </c>
      <c r="E148" s="154" t="s">
        <v>362</v>
      </c>
      <c r="F148" s="155" t="s">
        <v>363</v>
      </c>
      <c r="G148" s="156" t="s">
        <v>238</v>
      </c>
      <c r="H148" s="157">
        <v>72.23</v>
      </c>
      <c r="I148" s="158"/>
      <c r="J148" s="159">
        <f t="shared" si="0"/>
        <v>0</v>
      </c>
      <c r="K148" s="160"/>
      <c r="L148" s="30"/>
      <c r="M148" s="161" t="s">
        <v>1</v>
      </c>
      <c r="N148" s="162" t="s">
        <v>37</v>
      </c>
      <c r="O148" s="58"/>
      <c r="P148" s="163">
        <f t="shared" si="1"/>
        <v>0</v>
      </c>
      <c r="Q148" s="163">
        <v>0</v>
      </c>
      <c r="R148" s="163">
        <f t="shared" si="2"/>
        <v>0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217</v>
      </c>
      <c r="AT148" s="165" t="s">
        <v>213</v>
      </c>
      <c r="AU148" s="165" t="s">
        <v>84</v>
      </c>
      <c r="AY148" s="14" t="s">
        <v>211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84</v>
      </c>
      <c r="BK148" s="166">
        <f t="shared" si="9"/>
        <v>0</v>
      </c>
      <c r="BL148" s="14" t="s">
        <v>217</v>
      </c>
      <c r="BM148" s="165" t="s">
        <v>254</v>
      </c>
    </row>
    <row r="149" spans="1:65" s="2" customFormat="1" ht="24.2" customHeight="1" x14ac:dyDescent="0.2">
      <c r="A149" s="29"/>
      <c r="B149" s="152"/>
      <c r="C149" s="153" t="s">
        <v>234</v>
      </c>
      <c r="D149" s="153" t="s">
        <v>213</v>
      </c>
      <c r="E149" s="154" t="s">
        <v>366</v>
      </c>
      <c r="F149" s="155" t="s">
        <v>367</v>
      </c>
      <c r="G149" s="156" t="s">
        <v>238</v>
      </c>
      <c r="H149" s="157">
        <v>1083.45</v>
      </c>
      <c r="I149" s="158"/>
      <c r="J149" s="159">
        <f t="shared" si="0"/>
        <v>0</v>
      </c>
      <c r="K149" s="160"/>
      <c r="L149" s="30"/>
      <c r="M149" s="161" t="s">
        <v>1</v>
      </c>
      <c r="N149" s="162" t="s">
        <v>37</v>
      </c>
      <c r="O149" s="58"/>
      <c r="P149" s="163">
        <f t="shared" si="1"/>
        <v>0</v>
      </c>
      <c r="Q149" s="163">
        <v>0</v>
      </c>
      <c r="R149" s="163">
        <f t="shared" si="2"/>
        <v>0</v>
      </c>
      <c r="S149" s="163">
        <v>0</v>
      </c>
      <c r="T149" s="16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217</v>
      </c>
      <c r="AT149" s="165" t="s">
        <v>213</v>
      </c>
      <c r="AU149" s="165" t="s">
        <v>84</v>
      </c>
      <c r="AY149" s="14" t="s">
        <v>211</v>
      </c>
      <c r="BE149" s="166">
        <f t="shared" si="4"/>
        <v>0</v>
      </c>
      <c r="BF149" s="166">
        <f t="shared" si="5"/>
        <v>0</v>
      </c>
      <c r="BG149" s="166">
        <f t="shared" si="6"/>
        <v>0</v>
      </c>
      <c r="BH149" s="166">
        <f t="shared" si="7"/>
        <v>0</v>
      </c>
      <c r="BI149" s="166">
        <f t="shared" si="8"/>
        <v>0</v>
      </c>
      <c r="BJ149" s="14" t="s">
        <v>84</v>
      </c>
      <c r="BK149" s="166">
        <f t="shared" si="9"/>
        <v>0</v>
      </c>
      <c r="BL149" s="14" t="s">
        <v>217</v>
      </c>
      <c r="BM149" s="165" t="s">
        <v>266</v>
      </c>
    </row>
    <row r="150" spans="1:65" s="2" customFormat="1" ht="24.2" customHeight="1" x14ac:dyDescent="0.2">
      <c r="A150" s="29"/>
      <c r="B150" s="152"/>
      <c r="C150" s="153" t="s">
        <v>259</v>
      </c>
      <c r="D150" s="153" t="s">
        <v>213</v>
      </c>
      <c r="E150" s="154" t="s">
        <v>369</v>
      </c>
      <c r="F150" s="155" t="s">
        <v>370</v>
      </c>
      <c r="G150" s="156" t="s">
        <v>238</v>
      </c>
      <c r="H150" s="157">
        <v>72.23</v>
      </c>
      <c r="I150" s="158"/>
      <c r="J150" s="159">
        <f t="shared" si="0"/>
        <v>0</v>
      </c>
      <c r="K150" s="160"/>
      <c r="L150" s="30"/>
      <c r="M150" s="161" t="s">
        <v>1</v>
      </c>
      <c r="N150" s="162" t="s">
        <v>37</v>
      </c>
      <c r="O150" s="58"/>
      <c r="P150" s="163">
        <f t="shared" si="1"/>
        <v>0</v>
      </c>
      <c r="Q150" s="163">
        <v>0</v>
      </c>
      <c r="R150" s="163">
        <f t="shared" si="2"/>
        <v>0</v>
      </c>
      <c r="S150" s="163">
        <v>0</v>
      </c>
      <c r="T150" s="16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217</v>
      </c>
      <c r="AT150" s="165" t="s">
        <v>213</v>
      </c>
      <c r="AU150" s="165" t="s">
        <v>84</v>
      </c>
      <c r="AY150" s="14" t="s">
        <v>211</v>
      </c>
      <c r="BE150" s="166">
        <f t="shared" si="4"/>
        <v>0</v>
      </c>
      <c r="BF150" s="166">
        <f t="shared" si="5"/>
        <v>0</v>
      </c>
      <c r="BG150" s="166">
        <f t="shared" si="6"/>
        <v>0</v>
      </c>
      <c r="BH150" s="166">
        <f t="shared" si="7"/>
        <v>0</v>
      </c>
      <c r="BI150" s="166">
        <f t="shared" si="8"/>
        <v>0</v>
      </c>
      <c r="BJ150" s="14" t="s">
        <v>84</v>
      </c>
      <c r="BK150" s="166">
        <f t="shared" si="9"/>
        <v>0</v>
      </c>
      <c r="BL150" s="14" t="s">
        <v>217</v>
      </c>
      <c r="BM150" s="165" t="s">
        <v>270</v>
      </c>
    </row>
    <row r="151" spans="1:65" s="2" customFormat="1" ht="24.2" customHeight="1" x14ac:dyDescent="0.2">
      <c r="A151" s="29"/>
      <c r="B151" s="152"/>
      <c r="C151" s="153" t="s">
        <v>239</v>
      </c>
      <c r="D151" s="153" t="s">
        <v>213</v>
      </c>
      <c r="E151" s="154" t="s">
        <v>373</v>
      </c>
      <c r="F151" s="155" t="s">
        <v>374</v>
      </c>
      <c r="G151" s="156" t="s">
        <v>238</v>
      </c>
      <c r="H151" s="157">
        <v>361.15</v>
      </c>
      <c r="I151" s="158"/>
      <c r="J151" s="159">
        <f t="shared" si="0"/>
        <v>0</v>
      </c>
      <c r="K151" s="160"/>
      <c r="L151" s="30"/>
      <c r="M151" s="161" t="s">
        <v>1</v>
      </c>
      <c r="N151" s="162" t="s">
        <v>37</v>
      </c>
      <c r="O151" s="58"/>
      <c r="P151" s="163">
        <f t="shared" si="1"/>
        <v>0</v>
      </c>
      <c r="Q151" s="163">
        <v>0</v>
      </c>
      <c r="R151" s="163">
        <f t="shared" si="2"/>
        <v>0</v>
      </c>
      <c r="S151" s="163">
        <v>0</v>
      </c>
      <c r="T151" s="16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217</v>
      </c>
      <c r="AT151" s="165" t="s">
        <v>213</v>
      </c>
      <c r="AU151" s="165" t="s">
        <v>84</v>
      </c>
      <c r="AY151" s="14" t="s">
        <v>211</v>
      </c>
      <c r="BE151" s="166">
        <f t="shared" si="4"/>
        <v>0</v>
      </c>
      <c r="BF151" s="166">
        <f t="shared" si="5"/>
        <v>0</v>
      </c>
      <c r="BG151" s="166">
        <f t="shared" si="6"/>
        <v>0</v>
      </c>
      <c r="BH151" s="166">
        <f t="shared" si="7"/>
        <v>0</v>
      </c>
      <c r="BI151" s="166">
        <f t="shared" si="8"/>
        <v>0</v>
      </c>
      <c r="BJ151" s="14" t="s">
        <v>84</v>
      </c>
      <c r="BK151" s="166">
        <f t="shared" si="9"/>
        <v>0</v>
      </c>
      <c r="BL151" s="14" t="s">
        <v>217</v>
      </c>
      <c r="BM151" s="165" t="s">
        <v>273</v>
      </c>
    </row>
    <row r="152" spans="1:65" s="2" customFormat="1" ht="24.2" customHeight="1" x14ac:dyDescent="0.2">
      <c r="A152" s="29"/>
      <c r="B152" s="152"/>
      <c r="C152" s="153" t="s">
        <v>267</v>
      </c>
      <c r="D152" s="153" t="s">
        <v>213</v>
      </c>
      <c r="E152" s="154" t="s">
        <v>376</v>
      </c>
      <c r="F152" s="155" t="s">
        <v>377</v>
      </c>
      <c r="G152" s="156" t="s">
        <v>238</v>
      </c>
      <c r="H152" s="157">
        <v>56.462000000000003</v>
      </c>
      <c r="I152" s="158"/>
      <c r="J152" s="159">
        <f t="shared" si="0"/>
        <v>0</v>
      </c>
      <c r="K152" s="160"/>
      <c r="L152" s="30"/>
      <c r="M152" s="161" t="s">
        <v>1</v>
      </c>
      <c r="N152" s="162" t="s">
        <v>37</v>
      </c>
      <c r="O152" s="58"/>
      <c r="P152" s="163">
        <f t="shared" si="1"/>
        <v>0</v>
      </c>
      <c r="Q152" s="163">
        <v>0</v>
      </c>
      <c r="R152" s="163">
        <f t="shared" si="2"/>
        <v>0</v>
      </c>
      <c r="S152" s="163">
        <v>0</v>
      </c>
      <c r="T152" s="164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217</v>
      </c>
      <c r="AT152" s="165" t="s">
        <v>213</v>
      </c>
      <c r="AU152" s="165" t="s">
        <v>84</v>
      </c>
      <c r="AY152" s="14" t="s">
        <v>211</v>
      </c>
      <c r="BE152" s="166">
        <f t="shared" si="4"/>
        <v>0</v>
      </c>
      <c r="BF152" s="166">
        <f t="shared" si="5"/>
        <v>0</v>
      </c>
      <c r="BG152" s="166">
        <f t="shared" si="6"/>
        <v>0</v>
      </c>
      <c r="BH152" s="166">
        <f t="shared" si="7"/>
        <v>0</v>
      </c>
      <c r="BI152" s="166">
        <f t="shared" si="8"/>
        <v>0</v>
      </c>
      <c r="BJ152" s="14" t="s">
        <v>84</v>
      </c>
      <c r="BK152" s="166">
        <f t="shared" si="9"/>
        <v>0</v>
      </c>
      <c r="BL152" s="14" t="s">
        <v>217</v>
      </c>
      <c r="BM152" s="165" t="s">
        <v>277</v>
      </c>
    </row>
    <row r="153" spans="1:65" s="2" customFormat="1" ht="24.2" customHeight="1" x14ac:dyDescent="0.2">
      <c r="A153" s="29"/>
      <c r="B153" s="152"/>
      <c r="C153" s="153" t="s">
        <v>243</v>
      </c>
      <c r="D153" s="153" t="s">
        <v>213</v>
      </c>
      <c r="E153" s="154" t="s">
        <v>380</v>
      </c>
      <c r="F153" s="155" t="s">
        <v>381</v>
      </c>
      <c r="G153" s="156" t="s">
        <v>238</v>
      </c>
      <c r="H153" s="157">
        <v>15.768000000000001</v>
      </c>
      <c r="I153" s="158"/>
      <c r="J153" s="159">
        <f t="shared" si="0"/>
        <v>0</v>
      </c>
      <c r="K153" s="160"/>
      <c r="L153" s="30"/>
      <c r="M153" s="161" t="s">
        <v>1</v>
      </c>
      <c r="N153" s="162" t="s">
        <v>37</v>
      </c>
      <c r="O153" s="58"/>
      <c r="P153" s="163">
        <f t="shared" si="1"/>
        <v>0</v>
      </c>
      <c r="Q153" s="163">
        <v>0</v>
      </c>
      <c r="R153" s="163">
        <f t="shared" si="2"/>
        <v>0</v>
      </c>
      <c r="S153" s="163">
        <v>0</v>
      </c>
      <c r="T153" s="164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217</v>
      </c>
      <c r="AT153" s="165" t="s">
        <v>213</v>
      </c>
      <c r="AU153" s="165" t="s">
        <v>84</v>
      </c>
      <c r="AY153" s="14" t="s">
        <v>211</v>
      </c>
      <c r="BE153" s="166">
        <f t="shared" si="4"/>
        <v>0</v>
      </c>
      <c r="BF153" s="166">
        <f t="shared" si="5"/>
        <v>0</v>
      </c>
      <c r="BG153" s="166">
        <f t="shared" si="6"/>
        <v>0</v>
      </c>
      <c r="BH153" s="166">
        <f t="shared" si="7"/>
        <v>0</v>
      </c>
      <c r="BI153" s="166">
        <f t="shared" si="8"/>
        <v>0</v>
      </c>
      <c r="BJ153" s="14" t="s">
        <v>84</v>
      </c>
      <c r="BK153" s="166">
        <f t="shared" si="9"/>
        <v>0</v>
      </c>
      <c r="BL153" s="14" t="s">
        <v>217</v>
      </c>
      <c r="BM153" s="165" t="s">
        <v>280</v>
      </c>
    </row>
    <row r="154" spans="1:65" s="2" customFormat="1" ht="16.5" customHeight="1" x14ac:dyDescent="0.2">
      <c r="A154" s="29"/>
      <c r="B154" s="152"/>
      <c r="C154" s="153" t="s">
        <v>274</v>
      </c>
      <c r="D154" s="153" t="s">
        <v>213</v>
      </c>
      <c r="E154" s="154" t="s">
        <v>383</v>
      </c>
      <c r="F154" s="155" t="s">
        <v>384</v>
      </c>
      <c r="G154" s="156" t="s">
        <v>385</v>
      </c>
      <c r="H154" s="157">
        <v>1</v>
      </c>
      <c r="I154" s="158"/>
      <c r="J154" s="159">
        <f t="shared" si="0"/>
        <v>0</v>
      </c>
      <c r="K154" s="160"/>
      <c r="L154" s="30"/>
      <c r="M154" s="161" t="s">
        <v>1</v>
      </c>
      <c r="N154" s="162" t="s">
        <v>37</v>
      </c>
      <c r="O154" s="58"/>
      <c r="P154" s="163">
        <f t="shared" si="1"/>
        <v>0</v>
      </c>
      <c r="Q154" s="163">
        <v>0</v>
      </c>
      <c r="R154" s="163">
        <f t="shared" si="2"/>
        <v>0</v>
      </c>
      <c r="S154" s="163">
        <v>0</v>
      </c>
      <c r="T154" s="164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217</v>
      </c>
      <c r="AT154" s="165" t="s">
        <v>213</v>
      </c>
      <c r="AU154" s="165" t="s">
        <v>84</v>
      </c>
      <c r="AY154" s="14" t="s">
        <v>211</v>
      </c>
      <c r="BE154" s="166">
        <f t="shared" si="4"/>
        <v>0</v>
      </c>
      <c r="BF154" s="166">
        <f t="shared" si="5"/>
        <v>0</v>
      </c>
      <c r="BG154" s="166">
        <f t="shared" si="6"/>
        <v>0</v>
      </c>
      <c r="BH154" s="166">
        <f t="shared" si="7"/>
        <v>0</v>
      </c>
      <c r="BI154" s="166">
        <f t="shared" si="8"/>
        <v>0</v>
      </c>
      <c r="BJ154" s="14" t="s">
        <v>84</v>
      </c>
      <c r="BK154" s="166">
        <f t="shared" si="9"/>
        <v>0</v>
      </c>
      <c r="BL154" s="14" t="s">
        <v>217</v>
      </c>
      <c r="BM154" s="165" t="s">
        <v>284</v>
      </c>
    </row>
    <row r="155" spans="1:65" s="12" customFormat="1" ht="22.9" customHeight="1" x14ac:dyDescent="0.2">
      <c r="B155" s="139"/>
      <c r="D155" s="140" t="s">
        <v>70</v>
      </c>
      <c r="E155" s="150" t="s">
        <v>387</v>
      </c>
      <c r="F155" s="150" t="s">
        <v>388</v>
      </c>
      <c r="I155" s="142"/>
      <c r="J155" s="151">
        <f>BK155</f>
        <v>0</v>
      </c>
      <c r="L155" s="139"/>
      <c r="M155" s="144"/>
      <c r="N155" s="145"/>
      <c r="O155" s="145"/>
      <c r="P155" s="146">
        <f>P156</f>
        <v>0</v>
      </c>
      <c r="Q155" s="145"/>
      <c r="R155" s="146">
        <f>R156</f>
        <v>0</v>
      </c>
      <c r="S155" s="145"/>
      <c r="T155" s="147">
        <f>T156</f>
        <v>0</v>
      </c>
      <c r="AR155" s="140" t="s">
        <v>78</v>
      </c>
      <c r="AT155" s="148" t="s">
        <v>70</v>
      </c>
      <c r="AU155" s="148" t="s">
        <v>78</v>
      </c>
      <c r="AY155" s="140" t="s">
        <v>211</v>
      </c>
      <c r="BK155" s="149">
        <f>BK156</f>
        <v>0</v>
      </c>
    </row>
    <row r="156" spans="1:65" s="2" customFormat="1" ht="33" customHeight="1" x14ac:dyDescent="0.2">
      <c r="A156" s="29"/>
      <c r="B156" s="152"/>
      <c r="C156" s="153" t="s">
        <v>247</v>
      </c>
      <c r="D156" s="153" t="s">
        <v>213</v>
      </c>
      <c r="E156" s="154" t="s">
        <v>390</v>
      </c>
      <c r="F156" s="155" t="s">
        <v>391</v>
      </c>
      <c r="G156" s="156" t="s">
        <v>238</v>
      </c>
      <c r="H156" s="157">
        <v>9.1980000000000004</v>
      </c>
      <c r="I156" s="158"/>
      <c r="J156" s="159">
        <f>ROUND(I156*H156,2)</f>
        <v>0</v>
      </c>
      <c r="K156" s="160"/>
      <c r="L156" s="30"/>
      <c r="M156" s="161" t="s">
        <v>1</v>
      </c>
      <c r="N156" s="162" t="s">
        <v>37</v>
      </c>
      <c r="O156" s="58"/>
      <c r="P156" s="163">
        <f>O156*H156</f>
        <v>0</v>
      </c>
      <c r="Q156" s="163">
        <v>0</v>
      </c>
      <c r="R156" s="163">
        <f>Q156*H156</f>
        <v>0</v>
      </c>
      <c r="S156" s="163">
        <v>0</v>
      </c>
      <c r="T156" s="164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217</v>
      </c>
      <c r="AT156" s="165" t="s">
        <v>213</v>
      </c>
      <c r="AU156" s="165" t="s">
        <v>84</v>
      </c>
      <c r="AY156" s="14" t="s">
        <v>211</v>
      </c>
      <c r="BE156" s="166">
        <f>IF(N156="základná",J156,0)</f>
        <v>0</v>
      </c>
      <c r="BF156" s="166">
        <f>IF(N156="znížená",J156,0)</f>
        <v>0</v>
      </c>
      <c r="BG156" s="166">
        <f>IF(N156="zákl. prenesená",J156,0)</f>
        <v>0</v>
      </c>
      <c r="BH156" s="166">
        <f>IF(N156="zníž. prenesená",J156,0)</f>
        <v>0</v>
      </c>
      <c r="BI156" s="166">
        <f>IF(N156="nulová",J156,0)</f>
        <v>0</v>
      </c>
      <c r="BJ156" s="14" t="s">
        <v>84</v>
      </c>
      <c r="BK156" s="166">
        <f>ROUND(I156*H156,2)</f>
        <v>0</v>
      </c>
      <c r="BL156" s="14" t="s">
        <v>217</v>
      </c>
      <c r="BM156" s="165" t="s">
        <v>291</v>
      </c>
    </row>
    <row r="157" spans="1:65" s="12" customFormat="1" ht="25.9" customHeight="1" x14ac:dyDescent="0.2">
      <c r="B157" s="139"/>
      <c r="D157" s="140" t="s">
        <v>70</v>
      </c>
      <c r="E157" s="141" t="s">
        <v>393</v>
      </c>
      <c r="F157" s="141" t="s">
        <v>394</v>
      </c>
      <c r="I157" s="142"/>
      <c r="J157" s="143">
        <f>BK157</f>
        <v>0</v>
      </c>
      <c r="L157" s="139"/>
      <c r="M157" s="144"/>
      <c r="N157" s="145"/>
      <c r="O157" s="145"/>
      <c r="P157" s="146">
        <f>P158+P164+P176+P189+P198+P210+P214</f>
        <v>0</v>
      </c>
      <c r="Q157" s="145"/>
      <c r="R157" s="146">
        <f>R158+R164+R176+R189+R198+R210+R214</f>
        <v>13.648335034960001</v>
      </c>
      <c r="S157" s="145"/>
      <c r="T157" s="147">
        <f>T158+T164+T176+T189+T198+T210+T214</f>
        <v>14.122328000000001</v>
      </c>
      <c r="AR157" s="140" t="s">
        <v>84</v>
      </c>
      <c r="AT157" s="148" t="s">
        <v>70</v>
      </c>
      <c r="AU157" s="148" t="s">
        <v>71</v>
      </c>
      <c r="AY157" s="140" t="s">
        <v>211</v>
      </c>
      <c r="BK157" s="149">
        <f>BK158+BK164+BK176+BK189+BK198+BK210+BK214</f>
        <v>0</v>
      </c>
    </row>
    <row r="158" spans="1:65" s="12" customFormat="1" ht="22.9" customHeight="1" x14ac:dyDescent="0.2">
      <c r="B158" s="139"/>
      <c r="D158" s="140" t="s">
        <v>70</v>
      </c>
      <c r="E158" s="150" t="s">
        <v>395</v>
      </c>
      <c r="F158" s="150" t="s">
        <v>396</v>
      </c>
      <c r="I158" s="142"/>
      <c r="J158" s="151">
        <f>BK158</f>
        <v>0</v>
      </c>
      <c r="L158" s="139"/>
      <c r="M158" s="144"/>
      <c r="N158" s="145"/>
      <c r="O158" s="145"/>
      <c r="P158" s="146">
        <f>SUM(P159:P163)</f>
        <v>0</v>
      </c>
      <c r="Q158" s="145"/>
      <c r="R158" s="146">
        <f>SUM(R159:R163)</f>
        <v>0.20868999999999996</v>
      </c>
      <c r="S158" s="145"/>
      <c r="T158" s="147">
        <f>SUM(T159:T163)</f>
        <v>0</v>
      </c>
      <c r="AR158" s="140" t="s">
        <v>84</v>
      </c>
      <c r="AT158" s="148" t="s">
        <v>70</v>
      </c>
      <c r="AU158" s="148" t="s">
        <v>78</v>
      </c>
      <c r="AY158" s="140" t="s">
        <v>211</v>
      </c>
      <c r="BK158" s="149">
        <f>SUM(BK159:BK163)</f>
        <v>0</v>
      </c>
    </row>
    <row r="159" spans="1:65" s="2" customFormat="1" ht="24.2" customHeight="1" x14ac:dyDescent="0.2">
      <c r="A159" s="29"/>
      <c r="B159" s="152"/>
      <c r="C159" s="153" t="s">
        <v>281</v>
      </c>
      <c r="D159" s="153" t="s">
        <v>213</v>
      </c>
      <c r="E159" s="154" t="s">
        <v>540</v>
      </c>
      <c r="F159" s="155" t="s">
        <v>541</v>
      </c>
      <c r="G159" s="156" t="s">
        <v>216</v>
      </c>
      <c r="H159" s="157">
        <v>176.5</v>
      </c>
      <c r="I159" s="158"/>
      <c r="J159" s="159">
        <f>ROUND(I159*H159,2)</f>
        <v>0</v>
      </c>
      <c r="K159" s="160"/>
      <c r="L159" s="30"/>
      <c r="M159" s="161" t="s">
        <v>1</v>
      </c>
      <c r="N159" s="162" t="s">
        <v>37</v>
      </c>
      <c r="O159" s="58"/>
      <c r="P159" s="163">
        <f>O159*H159</f>
        <v>0</v>
      </c>
      <c r="Q159" s="163">
        <v>0</v>
      </c>
      <c r="R159" s="163">
        <f>Q159*H159</f>
        <v>0</v>
      </c>
      <c r="S159" s="163">
        <v>0</v>
      </c>
      <c r="T159" s="164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243</v>
      </c>
      <c r="AT159" s="165" t="s">
        <v>213</v>
      </c>
      <c r="AU159" s="165" t="s">
        <v>84</v>
      </c>
      <c r="AY159" s="14" t="s">
        <v>211</v>
      </c>
      <c r="BE159" s="166">
        <f>IF(N159="základná",J159,0)</f>
        <v>0</v>
      </c>
      <c r="BF159" s="166">
        <f>IF(N159="znížená",J159,0)</f>
        <v>0</v>
      </c>
      <c r="BG159" s="166">
        <f>IF(N159="zákl. prenesená",J159,0)</f>
        <v>0</v>
      </c>
      <c r="BH159" s="166">
        <f>IF(N159="zníž. prenesená",J159,0)</f>
        <v>0</v>
      </c>
      <c r="BI159" s="166">
        <f>IF(N159="nulová",J159,0)</f>
        <v>0</v>
      </c>
      <c r="BJ159" s="14" t="s">
        <v>84</v>
      </c>
      <c r="BK159" s="166">
        <f>ROUND(I159*H159,2)</f>
        <v>0</v>
      </c>
      <c r="BL159" s="14" t="s">
        <v>243</v>
      </c>
      <c r="BM159" s="165" t="s">
        <v>287</v>
      </c>
    </row>
    <row r="160" spans="1:65" s="2" customFormat="1" ht="16.5" customHeight="1" x14ac:dyDescent="0.2">
      <c r="A160" s="29"/>
      <c r="B160" s="152"/>
      <c r="C160" s="167" t="s">
        <v>250</v>
      </c>
      <c r="D160" s="167" t="s">
        <v>401</v>
      </c>
      <c r="E160" s="168" t="s">
        <v>542</v>
      </c>
      <c r="F160" s="169" t="s">
        <v>543</v>
      </c>
      <c r="G160" s="170" t="s">
        <v>238</v>
      </c>
      <c r="H160" s="171">
        <v>5.1999999999999998E-2</v>
      </c>
      <c r="I160" s="172"/>
      <c r="J160" s="173">
        <f>ROUND(I160*H160,2)</f>
        <v>0</v>
      </c>
      <c r="K160" s="174"/>
      <c r="L160" s="175"/>
      <c r="M160" s="176" t="s">
        <v>1</v>
      </c>
      <c r="N160" s="177" t="s">
        <v>37</v>
      </c>
      <c r="O160" s="58"/>
      <c r="P160" s="163">
        <f>O160*H160</f>
        <v>0</v>
      </c>
      <c r="Q160" s="163">
        <v>1</v>
      </c>
      <c r="R160" s="163">
        <f>Q160*H160</f>
        <v>5.1999999999999998E-2</v>
      </c>
      <c r="S160" s="163">
        <v>0</v>
      </c>
      <c r="T160" s="164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280</v>
      </c>
      <c r="AT160" s="165" t="s">
        <v>401</v>
      </c>
      <c r="AU160" s="165" t="s">
        <v>84</v>
      </c>
      <c r="AY160" s="14" t="s">
        <v>211</v>
      </c>
      <c r="BE160" s="166">
        <f>IF(N160="základná",J160,0)</f>
        <v>0</v>
      </c>
      <c r="BF160" s="166">
        <f>IF(N160="znížená",J160,0)</f>
        <v>0</v>
      </c>
      <c r="BG160" s="166">
        <f>IF(N160="zákl. prenesená",J160,0)</f>
        <v>0</v>
      </c>
      <c r="BH160" s="166">
        <f>IF(N160="zníž. prenesená",J160,0)</f>
        <v>0</v>
      </c>
      <c r="BI160" s="166">
        <f>IF(N160="nulová",J160,0)</f>
        <v>0</v>
      </c>
      <c r="BJ160" s="14" t="s">
        <v>84</v>
      </c>
      <c r="BK160" s="166">
        <f>ROUND(I160*H160,2)</f>
        <v>0</v>
      </c>
      <c r="BL160" s="14" t="s">
        <v>243</v>
      </c>
      <c r="BM160" s="165" t="s">
        <v>294</v>
      </c>
    </row>
    <row r="161" spans="1:65" s="2" customFormat="1" ht="37.9" customHeight="1" x14ac:dyDescent="0.2">
      <c r="A161" s="29"/>
      <c r="B161" s="152"/>
      <c r="C161" s="153" t="s">
        <v>288</v>
      </c>
      <c r="D161" s="153" t="s">
        <v>213</v>
      </c>
      <c r="E161" s="154" t="s">
        <v>405</v>
      </c>
      <c r="F161" s="155" t="s">
        <v>406</v>
      </c>
      <c r="G161" s="156" t="s">
        <v>216</v>
      </c>
      <c r="H161" s="157">
        <v>455.9</v>
      </c>
      <c r="I161" s="158"/>
      <c r="J161" s="159">
        <f>ROUND(I161*H161,2)</f>
        <v>0</v>
      </c>
      <c r="K161" s="160"/>
      <c r="L161" s="30"/>
      <c r="M161" s="161" t="s">
        <v>1</v>
      </c>
      <c r="N161" s="162" t="s">
        <v>37</v>
      </c>
      <c r="O161" s="58"/>
      <c r="P161" s="163">
        <f>O161*H161</f>
        <v>0</v>
      </c>
      <c r="Q161" s="163">
        <v>0</v>
      </c>
      <c r="R161" s="163">
        <f>Q161*H161</f>
        <v>0</v>
      </c>
      <c r="S161" s="163">
        <v>0</v>
      </c>
      <c r="T161" s="164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243</v>
      </c>
      <c r="AT161" s="165" t="s">
        <v>213</v>
      </c>
      <c r="AU161" s="165" t="s">
        <v>84</v>
      </c>
      <c r="AY161" s="14" t="s">
        <v>211</v>
      </c>
      <c r="BE161" s="166">
        <f>IF(N161="základná",J161,0)</f>
        <v>0</v>
      </c>
      <c r="BF161" s="166">
        <f>IF(N161="znížená",J161,0)</f>
        <v>0</v>
      </c>
      <c r="BG161" s="166">
        <f>IF(N161="zákl. prenesená",J161,0)</f>
        <v>0</v>
      </c>
      <c r="BH161" s="166">
        <f>IF(N161="zníž. prenesená",J161,0)</f>
        <v>0</v>
      </c>
      <c r="BI161" s="166">
        <f>IF(N161="nulová",J161,0)</f>
        <v>0</v>
      </c>
      <c r="BJ161" s="14" t="s">
        <v>84</v>
      </c>
      <c r="BK161" s="166">
        <f>ROUND(I161*H161,2)</f>
        <v>0</v>
      </c>
      <c r="BL161" s="14" t="s">
        <v>243</v>
      </c>
      <c r="BM161" s="165" t="s">
        <v>297</v>
      </c>
    </row>
    <row r="162" spans="1:65" s="2" customFormat="1" ht="16.5" customHeight="1" x14ac:dyDescent="0.2">
      <c r="A162" s="29"/>
      <c r="B162" s="152"/>
      <c r="C162" s="167" t="s">
        <v>254</v>
      </c>
      <c r="D162" s="167" t="s">
        <v>401</v>
      </c>
      <c r="E162" s="168" t="s">
        <v>409</v>
      </c>
      <c r="F162" s="169" t="s">
        <v>410</v>
      </c>
      <c r="G162" s="170" t="s">
        <v>216</v>
      </c>
      <c r="H162" s="171">
        <v>522.29999999999995</v>
      </c>
      <c r="I162" s="172"/>
      <c r="J162" s="173">
        <f>ROUND(I162*H162,2)</f>
        <v>0</v>
      </c>
      <c r="K162" s="174"/>
      <c r="L162" s="175"/>
      <c r="M162" s="176" t="s">
        <v>1</v>
      </c>
      <c r="N162" s="177" t="s">
        <v>37</v>
      </c>
      <c r="O162" s="58"/>
      <c r="P162" s="163">
        <f>O162*H162</f>
        <v>0</v>
      </c>
      <c r="Q162" s="163">
        <v>2.9999999999999997E-4</v>
      </c>
      <c r="R162" s="163">
        <f>Q162*H162</f>
        <v>0.15668999999999997</v>
      </c>
      <c r="S162" s="163">
        <v>0</v>
      </c>
      <c r="T162" s="164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280</v>
      </c>
      <c r="AT162" s="165" t="s">
        <v>401</v>
      </c>
      <c r="AU162" s="165" t="s">
        <v>84</v>
      </c>
      <c r="AY162" s="14" t="s">
        <v>211</v>
      </c>
      <c r="BE162" s="166">
        <f>IF(N162="základná",J162,0)</f>
        <v>0</v>
      </c>
      <c r="BF162" s="166">
        <f>IF(N162="znížená",J162,0)</f>
        <v>0</v>
      </c>
      <c r="BG162" s="166">
        <f>IF(N162="zákl. prenesená",J162,0)</f>
        <v>0</v>
      </c>
      <c r="BH162" s="166">
        <f>IF(N162="zníž. prenesená",J162,0)</f>
        <v>0</v>
      </c>
      <c r="BI162" s="166">
        <f>IF(N162="nulová",J162,0)</f>
        <v>0</v>
      </c>
      <c r="BJ162" s="14" t="s">
        <v>84</v>
      </c>
      <c r="BK162" s="166">
        <f>ROUND(I162*H162,2)</f>
        <v>0</v>
      </c>
      <c r="BL162" s="14" t="s">
        <v>243</v>
      </c>
      <c r="BM162" s="165" t="s">
        <v>300</v>
      </c>
    </row>
    <row r="163" spans="1:65" s="2" customFormat="1" ht="24.2" customHeight="1" x14ac:dyDescent="0.2">
      <c r="A163" s="29"/>
      <c r="B163" s="152"/>
      <c r="C163" s="153" t="s">
        <v>7</v>
      </c>
      <c r="D163" s="153" t="s">
        <v>213</v>
      </c>
      <c r="E163" s="154" t="s">
        <v>412</v>
      </c>
      <c r="F163" s="155" t="s">
        <v>413</v>
      </c>
      <c r="G163" s="156" t="s">
        <v>414</v>
      </c>
      <c r="H163" s="178"/>
      <c r="I163" s="158"/>
      <c r="J163" s="159">
        <f>ROUND(I163*H163,2)</f>
        <v>0</v>
      </c>
      <c r="K163" s="160"/>
      <c r="L163" s="30"/>
      <c r="M163" s="161" t="s">
        <v>1</v>
      </c>
      <c r="N163" s="162" t="s">
        <v>37</v>
      </c>
      <c r="O163" s="58"/>
      <c r="P163" s="163">
        <f>O163*H163</f>
        <v>0</v>
      </c>
      <c r="Q163" s="163">
        <v>0</v>
      </c>
      <c r="R163" s="163">
        <f>Q163*H163</f>
        <v>0</v>
      </c>
      <c r="S163" s="163">
        <v>0</v>
      </c>
      <c r="T163" s="164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243</v>
      </c>
      <c r="AT163" s="165" t="s">
        <v>213</v>
      </c>
      <c r="AU163" s="165" t="s">
        <v>84</v>
      </c>
      <c r="AY163" s="14" t="s">
        <v>211</v>
      </c>
      <c r="BE163" s="166">
        <f>IF(N163="základná",J163,0)</f>
        <v>0</v>
      </c>
      <c r="BF163" s="166">
        <f>IF(N163="znížená",J163,0)</f>
        <v>0</v>
      </c>
      <c r="BG163" s="166">
        <f>IF(N163="zákl. prenesená",J163,0)</f>
        <v>0</v>
      </c>
      <c r="BH163" s="166">
        <f>IF(N163="zníž. prenesená",J163,0)</f>
        <v>0</v>
      </c>
      <c r="BI163" s="166">
        <f>IF(N163="nulová",J163,0)</f>
        <v>0</v>
      </c>
      <c r="BJ163" s="14" t="s">
        <v>84</v>
      </c>
      <c r="BK163" s="166">
        <f>ROUND(I163*H163,2)</f>
        <v>0</v>
      </c>
      <c r="BL163" s="14" t="s">
        <v>243</v>
      </c>
      <c r="BM163" s="165" t="s">
        <v>304</v>
      </c>
    </row>
    <row r="164" spans="1:65" s="12" customFormat="1" ht="22.9" customHeight="1" x14ac:dyDescent="0.2">
      <c r="B164" s="139"/>
      <c r="D164" s="140" t="s">
        <v>70</v>
      </c>
      <c r="E164" s="150" t="s">
        <v>416</v>
      </c>
      <c r="F164" s="150" t="s">
        <v>417</v>
      </c>
      <c r="I164" s="142"/>
      <c r="J164" s="151">
        <f>BK164</f>
        <v>0</v>
      </c>
      <c r="L164" s="139"/>
      <c r="M164" s="144"/>
      <c r="N164" s="145"/>
      <c r="O164" s="145"/>
      <c r="P164" s="146">
        <f>SUM(P165:P175)</f>
        <v>0</v>
      </c>
      <c r="Q164" s="145"/>
      <c r="R164" s="146">
        <f>SUM(R165:R175)</f>
        <v>0.82024212419999998</v>
      </c>
      <c r="S164" s="145"/>
      <c r="T164" s="147">
        <f>SUM(T165:T175)</f>
        <v>4.2054</v>
      </c>
      <c r="AR164" s="140" t="s">
        <v>84</v>
      </c>
      <c r="AT164" s="148" t="s">
        <v>70</v>
      </c>
      <c r="AU164" s="148" t="s">
        <v>78</v>
      </c>
      <c r="AY164" s="140" t="s">
        <v>211</v>
      </c>
      <c r="BK164" s="149">
        <f>SUM(BK165:BK175)</f>
        <v>0</v>
      </c>
    </row>
    <row r="165" spans="1:65" s="2" customFormat="1" ht="21.75" customHeight="1" x14ac:dyDescent="0.2">
      <c r="A165" s="29"/>
      <c r="B165" s="152"/>
      <c r="C165" s="153" t="s">
        <v>266</v>
      </c>
      <c r="D165" s="153" t="s">
        <v>213</v>
      </c>
      <c r="E165" s="154" t="s">
        <v>419</v>
      </c>
      <c r="F165" s="155" t="s">
        <v>420</v>
      </c>
      <c r="G165" s="156" t="s">
        <v>216</v>
      </c>
      <c r="H165" s="157">
        <v>935.4</v>
      </c>
      <c r="I165" s="158"/>
      <c r="J165" s="159">
        <f t="shared" ref="J165:J175" si="10">ROUND(I165*H165,2)</f>
        <v>0</v>
      </c>
      <c r="K165" s="160"/>
      <c r="L165" s="30"/>
      <c r="M165" s="161" t="s">
        <v>1</v>
      </c>
      <c r="N165" s="162" t="s">
        <v>37</v>
      </c>
      <c r="O165" s="58"/>
      <c r="P165" s="163">
        <f t="shared" ref="P165:P175" si="11">O165*H165</f>
        <v>0</v>
      </c>
      <c r="Q165" s="163">
        <v>1.9999999999999999E-6</v>
      </c>
      <c r="R165" s="163">
        <f t="shared" ref="R165:R175" si="12">Q165*H165</f>
        <v>1.8707999999999999E-3</v>
      </c>
      <c r="S165" s="163">
        <v>0</v>
      </c>
      <c r="T165" s="164">
        <f t="shared" ref="T165:T175" si="13"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243</v>
      </c>
      <c r="AT165" s="165" t="s">
        <v>213</v>
      </c>
      <c r="AU165" s="165" t="s">
        <v>84</v>
      </c>
      <c r="AY165" s="14" t="s">
        <v>211</v>
      </c>
      <c r="BE165" s="166">
        <f t="shared" ref="BE165:BE175" si="14">IF(N165="základná",J165,0)</f>
        <v>0</v>
      </c>
      <c r="BF165" s="166">
        <f t="shared" ref="BF165:BF175" si="15">IF(N165="znížená",J165,0)</f>
        <v>0</v>
      </c>
      <c r="BG165" s="166">
        <f t="shared" ref="BG165:BG175" si="16">IF(N165="zákl. prenesená",J165,0)</f>
        <v>0</v>
      </c>
      <c r="BH165" s="166">
        <f t="shared" ref="BH165:BH175" si="17">IF(N165="zníž. prenesená",J165,0)</f>
        <v>0</v>
      </c>
      <c r="BI165" s="166">
        <f t="shared" ref="BI165:BI175" si="18">IF(N165="nulová",J165,0)</f>
        <v>0</v>
      </c>
      <c r="BJ165" s="14" t="s">
        <v>84</v>
      </c>
      <c r="BK165" s="166">
        <f t="shared" ref="BK165:BK175" si="19">ROUND(I165*H165,2)</f>
        <v>0</v>
      </c>
      <c r="BL165" s="14" t="s">
        <v>243</v>
      </c>
      <c r="BM165" s="165" t="s">
        <v>307</v>
      </c>
    </row>
    <row r="166" spans="1:65" s="2" customFormat="1" ht="24.2" customHeight="1" x14ac:dyDescent="0.2">
      <c r="A166" s="29"/>
      <c r="B166" s="152"/>
      <c r="C166" s="167" t="s">
        <v>301</v>
      </c>
      <c r="D166" s="167" t="s">
        <v>401</v>
      </c>
      <c r="E166" s="168" t="s">
        <v>422</v>
      </c>
      <c r="F166" s="169" t="s">
        <v>423</v>
      </c>
      <c r="G166" s="170" t="s">
        <v>216</v>
      </c>
      <c r="H166" s="171">
        <v>869.3</v>
      </c>
      <c r="I166" s="172"/>
      <c r="J166" s="173">
        <f t="shared" si="10"/>
        <v>0</v>
      </c>
      <c r="K166" s="174"/>
      <c r="L166" s="175"/>
      <c r="M166" s="176" t="s">
        <v>1</v>
      </c>
      <c r="N166" s="177" t="s">
        <v>37</v>
      </c>
      <c r="O166" s="58"/>
      <c r="P166" s="163">
        <f t="shared" si="11"/>
        <v>0</v>
      </c>
      <c r="Q166" s="163">
        <v>1.4999999999999999E-4</v>
      </c>
      <c r="R166" s="163">
        <f t="shared" si="12"/>
        <v>0.13039499999999998</v>
      </c>
      <c r="S166" s="163">
        <v>0</v>
      </c>
      <c r="T166" s="164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280</v>
      </c>
      <c r="AT166" s="165" t="s">
        <v>401</v>
      </c>
      <c r="AU166" s="165" t="s">
        <v>84</v>
      </c>
      <c r="AY166" s="14" t="s">
        <v>211</v>
      </c>
      <c r="BE166" s="166">
        <f t="shared" si="14"/>
        <v>0</v>
      </c>
      <c r="BF166" s="166">
        <f t="shared" si="15"/>
        <v>0</v>
      </c>
      <c r="BG166" s="166">
        <f t="shared" si="16"/>
        <v>0</v>
      </c>
      <c r="BH166" s="166">
        <f t="shared" si="17"/>
        <v>0</v>
      </c>
      <c r="BI166" s="166">
        <f t="shared" si="18"/>
        <v>0</v>
      </c>
      <c r="BJ166" s="14" t="s">
        <v>84</v>
      </c>
      <c r="BK166" s="166">
        <f t="shared" si="19"/>
        <v>0</v>
      </c>
      <c r="BL166" s="14" t="s">
        <v>243</v>
      </c>
      <c r="BM166" s="165" t="s">
        <v>311</v>
      </c>
    </row>
    <row r="167" spans="1:65" s="2" customFormat="1" ht="24.2" customHeight="1" x14ac:dyDescent="0.2">
      <c r="A167" s="29"/>
      <c r="B167" s="152"/>
      <c r="C167" s="167" t="s">
        <v>270</v>
      </c>
      <c r="D167" s="167" t="s">
        <v>401</v>
      </c>
      <c r="E167" s="168" t="s">
        <v>544</v>
      </c>
      <c r="F167" s="169" t="s">
        <v>545</v>
      </c>
      <c r="G167" s="170" t="s">
        <v>216</v>
      </c>
      <c r="H167" s="171">
        <v>202</v>
      </c>
      <c r="I167" s="172"/>
      <c r="J167" s="173">
        <f t="shared" si="10"/>
        <v>0</v>
      </c>
      <c r="K167" s="174"/>
      <c r="L167" s="175"/>
      <c r="M167" s="176" t="s">
        <v>1</v>
      </c>
      <c r="N167" s="177" t="s">
        <v>37</v>
      </c>
      <c r="O167" s="58"/>
      <c r="P167" s="163">
        <f t="shared" si="11"/>
        <v>0</v>
      </c>
      <c r="Q167" s="163">
        <v>1.2E-4</v>
      </c>
      <c r="R167" s="163">
        <f t="shared" si="12"/>
        <v>2.4240000000000001E-2</v>
      </c>
      <c r="S167" s="163">
        <v>0</v>
      </c>
      <c r="T167" s="164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280</v>
      </c>
      <c r="AT167" s="165" t="s">
        <v>401</v>
      </c>
      <c r="AU167" s="165" t="s">
        <v>84</v>
      </c>
      <c r="AY167" s="14" t="s">
        <v>211</v>
      </c>
      <c r="BE167" s="166">
        <f t="shared" si="14"/>
        <v>0</v>
      </c>
      <c r="BF167" s="166">
        <f t="shared" si="15"/>
        <v>0</v>
      </c>
      <c r="BG167" s="166">
        <f t="shared" si="16"/>
        <v>0</v>
      </c>
      <c r="BH167" s="166">
        <f t="shared" si="17"/>
        <v>0</v>
      </c>
      <c r="BI167" s="166">
        <f t="shared" si="18"/>
        <v>0</v>
      </c>
      <c r="BJ167" s="14" t="s">
        <v>84</v>
      </c>
      <c r="BK167" s="166">
        <f t="shared" si="19"/>
        <v>0</v>
      </c>
      <c r="BL167" s="14" t="s">
        <v>243</v>
      </c>
      <c r="BM167" s="165" t="s">
        <v>314</v>
      </c>
    </row>
    <row r="168" spans="1:65" s="2" customFormat="1" ht="24.2" customHeight="1" x14ac:dyDescent="0.2">
      <c r="A168" s="29"/>
      <c r="B168" s="152"/>
      <c r="C168" s="167" t="s">
        <v>308</v>
      </c>
      <c r="D168" s="167" t="s">
        <v>401</v>
      </c>
      <c r="E168" s="168" t="s">
        <v>546</v>
      </c>
      <c r="F168" s="169" t="s">
        <v>547</v>
      </c>
      <c r="G168" s="170" t="s">
        <v>216</v>
      </c>
      <c r="H168" s="171">
        <v>3.5</v>
      </c>
      <c r="I168" s="172"/>
      <c r="J168" s="173">
        <f t="shared" si="10"/>
        <v>0</v>
      </c>
      <c r="K168" s="174"/>
      <c r="L168" s="175"/>
      <c r="M168" s="176" t="s">
        <v>1</v>
      </c>
      <c r="N168" s="177" t="s">
        <v>37</v>
      </c>
      <c r="O168" s="58"/>
      <c r="P168" s="163">
        <f t="shared" si="11"/>
        <v>0</v>
      </c>
      <c r="Q168" s="163">
        <v>1.9000000000000001E-4</v>
      </c>
      <c r="R168" s="163">
        <f t="shared" si="12"/>
        <v>6.6500000000000001E-4</v>
      </c>
      <c r="S168" s="163">
        <v>0</v>
      </c>
      <c r="T168" s="164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280</v>
      </c>
      <c r="AT168" s="165" t="s">
        <v>401</v>
      </c>
      <c r="AU168" s="165" t="s">
        <v>84</v>
      </c>
      <c r="AY168" s="14" t="s">
        <v>211</v>
      </c>
      <c r="BE168" s="166">
        <f t="shared" si="14"/>
        <v>0</v>
      </c>
      <c r="BF168" s="166">
        <f t="shared" si="15"/>
        <v>0</v>
      </c>
      <c r="BG168" s="166">
        <f t="shared" si="16"/>
        <v>0</v>
      </c>
      <c r="BH168" s="166">
        <f t="shared" si="17"/>
        <v>0</v>
      </c>
      <c r="BI168" s="166">
        <f t="shared" si="18"/>
        <v>0</v>
      </c>
      <c r="BJ168" s="14" t="s">
        <v>84</v>
      </c>
      <c r="BK168" s="166">
        <f t="shared" si="19"/>
        <v>0</v>
      </c>
      <c r="BL168" s="14" t="s">
        <v>243</v>
      </c>
      <c r="BM168" s="165" t="s">
        <v>322</v>
      </c>
    </row>
    <row r="169" spans="1:65" s="2" customFormat="1" ht="37.9" customHeight="1" x14ac:dyDescent="0.2">
      <c r="A169" s="29"/>
      <c r="B169" s="152"/>
      <c r="C169" s="153" t="s">
        <v>273</v>
      </c>
      <c r="D169" s="153" t="s">
        <v>213</v>
      </c>
      <c r="E169" s="154" t="s">
        <v>548</v>
      </c>
      <c r="F169" s="155" t="s">
        <v>549</v>
      </c>
      <c r="G169" s="156" t="s">
        <v>216</v>
      </c>
      <c r="H169" s="157">
        <v>700.9</v>
      </c>
      <c r="I169" s="158"/>
      <c r="J169" s="159">
        <f t="shared" si="10"/>
        <v>0</v>
      </c>
      <c r="K169" s="160"/>
      <c r="L169" s="30"/>
      <c r="M169" s="161" t="s">
        <v>1</v>
      </c>
      <c r="N169" s="162" t="s">
        <v>37</v>
      </c>
      <c r="O169" s="58"/>
      <c r="P169" s="163">
        <f t="shared" si="11"/>
        <v>0</v>
      </c>
      <c r="Q169" s="163">
        <v>0</v>
      </c>
      <c r="R169" s="163">
        <f t="shared" si="12"/>
        <v>0</v>
      </c>
      <c r="S169" s="163">
        <v>6.0000000000000001E-3</v>
      </c>
      <c r="T169" s="164">
        <f t="shared" si="13"/>
        <v>4.2054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243</v>
      </c>
      <c r="AT169" s="165" t="s">
        <v>213</v>
      </c>
      <c r="AU169" s="165" t="s">
        <v>84</v>
      </c>
      <c r="AY169" s="14" t="s">
        <v>211</v>
      </c>
      <c r="BE169" s="166">
        <f t="shared" si="14"/>
        <v>0</v>
      </c>
      <c r="BF169" s="166">
        <f t="shared" si="15"/>
        <v>0</v>
      </c>
      <c r="BG169" s="166">
        <f t="shared" si="16"/>
        <v>0</v>
      </c>
      <c r="BH169" s="166">
        <f t="shared" si="17"/>
        <v>0</v>
      </c>
      <c r="BI169" s="166">
        <f t="shared" si="18"/>
        <v>0</v>
      </c>
      <c r="BJ169" s="14" t="s">
        <v>84</v>
      </c>
      <c r="BK169" s="166">
        <f t="shared" si="19"/>
        <v>0</v>
      </c>
      <c r="BL169" s="14" t="s">
        <v>243</v>
      </c>
      <c r="BM169" s="165" t="s">
        <v>326</v>
      </c>
    </row>
    <row r="170" spans="1:65" s="2" customFormat="1" ht="33" customHeight="1" x14ac:dyDescent="0.2">
      <c r="A170" s="29"/>
      <c r="B170" s="152"/>
      <c r="C170" s="153" t="s">
        <v>316</v>
      </c>
      <c r="D170" s="153" t="s">
        <v>213</v>
      </c>
      <c r="E170" s="154" t="s">
        <v>550</v>
      </c>
      <c r="F170" s="155" t="s">
        <v>551</v>
      </c>
      <c r="G170" s="156" t="s">
        <v>216</v>
      </c>
      <c r="H170" s="157">
        <v>288.5</v>
      </c>
      <c r="I170" s="158"/>
      <c r="J170" s="159">
        <f t="shared" si="10"/>
        <v>0</v>
      </c>
      <c r="K170" s="160"/>
      <c r="L170" s="30"/>
      <c r="M170" s="161" t="s">
        <v>1</v>
      </c>
      <c r="N170" s="162" t="s">
        <v>37</v>
      </c>
      <c r="O170" s="58"/>
      <c r="P170" s="163">
        <f t="shared" si="11"/>
        <v>0</v>
      </c>
      <c r="Q170" s="163">
        <v>0</v>
      </c>
      <c r="R170" s="163">
        <f t="shared" si="12"/>
        <v>0</v>
      </c>
      <c r="S170" s="163">
        <v>0</v>
      </c>
      <c r="T170" s="164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243</v>
      </c>
      <c r="AT170" s="165" t="s">
        <v>213</v>
      </c>
      <c r="AU170" s="165" t="s">
        <v>84</v>
      </c>
      <c r="AY170" s="14" t="s">
        <v>211</v>
      </c>
      <c r="BE170" s="166">
        <f t="shared" si="14"/>
        <v>0</v>
      </c>
      <c r="BF170" s="166">
        <f t="shared" si="15"/>
        <v>0</v>
      </c>
      <c r="BG170" s="166">
        <f t="shared" si="16"/>
        <v>0</v>
      </c>
      <c r="BH170" s="166">
        <f t="shared" si="17"/>
        <v>0</v>
      </c>
      <c r="BI170" s="166">
        <f t="shared" si="18"/>
        <v>0</v>
      </c>
      <c r="BJ170" s="14" t="s">
        <v>84</v>
      </c>
      <c r="BK170" s="166">
        <f t="shared" si="19"/>
        <v>0</v>
      </c>
      <c r="BL170" s="14" t="s">
        <v>243</v>
      </c>
      <c r="BM170" s="165" t="s">
        <v>329</v>
      </c>
    </row>
    <row r="171" spans="1:65" s="2" customFormat="1" ht="24.2" customHeight="1" x14ac:dyDescent="0.2">
      <c r="A171" s="29"/>
      <c r="B171" s="152"/>
      <c r="C171" s="167" t="s">
        <v>277</v>
      </c>
      <c r="D171" s="167" t="s">
        <v>401</v>
      </c>
      <c r="E171" s="168" t="s">
        <v>552</v>
      </c>
      <c r="F171" s="169" t="s">
        <v>553</v>
      </c>
      <c r="G171" s="170" t="s">
        <v>216</v>
      </c>
      <c r="H171" s="171">
        <v>192.8</v>
      </c>
      <c r="I171" s="172"/>
      <c r="J171" s="173">
        <f t="shared" si="10"/>
        <v>0</v>
      </c>
      <c r="K171" s="174"/>
      <c r="L171" s="175"/>
      <c r="M171" s="176" t="s">
        <v>1</v>
      </c>
      <c r="N171" s="177" t="s">
        <v>37</v>
      </c>
      <c r="O171" s="58"/>
      <c r="P171" s="163">
        <f t="shared" si="11"/>
        <v>0</v>
      </c>
      <c r="Q171" s="163">
        <v>1.8699999999999999E-3</v>
      </c>
      <c r="R171" s="163">
        <f t="shared" si="12"/>
        <v>0.36053600000000002</v>
      </c>
      <c r="S171" s="163">
        <v>0</v>
      </c>
      <c r="T171" s="164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280</v>
      </c>
      <c r="AT171" s="165" t="s">
        <v>401</v>
      </c>
      <c r="AU171" s="165" t="s">
        <v>84</v>
      </c>
      <c r="AY171" s="14" t="s">
        <v>211</v>
      </c>
      <c r="BE171" s="166">
        <f t="shared" si="14"/>
        <v>0</v>
      </c>
      <c r="BF171" s="166">
        <f t="shared" si="15"/>
        <v>0</v>
      </c>
      <c r="BG171" s="166">
        <f t="shared" si="16"/>
        <v>0</v>
      </c>
      <c r="BH171" s="166">
        <f t="shared" si="17"/>
        <v>0</v>
      </c>
      <c r="BI171" s="166">
        <f t="shared" si="18"/>
        <v>0</v>
      </c>
      <c r="BJ171" s="14" t="s">
        <v>84</v>
      </c>
      <c r="BK171" s="166">
        <f t="shared" si="19"/>
        <v>0</v>
      </c>
      <c r="BL171" s="14" t="s">
        <v>243</v>
      </c>
      <c r="BM171" s="165" t="s">
        <v>333</v>
      </c>
    </row>
    <row r="172" spans="1:65" s="2" customFormat="1" ht="24.2" customHeight="1" x14ac:dyDescent="0.2">
      <c r="A172" s="29"/>
      <c r="B172" s="152"/>
      <c r="C172" s="167" t="s">
        <v>323</v>
      </c>
      <c r="D172" s="167" t="s">
        <v>401</v>
      </c>
      <c r="E172" s="168" t="s">
        <v>554</v>
      </c>
      <c r="F172" s="169" t="s">
        <v>555</v>
      </c>
      <c r="G172" s="170" t="s">
        <v>216</v>
      </c>
      <c r="H172" s="171">
        <v>137</v>
      </c>
      <c r="I172" s="172"/>
      <c r="J172" s="173">
        <f t="shared" si="10"/>
        <v>0</v>
      </c>
      <c r="K172" s="174"/>
      <c r="L172" s="175"/>
      <c r="M172" s="176" t="s">
        <v>1</v>
      </c>
      <c r="N172" s="177" t="s">
        <v>37</v>
      </c>
      <c r="O172" s="58"/>
      <c r="P172" s="163">
        <f t="shared" si="11"/>
        <v>0</v>
      </c>
      <c r="Q172" s="163">
        <v>2.2000000000000001E-3</v>
      </c>
      <c r="R172" s="163">
        <f t="shared" si="12"/>
        <v>0.3014</v>
      </c>
      <c r="S172" s="163">
        <v>0</v>
      </c>
      <c r="T172" s="164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280</v>
      </c>
      <c r="AT172" s="165" t="s">
        <v>401</v>
      </c>
      <c r="AU172" s="165" t="s">
        <v>84</v>
      </c>
      <c r="AY172" s="14" t="s">
        <v>211</v>
      </c>
      <c r="BE172" s="166">
        <f t="shared" si="14"/>
        <v>0</v>
      </c>
      <c r="BF172" s="166">
        <f t="shared" si="15"/>
        <v>0</v>
      </c>
      <c r="BG172" s="166">
        <f t="shared" si="16"/>
        <v>0</v>
      </c>
      <c r="BH172" s="166">
        <f t="shared" si="17"/>
        <v>0</v>
      </c>
      <c r="BI172" s="166">
        <f t="shared" si="18"/>
        <v>0</v>
      </c>
      <c r="BJ172" s="14" t="s">
        <v>84</v>
      </c>
      <c r="BK172" s="166">
        <f t="shared" si="19"/>
        <v>0</v>
      </c>
      <c r="BL172" s="14" t="s">
        <v>243</v>
      </c>
      <c r="BM172" s="165" t="s">
        <v>336</v>
      </c>
    </row>
    <row r="173" spans="1:65" s="2" customFormat="1" ht="37.9" customHeight="1" x14ac:dyDescent="0.2">
      <c r="A173" s="29"/>
      <c r="B173" s="152"/>
      <c r="C173" s="153" t="s">
        <v>280</v>
      </c>
      <c r="D173" s="153" t="s">
        <v>213</v>
      </c>
      <c r="E173" s="154" t="s">
        <v>556</v>
      </c>
      <c r="F173" s="155" t="s">
        <v>557</v>
      </c>
      <c r="G173" s="156" t="s">
        <v>257</v>
      </c>
      <c r="H173" s="157">
        <v>13.3</v>
      </c>
      <c r="I173" s="158"/>
      <c r="J173" s="159">
        <f t="shared" si="10"/>
        <v>0</v>
      </c>
      <c r="K173" s="160"/>
      <c r="L173" s="30"/>
      <c r="M173" s="161" t="s">
        <v>1</v>
      </c>
      <c r="N173" s="162" t="s">
        <v>37</v>
      </c>
      <c r="O173" s="58"/>
      <c r="P173" s="163">
        <f t="shared" si="11"/>
        <v>0</v>
      </c>
      <c r="Q173" s="163">
        <v>3.2109E-5</v>
      </c>
      <c r="R173" s="163">
        <f t="shared" si="12"/>
        <v>4.2704970000000001E-4</v>
      </c>
      <c r="S173" s="163">
        <v>0</v>
      </c>
      <c r="T173" s="164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243</v>
      </c>
      <c r="AT173" s="165" t="s">
        <v>213</v>
      </c>
      <c r="AU173" s="165" t="s">
        <v>84</v>
      </c>
      <c r="AY173" s="14" t="s">
        <v>211</v>
      </c>
      <c r="BE173" s="166">
        <f t="shared" si="14"/>
        <v>0</v>
      </c>
      <c r="BF173" s="166">
        <f t="shared" si="15"/>
        <v>0</v>
      </c>
      <c r="BG173" s="166">
        <f t="shared" si="16"/>
        <v>0</v>
      </c>
      <c r="BH173" s="166">
        <f t="shared" si="17"/>
        <v>0</v>
      </c>
      <c r="BI173" s="166">
        <f t="shared" si="18"/>
        <v>0</v>
      </c>
      <c r="BJ173" s="14" t="s">
        <v>84</v>
      </c>
      <c r="BK173" s="166">
        <f t="shared" si="19"/>
        <v>0</v>
      </c>
      <c r="BL173" s="14" t="s">
        <v>243</v>
      </c>
      <c r="BM173" s="165" t="s">
        <v>340</v>
      </c>
    </row>
    <row r="174" spans="1:65" s="2" customFormat="1" ht="37.9" customHeight="1" x14ac:dyDescent="0.2">
      <c r="A174" s="29"/>
      <c r="B174" s="152"/>
      <c r="C174" s="153" t="s">
        <v>330</v>
      </c>
      <c r="D174" s="153" t="s">
        <v>213</v>
      </c>
      <c r="E174" s="154" t="s">
        <v>558</v>
      </c>
      <c r="F174" s="155" t="s">
        <v>559</v>
      </c>
      <c r="G174" s="156" t="s">
        <v>257</v>
      </c>
      <c r="H174" s="157">
        <v>21.5</v>
      </c>
      <c r="I174" s="158"/>
      <c r="J174" s="159">
        <f t="shared" si="10"/>
        <v>0</v>
      </c>
      <c r="K174" s="160"/>
      <c r="L174" s="30"/>
      <c r="M174" s="161" t="s">
        <v>1</v>
      </c>
      <c r="N174" s="162" t="s">
        <v>37</v>
      </c>
      <c r="O174" s="58"/>
      <c r="P174" s="163">
        <f t="shared" si="11"/>
        <v>0</v>
      </c>
      <c r="Q174" s="163">
        <v>3.2943E-5</v>
      </c>
      <c r="R174" s="163">
        <f t="shared" si="12"/>
        <v>7.0827450000000001E-4</v>
      </c>
      <c r="S174" s="163">
        <v>0</v>
      </c>
      <c r="T174" s="164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243</v>
      </c>
      <c r="AT174" s="165" t="s">
        <v>213</v>
      </c>
      <c r="AU174" s="165" t="s">
        <v>84</v>
      </c>
      <c r="AY174" s="14" t="s">
        <v>211</v>
      </c>
      <c r="BE174" s="166">
        <f t="shared" si="14"/>
        <v>0</v>
      </c>
      <c r="BF174" s="166">
        <f t="shared" si="15"/>
        <v>0</v>
      </c>
      <c r="BG174" s="166">
        <f t="shared" si="16"/>
        <v>0</v>
      </c>
      <c r="BH174" s="166">
        <f t="shared" si="17"/>
        <v>0</v>
      </c>
      <c r="BI174" s="166">
        <f t="shared" si="18"/>
        <v>0</v>
      </c>
      <c r="BJ174" s="14" t="s">
        <v>84</v>
      </c>
      <c r="BK174" s="166">
        <f t="shared" si="19"/>
        <v>0</v>
      </c>
      <c r="BL174" s="14" t="s">
        <v>243</v>
      </c>
      <c r="BM174" s="165" t="s">
        <v>343</v>
      </c>
    </row>
    <row r="175" spans="1:65" s="2" customFormat="1" ht="24.2" customHeight="1" x14ac:dyDescent="0.2">
      <c r="A175" s="29"/>
      <c r="B175" s="152"/>
      <c r="C175" s="153" t="s">
        <v>284</v>
      </c>
      <c r="D175" s="153" t="s">
        <v>213</v>
      </c>
      <c r="E175" s="154" t="s">
        <v>436</v>
      </c>
      <c r="F175" s="155" t="s">
        <v>437</v>
      </c>
      <c r="G175" s="156" t="s">
        <v>414</v>
      </c>
      <c r="H175" s="178"/>
      <c r="I175" s="158"/>
      <c r="J175" s="159">
        <f t="shared" si="10"/>
        <v>0</v>
      </c>
      <c r="K175" s="160"/>
      <c r="L175" s="30"/>
      <c r="M175" s="161" t="s">
        <v>1</v>
      </c>
      <c r="N175" s="162" t="s">
        <v>37</v>
      </c>
      <c r="O175" s="58"/>
      <c r="P175" s="163">
        <f t="shared" si="11"/>
        <v>0</v>
      </c>
      <c r="Q175" s="163">
        <v>0</v>
      </c>
      <c r="R175" s="163">
        <f t="shared" si="12"/>
        <v>0</v>
      </c>
      <c r="S175" s="163">
        <v>0</v>
      </c>
      <c r="T175" s="164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243</v>
      </c>
      <c r="AT175" s="165" t="s">
        <v>213</v>
      </c>
      <c r="AU175" s="165" t="s">
        <v>84</v>
      </c>
      <c r="AY175" s="14" t="s">
        <v>211</v>
      </c>
      <c r="BE175" s="166">
        <f t="shared" si="14"/>
        <v>0</v>
      </c>
      <c r="BF175" s="166">
        <f t="shared" si="15"/>
        <v>0</v>
      </c>
      <c r="BG175" s="166">
        <f t="shared" si="16"/>
        <v>0</v>
      </c>
      <c r="BH175" s="166">
        <f t="shared" si="17"/>
        <v>0</v>
      </c>
      <c r="BI175" s="166">
        <f t="shared" si="18"/>
        <v>0</v>
      </c>
      <c r="BJ175" s="14" t="s">
        <v>84</v>
      </c>
      <c r="BK175" s="166">
        <f t="shared" si="19"/>
        <v>0</v>
      </c>
      <c r="BL175" s="14" t="s">
        <v>243</v>
      </c>
      <c r="BM175" s="165" t="s">
        <v>347</v>
      </c>
    </row>
    <row r="176" spans="1:65" s="12" customFormat="1" ht="22.9" customHeight="1" x14ac:dyDescent="0.2">
      <c r="B176" s="139"/>
      <c r="D176" s="140" t="s">
        <v>70</v>
      </c>
      <c r="E176" s="150" t="s">
        <v>560</v>
      </c>
      <c r="F176" s="150" t="s">
        <v>561</v>
      </c>
      <c r="I176" s="142"/>
      <c r="J176" s="151">
        <f>BK176</f>
        <v>0</v>
      </c>
      <c r="L176" s="139"/>
      <c r="M176" s="144"/>
      <c r="N176" s="145"/>
      <c r="O176" s="145"/>
      <c r="P176" s="146">
        <f>SUM(P177:P188)</f>
        <v>0</v>
      </c>
      <c r="Q176" s="145"/>
      <c r="R176" s="146">
        <f>SUM(R177:R188)</f>
        <v>9.2427723257600007</v>
      </c>
      <c r="S176" s="145"/>
      <c r="T176" s="147">
        <f>SUM(T177:T188)</f>
        <v>9.8125999999999998</v>
      </c>
      <c r="AR176" s="140" t="s">
        <v>84</v>
      </c>
      <c r="AT176" s="148" t="s">
        <v>70</v>
      </c>
      <c r="AU176" s="148" t="s">
        <v>78</v>
      </c>
      <c r="AY176" s="140" t="s">
        <v>211</v>
      </c>
      <c r="BK176" s="149">
        <f>SUM(BK177:BK188)</f>
        <v>0</v>
      </c>
    </row>
    <row r="177" spans="1:65" s="2" customFormat="1" ht="44.25" customHeight="1" x14ac:dyDescent="0.2">
      <c r="A177" s="29"/>
      <c r="B177" s="152"/>
      <c r="C177" s="153" t="s">
        <v>337</v>
      </c>
      <c r="D177" s="153" t="s">
        <v>213</v>
      </c>
      <c r="E177" s="154" t="s">
        <v>562</v>
      </c>
      <c r="F177" s="155" t="s">
        <v>563</v>
      </c>
      <c r="G177" s="156" t="s">
        <v>216</v>
      </c>
      <c r="H177" s="157">
        <v>700.9</v>
      </c>
      <c r="I177" s="158"/>
      <c r="J177" s="159">
        <f t="shared" ref="J177:J188" si="20">ROUND(I177*H177,2)</f>
        <v>0</v>
      </c>
      <c r="K177" s="160"/>
      <c r="L177" s="30"/>
      <c r="M177" s="161" t="s">
        <v>1</v>
      </c>
      <c r="N177" s="162" t="s">
        <v>37</v>
      </c>
      <c r="O177" s="58"/>
      <c r="P177" s="163">
        <f t="shared" ref="P177:P188" si="21">O177*H177</f>
        <v>0</v>
      </c>
      <c r="Q177" s="163">
        <v>0</v>
      </c>
      <c r="R177" s="163">
        <f t="shared" ref="R177:R188" si="22">Q177*H177</f>
        <v>0</v>
      </c>
      <c r="S177" s="163">
        <v>1.4E-2</v>
      </c>
      <c r="T177" s="164">
        <f t="shared" ref="T177:T188" si="23">S177*H177</f>
        <v>9.8125999999999998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243</v>
      </c>
      <c r="AT177" s="165" t="s">
        <v>213</v>
      </c>
      <c r="AU177" s="165" t="s">
        <v>84</v>
      </c>
      <c r="AY177" s="14" t="s">
        <v>211</v>
      </c>
      <c r="BE177" s="166">
        <f t="shared" ref="BE177:BE188" si="24">IF(N177="základná",J177,0)</f>
        <v>0</v>
      </c>
      <c r="BF177" s="166">
        <f t="shared" ref="BF177:BF188" si="25">IF(N177="znížená",J177,0)</f>
        <v>0</v>
      </c>
      <c r="BG177" s="166">
        <f t="shared" ref="BG177:BG188" si="26">IF(N177="zákl. prenesená",J177,0)</f>
        <v>0</v>
      </c>
      <c r="BH177" s="166">
        <f t="shared" ref="BH177:BH188" si="27">IF(N177="zníž. prenesená",J177,0)</f>
        <v>0</v>
      </c>
      <c r="BI177" s="166">
        <f t="shared" ref="BI177:BI188" si="28">IF(N177="nulová",J177,0)</f>
        <v>0</v>
      </c>
      <c r="BJ177" s="14" t="s">
        <v>84</v>
      </c>
      <c r="BK177" s="166">
        <f t="shared" ref="BK177:BK188" si="29">ROUND(I177*H177,2)</f>
        <v>0</v>
      </c>
      <c r="BL177" s="14" t="s">
        <v>243</v>
      </c>
      <c r="BM177" s="165" t="s">
        <v>350</v>
      </c>
    </row>
    <row r="178" spans="1:65" s="2" customFormat="1" ht="37.9" customHeight="1" x14ac:dyDescent="0.2">
      <c r="A178" s="29"/>
      <c r="B178" s="152"/>
      <c r="C178" s="153" t="s">
        <v>291</v>
      </c>
      <c r="D178" s="153" t="s">
        <v>213</v>
      </c>
      <c r="E178" s="154" t="s">
        <v>564</v>
      </c>
      <c r="F178" s="155" t="s">
        <v>565</v>
      </c>
      <c r="G178" s="156" t="s">
        <v>216</v>
      </c>
      <c r="H178" s="157">
        <v>162.9</v>
      </c>
      <c r="I178" s="158"/>
      <c r="J178" s="159">
        <f t="shared" si="20"/>
        <v>0</v>
      </c>
      <c r="K178" s="160"/>
      <c r="L178" s="30"/>
      <c r="M178" s="161" t="s">
        <v>1</v>
      </c>
      <c r="N178" s="162" t="s">
        <v>37</v>
      </c>
      <c r="O178" s="58"/>
      <c r="P178" s="163">
        <f t="shared" si="21"/>
        <v>0</v>
      </c>
      <c r="Q178" s="163">
        <v>1.2E-4</v>
      </c>
      <c r="R178" s="163">
        <f t="shared" si="22"/>
        <v>1.9548000000000003E-2</v>
      </c>
      <c r="S178" s="163">
        <v>0</v>
      </c>
      <c r="T178" s="164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243</v>
      </c>
      <c r="AT178" s="165" t="s">
        <v>213</v>
      </c>
      <c r="AU178" s="165" t="s">
        <v>84</v>
      </c>
      <c r="AY178" s="14" t="s">
        <v>211</v>
      </c>
      <c r="BE178" s="166">
        <f t="shared" si="24"/>
        <v>0</v>
      </c>
      <c r="BF178" s="166">
        <f t="shared" si="25"/>
        <v>0</v>
      </c>
      <c r="BG178" s="166">
        <f t="shared" si="26"/>
        <v>0</v>
      </c>
      <c r="BH178" s="166">
        <f t="shared" si="27"/>
        <v>0</v>
      </c>
      <c r="BI178" s="166">
        <f t="shared" si="28"/>
        <v>0</v>
      </c>
      <c r="BJ178" s="14" t="s">
        <v>84</v>
      </c>
      <c r="BK178" s="166">
        <f t="shared" si="29"/>
        <v>0</v>
      </c>
      <c r="BL178" s="14" t="s">
        <v>243</v>
      </c>
      <c r="BM178" s="165" t="s">
        <v>354</v>
      </c>
    </row>
    <row r="179" spans="1:65" s="2" customFormat="1" ht="24.2" customHeight="1" x14ac:dyDescent="0.2">
      <c r="A179" s="29"/>
      <c r="B179" s="152"/>
      <c r="C179" s="167" t="s">
        <v>344</v>
      </c>
      <c r="D179" s="167" t="s">
        <v>401</v>
      </c>
      <c r="E179" s="168" t="s">
        <v>566</v>
      </c>
      <c r="F179" s="169" t="s">
        <v>567</v>
      </c>
      <c r="G179" s="170" t="s">
        <v>216</v>
      </c>
      <c r="H179" s="171">
        <v>44.7</v>
      </c>
      <c r="I179" s="172"/>
      <c r="J179" s="173">
        <f t="shared" si="20"/>
        <v>0</v>
      </c>
      <c r="K179" s="174"/>
      <c r="L179" s="175"/>
      <c r="M179" s="176" t="s">
        <v>1</v>
      </c>
      <c r="N179" s="177" t="s">
        <v>37</v>
      </c>
      <c r="O179" s="58"/>
      <c r="P179" s="163">
        <f t="shared" si="21"/>
        <v>0</v>
      </c>
      <c r="Q179" s="163">
        <v>1.7999999999999999E-2</v>
      </c>
      <c r="R179" s="163">
        <f t="shared" si="22"/>
        <v>0.80459999999999998</v>
      </c>
      <c r="S179" s="163">
        <v>0</v>
      </c>
      <c r="T179" s="164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280</v>
      </c>
      <c r="AT179" s="165" t="s">
        <v>401</v>
      </c>
      <c r="AU179" s="165" t="s">
        <v>84</v>
      </c>
      <c r="AY179" s="14" t="s">
        <v>211</v>
      </c>
      <c r="BE179" s="166">
        <f t="shared" si="24"/>
        <v>0</v>
      </c>
      <c r="BF179" s="166">
        <f t="shared" si="25"/>
        <v>0</v>
      </c>
      <c r="BG179" s="166">
        <f t="shared" si="26"/>
        <v>0</v>
      </c>
      <c r="BH179" s="166">
        <f t="shared" si="27"/>
        <v>0</v>
      </c>
      <c r="BI179" s="166">
        <f t="shared" si="28"/>
        <v>0</v>
      </c>
      <c r="BJ179" s="14" t="s">
        <v>84</v>
      </c>
      <c r="BK179" s="166">
        <f t="shared" si="29"/>
        <v>0</v>
      </c>
      <c r="BL179" s="14" t="s">
        <v>243</v>
      </c>
      <c r="BM179" s="165" t="s">
        <v>357</v>
      </c>
    </row>
    <row r="180" spans="1:65" s="2" customFormat="1" ht="24.2" customHeight="1" x14ac:dyDescent="0.2">
      <c r="A180" s="29"/>
      <c r="B180" s="152"/>
      <c r="C180" s="167" t="s">
        <v>287</v>
      </c>
      <c r="D180" s="167" t="s">
        <v>401</v>
      </c>
      <c r="E180" s="168" t="s">
        <v>568</v>
      </c>
      <c r="F180" s="169" t="s">
        <v>569</v>
      </c>
      <c r="G180" s="170" t="s">
        <v>216</v>
      </c>
      <c r="H180" s="171">
        <v>76.900000000000006</v>
      </c>
      <c r="I180" s="172"/>
      <c r="J180" s="173">
        <f t="shared" si="20"/>
        <v>0</v>
      </c>
      <c r="K180" s="174"/>
      <c r="L180" s="175"/>
      <c r="M180" s="176" t="s">
        <v>1</v>
      </c>
      <c r="N180" s="177" t="s">
        <v>37</v>
      </c>
      <c r="O180" s="58"/>
      <c r="P180" s="163">
        <f t="shared" si="21"/>
        <v>0</v>
      </c>
      <c r="Q180" s="163">
        <v>1.89E-2</v>
      </c>
      <c r="R180" s="163">
        <f t="shared" si="22"/>
        <v>1.4534100000000001</v>
      </c>
      <c r="S180" s="163">
        <v>0</v>
      </c>
      <c r="T180" s="164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280</v>
      </c>
      <c r="AT180" s="165" t="s">
        <v>401</v>
      </c>
      <c r="AU180" s="165" t="s">
        <v>84</v>
      </c>
      <c r="AY180" s="14" t="s">
        <v>211</v>
      </c>
      <c r="BE180" s="166">
        <f t="shared" si="24"/>
        <v>0</v>
      </c>
      <c r="BF180" s="166">
        <f t="shared" si="25"/>
        <v>0</v>
      </c>
      <c r="BG180" s="166">
        <f t="shared" si="26"/>
        <v>0</v>
      </c>
      <c r="BH180" s="166">
        <f t="shared" si="27"/>
        <v>0</v>
      </c>
      <c r="BI180" s="166">
        <f t="shared" si="28"/>
        <v>0</v>
      </c>
      <c r="BJ180" s="14" t="s">
        <v>84</v>
      </c>
      <c r="BK180" s="166">
        <f t="shared" si="29"/>
        <v>0</v>
      </c>
      <c r="BL180" s="14" t="s">
        <v>243</v>
      </c>
      <c r="BM180" s="165" t="s">
        <v>361</v>
      </c>
    </row>
    <row r="181" spans="1:65" s="2" customFormat="1" ht="24.2" customHeight="1" x14ac:dyDescent="0.2">
      <c r="A181" s="29"/>
      <c r="B181" s="152"/>
      <c r="C181" s="167" t="s">
        <v>351</v>
      </c>
      <c r="D181" s="167" t="s">
        <v>401</v>
      </c>
      <c r="E181" s="168" t="s">
        <v>570</v>
      </c>
      <c r="F181" s="169" t="s">
        <v>571</v>
      </c>
      <c r="G181" s="170" t="s">
        <v>216</v>
      </c>
      <c r="H181" s="171">
        <v>44.7</v>
      </c>
      <c r="I181" s="172"/>
      <c r="J181" s="173">
        <f t="shared" si="20"/>
        <v>0</v>
      </c>
      <c r="K181" s="174"/>
      <c r="L181" s="175"/>
      <c r="M181" s="176" t="s">
        <v>1</v>
      </c>
      <c r="N181" s="177" t="s">
        <v>37</v>
      </c>
      <c r="O181" s="58"/>
      <c r="P181" s="163">
        <f t="shared" si="21"/>
        <v>0</v>
      </c>
      <c r="Q181" s="163">
        <v>7.7999999999999996E-3</v>
      </c>
      <c r="R181" s="163">
        <f t="shared" si="22"/>
        <v>0.34866000000000003</v>
      </c>
      <c r="S181" s="163">
        <v>0</v>
      </c>
      <c r="T181" s="164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280</v>
      </c>
      <c r="AT181" s="165" t="s">
        <v>401</v>
      </c>
      <c r="AU181" s="165" t="s">
        <v>84</v>
      </c>
      <c r="AY181" s="14" t="s">
        <v>211</v>
      </c>
      <c r="BE181" s="166">
        <f t="shared" si="24"/>
        <v>0</v>
      </c>
      <c r="BF181" s="166">
        <f t="shared" si="25"/>
        <v>0</v>
      </c>
      <c r="BG181" s="166">
        <f t="shared" si="26"/>
        <v>0</v>
      </c>
      <c r="BH181" s="166">
        <f t="shared" si="27"/>
        <v>0</v>
      </c>
      <c r="BI181" s="166">
        <f t="shared" si="28"/>
        <v>0</v>
      </c>
      <c r="BJ181" s="14" t="s">
        <v>84</v>
      </c>
      <c r="BK181" s="166">
        <f t="shared" si="29"/>
        <v>0</v>
      </c>
      <c r="BL181" s="14" t="s">
        <v>243</v>
      </c>
      <c r="BM181" s="165" t="s">
        <v>364</v>
      </c>
    </row>
    <row r="182" spans="1:65" s="2" customFormat="1" ht="37.9" customHeight="1" x14ac:dyDescent="0.2">
      <c r="A182" s="29"/>
      <c r="B182" s="152"/>
      <c r="C182" s="153" t="s">
        <v>294</v>
      </c>
      <c r="D182" s="153" t="s">
        <v>213</v>
      </c>
      <c r="E182" s="154" t="s">
        <v>572</v>
      </c>
      <c r="F182" s="155" t="s">
        <v>573</v>
      </c>
      <c r="G182" s="156" t="s">
        <v>216</v>
      </c>
      <c r="H182" s="157">
        <v>1177.4000000000001</v>
      </c>
      <c r="I182" s="158"/>
      <c r="J182" s="159">
        <f t="shared" si="20"/>
        <v>0</v>
      </c>
      <c r="K182" s="160"/>
      <c r="L182" s="30"/>
      <c r="M182" s="161" t="s">
        <v>1</v>
      </c>
      <c r="N182" s="162" t="s">
        <v>37</v>
      </c>
      <c r="O182" s="58"/>
      <c r="P182" s="163">
        <f t="shared" si="21"/>
        <v>0</v>
      </c>
      <c r="Q182" s="163">
        <v>8.2250240000000005E-4</v>
      </c>
      <c r="R182" s="163">
        <f t="shared" si="22"/>
        <v>0.96841432576000008</v>
      </c>
      <c r="S182" s="163">
        <v>0</v>
      </c>
      <c r="T182" s="164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243</v>
      </c>
      <c r="AT182" s="165" t="s">
        <v>213</v>
      </c>
      <c r="AU182" s="165" t="s">
        <v>84</v>
      </c>
      <c r="AY182" s="14" t="s">
        <v>211</v>
      </c>
      <c r="BE182" s="166">
        <f t="shared" si="24"/>
        <v>0</v>
      </c>
      <c r="BF182" s="166">
        <f t="shared" si="25"/>
        <v>0</v>
      </c>
      <c r="BG182" s="166">
        <f t="shared" si="26"/>
        <v>0</v>
      </c>
      <c r="BH182" s="166">
        <f t="shared" si="27"/>
        <v>0</v>
      </c>
      <c r="BI182" s="166">
        <f t="shared" si="28"/>
        <v>0</v>
      </c>
      <c r="BJ182" s="14" t="s">
        <v>84</v>
      </c>
      <c r="BK182" s="166">
        <f t="shared" si="29"/>
        <v>0</v>
      </c>
      <c r="BL182" s="14" t="s">
        <v>243</v>
      </c>
      <c r="BM182" s="165" t="s">
        <v>368</v>
      </c>
    </row>
    <row r="183" spans="1:65" s="2" customFormat="1" ht="24.2" customHeight="1" x14ac:dyDescent="0.2">
      <c r="A183" s="29"/>
      <c r="B183" s="152"/>
      <c r="C183" s="167" t="s">
        <v>358</v>
      </c>
      <c r="D183" s="167" t="s">
        <v>401</v>
      </c>
      <c r="E183" s="168" t="s">
        <v>574</v>
      </c>
      <c r="F183" s="169" t="s">
        <v>575</v>
      </c>
      <c r="G183" s="170" t="s">
        <v>216</v>
      </c>
      <c r="H183" s="171">
        <v>474.7</v>
      </c>
      <c r="I183" s="172"/>
      <c r="J183" s="173">
        <f t="shared" si="20"/>
        <v>0</v>
      </c>
      <c r="K183" s="174"/>
      <c r="L183" s="175"/>
      <c r="M183" s="176" t="s">
        <v>1</v>
      </c>
      <c r="N183" s="177" t="s">
        <v>37</v>
      </c>
      <c r="O183" s="58"/>
      <c r="P183" s="163">
        <f t="shared" si="21"/>
        <v>0</v>
      </c>
      <c r="Q183" s="163">
        <v>0</v>
      </c>
      <c r="R183" s="163">
        <f t="shared" si="22"/>
        <v>0</v>
      </c>
      <c r="S183" s="163">
        <v>0</v>
      </c>
      <c r="T183" s="164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280</v>
      </c>
      <c r="AT183" s="165" t="s">
        <v>401</v>
      </c>
      <c r="AU183" s="165" t="s">
        <v>84</v>
      </c>
      <c r="AY183" s="14" t="s">
        <v>211</v>
      </c>
      <c r="BE183" s="166">
        <f t="shared" si="24"/>
        <v>0</v>
      </c>
      <c r="BF183" s="166">
        <f t="shared" si="25"/>
        <v>0</v>
      </c>
      <c r="BG183" s="166">
        <f t="shared" si="26"/>
        <v>0</v>
      </c>
      <c r="BH183" s="166">
        <f t="shared" si="27"/>
        <v>0</v>
      </c>
      <c r="BI183" s="166">
        <f t="shared" si="28"/>
        <v>0</v>
      </c>
      <c r="BJ183" s="14" t="s">
        <v>84</v>
      </c>
      <c r="BK183" s="166">
        <f t="shared" si="29"/>
        <v>0</v>
      </c>
      <c r="BL183" s="14" t="s">
        <v>243</v>
      </c>
      <c r="BM183" s="165" t="s">
        <v>371</v>
      </c>
    </row>
    <row r="184" spans="1:65" s="2" customFormat="1" ht="24.2" customHeight="1" x14ac:dyDescent="0.2">
      <c r="A184" s="29"/>
      <c r="B184" s="152"/>
      <c r="C184" s="167" t="s">
        <v>297</v>
      </c>
      <c r="D184" s="167" t="s">
        <v>401</v>
      </c>
      <c r="E184" s="168" t="s">
        <v>576</v>
      </c>
      <c r="F184" s="169" t="s">
        <v>577</v>
      </c>
      <c r="G184" s="170" t="s">
        <v>216</v>
      </c>
      <c r="H184" s="171">
        <v>726.4</v>
      </c>
      <c r="I184" s="172"/>
      <c r="J184" s="173">
        <f t="shared" si="20"/>
        <v>0</v>
      </c>
      <c r="K184" s="174"/>
      <c r="L184" s="175"/>
      <c r="M184" s="176" t="s">
        <v>1</v>
      </c>
      <c r="N184" s="177" t="s">
        <v>37</v>
      </c>
      <c r="O184" s="58"/>
      <c r="P184" s="163">
        <f t="shared" si="21"/>
        <v>0</v>
      </c>
      <c r="Q184" s="163">
        <v>5.7600000000000004E-3</v>
      </c>
      <c r="R184" s="163">
        <f t="shared" si="22"/>
        <v>4.1840640000000002</v>
      </c>
      <c r="S184" s="163">
        <v>0</v>
      </c>
      <c r="T184" s="164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280</v>
      </c>
      <c r="AT184" s="165" t="s">
        <v>401</v>
      </c>
      <c r="AU184" s="165" t="s">
        <v>84</v>
      </c>
      <c r="AY184" s="14" t="s">
        <v>211</v>
      </c>
      <c r="BE184" s="166">
        <f t="shared" si="24"/>
        <v>0</v>
      </c>
      <c r="BF184" s="166">
        <f t="shared" si="25"/>
        <v>0</v>
      </c>
      <c r="BG184" s="166">
        <f t="shared" si="26"/>
        <v>0</v>
      </c>
      <c r="BH184" s="166">
        <f t="shared" si="27"/>
        <v>0</v>
      </c>
      <c r="BI184" s="166">
        <f t="shared" si="28"/>
        <v>0</v>
      </c>
      <c r="BJ184" s="14" t="s">
        <v>84</v>
      </c>
      <c r="BK184" s="166">
        <f t="shared" si="29"/>
        <v>0</v>
      </c>
      <c r="BL184" s="14" t="s">
        <v>243</v>
      </c>
      <c r="BM184" s="165" t="s">
        <v>375</v>
      </c>
    </row>
    <row r="185" spans="1:65" s="2" customFormat="1" ht="24.2" customHeight="1" x14ac:dyDescent="0.2">
      <c r="A185" s="29"/>
      <c r="B185" s="152"/>
      <c r="C185" s="153" t="s">
        <v>365</v>
      </c>
      <c r="D185" s="153" t="s">
        <v>213</v>
      </c>
      <c r="E185" s="154" t="s">
        <v>578</v>
      </c>
      <c r="F185" s="155" t="s">
        <v>579</v>
      </c>
      <c r="G185" s="156" t="s">
        <v>216</v>
      </c>
      <c r="H185" s="157">
        <v>168.4</v>
      </c>
      <c r="I185" s="158"/>
      <c r="J185" s="159">
        <f t="shared" si="20"/>
        <v>0</v>
      </c>
      <c r="K185" s="160"/>
      <c r="L185" s="30"/>
      <c r="M185" s="161" t="s">
        <v>1</v>
      </c>
      <c r="N185" s="162" t="s">
        <v>37</v>
      </c>
      <c r="O185" s="58"/>
      <c r="P185" s="163">
        <f t="shared" si="21"/>
        <v>0</v>
      </c>
      <c r="Q185" s="163">
        <v>4.0000000000000001E-3</v>
      </c>
      <c r="R185" s="163">
        <f t="shared" si="22"/>
        <v>0.67360000000000009</v>
      </c>
      <c r="S185" s="163">
        <v>0</v>
      </c>
      <c r="T185" s="164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243</v>
      </c>
      <c r="AT185" s="165" t="s">
        <v>213</v>
      </c>
      <c r="AU185" s="165" t="s">
        <v>84</v>
      </c>
      <c r="AY185" s="14" t="s">
        <v>211</v>
      </c>
      <c r="BE185" s="166">
        <f t="shared" si="24"/>
        <v>0</v>
      </c>
      <c r="BF185" s="166">
        <f t="shared" si="25"/>
        <v>0</v>
      </c>
      <c r="BG185" s="166">
        <f t="shared" si="26"/>
        <v>0</v>
      </c>
      <c r="BH185" s="166">
        <f t="shared" si="27"/>
        <v>0</v>
      </c>
      <c r="BI185" s="166">
        <f t="shared" si="28"/>
        <v>0</v>
      </c>
      <c r="BJ185" s="14" t="s">
        <v>84</v>
      </c>
      <c r="BK185" s="166">
        <f t="shared" si="29"/>
        <v>0</v>
      </c>
      <c r="BL185" s="14" t="s">
        <v>243</v>
      </c>
      <c r="BM185" s="165" t="s">
        <v>378</v>
      </c>
    </row>
    <row r="186" spans="1:65" s="2" customFormat="1" ht="24.2" customHeight="1" x14ac:dyDescent="0.2">
      <c r="A186" s="29"/>
      <c r="B186" s="152"/>
      <c r="C186" s="167" t="s">
        <v>300</v>
      </c>
      <c r="D186" s="167" t="s">
        <v>401</v>
      </c>
      <c r="E186" s="168" t="s">
        <v>580</v>
      </c>
      <c r="F186" s="169" t="s">
        <v>581</v>
      </c>
      <c r="G186" s="170" t="s">
        <v>216</v>
      </c>
      <c r="H186" s="171">
        <v>170.8</v>
      </c>
      <c r="I186" s="172"/>
      <c r="J186" s="173">
        <f t="shared" si="20"/>
        <v>0</v>
      </c>
      <c r="K186" s="174"/>
      <c r="L186" s="175"/>
      <c r="M186" s="176" t="s">
        <v>1</v>
      </c>
      <c r="N186" s="177" t="s">
        <v>37</v>
      </c>
      <c r="O186" s="58"/>
      <c r="P186" s="163">
        <f t="shared" si="21"/>
        <v>0</v>
      </c>
      <c r="Q186" s="163">
        <v>4.62E-3</v>
      </c>
      <c r="R186" s="163">
        <f t="shared" si="22"/>
        <v>0.78909600000000002</v>
      </c>
      <c r="S186" s="163">
        <v>0</v>
      </c>
      <c r="T186" s="164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280</v>
      </c>
      <c r="AT186" s="165" t="s">
        <v>401</v>
      </c>
      <c r="AU186" s="165" t="s">
        <v>84</v>
      </c>
      <c r="AY186" s="14" t="s">
        <v>211</v>
      </c>
      <c r="BE186" s="166">
        <f t="shared" si="24"/>
        <v>0</v>
      </c>
      <c r="BF186" s="166">
        <f t="shared" si="25"/>
        <v>0</v>
      </c>
      <c r="BG186" s="166">
        <f t="shared" si="26"/>
        <v>0</v>
      </c>
      <c r="BH186" s="166">
        <f t="shared" si="27"/>
        <v>0</v>
      </c>
      <c r="BI186" s="166">
        <f t="shared" si="28"/>
        <v>0</v>
      </c>
      <c r="BJ186" s="14" t="s">
        <v>84</v>
      </c>
      <c r="BK186" s="166">
        <f t="shared" si="29"/>
        <v>0</v>
      </c>
      <c r="BL186" s="14" t="s">
        <v>243</v>
      </c>
      <c r="BM186" s="165" t="s">
        <v>382</v>
      </c>
    </row>
    <row r="187" spans="1:65" s="2" customFormat="1" ht="24.2" customHeight="1" x14ac:dyDescent="0.2">
      <c r="A187" s="29"/>
      <c r="B187" s="152"/>
      <c r="C187" s="167" t="s">
        <v>372</v>
      </c>
      <c r="D187" s="167" t="s">
        <v>401</v>
      </c>
      <c r="E187" s="168" t="s">
        <v>582</v>
      </c>
      <c r="F187" s="169" t="s">
        <v>583</v>
      </c>
      <c r="G187" s="170" t="s">
        <v>216</v>
      </c>
      <c r="H187" s="171">
        <v>0.2</v>
      </c>
      <c r="I187" s="172"/>
      <c r="J187" s="173">
        <f t="shared" si="20"/>
        <v>0</v>
      </c>
      <c r="K187" s="174"/>
      <c r="L187" s="175"/>
      <c r="M187" s="176" t="s">
        <v>1</v>
      </c>
      <c r="N187" s="177" t="s">
        <v>37</v>
      </c>
      <c r="O187" s="58"/>
      <c r="P187" s="163">
        <f t="shared" si="21"/>
        <v>0</v>
      </c>
      <c r="Q187" s="163">
        <v>6.8999999999999999E-3</v>
      </c>
      <c r="R187" s="163">
        <f t="shared" si="22"/>
        <v>1.3800000000000002E-3</v>
      </c>
      <c r="S187" s="163">
        <v>0</v>
      </c>
      <c r="T187" s="164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280</v>
      </c>
      <c r="AT187" s="165" t="s">
        <v>401</v>
      </c>
      <c r="AU187" s="165" t="s">
        <v>84</v>
      </c>
      <c r="AY187" s="14" t="s">
        <v>211</v>
      </c>
      <c r="BE187" s="166">
        <f t="shared" si="24"/>
        <v>0</v>
      </c>
      <c r="BF187" s="166">
        <f t="shared" si="25"/>
        <v>0</v>
      </c>
      <c r="BG187" s="166">
        <f t="shared" si="26"/>
        <v>0</v>
      </c>
      <c r="BH187" s="166">
        <f t="shared" si="27"/>
        <v>0</v>
      </c>
      <c r="BI187" s="166">
        <f t="shared" si="28"/>
        <v>0</v>
      </c>
      <c r="BJ187" s="14" t="s">
        <v>84</v>
      </c>
      <c r="BK187" s="166">
        <f t="shared" si="29"/>
        <v>0</v>
      </c>
      <c r="BL187" s="14" t="s">
        <v>243</v>
      </c>
      <c r="BM187" s="165" t="s">
        <v>386</v>
      </c>
    </row>
    <row r="188" spans="1:65" s="2" customFormat="1" ht="24.2" customHeight="1" x14ac:dyDescent="0.2">
      <c r="A188" s="29"/>
      <c r="B188" s="152"/>
      <c r="C188" s="153" t="s">
        <v>304</v>
      </c>
      <c r="D188" s="153" t="s">
        <v>213</v>
      </c>
      <c r="E188" s="154" t="s">
        <v>584</v>
      </c>
      <c r="F188" s="155" t="s">
        <v>585</v>
      </c>
      <c r="G188" s="156" t="s">
        <v>414</v>
      </c>
      <c r="H188" s="178"/>
      <c r="I188" s="158"/>
      <c r="J188" s="159">
        <f t="shared" si="20"/>
        <v>0</v>
      </c>
      <c r="K188" s="160"/>
      <c r="L188" s="30"/>
      <c r="M188" s="161" t="s">
        <v>1</v>
      </c>
      <c r="N188" s="162" t="s">
        <v>37</v>
      </c>
      <c r="O188" s="58"/>
      <c r="P188" s="163">
        <f t="shared" si="21"/>
        <v>0</v>
      </c>
      <c r="Q188" s="163">
        <v>0</v>
      </c>
      <c r="R188" s="163">
        <f t="shared" si="22"/>
        <v>0</v>
      </c>
      <c r="S188" s="163">
        <v>0</v>
      </c>
      <c r="T188" s="164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243</v>
      </c>
      <c r="AT188" s="165" t="s">
        <v>213</v>
      </c>
      <c r="AU188" s="165" t="s">
        <v>84</v>
      </c>
      <c r="AY188" s="14" t="s">
        <v>211</v>
      </c>
      <c r="BE188" s="166">
        <f t="shared" si="24"/>
        <v>0</v>
      </c>
      <c r="BF188" s="166">
        <f t="shared" si="25"/>
        <v>0</v>
      </c>
      <c r="BG188" s="166">
        <f t="shared" si="26"/>
        <v>0</v>
      </c>
      <c r="BH188" s="166">
        <f t="shared" si="27"/>
        <v>0</v>
      </c>
      <c r="BI188" s="166">
        <f t="shared" si="28"/>
        <v>0</v>
      </c>
      <c r="BJ188" s="14" t="s">
        <v>84</v>
      </c>
      <c r="BK188" s="166">
        <f t="shared" si="29"/>
        <v>0</v>
      </c>
      <c r="BL188" s="14" t="s">
        <v>243</v>
      </c>
      <c r="BM188" s="165" t="s">
        <v>392</v>
      </c>
    </row>
    <row r="189" spans="1:65" s="12" customFormat="1" ht="22.9" customHeight="1" x14ac:dyDescent="0.2">
      <c r="B189" s="139"/>
      <c r="D189" s="140" t="s">
        <v>70</v>
      </c>
      <c r="E189" s="150" t="s">
        <v>586</v>
      </c>
      <c r="F189" s="150" t="s">
        <v>587</v>
      </c>
      <c r="I189" s="142"/>
      <c r="J189" s="151">
        <f>BK189</f>
        <v>0</v>
      </c>
      <c r="L189" s="139"/>
      <c r="M189" s="144"/>
      <c r="N189" s="145"/>
      <c r="O189" s="145"/>
      <c r="P189" s="146">
        <f>SUM(P190:P197)</f>
        <v>0</v>
      </c>
      <c r="Q189" s="145"/>
      <c r="R189" s="146">
        <f>SUM(R190:R197)</f>
        <v>3.0330368000000001</v>
      </c>
      <c r="S189" s="145"/>
      <c r="T189" s="147">
        <f>SUM(T190:T197)</f>
        <v>0</v>
      </c>
      <c r="AR189" s="140" t="s">
        <v>84</v>
      </c>
      <c r="AT189" s="148" t="s">
        <v>70</v>
      </c>
      <c r="AU189" s="148" t="s">
        <v>78</v>
      </c>
      <c r="AY189" s="140" t="s">
        <v>211</v>
      </c>
      <c r="BK189" s="149">
        <f>SUM(BK190:BK197)</f>
        <v>0</v>
      </c>
    </row>
    <row r="190" spans="1:65" s="2" customFormat="1" ht="24.2" customHeight="1" x14ac:dyDescent="0.2">
      <c r="A190" s="29"/>
      <c r="B190" s="152"/>
      <c r="C190" s="153" t="s">
        <v>379</v>
      </c>
      <c r="D190" s="153" t="s">
        <v>213</v>
      </c>
      <c r="E190" s="154" t="s">
        <v>588</v>
      </c>
      <c r="F190" s="155" t="s">
        <v>589</v>
      </c>
      <c r="G190" s="156" t="s">
        <v>257</v>
      </c>
      <c r="H190" s="157">
        <v>231</v>
      </c>
      <c r="I190" s="158"/>
      <c r="J190" s="159">
        <f t="shared" ref="J190:J197" si="30">ROUND(I190*H190,2)</f>
        <v>0</v>
      </c>
      <c r="K190" s="160"/>
      <c r="L190" s="30"/>
      <c r="M190" s="161" t="s">
        <v>1</v>
      </c>
      <c r="N190" s="162" t="s">
        <v>37</v>
      </c>
      <c r="O190" s="58"/>
      <c r="P190" s="163">
        <f t="shared" ref="P190:P197" si="31">O190*H190</f>
        <v>0</v>
      </c>
      <c r="Q190" s="163">
        <v>2.5999999999999998E-4</v>
      </c>
      <c r="R190" s="163">
        <f t="shared" ref="R190:R197" si="32">Q190*H190</f>
        <v>6.0059999999999995E-2</v>
      </c>
      <c r="S190" s="163">
        <v>0</v>
      </c>
      <c r="T190" s="164">
        <f t="shared" ref="T190:T197" si="33"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243</v>
      </c>
      <c r="AT190" s="165" t="s">
        <v>213</v>
      </c>
      <c r="AU190" s="165" t="s">
        <v>84</v>
      </c>
      <c r="AY190" s="14" t="s">
        <v>211</v>
      </c>
      <c r="BE190" s="166">
        <f t="shared" ref="BE190:BE197" si="34">IF(N190="základná",J190,0)</f>
        <v>0</v>
      </c>
      <c r="BF190" s="166">
        <f t="shared" ref="BF190:BF197" si="35">IF(N190="znížená",J190,0)</f>
        <v>0</v>
      </c>
      <c r="BG190" s="166">
        <f t="shared" ref="BG190:BG197" si="36">IF(N190="zákl. prenesená",J190,0)</f>
        <v>0</v>
      </c>
      <c r="BH190" s="166">
        <f t="shared" ref="BH190:BH197" si="37">IF(N190="zníž. prenesená",J190,0)</f>
        <v>0</v>
      </c>
      <c r="BI190" s="166">
        <f t="shared" ref="BI190:BI197" si="38">IF(N190="nulová",J190,0)</f>
        <v>0</v>
      </c>
      <c r="BJ190" s="14" t="s">
        <v>84</v>
      </c>
      <c r="BK190" s="166">
        <f t="shared" ref="BK190:BK197" si="39">ROUND(I190*H190,2)</f>
        <v>0</v>
      </c>
      <c r="BL190" s="14" t="s">
        <v>243</v>
      </c>
      <c r="BM190" s="165" t="s">
        <v>399</v>
      </c>
    </row>
    <row r="191" spans="1:65" s="2" customFormat="1" ht="24.2" customHeight="1" x14ac:dyDescent="0.2">
      <c r="A191" s="29"/>
      <c r="B191" s="152"/>
      <c r="C191" s="167" t="s">
        <v>307</v>
      </c>
      <c r="D191" s="167" t="s">
        <v>401</v>
      </c>
      <c r="E191" s="168" t="s">
        <v>590</v>
      </c>
      <c r="F191" s="169" t="s">
        <v>591</v>
      </c>
      <c r="G191" s="170" t="s">
        <v>223</v>
      </c>
      <c r="H191" s="171">
        <v>2.5</v>
      </c>
      <c r="I191" s="172"/>
      <c r="J191" s="173">
        <f t="shared" si="30"/>
        <v>0</v>
      </c>
      <c r="K191" s="174"/>
      <c r="L191" s="175"/>
      <c r="M191" s="176" t="s">
        <v>1</v>
      </c>
      <c r="N191" s="177" t="s">
        <v>37</v>
      </c>
      <c r="O191" s="58"/>
      <c r="P191" s="163">
        <f t="shared" si="31"/>
        <v>0</v>
      </c>
      <c r="Q191" s="163">
        <v>0.55000000000000004</v>
      </c>
      <c r="R191" s="163">
        <f t="shared" si="32"/>
        <v>1.375</v>
      </c>
      <c r="S191" s="163">
        <v>0</v>
      </c>
      <c r="T191" s="164">
        <f t="shared" si="3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280</v>
      </c>
      <c r="AT191" s="165" t="s">
        <v>401</v>
      </c>
      <c r="AU191" s="165" t="s">
        <v>84</v>
      </c>
      <c r="AY191" s="14" t="s">
        <v>211</v>
      </c>
      <c r="BE191" s="166">
        <f t="shared" si="34"/>
        <v>0</v>
      </c>
      <c r="BF191" s="166">
        <f t="shared" si="35"/>
        <v>0</v>
      </c>
      <c r="BG191" s="166">
        <f t="shared" si="36"/>
        <v>0</v>
      </c>
      <c r="BH191" s="166">
        <f t="shared" si="37"/>
        <v>0</v>
      </c>
      <c r="BI191" s="166">
        <f t="shared" si="38"/>
        <v>0</v>
      </c>
      <c r="BJ191" s="14" t="s">
        <v>84</v>
      </c>
      <c r="BK191" s="166">
        <f t="shared" si="39"/>
        <v>0</v>
      </c>
      <c r="BL191" s="14" t="s">
        <v>243</v>
      </c>
      <c r="BM191" s="165" t="s">
        <v>404</v>
      </c>
    </row>
    <row r="192" spans="1:65" s="2" customFormat="1" ht="24.2" customHeight="1" x14ac:dyDescent="0.2">
      <c r="A192" s="29"/>
      <c r="B192" s="152"/>
      <c r="C192" s="153" t="s">
        <v>389</v>
      </c>
      <c r="D192" s="153" t="s">
        <v>213</v>
      </c>
      <c r="E192" s="154" t="s">
        <v>592</v>
      </c>
      <c r="F192" s="155" t="s">
        <v>593</v>
      </c>
      <c r="G192" s="156" t="s">
        <v>216</v>
      </c>
      <c r="H192" s="157">
        <v>48.65</v>
      </c>
      <c r="I192" s="158"/>
      <c r="J192" s="159">
        <f t="shared" si="30"/>
        <v>0</v>
      </c>
      <c r="K192" s="160"/>
      <c r="L192" s="30"/>
      <c r="M192" s="161" t="s">
        <v>1</v>
      </c>
      <c r="N192" s="162" t="s">
        <v>37</v>
      </c>
      <c r="O192" s="58"/>
      <c r="P192" s="163">
        <f t="shared" si="31"/>
        <v>0</v>
      </c>
      <c r="Q192" s="163">
        <v>0</v>
      </c>
      <c r="R192" s="163">
        <f t="shared" si="32"/>
        <v>0</v>
      </c>
      <c r="S192" s="163">
        <v>0</v>
      </c>
      <c r="T192" s="164">
        <f t="shared" si="3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243</v>
      </c>
      <c r="AT192" s="165" t="s">
        <v>213</v>
      </c>
      <c r="AU192" s="165" t="s">
        <v>84</v>
      </c>
      <c r="AY192" s="14" t="s">
        <v>211</v>
      </c>
      <c r="BE192" s="166">
        <f t="shared" si="34"/>
        <v>0</v>
      </c>
      <c r="BF192" s="166">
        <f t="shared" si="35"/>
        <v>0</v>
      </c>
      <c r="BG192" s="166">
        <f t="shared" si="36"/>
        <v>0</v>
      </c>
      <c r="BH192" s="166">
        <f t="shared" si="37"/>
        <v>0</v>
      </c>
      <c r="BI192" s="166">
        <f t="shared" si="38"/>
        <v>0</v>
      </c>
      <c r="BJ192" s="14" t="s">
        <v>84</v>
      </c>
      <c r="BK192" s="166">
        <f t="shared" si="39"/>
        <v>0</v>
      </c>
      <c r="BL192" s="14" t="s">
        <v>243</v>
      </c>
      <c r="BM192" s="165" t="s">
        <v>407</v>
      </c>
    </row>
    <row r="193" spans="1:65" s="2" customFormat="1" ht="16.5" customHeight="1" x14ac:dyDescent="0.2">
      <c r="A193" s="29"/>
      <c r="B193" s="152"/>
      <c r="C193" s="167" t="s">
        <v>311</v>
      </c>
      <c r="D193" s="167" t="s">
        <v>401</v>
      </c>
      <c r="E193" s="168" t="s">
        <v>594</v>
      </c>
      <c r="F193" s="169" t="s">
        <v>595</v>
      </c>
      <c r="G193" s="191" t="s">
        <v>216</v>
      </c>
      <c r="H193" s="171">
        <v>53.51</v>
      </c>
      <c r="I193" s="172"/>
      <c r="J193" s="173">
        <f t="shared" si="30"/>
        <v>0</v>
      </c>
      <c r="K193" s="174"/>
      <c r="L193" s="175"/>
      <c r="M193" s="176" t="s">
        <v>1</v>
      </c>
      <c r="N193" s="177" t="s">
        <v>37</v>
      </c>
      <c r="O193" s="58"/>
      <c r="P193" s="163">
        <f t="shared" si="31"/>
        <v>0</v>
      </c>
      <c r="Q193" s="163">
        <v>9.6799999999999994E-3</v>
      </c>
      <c r="R193" s="163">
        <f t="shared" si="32"/>
        <v>0.5179767999999999</v>
      </c>
      <c r="S193" s="163">
        <v>0</v>
      </c>
      <c r="T193" s="164">
        <f t="shared" si="3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280</v>
      </c>
      <c r="AT193" s="165" t="s">
        <v>401</v>
      </c>
      <c r="AU193" s="165" t="s">
        <v>84</v>
      </c>
      <c r="AY193" s="14" t="s">
        <v>211</v>
      </c>
      <c r="BE193" s="166">
        <f t="shared" si="34"/>
        <v>0</v>
      </c>
      <c r="BF193" s="166">
        <f t="shared" si="35"/>
        <v>0</v>
      </c>
      <c r="BG193" s="166">
        <f t="shared" si="36"/>
        <v>0</v>
      </c>
      <c r="BH193" s="166">
        <f t="shared" si="37"/>
        <v>0</v>
      </c>
      <c r="BI193" s="166">
        <f t="shared" si="38"/>
        <v>0</v>
      </c>
      <c r="BJ193" s="14" t="s">
        <v>84</v>
      </c>
      <c r="BK193" s="166">
        <f t="shared" si="39"/>
        <v>0</v>
      </c>
      <c r="BL193" s="14" t="s">
        <v>243</v>
      </c>
      <c r="BM193" s="165" t="s">
        <v>411</v>
      </c>
    </row>
    <row r="194" spans="1:65" s="2" customFormat="1" ht="24.2" customHeight="1" x14ac:dyDescent="0.2">
      <c r="A194" s="29"/>
      <c r="B194" s="152"/>
      <c r="C194" s="153" t="s">
        <v>400</v>
      </c>
      <c r="D194" s="153" t="s">
        <v>213</v>
      </c>
      <c r="E194" s="154" t="s">
        <v>596</v>
      </c>
      <c r="F194" s="155" t="s">
        <v>597</v>
      </c>
      <c r="G194" s="156" t="s">
        <v>257</v>
      </c>
      <c r="H194" s="157">
        <v>853.3</v>
      </c>
      <c r="I194" s="158"/>
      <c r="J194" s="159">
        <f t="shared" si="30"/>
        <v>0</v>
      </c>
      <c r="K194" s="160"/>
      <c r="L194" s="30"/>
      <c r="M194" s="161" t="s">
        <v>1</v>
      </c>
      <c r="N194" s="162" t="s">
        <v>37</v>
      </c>
      <c r="O194" s="58"/>
      <c r="P194" s="163">
        <f t="shared" si="31"/>
        <v>0</v>
      </c>
      <c r="Q194" s="163">
        <v>0</v>
      </c>
      <c r="R194" s="163">
        <f t="shared" si="32"/>
        <v>0</v>
      </c>
      <c r="S194" s="163">
        <v>0</v>
      </c>
      <c r="T194" s="164">
        <f t="shared" si="3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243</v>
      </c>
      <c r="AT194" s="165" t="s">
        <v>213</v>
      </c>
      <c r="AU194" s="165" t="s">
        <v>84</v>
      </c>
      <c r="AY194" s="14" t="s">
        <v>211</v>
      </c>
      <c r="BE194" s="166">
        <f t="shared" si="34"/>
        <v>0</v>
      </c>
      <c r="BF194" s="166">
        <f t="shared" si="35"/>
        <v>0</v>
      </c>
      <c r="BG194" s="166">
        <f t="shared" si="36"/>
        <v>0</v>
      </c>
      <c r="BH194" s="166">
        <f t="shared" si="37"/>
        <v>0</v>
      </c>
      <c r="BI194" s="166">
        <f t="shared" si="38"/>
        <v>0</v>
      </c>
      <c r="BJ194" s="14" t="s">
        <v>84</v>
      </c>
      <c r="BK194" s="166">
        <f t="shared" si="39"/>
        <v>0</v>
      </c>
      <c r="BL194" s="14" t="s">
        <v>243</v>
      </c>
      <c r="BM194" s="165" t="s">
        <v>415</v>
      </c>
    </row>
    <row r="195" spans="1:65" s="2" customFormat="1" ht="16.5" customHeight="1" x14ac:dyDescent="0.2">
      <c r="A195" s="29"/>
      <c r="B195" s="152"/>
      <c r="C195" s="153" t="s">
        <v>314</v>
      </c>
      <c r="D195" s="153" t="s">
        <v>213</v>
      </c>
      <c r="E195" s="154" t="s">
        <v>598</v>
      </c>
      <c r="F195" s="155" t="s">
        <v>599</v>
      </c>
      <c r="G195" s="156" t="s">
        <v>257</v>
      </c>
      <c r="H195" s="157">
        <v>12</v>
      </c>
      <c r="I195" s="158"/>
      <c r="J195" s="159">
        <f t="shared" si="30"/>
        <v>0</v>
      </c>
      <c r="K195" s="160"/>
      <c r="L195" s="30"/>
      <c r="M195" s="161" t="s">
        <v>1</v>
      </c>
      <c r="N195" s="162" t="s">
        <v>37</v>
      </c>
      <c r="O195" s="58"/>
      <c r="P195" s="163">
        <f t="shared" si="31"/>
        <v>0</v>
      </c>
      <c r="Q195" s="163">
        <v>0</v>
      </c>
      <c r="R195" s="163">
        <f t="shared" si="32"/>
        <v>0</v>
      </c>
      <c r="S195" s="163">
        <v>0</v>
      </c>
      <c r="T195" s="164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243</v>
      </c>
      <c r="AT195" s="165" t="s">
        <v>213</v>
      </c>
      <c r="AU195" s="165" t="s">
        <v>84</v>
      </c>
      <c r="AY195" s="14" t="s">
        <v>211</v>
      </c>
      <c r="BE195" s="166">
        <f t="shared" si="34"/>
        <v>0</v>
      </c>
      <c r="BF195" s="166">
        <f t="shared" si="35"/>
        <v>0</v>
      </c>
      <c r="BG195" s="166">
        <f t="shared" si="36"/>
        <v>0</v>
      </c>
      <c r="BH195" s="166">
        <f t="shared" si="37"/>
        <v>0</v>
      </c>
      <c r="BI195" s="166">
        <f t="shared" si="38"/>
        <v>0</v>
      </c>
      <c r="BJ195" s="14" t="s">
        <v>84</v>
      </c>
      <c r="BK195" s="166">
        <f t="shared" si="39"/>
        <v>0</v>
      </c>
      <c r="BL195" s="14" t="s">
        <v>243</v>
      </c>
      <c r="BM195" s="165" t="s">
        <v>421</v>
      </c>
    </row>
    <row r="196" spans="1:65" s="2" customFormat="1" ht="24.2" customHeight="1" x14ac:dyDescent="0.2">
      <c r="A196" s="29"/>
      <c r="B196" s="152"/>
      <c r="C196" s="167" t="s">
        <v>408</v>
      </c>
      <c r="D196" s="167" t="s">
        <v>401</v>
      </c>
      <c r="E196" s="168" t="s">
        <v>600</v>
      </c>
      <c r="F196" s="169" t="s">
        <v>601</v>
      </c>
      <c r="G196" s="170" t="s">
        <v>223</v>
      </c>
      <c r="H196" s="171">
        <v>2.16</v>
      </c>
      <c r="I196" s="172"/>
      <c r="J196" s="173">
        <f t="shared" si="30"/>
        <v>0</v>
      </c>
      <c r="K196" s="174"/>
      <c r="L196" s="175"/>
      <c r="M196" s="176" t="s">
        <v>1</v>
      </c>
      <c r="N196" s="177" t="s">
        <v>37</v>
      </c>
      <c r="O196" s="58"/>
      <c r="P196" s="163">
        <f t="shared" si="31"/>
        <v>0</v>
      </c>
      <c r="Q196" s="163">
        <v>0.5</v>
      </c>
      <c r="R196" s="163">
        <f t="shared" si="32"/>
        <v>1.08</v>
      </c>
      <c r="S196" s="163">
        <v>0</v>
      </c>
      <c r="T196" s="164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280</v>
      </c>
      <c r="AT196" s="165" t="s">
        <v>401</v>
      </c>
      <c r="AU196" s="165" t="s">
        <v>84</v>
      </c>
      <c r="AY196" s="14" t="s">
        <v>211</v>
      </c>
      <c r="BE196" s="166">
        <f t="shared" si="34"/>
        <v>0</v>
      </c>
      <c r="BF196" s="166">
        <f t="shared" si="35"/>
        <v>0</v>
      </c>
      <c r="BG196" s="166">
        <f t="shared" si="36"/>
        <v>0</v>
      </c>
      <c r="BH196" s="166">
        <f t="shared" si="37"/>
        <v>0</v>
      </c>
      <c r="BI196" s="166">
        <f t="shared" si="38"/>
        <v>0</v>
      </c>
      <c r="BJ196" s="14" t="s">
        <v>84</v>
      </c>
      <c r="BK196" s="166">
        <f t="shared" si="39"/>
        <v>0</v>
      </c>
      <c r="BL196" s="14" t="s">
        <v>243</v>
      </c>
      <c r="BM196" s="165" t="s">
        <v>424</v>
      </c>
    </row>
    <row r="197" spans="1:65" s="2" customFormat="1" ht="24.2" customHeight="1" x14ac:dyDescent="0.2">
      <c r="A197" s="29"/>
      <c r="B197" s="152"/>
      <c r="C197" s="153" t="s">
        <v>322</v>
      </c>
      <c r="D197" s="153" t="s">
        <v>213</v>
      </c>
      <c r="E197" s="154" t="s">
        <v>602</v>
      </c>
      <c r="F197" s="155" t="s">
        <v>603</v>
      </c>
      <c r="G197" s="156" t="s">
        <v>414</v>
      </c>
      <c r="H197" s="178"/>
      <c r="I197" s="158"/>
      <c r="J197" s="159">
        <f t="shared" si="30"/>
        <v>0</v>
      </c>
      <c r="K197" s="160"/>
      <c r="L197" s="30"/>
      <c r="M197" s="161" t="s">
        <v>1</v>
      </c>
      <c r="N197" s="162" t="s">
        <v>37</v>
      </c>
      <c r="O197" s="58"/>
      <c r="P197" s="163">
        <f t="shared" si="31"/>
        <v>0</v>
      </c>
      <c r="Q197" s="163">
        <v>0</v>
      </c>
      <c r="R197" s="163">
        <f t="shared" si="32"/>
        <v>0</v>
      </c>
      <c r="S197" s="163">
        <v>0</v>
      </c>
      <c r="T197" s="164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243</v>
      </c>
      <c r="AT197" s="165" t="s">
        <v>213</v>
      </c>
      <c r="AU197" s="165" t="s">
        <v>84</v>
      </c>
      <c r="AY197" s="14" t="s">
        <v>211</v>
      </c>
      <c r="BE197" s="166">
        <f t="shared" si="34"/>
        <v>0</v>
      </c>
      <c r="BF197" s="166">
        <f t="shared" si="35"/>
        <v>0</v>
      </c>
      <c r="BG197" s="166">
        <f t="shared" si="36"/>
        <v>0</v>
      </c>
      <c r="BH197" s="166">
        <f t="shared" si="37"/>
        <v>0</v>
      </c>
      <c r="BI197" s="166">
        <f t="shared" si="38"/>
        <v>0</v>
      </c>
      <c r="BJ197" s="14" t="s">
        <v>84</v>
      </c>
      <c r="BK197" s="166">
        <f t="shared" si="39"/>
        <v>0</v>
      </c>
      <c r="BL197" s="14" t="s">
        <v>243</v>
      </c>
      <c r="BM197" s="165" t="s">
        <v>428</v>
      </c>
    </row>
    <row r="198" spans="1:65" s="12" customFormat="1" ht="22.9" customHeight="1" x14ac:dyDescent="0.2">
      <c r="B198" s="139"/>
      <c r="D198" s="140" t="s">
        <v>70</v>
      </c>
      <c r="E198" s="150" t="s">
        <v>439</v>
      </c>
      <c r="F198" s="150" t="s">
        <v>440</v>
      </c>
      <c r="I198" s="142"/>
      <c r="J198" s="151">
        <f>BK198</f>
        <v>0</v>
      </c>
      <c r="L198" s="139"/>
      <c r="M198" s="144"/>
      <c r="N198" s="145"/>
      <c r="O198" s="145"/>
      <c r="P198" s="146">
        <f>SUM(P199:P209)</f>
        <v>0</v>
      </c>
      <c r="Q198" s="145"/>
      <c r="R198" s="146">
        <f>SUM(R199:R209)</f>
        <v>0.343001585</v>
      </c>
      <c r="S198" s="145"/>
      <c r="T198" s="147">
        <f>SUM(T199:T209)</f>
        <v>1.1328000000000001E-2</v>
      </c>
      <c r="AR198" s="140" t="s">
        <v>84</v>
      </c>
      <c r="AT198" s="148" t="s">
        <v>70</v>
      </c>
      <c r="AU198" s="148" t="s">
        <v>78</v>
      </c>
      <c r="AY198" s="140" t="s">
        <v>211</v>
      </c>
      <c r="BK198" s="149">
        <f>SUM(BK199:BK209)</f>
        <v>0</v>
      </c>
    </row>
    <row r="199" spans="1:65" s="2" customFormat="1" ht="24.2" customHeight="1" x14ac:dyDescent="0.2">
      <c r="A199" s="29"/>
      <c r="B199" s="152"/>
      <c r="C199" s="153" t="s">
        <v>418</v>
      </c>
      <c r="D199" s="153" t="s">
        <v>213</v>
      </c>
      <c r="E199" s="154" t="s">
        <v>459</v>
      </c>
      <c r="F199" s="155" t="s">
        <v>460</v>
      </c>
      <c r="G199" s="156" t="s">
        <v>257</v>
      </c>
      <c r="H199" s="157">
        <v>13.4</v>
      </c>
      <c r="I199" s="158"/>
      <c r="J199" s="159">
        <f t="shared" ref="J199:J209" si="40">ROUND(I199*H199,2)</f>
        <v>0</v>
      </c>
      <c r="K199" s="160"/>
      <c r="L199" s="30"/>
      <c r="M199" s="161" t="s">
        <v>1</v>
      </c>
      <c r="N199" s="162" t="s">
        <v>37</v>
      </c>
      <c r="O199" s="58"/>
      <c r="P199" s="163">
        <f t="shared" ref="P199:P209" si="41">O199*H199</f>
        <v>0</v>
      </c>
      <c r="Q199" s="163">
        <v>0</v>
      </c>
      <c r="R199" s="163">
        <f t="shared" ref="R199:R209" si="42">Q199*H199</f>
        <v>0</v>
      </c>
      <c r="S199" s="163">
        <v>0</v>
      </c>
      <c r="T199" s="164">
        <f t="shared" ref="T199:T209" si="43"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243</v>
      </c>
      <c r="AT199" s="165" t="s">
        <v>213</v>
      </c>
      <c r="AU199" s="165" t="s">
        <v>84</v>
      </c>
      <c r="AY199" s="14" t="s">
        <v>211</v>
      </c>
      <c r="BE199" s="166">
        <f t="shared" ref="BE199:BE209" si="44">IF(N199="základná",J199,0)</f>
        <v>0</v>
      </c>
      <c r="BF199" s="166">
        <f t="shared" ref="BF199:BF209" si="45">IF(N199="znížená",J199,0)</f>
        <v>0</v>
      </c>
      <c r="BG199" s="166">
        <f t="shared" ref="BG199:BG209" si="46">IF(N199="zákl. prenesená",J199,0)</f>
        <v>0</v>
      </c>
      <c r="BH199" s="166">
        <f t="shared" ref="BH199:BH209" si="47">IF(N199="zníž. prenesená",J199,0)</f>
        <v>0</v>
      </c>
      <c r="BI199" s="166">
        <f t="shared" ref="BI199:BI209" si="48">IF(N199="nulová",J199,0)</f>
        <v>0</v>
      </c>
      <c r="BJ199" s="14" t="s">
        <v>84</v>
      </c>
      <c r="BK199" s="166">
        <f t="shared" ref="BK199:BK209" si="49">ROUND(I199*H199,2)</f>
        <v>0</v>
      </c>
      <c r="BL199" s="14" t="s">
        <v>243</v>
      </c>
      <c r="BM199" s="165" t="s">
        <v>431</v>
      </c>
    </row>
    <row r="200" spans="1:65" s="2" customFormat="1" ht="24.2" customHeight="1" x14ac:dyDescent="0.2">
      <c r="A200" s="29"/>
      <c r="B200" s="152"/>
      <c r="C200" s="153" t="s">
        <v>326</v>
      </c>
      <c r="D200" s="153" t="s">
        <v>213</v>
      </c>
      <c r="E200" s="154" t="s">
        <v>604</v>
      </c>
      <c r="F200" s="155" t="s">
        <v>605</v>
      </c>
      <c r="G200" s="156" t="s">
        <v>257</v>
      </c>
      <c r="H200" s="157">
        <v>10</v>
      </c>
      <c r="I200" s="158"/>
      <c r="J200" s="159">
        <f t="shared" si="40"/>
        <v>0</v>
      </c>
      <c r="K200" s="160"/>
      <c r="L200" s="30"/>
      <c r="M200" s="161" t="s">
        <v>1</v>
      </c>
      <c r="N200" s="162" t="s">
        <v>37</v>
      </c>
      <c r="O200" s="58"/>
      <c r="P200" s="163">
        <f t="shared" si="41"/>
        <v>0</v>
      </c>
      <c r="Q200" s="163">
        <v>0</v>
      </c>
      <c r="R200" s="163">
        <f t="shared" si="42"/>
        <v>0</v>
      </c>
      <c r="S200" s="163">
        <v>0</v>
      </c>
      <c r="T200" s="164">
        <f t="shared" si="4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243</v>
      </c>
      <c r="AT200" s="165" t="s">
        <v>213</v>
      </c>
      <c r="AU200" s="165" t="s">
        <v>84</v>
      </c>
      <c r="AY200" s="14" t="s">
        <v>211</v>
      </c>
      <c r="BE200" s="166">
        <f t="shared" si="44"/>
        <v>0</v>
      </c>
      <c r="BF200" s="166">
        <f t="shared" si="45"/>
        <v>0</v>
      </c>
      <c r="BG200" s="166">
        <f t="shared" si="46"/>
        <v>0</v>
      </c>
      <c r="BH200" s="166">
        <f t="shared" si="47"/>
        <v>0</v>
      </c>
      <c r="BI200" s="166">
        <f t="shared" si="48"/>
        <v>0</v>
      </c>
      <c r="BJ200" s="14" t="s">
        <v>84</v>
      </c>
      <c r="BK200" s="166">
        <f t="shared" si="49"/>
        <v>0</v>
      </c>
      <c r="BL200" s="14" t="s">
        <v>243</v>
      </c>
      <c r="BM200" s="165" t="s">
        <v>435</v>
      </c>
    </row>
    <row r="201" spans="1:65" s="2" customFormat="1" ht="33" customHeight="1" x14ac:dyDescent="0.2">
      <c r="A201" s="29"/>
      <c r="B201" s="152"/>
      <c r="C201" s="153" t="s">
        <v>425</v>
      </c>
      <c r="D201" s="153" t="s">
        <v>213</v>
      </c>
      <c r="E201" s="154" t="s">
        <v>606</v>
      </c>
      <c r="F201" s="155" t="s">
        <v>607</v>
      </c>
      <c r="G201" s="156" t="s">
        <v>257</v>
      </c>
      <c r="H201" s="157">
        <v>5.9</v>
      </c>
      <c r="I201" s="158"/>
      <c r="J201" s="159">
        <f t="shared" si="40"/>
        <v>0</v>
      </c>
      <c r="K201" s="160"/>
      <c r="L201" s="30"/>
      <c r="M201" s="161" t="s">
        <v>1</v>
      </c>
      <c r="N201" s="162" t="s">
        <v>37</v>
      </c>
      <c r="O201" s="58"/>
      <c r="P201" s="163">
        <f t="shared" si="41"/>
        <v>0</v>
      </c>
      <c r="Q201" s="163">
        <v>0</v>
      </c>
      <c r="R201" s="163">
        <f t="shared" si="42"/>
        <v>0</v>
      </c>
      <c r="S201" s="163">
        <v>1.92E-3</v>
      </c>
      <c r="T201" s="164">
        <f t="shared" si="43"/>
        <v>1.1328000000000001E-2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243</v>
      </c>
      <c r="AT201" s="165" t="s">
        <v>213</v>
      </c>
      <c r="AU201" s="165" t="s">
        <v>84</v>
      </c>
      <c r="AY201" s="14" t="s">
        <v>211</v>
      </c>
      <c r="BE201" s="166">
        <f t="shared" si="44"/>
        <v>0</v>
      </c>
      <c r="BF201" s="166">
        <f t="shared" si="45"/>
        <v>0</v>
      </c>
      <c r="BG201" s="166">
        <f t="shared" si="46"/>
        <v>0</v>
      </c>
      <c r="BH201" s="166">
        <f t="shared" si="47"/>
        <v>0</v>
      </c>
      <c r="BI201" s="166">
        <f t="shared" si="48"/>
        <v>0</v>
      </c>
      <c r="BJ201" s="14" t="s">
        <v>84</v>
      </c>
      <c r="BK201" s="166">
        <f t="shared" si="49"/>
        <v>0</v>
      </c>
      <c r="BL201" s="14" t="s">
        <v>243</v>
      </c>
      <c r="BM201" s="165" t="s">
        <v>438</v>
      </c>
    </row>
    <row r="202" spans="1:65" s="2" customFormat="1" ht="33" customHeight="1" x14ac:dyDescent="0.2">
      <c r="A202" s="29"/>
      <c r="B202" s="152"/>
      <c r="C202" s="153" t="s">
        <v>329</v>
      </c>
      <c r="D202" s="153" t="s">
        <v>213</v>
      </c>
      <c r="E202" s="154" t="s">
        <v>608</v>
      </c>
      <c r="F202" s="155" t="s">
        <v>609</v>
      </c>
      <c r="G202" s="156" t="s">
        <v>257</v>
      </c>
      <c r="H202" s="157">
        <v>9.1999999999999993</v>
      </c>
      <c r="I202" s="158"/>
      <c r="J202" s="159">
        <f t="shared" si="40"/>
        <v>0</v>
      </c>
      <c r="K202" s="160"/>
      <c r="L202" s="30"/>
      <c r="M202" s="161" t="s">
        <v>1</v>
      </c>
      <c r="N202" s="162" t="s">
        <v>37</v>
      </c>
      <c r="O202" s="58"/>
      <c r="P202" s="163">
        <f t="shared" si="41"/>
        <v>0</v>
      </c>
      <c r="Q202" s="163">
        <v>0</v>
      </c>
      <c r="R202" s="163">
        <f t="shared" si="42"/>
        <v>0</v>
      </c>
      <c r="S202" s="163">
        <v>0</v>
      </c>
      <c r="T202" s="164">
        <f t="shared" si="4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243</v>
      </c>
      <c r="AT202" s="165" t="s">
        <v>213</v>
      </c>
      <c r="AU202" s="165" t="s">
        <v>84</v>
      </c>
      <c r="AY202" s="14" t="s">
        <v>211</v>
      </c>
      <c r="BE202" s="166">
        <f t="shared" si="44"/>
        <v>0</v>
      </c>
      <c r="BF202" s="166">
        <f t="shared" si="45"/>
        <v>0</v>
      </c>
      <c r="BG202" s="166">
        <f t="shared" si="46"/>
        <v>0</v>
      </c>
      <c r="BH202" s="166">
        <f t="shared" si="47"/>
        <v>0</v>
      </c>
      <c r="BI202" s="166">
        <f t="shared" si="48"/>
        <v>0</v>
      </c>
      <c r="BJ202" s="14" t="s">
        <v>84</v>
      </c>
      <c r="BK202" s="166">
        <f t="shared" si="49"/>
        <v>0</v>
      </c>
      <c r="BL202" s="14" t="s">
        <v>243</v>
      </c>
      <c r="BM202" s="165" t="s">
        <v>444</v>
      </c>
    </row>
    <row r="203" spans="1:65" s="2" customFormat="1" ht="24.2" customHeight="1" x14ac:dyDescent="0.2">
      <c r="A203" s="29"/>
      <c r="B203" s="152"/>
      <c r="C203" s="153" t="s">
        <v>432</v>
      </c>
      <c r="D203" s="153" t="s">
        <v>213</v>
      </c>
      <c r="E203" s="154" t="s">
        <v>610</v>
      </c>
      <c r="F203" s="155" t="s">
        <v>611</v>
      </c>
      <c r="G203" s="156" t="s">
        <v>257</v>
      </c>
      <c r="H203" s="157">
        <v>225.4</v>
      </c>
      <c r="I203" s="158"/>
      <c r="J203" s="159">
        <f t="shared" si="40"/>
        <v>0</v>
      </c>
      <c r="K203" s="160"/>
      <c r="L203" s="30"/>
      <c r="M203" s="161" t="s">
        <v>1</v>
      </c>
      <c r="N203" s="162" t="s">
        <v>37</v>
      </c>
      <c r="O203" s="58"/>
      <c r="P203" s="163">
        <f t="shared" si="41"/>
        <v>0</v>
      </c>
      <c r="Q203" s="163">
        <v>1.3825599999999999E-3</v>
      </c>
      <c r="R203" s="163">
        <f t="shared" si="42"/>
        <v>0.31162902399999998</v>
      </c>
      <c r="S203" s="163">
        <v>0</v>
      </c>
      <c r="T203" s="164">
        <f t="shared" si="4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243</v>
      </c>
      <c r="AT203" s="165" t="s">
        <v>213</v>
      </c>
      <c r="AU203" s="165" t="s">
        <v>84</v>
      </c>
      <c r="AY203" s="14" t="s">
        <v>211</v>
      </c>
      <c r="BE203" s="166">
        <f t="shared" si="44"/>
        <v>0</v>
      </c>
      <c r="BF203" s="166">
        <f t="shared" si="45"/>
        <v>0</v>
      </c>
      <c r="BG203" s="166">
        <f t="shared" si="46"/>
        <v>0</v>
      </c>
      <c r="BH203" s="166">
        <f t="shared" si="47"/>
        <v>0</v>
      </c>
      <c r="BI203" s="166">
        <f t="shared" si="48"/>
        <v>0</v>
      </c>
      <c r="BJ203" s="14" t="s">
        <v>84</v>
      </c>
      <c r="BK203" s="166">
        <f t="shared" si="49"/>
        <v>0</v>
      </c>
      <c r="BL203" s="14" t="s">
        <v>243</v>
      </c>
      <c r="BM203" s="165" t="s">
        <v>447</v>
      </c>
    </row>
    <row r="204" spans="1:65" s="2" customFormat="1" ht="24.2" customHeight="1" x14ac:dyDescent="0.2">
      <c r="A204" s="29"/>
      <c r="B204" s="152"/>
      <c r="C204" s="153" t="s">
        <v>333</v>
      </c>
      <c r="D204" s="153" t="s">
        <v>213</v>
      </c>
      <c r="E204" s="154" t="s">
        <v>612</v>
      </c>
      <c r="F204" s="155" t="s">
        <v>613</v>
      </c>
      <c r="G204" s="156" t="s">
        <v>257</v>
      </c>
      <c r="H204" s="157">
        <v>13.3</v>
      </c>
      <c r="I204" s="158"/>
      <c r="J204" s="159">
        <f t="shared" si="40"/>
        <v>0</v>
      </c>
      <c r="K204" s="160"/>
      <c r="L204" s="30"/>
      <c r="M204" s="161" t="s">
        <v>1</v>
      </c>
      <c r="N204" s="162" t="s">
        <v>37</v>
      </c>
      <c r="O204" s="58"/>
      <c r="P204" s="163">
        <f t="shared" si="41"/>
        <v>0</v>
      </c>
      <c r="Q204" s="163">
        <v>0</v>
      </c>
      <c r="R204" s="163">
        <f t="shared" si="42"/>
        <v>0</v>
      </c>
      <c r="S204" s="163">
        <v>0</v>
      </c>
      <c r="T204" s="164">
        <f t="shared" si="4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5" t="s">
        <v>243</v>
      </c>
      <c r="AT204" s="165" t="s">
        <v>213</v>
      </c>
      <c r="AU204" s="165" t="s">
        <v>84</v>
      </c>
      <c r="AY204" s="14" t="s">
        <v>211</v>
      </c>
      <c r="BE204" s="166">
        <f t="shared" si="44"/>
        <v>0</v>
      </c>
      <c r="BF204" s="166">
        <f t="shared" si="45"/>
        <v>0</v>
      </c>
      <c r="BG204" s="166">
        <f t="shared" si="46"/>
        <v>0</v>
      </c>
      <c r="BH204" s="166">
        <f t="shared" si="47"/>
        <v>0</v>
      </c>
      <c r="BI204" s="166">
        <f t="shared" si="48"/>
        <v>0</v>
      </c>
      <c r="BJ204" s="14" t="s">
        <v>84</v>
      </c>
      <c r="BK204" s="166">
        <f t="shared" si="49"/>
        <v>0</v>
      </c>
      <c r="BL204" s="14" t="s">
        <v>243</v>
      </c>
      <c r="BM204" s="165" t="s">
        <v>451</v>
      </c>
    </row>
    <row r="205" spans="1:65" s="2" customFormat="1" ht="24.2" customHeight="1" x14ac:dyDescent="0.2">
      <c r="A205" s="29"/>
      <c r="B205" s="152"/>
      <c r="C205" s="153" t="s">
        <v>441</v>
      </c>
      <c r="D205" s="153" t="s">
        <v>213</v>
      </c>
      <c r="E205" s="154" t="s">
        <v>614</v>
      </c>
      <c r="F205" s="155" t="s">
        <v>615</v>
      </c>
      <c r="G205" s="156" t="s">
        <v>257</v>
      </c>
      <c r="H205" s="157">
        <v>5.3</v>
      </c>
      <c r="I205" s="158"/>
      <c r="J205" s="159">
        <f t="shared" si="40"/>
        <v>0</v>
      </c>
      <c r="K205" s="160"/>
      <c r="L205" s="30"/>
      <c r="M205" s="161" t="s">
        <v>1</v>
      </c>
      <c r="N205" s="162" t="s">
        <v>37</v>
      </c>
      <c r="O205" s="58"/>
      <c r="P205" s="163">
        <f t="shared" si="41"/>
        <v>0</v>
      </c>
      <c r="Q205" s="163">
        <v>3.3863700000000001E-3</v>
      </c>
      <c r="R205" s="163">
        <f t="shared" si="42"/>
        <v>1.7947761E-2</v>
      </c>
      <c r="S205" s="163">
        <v>0</v>
      </c>
      <c r="T205" s="164">
        <f t="shared" si="4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5" t="s">
        <v>243</v>
      </c>
      <c r="AT205" s="165" t="s">
        <v>213</v>
      </c>
      <c r="AU205" s="165" t="s">
        <v>84</v>
      </c>
      <c r="AY205" s="14" t="s">
        <v>211</v>
      </c>
      <c r="BE205" s="166">
        <f t="shared" si="44"/>
        <v>0</v>
      </c>
      <c r="BF205" s="166">
        <f t="shared" si="45"/>
        <v>0</v>
      </c>
      <c r="BG205" s="166">
        <f t="shared" si="46"/>
        <v>0</v>
      </c>
      <c r="BH205" s="166">
        <f t="shared" si="47"/>
        <v>0</v>
      </c>
      <c r="BI205" s="166">
        <f t="shared" si="48"/>
        <v>0</v>
      </c>
      <c r="BJ205" s="14" t="s">
        <v>84</v>
      </c>
      <c r="BK205" s="166">
        <f t="shared" si="49"/>
        <v>0</v>
      </c>
      <c r="BL205" s="14" t="s">
        <v>243</v>
      </c>
      <c r="BM205" s="165" t="s">
        <v>454</v>
      </c>
    </row>
    <row r="206" spans="1:65" s="2" customFormat="1" ht="24.2" customHeight="1" x14ac:dyDescent="0.2">
      <c r="A206" s="29"/>
      <c r="B206" s="152"/>
      <c r="C206" s="153" t="s">
        <v>336</v>
      </c>
      <c r="D206" s="153" t="s">
        <v>213</v>
      </c>
      <c r="E206" s="154" t="s">
        <v>616</v>
      </c>
      <c r="F206" s="155" t="s">
        <v>617</v>
      </c>
      <c r="G206" s="156" t="s">
        <v>257</v>
      </c>
      <c r="H206" s="157">
        <v>28.3</v>
      </c>
      <c r="I206" s="158"/>
      <c r="J206" s="159">
        <f t="shared" si="40"/>
        <v>0</v>
      </c>
      <c r="K206" s="160"/>
      <c r="L206" s="30"/>
      <c r="M206" s="161" t="s">
        <v>1</v>
      </c>
      <c r="N206" s="162" t="s">
        <v>37</v>
      </c>
      <c r="O206" s="58"/>
      <c r="P206" s="163">
        <f t="shared" si="41"/>
        <v>0</v>
      </c>
      <c r="Q206" s="163">
        <v>0</v>
      </c>
      <c r="R206" s="163">
        <f t="shared" si="42"/>
        <v>0</v>
      </c>
      <c r="S206" s="163">
        <v>0</v>
      </c>
      <c r="T206" s="164">
        <f t="shared" si="4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243</v>
      </c>
      <c r="AT206" s="165" t="s">
        <v>213</v>
      </c>
      <c r="AU206" s="165" t="s">
        <v>84</v>
      </c>
      <c r="AY206" s="14" t="s">
        <v>211</v>
      </c>
      <c r="BE206" s="166">
        <f t="shared" si="44"/>
        <v>0</v>
      </c>
      <c r="BF206" s="166">
        <f t="shared" si="45"/>
        <v>0</v>
      </c>
      <c r="BG206" s="166">
        <f t="shared" si="46"/>
        <v>0</v>
      </c>
      <c r="BH206" s="166">
        <f t="shared" si="47"/>
        <v>0</v>
      </c>
      <c r="BI206" s="166">
        <f t="shared" si="48"/>
        <v>0</v>
      </c>
      <c r="BJ206" s="14" t="s">
        <v>84</v>
      </c>
      <c r="BK206" s="166">
        <f t="shared" si="49"/>
        <v>0</v>
      </c>
      <c r="BL206" s="14" t="s">
        <v>243</v>
      </c>
      <c r="BM206" s="165" t="s">
        <v>458</v>
      </c>
    </row>
    <row r="207" spans="1:65" s="2" customFormat="1" ht="24.2" customHeight="1" x14ac:dyDescent="0.2">
      <c r="A207" s="29"/>
      <c r="B207" s="152"/>
      <c r="C207" s="153" t="s">
        <v>448</v>
      </c>
      <c r="D207" s="153" t="s">
        <v>213</v>
      </c>
      <c r="E207" s="154" t="s">
        <v>618</v>
      </c>
      <c r="F207" s="155" t="s">
        <v>619</v>
      </c>
      <c r="G207" s="156" t="s">
        <v>216</v>
      </c>
      <c r="H207" s="157">
        <v>4.8499999999999996</v>
      </c>
      <c r="I207" s="158"/>
      <c r="J207" s="159">
        <f t="shared" si="40"/>
        <v>0</v>
      </c>
      <c r="K207" s="160"/>
      <c r="L207" s="30"/>
      <c r="M207" s="161" t="s">
        <v>1</v>
      </c>
      <c r="N207" s="162" t="s">
        <v>37</v>
      </c>
      <c r="O207" s="58"/>
      <c r="P207" s="163">
        <f t="shared" si="41"/>
        <v>0</v>
      </c>
      <c r="Q207" s="163">
        <v>2.7680000000000001E-3</v>
      </c>
      <c r="R207" s="163">
        <f t="shared" si="42"/>
        <v>1.3424799999999999E-2</v>
      </c>
      <c r="S207" s="163">
        <v>0</v>
      </c>
      <c r="T207" s="164">
        <f t="shared" si="4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 t="s">
        <v>243</v>
      </c>
      <c r="AT207" s="165" t="s">
        <v>213</v>
      </c>
      <c r="AU207" s="165" t="s">
        <v>84</v>
      </c>
      <c r="AY207" s="14" t="s">
        <v>211</v>
      </c>
      <c r="BE207" s="166">
        <f t="shared" si="44"/>
        <v>0</v>
      </c>
      <c r="BF207" s="166">
        <f t="shared" si="45"/>
        <v>0</v>
      </c>
      <c r="BG207" s="166">
        <f t="shared" si="46"/>
        <v>0</v>
      </c>
      <c r="BH207" s="166">
        <f t="shared" si="47"/>
        <v>0</v>
      </c>
      <c r="BI207" s="166">
        <f t="shared" si="48"/>
        <v>0</v>
      </c>
      <c r="BJ207" s="14" t="s">
        <v>84</v>
      </c>
      <c r="BK207" s="166">
        <f t="shared" si="49"/>
        <v>0</v>
      </c>
      <c r="BL207" s="14" t="s">
        <v>243</v>
      </c>
      <c r="BM207" s="165" t="s">
        <v>461</v>
      </c>
    </row>
    <row r="208" spans="1:65" s="2" customFormat="1" ht="16.5" customHeight="1" x14ac:dyDescent="0.2">
      <c r="A208" s="29"/>
      <c r="B208" s="152"/>
      <c r="C208" s="153" t="s">
        <v>340</v>
      </c>
      <c r="D208" s="153" t="s">
        <v>213</v>
      </c>
      <c r="E208" s="154" t="s">
        <v>439</v>
      </c>
      <c r="F208" s="155" t="s">
        <v>620</v>
      </c>
      <c r="G208" s="156" t="s">
        <v>216</v>
      </c>
      <c r="H208" s="157">
        <v>5.15</v>
      </c>
      <c r="I208" s="158"/>
      <c r="J208" s="159">
        <f t="shared" si="40"/>
        <v>0</v>
      </c>
      <c r="K208" s="160"/>
      <c r="L208" s="30"/>
      <c r="M208" s="161" t="s">
        <v>1</v>
      </c>
      <c r="N208" s="162" t="s">
        <v>37</v>
      </c>
      <c r="O208" s="58"/>
      <c r="P208" s="163">
        <f t="shared" si="41"/>
        <v>0</v>
      </c>
      <c r="Q208" s="163">
        <v>0</v>
      </c>
      <c r="R208" s="163">
        <f t="shared" si="42"/>
        <v>0</v>
      </c>
      <c r="S208" s="163">
        <v>0</v>
      </c>
      <c r="T208" s="164">
        <f t="shared" si="4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243</v>
      </c>
      <c r="AT208" s="165" t="s">
        <v>213</v>
      </c>
      <c r="AU208" s="165" t="s">
        <v>84</v>
      </c>
      <c r="AY208" s="14" t="s">
        <v>211</v>
      </c>
      <c r="BE208" s="166">
        <f t="shared" si="44"/>
        <v>0</v>
      </c>
      <c r="BF208" s="166">
        <f t="shared" si="45"/>
        <v>0</v>
      </c>
      <c r="BG208" s="166">
        <f t="shared" si="46"/>
        <v>0</v>
      </c>
      <c r="BH208" s="166">
        <f t="shared" si="47"/>
        <v>0</v>
      </c>
      <c r="BI208" s="166">
        <f t="shared" si="48"/>
        <v>0</v>
      </c>
      <c r="BJ208" s="14" t="s">
        <v>84</v>
      </c>
      <c r="BK208" s="166">
        <f t="shared" si="49"/>
        <v>0</v>
      </c>
      <c r="BL208" s="14" t="s">
        <v>243</v>
      </c>
      <c r="BM208" s="165" t="s">
        <v>465</v>
      </c>
    </row>
    <row r="209" spans="1:65" s="2" customFormat="1" ht="24.2" customHeight="1" x14ac:dyDescent="0.2">
      <c r="A209" s="29"/>
      <c r="B209" s="152"/>
      <c r="C209" s="153" t="s">
        <v>455</v>
      </c>
      <c r="D209" s="153" t="s">
        <v>213</v>
      </c>
      <c r="E209" s="154" t="s">
        <v>505</v>
      </c>
      <c r="F209" s="155" t="s">
        <v>506</v>
      </c>
      <c r="G209" s="156" t="s">
        <v>414</v>
      </c>
      <c r="H209" s="178"/>
      <c r="I209" s="158"/>
      <c r="J209" s="159">
        <f t="shared" si="40"/>
        <v>0</v>
      </c>
      <c r="K209" s="160"/>
      <c r="L209" s="30"/>
      <c r="M209" s="161" t="s">
        <v>1</v>
      </c>
      <c r="N209" s="162" t="s">
        <v>37</v>
      </c>
      <c r="O209" s="58"/>
      <c r="P209" s="163">
        <f t="shared" si="41"/>
        <v>0</v>
      </c>
      <c r="Q209" s="163">
        <v>0</v>
      </c>
      <c r="R209" s="163">
        <f t="shared" si="42"/>
        <v>0</v>
      </c>
      <c r="S209" s="163">
        <v>0</v>
      </c>
      <c r="T209" s="164">
        <f t="shared" si="4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243</v>
      </c>
      <c r="AT209" s="165" t="s">
        <v>213</v>
      </c>
      <c r="AU209" s="165" t="s">
        <v>84</v>
      </c>
      <c r="AY209" s="14" t="s">
        <v>211</v>
      </c>
      <c r="BE209" s="166">
        <f t="shared" si="44"/>
        <v>0</v>
      </c>
      <c r="BF209" s="166">
        <f t="shared" si="45"/>
        <v>0</v>
      </c>
      <c r="BG209" s="166">
        <f t="shared" si="46"/>
        <v>0</v>
      </c>
      <c r="BH209" s="166">
        <f t="shared" si="47"/>
        <v>0</v>
      </c>
      <c r="BI209" s="166">
        <f t="shared" si="48"/>
        <v>0</v>
      </c>
      <c r="BJ209" s="14" t="s">
        <v>84</v>
      </c>
      <c r="BK209" s="166">
        <f t="shared" si="49"/>
        <v>0</v>
      </c>
      <c r="BL209" s="14" t="s">
        <v>243</v>
      </c>
      <c r="BM209" s="165" t="s">
        <v>472</v>
      </c>
    </row>
    <row r="210" spans="1:65" s="12" customFormat="1" ht="22.9" customHeight="1" x14ac:dyDescent="0.2">
      <c r="B210" s="139"/>
      <c r="D210" s="140" t="s">
        <v>70</v>
      </c>
      <c r="E210" s="150" t="s">
        <v>621</v>
      </c>
      <c r="F210" s="150" t="s">
        <v>622</v>
      </c>
      <c r="I210" s="142"/>
      <c r="J210" s="151">
        <f>BK210</f>
        <v>0</v>
      </c>
      <c r="L210" s="139"/>
      <c r="M210" s="144"/>
      <c r="N210" s="145"/>
      <c r="O210" s="145"/>
      <c r="P210" s="146">
        <f>SUM(P211:P213)</f>
        <v>0</v>
      </c>
      <c r="Q210" s="145"/>
      <c r="R210" s="146">
        <f>SUM(R211:R213)</f>
        <v>5.9219999999999997E-4</v>
      </c>
      <c r="S210" s="145"/>
      <c r="T210" s="147">
        <f>SUM(T211:T213)</f>
        <v>0</v>
      </c>
      <c r="AR210" s="140" t="s">
        <v>84</v>
      </c>
      <c r="AT210" s="148" t="s">
        <v>70</v>
      </c>
      <c r="AU210" s="148" t="s">
        <v>78</v>
      </c>
      <c r="AY210" s="140" t="s">
        <v>211</v>
      </c>
      <c r="BK210" s="149">
        <f>SUM(BK211:BK213)</f>
        <v>0</v>
      </c>
    </row>
    <row r="211" spans="1:65" s="2" customFormat="1" ht="24.2" customHeight="1" x14ac:dyDescent="0.2">
      <c r="A211" s="29"/>
      <c r="B211" s="152"/>
      <c r="C211" s="153" t="s">
        <v>343</v>
      </c>
      <c r="D211" s="153" t="s">
        <v>213</v>
      </c>
      <c r="E211" s="154" t="s">
        <v>623</v>
      </c>
      <c r="F211" s="155" t="s">
        <v>624</v>
      </c>
      <c r="G211" s="156" t="s">
        <v>216</v>
      </c>
      <c r="H211" s="157">
        <v>3</v>
      </c>
      <c r="I211" s="158"/>
      <c r="J211" s="159">
        <f>ROUND(I211*H211,2)</f>
        <v>0</v>
      </c>
      <c r="K211" s="160"/>
      <c r="L211" s="30"/>
      <c r="M211" s="161" t="s">
        <v>1</v>
      </c>
      <c r="N211" s="162" t="s">
        <v>37</v>
      </c>
      <c r="O211" s="58"/>
      <c r="P211" s="163">
        <f>O211*H211</f>
        <v>0</v>
      </c>
      <c r="Q211" s="163">
        <v>1.974E-4</v>
      </c>
      <c r="R211" s="163">
        <f>Q211*H211</f>
        <v>5.9219999999999997E-4</v>
      </c>
      <c r="S211" s="163">
        <v>0</v>
      </c>
      <c r="T211" s="164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 t="s">
        <v>243</v>
      </c>
      <c r="AT211" s="165" t="s">
        <v>213</v>
      </c>
      <c r="AU211" s="165" t="s">
        <v>84</v>
      </c>
      <c r="AY211" s="14" t="s">
        <v>211</v>
      </c>
      <c r="BE211" s="166">
        <f>IF(N211="základná",J211,0)</f>
        <v>0</v>
      </c>
      <c r="BF211" s="166">
        <f>IF(N211="znížená",J211,0)</f>
        <v>0</v>
      </c>
      <c r="BG211" s="166">
        <f>IF(N211="zákl. prenesená",J211,0)</f>
        <v>0</v>
      </c>
      <c r="BH211" s="166">
        <f>IF(N211="zníž. prenesená",J211,0)</f>
        <v>0</v>
      </c>
      <c r="BI211" s="166">
        <f>IF(N211="nulová",J211,0)</f>
        <v>0</v>
      </c>
      <c r="BJ211" s="14" t="s">
        <v>84</v>
      </c>
      <c r="BK211" s="166">
        <f>ROUND(I211*H211,2)</f>
        <v>0</v>
      </c>
      <c r="BL211" s="14" t="s">
        <v>243</v>
      </c>
      <c r="BM211" s="165" t="s">
        <v>468</v>
      </c>
    </row>
    <row r="212" spans="1:65" s="2" customFormat="1" ht="21.75" customHeight="1" x14ac:dyDescent="0.2">
      <c r="A212" s="29"/>
      <c r="B212" s="152"/>
      <c r="C212" s="153" t="s">
        <v>462</v>
      </c>
      <c r="D212" s="153" t="s">
        <v>213</v>
      </c>
      <c r="E212" s="154" t="s">
        <v>625</v>
      </c>
      <c r="F212" s="155" t="s">
        <v>626</v>
      </c>
      <c r="G212" s="156" t="s">
        <v>385</v>
      </c>
      <c r="H212" s="157">
        <v>6</v>
      </c>
      <c r="I212" s="158"/>
      <c r="J212" s="159">
        <f>ROUND(I212*H212,2)</f>
        <v>0</v>
      </c>
      <c r="K212" s="160"/>
      <c r="L212" s="30"/>
      <c r="M212" s="161" t="s">
        <v>1</v>
      </c>
      <c r="N212" s="162" t="s">
        <v>37</v>
      </c>
      <c r="O212" s="58"/>
      <c r="P212" s="163">
        <f>O212*H212</f>
        <v>0</v>
      </c>
      <c r="Q212" s="163">
        <v>0</v>
      </c>
      <c r="R212" s="163">
        <f>Q212*H212</f>
        <v>0</v>
      </c>
      <c r="S212" s="163">
        <v>0</v>
      </c>
      <c r="T212" s="164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5" t="s">
        <v>243</v>
      </c>
      <c r="AT212" s="165" t="s">
        <v>213</v>
      </c>
      <c r="AU212" s="165" t="s">
        <v>84</v>
      </c>
      <c r="AY212" s="14" t="s">
        <v>211</v>
      </c>
      <c r="BE212" s="166">
        <f>IF(N212="základná",J212,0)</f>
        <v>0</v>
      </c>
      <c r="BF212" s="166">
        <f>IF(N212="znížená",J212,0)</f>
        <v>0</v>
      </c>
      <c r="BG212" s="166">
        <f>IF(N212="zákl. prenesená",J212,0)</f>
        <v>0</v>
      </c>
      <c r="BH212" s="166">
        <f>IF(N212="zníž. prenesená",J212,0)</f>
        <v>0</v>
      </c>
      <c r="BI212" s="166">
        <f>IF(N212="nulová",J212,0)</f>
        <v>0</v>
      </c>
      <c r="BJ212" s="14" t="s">
        <v>84</v>
      </c>
      <c r="BK212" s="166">
        <f>ROUND(I212*H212,2)</f>
        <v>0</v>
      </c>
      <c r="BL212" s="14" t="s">
        <v>243</v>
      </c>
      <c r="BM212" s="165" t="s">
        <v>475</v>
      </c>
    </row>
    <row r="213" spans="1:65" s="2" customFormat="1" ht="24.2" customHeight="1" x14ac:dyDescent="0.2">
      <c r="A213" s="29"/>
      <c r="B213" s="152"/>
      <c r="C213" s="153" t="s">
        <v>347</v>
      </c>
      <c r="D213" s="153" t="s">
        <v>213</v>
      </c>
      <c r="E213" s="154" t="s">
        <v>627</v>
      </c>
      <c r="F213" s="155" t="s">
        <v>628</v>
      </c>
      <c r="G213" s="156" t="s">
        <v>414</v>
      </c>
      <c r="H213" s="178"/>
      <c r="I213" s="158"/>
      <c r="J213" s="159">
        <f>ROUND(I213*H213,2)</f>
        <v>0</v>
      </c>
      <c r="K213" s="160"/>
      <c r="L213" s="30"/>
      <c r="M213" s="161" t="s">
        <v>1</v>
      </c>
      <c r="N213" s="162" t="s">
        <v>37</v>
      </c>
      <c r="O213" s="58"/>
      <c r="P213" s="163">
        <f>O213*H213</f>
        <v>0</v>
      </c>
      <c r="Q213" s="163">
        <v>0</v>
      </c>
      <c r="R213" s="163">
        <f>Q213*H213</f>
        <v>0</v>
      </c>
      <c r="S213" s="163">
        <v>0</v>
      </c>
      <c r="T213" s="164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5" t="s">
        <v>243</v>
      </c>
      <c r="AT213" s="165" t="s">
        <v>213</v>
      </c>
      <c r="AU213" s="165" t="s">
        <v>84</v>
      </c>
      <c r="AY213" s="14" t="s">
        <v>211</v>
      </c>
      <c r="BE213" s="166">
        <f>IF(N213="základná",J213,0)</f>
        <v>0</v>
      </c>
      <c r="BF213" s="166">
        <f>IF(N213="znížená",J213,0)</f>
        <v>0</v>
      </c>
      <c r="BG213" s="166">
        <f>IF(N213="zákl. prenesená",J213,0)</f>
        <v>0</v>
      </c>
      <c r="BH213" s="166">
        <f>IF(N213="zníž. prenesená",J213,0)</f>
        <v>0</v>
      </c>
      <c r="BI213" s="166">
        <f>IF(N213="nulová",J213,0)</f>
        <v>0</v>
      </c>
      <c r="BJ213" s="14" t="s">
        <v>84</v>
      </c>
      <c r="BK213" s="166">
        <f>ROUND(I213*H213,2)</f>
        <v>0</v>
      </c>
      <c r="BL213" s="14" t="s">
        <v>243</v>
      </c>
      <c r="BM213" s="165" t="s">
        <v>479</v>
      </c>
    </row>
    <row r="214" spans="1:65" s="12" customFormat="1" ht="22.9" customHeight="1" x14ac:dyDescent="0.2">
      <c r="B214" s="139"/>
      <c r="D214" s="140" t="s">
        <v>70</v>
      </c>
      <c r="E214" s="150" t="s">
        <v>629</v>
      </c>
      <c r="F214" s="150" t="s">
        <v>630</v>
      </c>
      <c r="I214" s="142"/>
      <c r="J214" s="151">
        <f>BK214</f>
        <v>0</v>
      </c>
      <c r="L214" s="139"/>
      <c r="M214" s="144"/>
      <c r="N214" s="145"/>
      <c r="O214" s="145"/>
      <c r="P214" s="146">
        <f>SUM(P215:P216)</f>
        <v>0</v>
      </c>
      <c r="Q214" s="145"/>
      <c r="R214" s="146">
        <f>SUM(R215:R216)</f>
        <v>0</v>
      </c>
      <c r="S214" s="145"/>
      <c r="T214" s="147">
        <f>SUM(T215:T216)</f>
        <v>9.3000000000000013E-2</v>
      </c>
      <c r="AR214" s="140" t="s">
        <v>84</v>
      </c>
      <c r="AT214" s="148" t="s">
        <v>70</v>
      </c>
      <c r="AU214" s="148" t="s">
        <v>78</v>
      </c>
      <c r="AY214" s="140" t="s">
        <v>211</v>
      </c>
      <c r="BK214" s="149">
        <f>SUM(BK215:BK216)</f>
        <v>0</v>
      </c>
    </row>
    <row r="215" spans="1:65" s="2" customFormat="1" ht="24.2" customHeight="1" x14ac:dyDescent="0.2">
      <c r="A215" s="29"/>
      <c r="B215" s="152"/>
      <c r="C215" s="153" t="s">
        <v>469</v>
      </c>
      <c r="D215" s="153" t="s">
        <v>213</v>
      </c>
      <c r="E215" s="154" t="s">
        <v>631</v>
      </c>
      <c r="F215" s="155" t="s">
        <v>632</v>
      </c>
      <c r="G215" s="156" t="s">
        <v>216</v>
      </c>
      <c r="H215" s="157">
        <v>9.3000000000000007</v>
      </c>
      <c r="I215" s="158"/>
      <c r="J215" s="159">
        <f>ROUND(I215*H215,2)</f>
        <v>0</v>
      </c>
      <c r="K215" s="160"/>
      <c r="L215" s="30"/>
      <c r="M215" s="161" t="s">
        <v>1</v>
      </c>
      <c r="N215" s="162" t="s">
        <v>37</v>
      </c>
      <c r="O215" s="58"/>
      <c r="P215" s="163">
        <f>O215*H215</f>
        <v>0</v>
      </c>
      <c r="Q215" s="163">
        <v>0</v>
      </c>
      <c r="R215" s="163">
        <f>Q215*H215</f>
        <v>0</v>
      </c>
      <c r="S215" s="163">
        <v>0.01</v>
      </c>
      <c r="T215" s="164">
        <f>S215*H215</f>
        <v>9.3000000000000013E-2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 t="s">
        <v>243</v>
      </c>
      <c r="AT215" s="165" t="s">
        <v>213</v>
      </c>
      <c r="AU215" s="165" t="s">
        <v>84</v>
      </c>
      <c r="AY215" s="14" t="s">
        <v>211</v>
      </c>
      <c r="BE215" s="166">
        <f>IF(N215="základná",J215,0)</f>
        <v>0</v>
      </c>
      <c r="BF215" s="166">
        <f>IF(N215="znížená",J215,0)</f>
        <v>0</v>
      </c>
      <c r="BG215" s="166">
        <f>IF(N215="zákl. prenesená",J215,0)</f>
        <v>0</v>
      </c>
      <c r="BH215" s="166">
        <f>IF(N215="zníž. prenesená",J215,0)</f>
        <v>0</v>
      </c>
      <c r="BI215" s="166">
        <f>IF(N215="nulová",J215,0)</f>
        <v>0</v>
      </c>
      <c r="BJ215" s="14" t="s">
        <v>84</v>
      </c>
      <c r="BK215" s="166">
        <f>ROUND(I215*H215,2)</f>
        <v>0</v>
      </c>
      <c r="BL215" s="14" t="s">
        <v>243</v>
      </c>
      <c r="BM215" s="165" t="s">
        <v>482</v>
      </c>
    </row>
    <row r="216" spans="1:65" s="2" customFormat="1" ht="24.2" customHeight="1" x14ac:dyDescent="0.2">
      <c r="A216" s="29"/>
      <c r="B216" s="152"/>
      <c r="C216" s="153" t="s">
        <v>350</v>
      </c>
      <c r="D216" s="153" t="s">
        <v>213</v>
      </c>
      <c r="E216" s="154" t="s">
        <v>633</v>
      </c>
      <c r="F216" s="155" t="s">
        <v>634</v>
      </c>
      <c r="G216" s="156" t="s">
        <v>414</v>
      </c>
      <c r="H216" s="178"/>
      <c r="I216" s="158"/>
      <c r="J216" s="159">
        <f>ROUND(I216*H216,2)</f>
        <v>0</v>
      </c>
      <c r="K216" s="160"/>
      <c r="L216" s="30"/>
      <c r="M216" s="179" t="s">
        <v>1</v>
      </c>
      <c r="N216" s="180" t="s">
        <v>37</v>
      </c>
      <c r="O216" s="181"/>
      <c r="P216" s="182">
        <f>O216*H216</f>
        <v>0</v>
      </c>
      <c r="Q216" s="182">
        <v>0</v>
      </c>
      <c r="R216" s="182">
        <f>Q216*H216</f>
        <v>0</v>
      </c>
      <c r="S216" s="182">
        <v>0</v>
      </c>
      <c r="T216" s="183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5" t="s">
        <v>243</v>
      </c>
      <c r="AT216" s="165" t="s">
        <v>213</v>
      </c>
      <c r="AU216" s="165" t="s">
        <v>84</v>
      </c>
      <c r="AY216" s="14" t="s">
        <v>211</v>
      </c>
      <c r="BE216" s="166">
        <f>IF(N216="základná",J216,0)</f>
        <v>0</v>
      </c>
      <c r="BF216" s="166">
        <f>IF(N216="znížená",J216,0)</f>
        <v>0</v>
      </c>
      <c r="BG216" s="166">
        <f>IF(N216="zákl. prenesená",J216,0)</f>
        <v>0</v>
      </c>
      <c r="BH216" s="166">
        <f>IF(N216="zníž. prenesená",J216,0)</f>
        <v>0</v>
      </c>
      <c r="BI216" s="166">
        <f>IF(N216="nulová",J216,0)</f>
        <v>0</v>
      </c>
      <c r="BJ216" s="14" t="s">
        <v>84</v>
      </c>
      <c r="BK216" s="166">
        <f>ROUND(I216*H216,2)</f>
        <v>0</v>
      </c>
      <c r="BL216" s="14" t="s">
        <v>243</v>
      </c>
      <c r="BM216" s="165" t="s">
        <v>486</v>
      </c>
    </row>
    <row r="217" spans="1:65" s="2" customFormat="1" ht="6.95" customHeight="1" x14ac:dyDescent="0.2">
      <c r="A217" s="29"/>
      <c r="B217" s="47"/>
      <c r="C217" s="48"/>
      <c r="D217" s="48"/>
      <c r="E217" s="48"/>
      <c r="F217" s="48"/>
      <c r="G217" s="48"/>
      <c r="H217" s="48"/>
      <c r="I217" s="48"/>
      <c r="J217" s="48"/>
      <c r="K217" s="48"/>
      <c r="L217" s="30"/>
      <c r="M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</row>
  </sheetData>
  <autoFilter ref="C132:K216" xr:uid="{00000000-0009-0000-0000-000002000000}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2:BM219"/>
  <sheetViews>
    <sheetView showGridLines="0" topLeftCell="A210" workbookViewId="0">
      <selection activeCell="H194" sqref="H194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91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178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635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ROUND(J127,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ROUND((SUM(BE127:BE218)),  2)</f>
        <v>0</v>
      </c>
      <c r="G35" s="105"/>
      <c r="H35" s="105"/>
      <c r="I35" s="106">
        <v>0.23</v>
      </c>
      <c r="J35" s="104">
        <f>ROUND(((SUM(BE127:BE218))*I35),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ROUND((SUM(BF127:BF218)),  2)</f>
        <v>0</v>
      </c>
      <c r="G36" s="105"/>
      <c r="H36" s="105"/>
      <c r="I36" s="106">
        <v>0.23</v>
      </c>
      <c r="J36" s="104">
        <f>ROUND(((SUM(BF127:BF218))*I36),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ROUND((SUM(BG127:BG218)),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ROUND((SUM(BH127:BH218)),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ROUND((SUM(BI127:BI218)),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178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01.03 - Výmena otvorových konštrukcií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J127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186</v>
      </c>
      <c r="E99" s="122"/>
      <c r="F99" s="122"/>
      <c r="G99" s="122"/>
      <c r="H99" s="122"/>
      <c r="I99" s="122"/>
      <c r="J99" s="123">
        <f>J128</f>
        <v>0</v>
      </c>
      <c r="L99" s="120"/>
    </row>
    <row r="100" spans="1:47" s="10" customFormat="1" ht="19.899999999999999" hidden="1" customHeight="1" x14ac:dyDescent="0.2">
      <c r="B100" s="124"/>
      <c r="D100" s="125" t="s">
        <v>190</v>
      </c>
      <c r="E100" s="126"/>
      <c r="F100" s="126"/>
      <c r="G100" s="126"/>
      <c r="H100" s="126"/>
      <c r="I100" s="126"/>
      <c r="J100" s="127">
        <f>J129</f>
        <v>0</v>
      </c>
      <c r="L100" s="124"/>
    </row>
    <row r="101" spans="1:47" s="9" customFormat="1" ht="24.95" hidden="1" customHeight="1" x14ac:dyDescent="0.2">
      <c r="B101" s="120"/>
      <c r="D101" s="121" t="s">
        <v>192</v>
      </c>
      <c r="E101" s="122"/>
      <c r="F101" s="122"/>
      <c r="G101" s="122"/>
      <c r="H101" s="122"/>
      <c r="I101" s="122"/>
      <c r="J101" s="123">
        <f>J155</f>
        <v>0</v>
      </c>
      <c r="L101" s="120"/>
    </row>
    <row r="102" spans="1:47" s="10" customFormat="1" ht="19.899999999999999" hidden="1" customHeight="1" x14ac:dyDescent="0.2">
      <c r="B102" s="124"/>
      <c r="D102" s="125" t="s">
        <v>195</v>
      </c>
      <c r="E102" s="126"/>
      <c r="F102" s="126"/>
      <c r="G102" s="126"/>
      <c r="H102" s="126"/>
      <c r="I102" s="126"/>
      <c r="J102" s="127">
        <f>J156</f>
        <v>0</v>
      </c>
      <c r="L102" s="124"/>
    </row>
    <row r="103" spans="1:47" s="10" customFormat="1" ht="19.899999999999999" hidden="1" customHeight="1" x14ac:dyDescent="0.2">
      <c r="B103" s="124"/>
      <c r="D103" s="125" t="s">
        <v>636</v>
      </c>
      <c r="E103" s="126"/>
      <c r="F103" s="126"/>
      <c r="G103" s="126"/>
      <c r="H103" s="126"/>
      <c r="I103" s="126"/>
      <c r="J103" s="127">
        <f>J161</f>
        <v>0</v>
      </c>
      <c r="L103" s="124"/>
    </row>
    <row r="104" spans="1:47" s="10" customFormat="1" ht="19.899999999999999" hidden="1" customHeight="1" x14ac:dyDescent="0.2">
      <c r="B104" s="124"/>
      <c r="D104" s="125" t="s">
        <v>525</v>
      </c>
      <c r="E104" s="126"/>
      <c r="F104" s="126"/>
      <c r="G104" s="126"/>
      <c r="H104" s="126"/>
      <c r="I104" s="126"/>
      <c r="J104" s="127">
        <f>J188</f>
        <v>0</v>
      </c>
      <c r="L104" s="124"/>
    </row>
    <row r="105" spans="1:47" s="10" customFormat="1" ht="19.899999999999999" hidden="1" customHeight="1" x14ac:dyDescent="0.2">
      <c r="B105" s="124"/>
      <c r="D105" s="125" t="s">
        <v>637</v>
      </c>
      <c r="E105" s="126"/>
      <c r="F105" s="126"/>
      <c r="G105" s="126"/>
      <c r="H105" s="126"/>
      <c r="I105" s="126"/>
      <c r="J105" s="127">
        <f>J214</f>
        <v>0</v>
      </c>
      <c r="L105" s="124"/>
    </row>
    <row r="106" spans="1:47" s="2" customFormat="1" ht="21.75" hidden="1" customHeight="1" x14ac:dyDescent="0.2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6.95" hidden="1" customHeight="1" x14ac:dyDescent="0.2">
      <c r="A107" s="29"/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hidden="1" x14ac:dyDescent="0.2"/>
    <row r="109" spans="1:47" hidden="1" x14ac:dyDescent="0.2"/>
    <row r="110" spans="1:47" hidden="1" x14ac:dyDescent="0.2"/>
    <row r="111" spans="1:47" s="2" customFormat="1" ht="6.95" customHeight="1" x14ac:dyDescent="0.2">
      <c r="A111" s="29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24.95" customHeight="1" x14ac:dyDescent="0.2">
      <c r="A112" s="29"/>
      <c r="B112" s="30"/>
      <c r="C112" s="18" t="s">
        <v>197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6.95" customHeight="1" x14ac:dyDescent="0.2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12" customHeight="1" x14ac:dyDescent="0.2">
      <c r="A114" s="29"/>
      <c r="B114" s="30"/>
      <c r="C114" s="24" t="s">
        <v>15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6.5" customHeight="1" x14ac:dyDescent="0.2">
      <c r="A115" s="29"/>
      <c r="B115" s="30"/>
      <c r="C115" s="29"/>
      <c r="D115" s="29"/>
      <c r="E115" s="252" t="str">
        <f>E7</f>
        <v>HS Hálkova - rekonštrukcia objektu, Hálkova 3, BA</v>
      </c>
      <c r="F115" s="253"/>
      <c r="G115" s="253"/>
      <c r="H115" s="253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1" customFormat="1" ht="12" customHeight="1" x14ac:dyDescent="0.2">
      <c r="B116" s="17"/>
      <c r="C116" s="24" t="s">
        <v>177</v>
      </c>
      <c r="L116" s="17"/>
    </row>
    <row r="117" spans="1:63" s="2" customFormat="1" ht="16.5" customHeight="1" x14ac:dyDescent="0.2">
      <c r="A117" s="29"/>
      <c r="B117" s="30"/>
      <c r="C117" s="29"/>
      <c r="D117" s="29"/>
      <c r="E117" s="252" t="s">
        <v>178</v>
      </c>
      <c r="F117" s="251"/>
      <c r="G117" s="251"/>
      <c r="H117" s="251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2" customHeight="1" x14ac:dyDescent="0.2">
      <c r="A118" s="29"/>
      <c r="B118" s="30"/>
      <c r="C118" s="24" t="s">
        <v>179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6.5" customHeight="1" x14ac:dyDescent="0.2">
      <c r="A119" s="29"/>
      <c r="B119" s="30"/>
      <c r="C119" s="29"/>
      <c r="D119" s="29"/>
      <c r="E119" s="225" t="str">
        <f>E11</f>
        <v>SO 01.03 - Výmena otvorových konštrukcií</v>
      </c>
      <c r="F119" s="251"/>
      <c r="G119" s="251"/>
      <c r="H119" s="251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6.9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12" customHeight="1" x14ac:dyDescent="0.2">
      <c r="A121" s="29"/>
      <c r="B121" s="30"/>
      <c r="C121" s="24" t="s">
        <v>19</v>
      </c>
      <c r="D121" s="29"/>
      <c r="E121" s="29"/>
      <c r="F121" s="22" t="str">
        <f>F14</f>
        <v xml:space="preserve"> </v>
      </c>
      <c r="G121" s="29"/>
      <c r="H121" s="29"/>
      <c r="I121" s="24" t="s">
        <v>21</v>
      </c>
      <c r="J121" s="55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6.95" customHeight="1" x14ac:dyDescent="0.2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 x14ac:dyDescent="0.2">
      <c r="A123" s="29"/>
      <c r="B123" s="30"/>
      <c r="C123" s="24" t="s">
        <v>22</v>
      </c>
      <c r="D123" s="29"/>
      <c r="E123" s="29"/>
      <c r="F123" s="22" t="str">
        <f>E17</f>
        <v xml:space="preserve"> </v>
      </c>
      <c r="G123" s="29"/>
      <c r="H123" s="29"/>
      <c r="I123" s="24" t="s">
        <v>27</v>
      </c>
      <c r="J123" s="27" t="str">
        <f>E23</f>
        <v xml:space="preserve">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 x14ac:dyDescent="0.2">
      <c r="A124" s="29"/>
      <c r="B124" s="30"/>
      <c r="C124" s="24" t="s">
        <v>25</v>
      </c>
      <c r="D124" s="29"/>
      <c r="E124" s="29"/>
      <c r="F124" s="22" t="str">
        <f>IF(E20="","",E20)</f>
        <v>Vyplň údaj</v>
      </c>
      <c r="G124" s="29"/>
      <c r="H124" s="29"/>
      <c r="I124" s="24" t="s">
        <v>28</v>
      </c>
      <c r="J124" s="27" t="str">
        <f>E26</f>
        <v xml:space="preserve">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0.35" customHeight="1" x14ac:dyDescent="0.2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11" customFormat="1" ht="29.25" customHeight="1" x14ac:dyDescent="0.2">
      <c r="A126" s="128"/>
      <c r="B126" s="129"/>
      <c r="C126" s="130" t="s">
        <v>198</v>
      </c>
      <c r="D126" s="131" t="s">
        <v>56</v>
      </c>
      <c r="E126" s="131" t="s">
        <v>52</v>
      </c>
      <c r="F126" s="131" t="s">
        <v>53</v>
      </c>
      <c r="G126" s="131" t="s">
        <v>199</v>
      </c>
      <c r="H126" s="131" t="s">
        <v>200</v>
      </c>
      <c r="I126" s="131" t="s">
        <v>201</v>
      </c>
      <c r="J126" s="132" t="s">
        <v>183</v>
      </c>
      <c r="K126" s="133" t="s">
        <v>202</v>
      </c>
      <c r="L126" s="134"/>
      <c r="M126" s="62" t="s">
        <v>1</v>
      </c>
      <c r="N126" s="63" t="s">
        <v>35</v>
      </c>
      <c r="O126" s="63" t="s">
        <v>203</v>
      </c>
      <c r="P126" s="63" t="s">
        <v>204</v>
      </c>
      <c r="Q126" s="63" t="s">
        <v>205</v>
      </c>
      <c r="R126" s="63" t="s">
        <v>206</v>
      </c>
      <c r="S126" s="63" t="s">
        <v>207</v>
      </c>
      <c r="T126" s="64" t="s">
        <v>208</v>
      </c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</row>
    <row r="127" spans="1:63" s="2" customFormat="1" ht="22.9" customHeight="1" x14ac:dyDescent="0.25">
      <c r="A127" s="29"/>
      <c r="B127" s="30"/>
      <c r="C127" s="69" t="s">
        <v>184</v>
      </c>
      <c r="D127" s="29"/>
      <c r="E127" s="29"/>
      <c r="F127" s="29"/>
      <c r="G127" s="29"/>
      <c r="H127" s="29"/>
      <c r="I127" s="29"/>
      <c r="J127" s="135">
        <f>BK127</f>
        <v>0</v>
      </c>
      <c r="K127" s="29"/>
      <c r="L127" s="30"/>
      <c r="M127" s="65"/>
      <c r="N127" s="56"/>
      <c r="O127" s="66"/>
      <c r="P127" s="136">
        <f>P128+P155</f>
        <v>0</v>
      </c>
      <c r="Q127" s="66"/>
      <c r="R127" s="136">
        <f>R128+R155</f>
        <v>29.912537765500002</v>
      </c>
      <c r="S127" s="66"/>
      <c r="T127" s="137">
        <f>T128+T155</f>
        <v>7.2820354999999992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4" t="s">
        <v>70</v>
      </c>
      <c r="AU127" s="14" t="s">
        <v>185</v>
      </c>
      <c r="BK127" s="138">
        <f>BK128+BK155</f>
        <v>0</v>
      </c>
    </row>
    <row r="128" spans="1:63" s="12" customFormat="1" ht="25.9" customHeight="1" x14ac:dyDescent="0.2">
      <c r="B128" s="139"/>
      <c r="D128" s="140" t="s">
        <v>70</v>
      </c>
      <c r="E128" s="141" t="s">
        <v>209</v>
      </c>
      <c r="F128" s="141" t="s">
        <v>210</v>
      </c>
      <c r="I128" s="142"/>
      <c r="J128" s="143">
        <f>BK128</f>
        <v>0</v>
      </c>
      <c r="L128" s="139"/>
      <c r="M128" s="144"/>
      <c r="N128" s="145"/>
      <c r="O128" s="145"/>
      <c r="P128" s="146">
        <f>P129</f>
        <v>0</v>
      </c>
      <c r="Q128" s="145"/>
      <c r="R128" s="146">
        <f>R129</f>
        <v>29.518650000000001</v>
      </c>
      <c r="S128" s="145"/>
      <c r="T128" s="147">
        <f>T129</f>
        <v>6.0953999999999997</v>
      </c>
      <c r="AR128" s="140" t="s">
        <v>78</v>
      </c>
      <c r="AT128" s="148" t="s">
        <v>70</v>
      </c>
      <c r="AU128" s="148" t="s">
        <v>71</v>
      </c>
      <c r="AY128" s="140" t="s">
        <v>211</v>
      </c>
      <c r="BK128" s="149">
        <f>BK129</f>
        <v>0</v>
      </c>
    </row>
    <row r="129" spans="1:65" s="12" customFormat="1" ht="22.9" customHeight="1" x14ac:dyDescent="0.2">
      <c r="B129" s="139"/>
      <c r="D129" s="140" t="s">
        <v>70</v>
      </c>
      <c r="E129" s="150" t="s">
        <v>244</v>
      </c>
      <c r="F129" s="150" t="s">
        <v>315</v>
      </c>
      <c r="I129" s="142"/>
      <c r="J129" s="151">
        <f>BK129</f>
        <v>0</v>
      </c>
      <c r="L129" s="139"/>
      <c r="M129" s="144"/>
      <c r="N129" s="145"/>
      <c r="O129" s="145"/>
      <c r="P129" s="146">
        <f>SUM(P130:P154)</f>
        <v>0</v>
      </c>
      <c r="Q129" s="145"/>
      <c r="R129" s="146">
        <f>SUM(R130:R154)</f>
        <v>29.518650000000001</v>
      </c>
      <c r="S129" s="145"/>
      <c r="T129" s="147">
        <f>SUM(T130:T154)</f>
        <v>6.0953999999999997</v>
      </c>
      <c r="AR129" s="140" t="s">
        <v>78</v>
      </c>
      <c r="AT129" s="148" t="s">
        <v>70</v>
      </c>
      <c r="AU129" s="148" t="s">
        <v>78</v>
      </c>
      <c r="AY129" s="140" t="s">
        <v>211</v>
      </c>
      <c r="BK129" s="149">
        <f>SUM(BK130:BK154)</f>
        <v>0</v>
      </c>
    </row>
    <row r="130" spans="1:65" s="2" customFormat="1" ht="33" customHeight="1" x14ac:dyDescent="0.2">
      <c r="A130" s="29"/>
      <c r="B130" s="152"/>
      <c r="C130" s="153" t="s">
        <v>78</v>
      </c>
      <c r="D130" s="153" t="s">
        <v>213</v>
      </c>
      <c r="E130" s="154" t="s">
        <v>320</v>
      </c>
      <c r="F130" s="155" t="s">
        <v>321</v>
      </c>
      <c r="G130" s="156" t="s">
        <v>216</v>
      </c>
      <c r="H130" s="157">
        <v>1874.2</v>
      </c>
      <c r="I130" s="158"/>
      <c r="J130" s="159">
        <f t="shared" ref="J130:J154" si="0">ROUND(I130*H130,2)</f>
        <v>0</v>
      </c>
      <c r="K130" s="160"/>
      <c r="L130" s="30"/>
      <c r="M130" s="161" t="s">
        <v>1</v>
      </c>
      <c r="N130" s="162" t="s">
        <v>37</v>
      </c>
      <c r="O130" s="58"/>
      <c r="P130" s="163">
        <f t="shared" ref="P130:P154" si="1">O130*H130</f>
        <v>0</v>
      </c>
      <c r="Q130" s="163">
        <v>1.575E-2</v>
      </c>
      <c r="R130" s="163">
        <f t="shared" ref="R130:R154" si="2">Q130*H130</f>
        <v>29.518650000000001</v>
      </c>
      <c r="S130" s="163">
        <v>0</v>
      </c>
      <c r="T130" s="164">
        <f t="shared" ref="T130:T154" si="3"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217</v>
      </c>
      <c r="AT130" s="165" t="s">
        <v>213</v>
      </c>
      <c r="AU130" s="165" t="s">
        <v>84</v>
      </c>
      <c r="AY130" s="14" t="s">
        <v>211</v>
      </c>
      <c r="BE130" s="166">
        <f t="shared" ref="BE130:BE154" si="4">IF(N130="základná",J130,0)</f>
        <v>0</v>
      </c>
      <c r="BF130" s="166">
        <f t="shared" ref="BF130:BF154" si="5">IF(N130="znížená",J130,0)</f>
        <v>0</v>
      </c>
      <c r="BG130" s="166">
        <f t="shared" ref="BG130:BG154" si="6">IF(N130="zákl. prenesená",J130,0)</f>
        <v>0</v>
      </c>
      <c r="BH130" s="166">
        <f t="shared" ref="BH130:BH154" si="7">IF(N130="zníž. prenesená",J130,0)</f>
        <v>0</v>
      </c>
      <c r="BI130" s="166">
        <f t="shared" ref="BI130:BI154" si="8">IF(N130="nulová",J130,0)</f>
        <v>0</v>
      </c>
      <c r="BJ130" s="14" t="s">
        <v>84</v>
      </c>
      <c r="BK130" s="166">
        <f t="shared" ref="BK130:BK154" si="9">ROUND(I130*H130,2)</f>
        <v>0</v>
      </c>
      <c r="BL130" s="14" t="s">
        <v>217</v>
      </c>
      <c r="BM130" s="165" t="s">
        <v>84</v>
      </c>
    </row>
    <row r="131" spans="1:65" s="2" customFormat="1" ht="37.9" customHeight="1" x14ac:dyDescent="0.2">
      <c r="A131" s="29"/>
      <c r="B131" s="152"/>
      <c r="C131" s="153" t="s">
        <v>84</v>
      </c>
      <c r="D131" s="153" t="s">
        <v>213</v>
      </c>
      <c r="E131" s="154" t="s">
        <v>324</v>
      </c>
      <c r="F131" s="155" t="s">
        <v>325</v>
      </c>
      <c r="G131" s="156" t="s">
        <v>216</v>
      </c>
      <c r="H131" s="157">
        <v>11245.2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37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217</v>
      </c>
      <c r="AT131" s="165" t="s">
        <v>213</v>
      </c>
      <c r="AU131" s="165" t="s">
        <v>84</v>
      </c>
      <c r="AY131" s="14" t="s">
        <v>211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84</v>
      </c>
      <c r="BK131" s="166">
        <f t="shared" si="9"/>
        <v>0</v>
      </c>
      <c r="BL131" s="14" t="s">
        <v>217</v>
      </c>
      <c r="BM131" s="165" t="s">
        <v>217</v>
      </c>
    </row>
    <row r="132" spans="1:65" s="2" customFormat="1" ht="33" customHeight="1" x14ac:dyDescent="0.2">
      <c r="A132" s="29"/>
      <c r="B132" s="152"/>
      <c r="C132" s="153" t="s">
        <v>220</v>
      </c>
      <c r="D132" s="153" t="s">
        <v>213</v>
      </c>
      <c r="E132" s="154" t="s">
        <v>327</v>
      </c>
      <c r="F132" s="155" t="s">
        <v>328</v>
      </c>
      <c r="G132" s="156" t="s">
        <v>216</v>
      </c>
      <c r="H132" s="157">
        <v>1874.2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37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217</v>
      </c>
      <c r="AT132" s="165" t="s">
        <v>213</v>
      </c>
      <c r="AU132" s="165" t="s">
        <v>84</v>
      </c>
      <c r="AY132" s="14" t="s">
        <v>211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84</v>
      </c>
      <c r="BK132" s="166">
        <f t="shared" si="9"/>
        <v>0</v>
      </c>
      <c r="BL132" s="14" t="s">
        <v>217</v>
      </c>
      <c r="BM132" s="165" t="s">
        <v>224</v>
      </c>
    </row>
    <row r="133" spans="1:65" s="2" customFormat="1" ht="24.2" customHeight="1" x14ac:dyDescent="0.2">
      <c r="A133" s="29"/>
      <c r="B133" s="152"/>
      <c r="C133" s="153" t="s">
        <v>217</v>
      </c>
      <c r="D133" s="153" t="s">
        <v>213</v>
      </c>
      <c r="E133" s="154" t="s">
        <v>638</v>
      </c>
      <c r="F133" s="155" t="s">
        <v>639</v>
      </c>
      <c r="G133" s="156" t="s">
        <v>385</v>
      </c>
      <c r="H133" s="157">
        <v>3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37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1.2E-2</v>
      </c>
      <c r="T133" s="164">
        <f t="shared" si="3"/>
        <v>3.6000000000000004E-2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217</v>
      </c>
      <c r="AT133" s="165" t="s">
        <v>213</v>
      </c>
      <c r="AU133" s="165" t="s">
        <v>84</v>
      </c>
      <c r="AY133" s="14" t="s">
        <v>211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84</v>
      </c>
      <c r="BK133" s="166">
        <f t="shared" si="9"/>
        <v>0</v>
      </c>
      <c r="BL133" s="14" t="s">
        <v>217</v>
      </c>
      <c r="BM133" s="165" t="s">
        <v>227</v>
      </c>
    </row>
    <row r="134" spans="1:65" s="2" customFormat="1" ht="24.2" customHeight="1" x14ac:dyDescent="0.2">
      <c r="A134" s="29"/>
      <c r="B134" s="152"/>
      <c r="C134" s="153" t="s">
        <v>228</v>
      </c>
      <c r="D134" s="153" t="s">
        <v>213</v>
      </c>
      <c r="E134" s="154" t="s">
        <v>640</v>
      </c>
      <c r="F134" s="155" t="s">
        <v>641</v>
      </c>
      <c r="G134" s="156" t="s">
        <v>385</v>
      </c>
      <c r="H134" s="157">
        <v>3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37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1.6E-2</v>
      </c>
      <c r="T134" s="164">
        <f t="shared" si="3"/>
        <v>4.8000000000000001E-2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217</v>
      </c>
      <c r="AT134" s="165" t="s">
        <v>213</v>
      </c>
      <c r="AU134" s="165" t="s">
        <v>84</v>
      </c>
      <c r="AY134" s="14" t="s">
        <v>211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84</v>
      </c>
      <c r="BK134" s="166">
        <f t="shared" si="9"/>
        <v>0</v>
      </c>
      <c r="BL134" s="14" t="s">
        <v>217</v>
      </c>
      <c r="BM134" s="165" t="s">
        <v>231</v>
      </c>
    </row>
    <row r="135" spans="1:65" s="2" customFormat="1" ht="24.2" customHeight="1" x14ac:dyDescent="0.2">
      <c r="A135" s="29"/>
      <c r="B135" s="152"/>
      <c r="C135" s="153" t="s">
        <v>224</v>
      </c>
      <c r="D135" s="153" t="s">
        <v>213</v>
      </c>
      <c r="E135" s="154" t="s">
        <v>642</v>
      </c>
      <c r="F135" s="155" t="s">
        <v>643</v>
      </c>
      <c r="G135" s="156" t="s">
        <v>385</v>
      </c>
      <c r="H135" s="157">
        <v>1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37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7.5999999999999998E-2</v>
      </c>
      <c r="T135" s="164">
        <f t="shared" si="3"/>
        <v>7.5999999999999998E-2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217</v>
      </c>
      <c r="AT135" s="165" t="s">
        <v>213</v>
      </c>
      <c r="AU135" s="165" t="s">
        <v>84</v>
      </c>
      <c r="AY135" s="14" t="s">
        <v>211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84</v>
      </c>
      <c r="BK135" s="166">
        <f t="shared" si="9"/>
        <v>0</v>
      </c>
      <c r="BL135" s="14" t="s">
        <v>217</v>
      </c>
      <c r="BM135" s="165" t="s">
        <v>234</v>
      </c>
    </row>
    <row r="136" spans="1:65" s="2" customFormat="1" ht="24.2" customHeight="1" x14ac:dyDescent="0.2">
      <c r="A136" s="29"/>
      <c r="B136" s="152"/>
      <c r="C136" s="153" t="s">
        <v>235</v>
      </c>
      <c r="D136" s="153" t="s">
        <v>213</v>
      </c>
      <c r="E136" s="154" t="s">
        <v>644</v>
      </c>
      <c r="F136" s="155" t="s">
        <v>645</v>
      </c>
      <c r="G136" s="156" t="s">
        <v>385</v>
      </c>
      <c r="H136" s="157">
        <v>3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37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6.3E-2</v>
      </c>
      <c r="T136" s="164">
        <f t="shared" si="3"/>
        <v>0.189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217</v>
      </c>
      <c r="AT136" s="165" t="s">
        <v>213</v>
      </c>
      <c r="AU136" s="165" t="s">
        <v>84</v>
      </c>
      <c r="AY136" s="14" t="s">
        <v>211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84</v>
      </c>
      <c r="BK136" s="166">
        <f t="shared" si="9"/>
        <v>0</v>
      </c>
      <c r="BL136" s="14" t="s">
        <v>217</v>
      </c>
      <c r="BM136" s="165" t="s">
        <v>239</v>
      </c>
    </row>
    <row r="137" spans="1:65" s="2" customFormat="1" ht="24.2" customHeight="1" x14ac:dyDescent="0.2">
      <c r="A137" s="29"/>
      <c r="B137" s="152"/>
      <c r="C137" s="153" t="s">
        <v>227</v>
      </c>
      <c r="D137" s="153" t="s">
        <v>213</v>
      </c>
      <c r="E137" s="154" t="s">
        <v>646</v>
      </c>
      <c r="F137" s="155" t="s">
        <v>647</v>
      </c>
      <c r="G137" s="156" t="s">
        <v>385</v>
      </c>
      <c r="H137" s="157">
        <v>24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37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1.4E-2</v>
      </c>
      <c r="T137" s="164">
        <f t="shared" si="3"/>
        <v>0.33600000000000002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217</v>
      </c>
      <c r="AT137" s="165" t="s">
        <v>213</v>
      </c>
      <c r="AU137" s="165" t="s">
        <v>84</v>
      </c>
      <c r="AY137" s="14" t="s">
        <v>211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84</v>
      </c>
      <c r="BK137" s="166">
        <f t="shared" si="9"/>
        <v>0</v>
      </c>
      <c r="BL137" s="14" t="s">
        <v>217</v>
      </c>
      <c r="BM137" s="165" t="s">
        <v>243</v>
      </c>
    </row>
    <row r="138" spans="1:65" s="2" customFormat="1" ht="24.2" customHeight="1" x14ac:dyDescent="0.2">
      <c r="A138" s="29"/>
      <c r="B138" s="152"/>
      <c r="C138" s="153" t="s">
        <v>244</v>
      </c>
      <c r="D138" s="153" t="s">
        <v>213</v>
      </c>
      <c r="E138" s="154" t="s">
        <v>648</v>
      </c>
      <c r="F138" s="155" t="s">
        <v>649</v>
      </c>
      <c r="G138" s="156" t="s">
        <v>385</v>
      </c>
      <c r="H138" s="157">
        <v>45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37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0.02</v>
      </c>
      <c r="T138" s="164">
        <f t="shared" si="3"/>
        <v>0.9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217</v>
      </c>
      <c r="AT138" s="165" t="s">
        <v>213</v>
      </c>
      <c r="AU138" s="165" t="s">
        <v>84</v>
      </c>
      <c r="AY138" s="14" t="s">
        <v>211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84</v>
      </c>
      <c r="BK138" s="166">
        <f t="shared" si="9"/>
        <v>0</v>
      </c>
      <c r="BL138" s="14" t="s">
        <v>217</v>
      </c>
      <c r="BM138" s="165" t="s">
        <v>247</v>
      </c>
    </row>
    <row r="139" spans="1:65" s="2" customFormat="1" ht="21.75" customHeight="1" x14ac:dyDescent="0.2">
      <c r="A139" s="29"/>
      <c r="B139" s="152"/>
      <c r="C139" s="153" t="s">
        <v>231</v>
      </c>
      <c r="D139" s="153" t="s">
        <v>213</v>
      </c>
      <c r="E139" s="154" t="s">
        <v>650</v>
      </c>
      <c r="F139" s="155" t="s">
        <v>651</v>
      </c>
      <c r="G139" s="156" t="s">
        <v>257</v>
      </c>
      <c r="H139" s="157">
        <v>29.2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37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7.0000000000000001E-3</v>
      </c>
      <c r="T139" s="164">
        <f t="shared" si="3"/>
        <v>0.2044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217</v>
      </c>
      <c r="AT139" s="165" t="s">
        <v>213</v>
      </c>
      <c r="AU139" s="165" t="s">
        <v>84</v>
      </c>
      <c r="AY139" s="14" t="s">
        <v>211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84</v>
      </c>
      <c r="BK139" s="166">
        <f t="shared" si="9"/>
        <v>0</v>
      </c>
      <c r="BL139" s="14" t="s">
        <v>217</v>
      </c>
      <c r="BM139" s="165" t="s">
        <v>250</v>
      </c>
    </row>
    <row r="140" spans="1:65" s="2" customFormat="1" ht="24.2" customHeight="1" x14ac:dyDescent="0.2">
      <c r="A140" s="29"/>
      <c r="B140" s="152"/>
      <c r="C140" s="153" t="s">
        <v>251</v>
      </c>
      <c r="D140" s="153" t="s">
        <v>213</v>
      </c>
      <c r="E140" s="154" t="s">
        <v>652</v>
      </c>
      <c r="F140" s="155" t="s">
        <v>653</v>
      </c>
      <c r="G140" s="156" t="s">
        <v>385</v>
      </c>
      <c r="H140" s="157">
        <v>3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37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0.03</v>
      </c>
      <c r="T140" s="164">
        <f t="shared" si="3"/>
        <v>0.09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217</v>
      </c>
      <c r="AT140" s="165" t="s">
        <v>213</v>
      </c>
      <c r="AU140" s="165" t="s">
        <v>84</v>
      </c>
      <c r="AY140" s="14" t="s">
        <v>211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84</v>
      </c>
      <c r="BK140" s="166">
        <f t="shared" si="9"/>
        <v>0</v>
      </c>
      <c r="BL140" s="14" t="s">
        <v>217</v>
      </c>
      <c r="BM140" s="165" t="s">
        <v>254</v>
      </c>
    </row>
    <row r="141" spans="1:65" s="2" customFormat="1" ht="24.2" customHeight="1" x14ac:dyDescent="0.2">
      <c r="A141" s="29"/>
      <c r="B141" s="152"/>
      <c r="C141" s="153" t="s">
        <v>234</v>
      </c>
      <c r="D141" s="153" t="s">
        <v>213</v>
      </c>
      <c r="E141" s="154" t="s">
        <v>654</v>
      </c>
      <c r="F141" s="155" t="s">
        <v>655</v>
      </c>
      <c r="G141" s="156" t="s">
        <v>385</v>
      </c>
      <c r="H141" s="157">
        <v>20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37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7.3999999999999996E-2</v>
      </c>
      <c r="T141" s="164">
        <f t="shared" si="3"/>
        <v>1.48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217</v>
      </c>
      <c r="AT141" s="165" t="s">
        <v>213</v>
      </c>
      <c r="AU141" s="165" t="s">
        <v>84</v>
      </c>
      <c r="AY141" s="14" t="s">
        <v>211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84</v>
      </c>
      <c r="BK141" s="166">
        <f t="shared" si="9"/>
        <v>0</v>
      </c>
      <c r="BL141" s="14" t="s">
        <v>217</v>
      </c>
      <c r="BM141" s="165" t="s">
        <v>266</v>
      </c>
    </row>
    <row r="142" spans="1:65" s="2" customFormat="1" ht="24.2" customHeight="1" x14ac:dyDescent="0.2">
      <c r="A142" s="29"/>
      <c r="B142" s="152"/>
      <c r="C142" s="153" t="s">
        <v>259</v>
      </c>
      <c r="D142" s="153" t="s">
        <v>213</v>
      </c>
      <c r="E142" s="154" t="s">
        <v>656</v>
      </c>
      <c r="F142" s="155" t="s">
        <v>657</v>
      </c>
      <c r="G142" s="156" t="s">
        <v>385</v>
      </c>
      <c r="H142" s="157">
        <v>8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37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0.06</v>
      </c>
      <c r="T142" s="164">
        <f t="shared" si="3"/>
        <v>0.48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217</v>
      </c>
      <c r="AT142" s="165" t="s">
        <v>213</v>
      </c>
      <c r="AU142" s="165" t="s">
        <v>84</v>
      </c>
      <c r="AY142" s="14" t="s">
        <v>211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84</v>
      </c>
      <c r="BK142" s="166">
        <f t="shared" si="9"/>
        <v>0</v>
      </c>
      <c r="BL142" s="14" t="s">
        <v>217</v>
      </c>
      <c r="BM142" s="165" t="s">
        <v>270</v>
      </c>
    </row>
    <row r="143" spans="1:65" s="2" customFormat="1" ht="24.2" customHeight="1" x14ac:dyDescent="0.2">
      <c r="A143" s="29"/>
      <c r="B143" s="152"/>
      <c r="C143" s="153" t="s">
        <v>239</v>
      </c>
      <c r="D143" s="153" t="s">
        <v>213</v>
      </c>
      <c r="E143" s="154" t="s">
        <v>658</v>
      </c>
      <c r="F143" s="155" t="s">
        <v>659</v>
      </c>
      <c r="G143" s="156" t="s">
        <v>385</v>
      </c>
      <c r="H143" s="157">
        <v>41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37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5.1999999999999998E-2</v>
      </c>
      <c r="T143" s="164">
        <f t="shared" si="3"/>
        <v>2.1320000000000001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217</v>
      </c>
      <c r="AT143" s="165" t="s">
        <v>213</v>
      </c>
      <c r="AU143" s="165" t="s">
        <v>84</v>
      </c>
      <c r="AY143" s="14" t="s">
        <v>211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84</v>
      </c>
      <c r="BK143" s="166">
        <f t="shared" si="9"/>
        <v>0</v>
      </c>
      <c r="BL143" s="14" t="s">
        <v>217</v>
      </c>
      <c r="BM143" s="165" t="s">
        <v>273</v>
      </c>
    </row>
    <row r="144" spans="1:65" s="2" customFormat="1" ht="24.2" customHeight="1" x14ac:dyDescent="0.2">
      <c r="A144" s="29"/>
      <c r="B144" s="152"/>
      <c r="C144" s="153" t="s">
        <v>267</v>
      </c>
      <c r="D144" s="153" t="s">
        <v>213</v>
      </c>
      <c r="E144" s="154" t="s">
        <v>660</v>
      </c>
      <c r="F144" s="155" t="s">
        <v>661</v>
      </c>
      <c r="G144" s="156" t="s">
        <v>385</v>
      </c>
      <c r="H144" s="157">
        <v>2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37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6.2E-2</v>
      </c>
      <c r="T144" s="164">
        <f t="shared" si="3"/>
        <v>0.124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217</v>
      </c>
      <c r="AT144" s="165" t="s">
        <v>213</v>
      </c>
      <c r="AU144" s="165" t="s">
        <v>84</v>
      </c>
      <c r="AY144" s="14" t="s">
        <v>211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84</v>
      </c>
      <c r="BK144" s="166">
        <f t="shared" si="9"/>
        <v>0</v>
      </c>
      <c r="BL144" s="14" t="s">
        <v>217</v>
      </c>
      <c r="BM144" s="165" t="s">
        <v>277</v>
      </c>
    </row>
    <row r="145" spans="1:65" s="2" customFormat="1" ht="16.5" customHeight="1" x14ac:dyDescent="0.2">
      <c r="A145" s="29"/>
      <c r="B145" s="152"/>
      <c r="C145" s="153" t="s">
        <v>243</v>
      </c>
      <c r="D145" s="153" t="s">
        <v>213</v>
      </c>
      <c r="E145" s="154" t="s">
        <v>662</v>
      </c>
      <c r="F145" s="155" t="s">
        <v>663</v>
      </c>
      <c r="G145" s="156" t="s">
        <v>385</v>
      </c>
      <c r="H145" s="157">
        <v>5</v>
      </c>
      <c r="I145" s="158"/>
      <c r="J145" s="159">
        <f t="shared" si="0"/>
        <v>0</v>
      </c>
      <c r="K145" s="160"/>
      <c r="L145" s="30"/>
      <c r="M145" s="161" t="s">
        <v>1</v>
      </c>
      <c r="N145" s="162" t="s">
        <v>37</v>
      </c>
      <c r="O145" s="58"/>
      <c r="P145" s="163">
        <f t="shared" si="1"/>
        <v>0</v>
      </c>
      <c r="Q145" s="163">
        <v>0</v>
      </c>
      <c r="R145" s="163">
        <f t="shared" si="2"/>
        <v>0</v>
      </c>
      <c r="S145" s="163">
        <v>0</v>
      </c>
      <c r="T145" s="16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217</v>
      </c>
      <c r="AT145" s="165" t="s">
        <v>213</v>
      </c>
      <c r="AU145" s="165" t="s">
        <v>84</v>
      </c>
      <c r="AY145" s="14" t="s">
        <v>211</v>
      </c>
      <c r="BE145" s="166">
        <f t="shared" si="4"/>
        <v>0</v>
      </c>
      <c r="BF145" s="166">
        <f t="shared" si="5"/>
        <v>0</v>
      </c>
      <c r="BG145" s="166">
        <f t="shared" si="6"/>
        <v>0</v>
      </c>
      <c r="BH145" s="166">
        <f t="shared" si="7"/>
        <v>0</v>
      </c>
      <c r="BI145" s="166">
        <f t="shared" si="8"/>
        <v>0</v>
      </c>
      <c r="BJ145" s="14" t="s">
        <v>84</v>
      </c>
      <c r="BK145" s="166">
        <f t="shared" si="9"/>
        <v>0</v>
      </c>
      <c r="BL145" s="14" t="s">
        <v>217</v>
      </c>
      <c r="BM145" s="165" t="s">
        <v>280</v>
      </c>
    </row>
    <row r="146" spans="1:65" s="2" customFormat="1" ht="24.2" customHeight="1" x14ac:dyDescent="0.2">
      <c r="A146" s="29"/>
      <c r="B146" s="152"/>
      <c r="C146" s="153" t="s">
        <v>274</v>
      </c>
      <c r="D146" s="153" t="s">
        <v>213</v>
      </c>
      <c r="E146" s="154" t="s">
        <v>355</v>
      </c>
      <c r="F146" s="155" t="s">
        <v>356</v>
      </c>
      <c r="G146" s="156" t="s">
        <v>238</v>
      </c>
      <c r="H146" s="157">
        <v>6.6</v>
      </c>
      <c r="I146" s="158"/>
      <c r="J146" s="159">
        <f t="shared" si="0"/>
        <v>0</v>
      </c>
      <c r="K146" s="160"/>
      <c r="L146" s="30"/>
      <c r="M146" s="161" t="s">
        <v>1</v>
      </c>
      <c r="N146" s="162" t="s">
        <v>37</v>
      </c>
      <c r="O146" s="58"/>
      <c r="P146" s="163">
        <f t="shared" si="1"/>
        <v>0</v>
      </c>
      <c r="Q146" s="163">
        <v>0</v>
      </c>
      <c r="R146" s="163">
        <f t="shared" si="2"/>
        <v>0</v>
      </c>
      <c r="S146" s="163">
        <v>0</v>
      </c>
      <c r="T146" s="16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217</v>
      </c>
      <c r="AT146" s="165" t="s">
        <v>213</v>
      </c>
      <c r="AU146" s="165" t="s">
        <v>84</v>
      </c>
      <c r="AY146" s="14" t="s">
        <v>211</v>
      </c>
      <c r="BE146" s="166">
        <f t="shared" si="4"/>
        <v>0</v>
      </c>
      <c r="BF146" s="166">
        <f t="shared" si="5"/>
        <v>0</v>
      </c>
      <c r="BG146" s="166">
        <f t="shared" si="6"/>
        <v>0</v>
      </c>
      <c r="BH146" s="166">
        <f t="shared" si="7"/>
        <v>0</v>
      </c>
      <c r="BI146" s="166">
        <f t="shared" si="8"/>
        <v>0</v>
      </c>
      <c r="BJ146" s="14" t="s">
        <v>84</v>
      </c>
      <c r="BK146" s="166">
        <f t="shared" si="9"/>
        <v>0</v>
      </c>
      <c r="BL146" s="14" t="s">
        <v>217</v>
      </c>
      <c r="BM146" s="165" t="s">
        <v>284</v>
      </c>
    </row>
    <row r="147" spans="1:65" s="2" customFormat="1" ht="24.2" customHeight="1" x14ac:dyDescent="0.2">
      <c r="A147" s="29"/>
      <c r="B147" s="152"/>
      <c r="C147" s="153" t="s">
        <v>247</v>
      </c>
      <c r="D147" s="153" t="s">
        <v>213</v>
      </c>
      <c r="E147" s="154" t="s">
        <v>359</v>
      </c>
      <c r="F147" s="155" t="s">
        <v>360</v>
      </c>
      <c r="G147" s="156" t="s">
        <v>238</v>
      </c>
      <c r="H147" s="157">
        <v>13.2</v>
      </c>
      <c r="I147" s="158"/>
      <c r="J147" s="159">
        <f t="shared" si="0"/>
        <v>0</v>
      </c>
      <c r="K147" s="160"/>
      <c r="L147" s="30"/>
      <c r="M147" s="161" t="s">
        <v>1</v>
      </c>
      <c r="N147" s="162" t="s">
        <v>37</v>
      </c>
      <c r="O147" s="58"/>
      <c r="P147" s="163">
        <f t="shared" si="1"/>
        <v>0</v>
      </c>
      <c r="Q147" s="163">
        <v>0</v>
      </c>
      <c r="R147" s="163">
        <f t="shared" si="2"/>
        <v>0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217</v>
      </c>
      <c r="AT147" s="165" t="s">
        <v>213</v>
      </c>
      <c r="AU147" s="165" t="s">
        <v>84</v>
      </c>
      <c r="AY147" s="14" t="s">
        <v>211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84</v>
      </c>
      <c r="BK147" s="166">
        <f t="shared" si="9"/>
        <v>0</v>
      </c>
      <c r="BL147" s="14" t="s">
        <v>217</v>
      </c>
      <c r="BM147" s="165" t="s">
        <v>291</v>
      </c>
    </row>
    <row r="148" spans="1:65" s="2" customFormat="1" ht="21.75" customHeight="1" x14ac:dyDescent="0.2">
      <c r="A148" s="29"/>
      <c r="B148" s="152"/>
      <c r="C148" s="153" t="s">
        <v>281</v>
      </c>
      <c r="D148" s="153" t="s">
        <v>213</v>
      </c>
      <c r="E148" s="154" t="s">
        <v>362</v>
      </c>
      <c r="F148" s="155" t="s">
        <v>363</v>
      </c>
      <c r="G148" s="156" t="s">
        <v>238</v>
      </c>
      <c r="H148" s="157">
        <v>6.6</v>
      </c>
      <c r="I148" s="158"/>
      <c r="J148" s="159">
        <f t="shared" si="0"/>
        <v>0</v>
      </c>
      <c r="K148" s="160"/>
      <c r="L148" s="30"/>
      <c r="M148" s="161" t="s">
        <v>1</v>
      </c>
      <c r="N148" s="162" t="s">
        <v>37</v>
      </c>
      <c r="O148" s="58"/>
      <c r="P148" s="163">
        <f t="shared" si="1"/>
        <v>0</v>
      </c>
      <c r="Q148" s="163">
        <v>0</v>
      </c>
      <c r="R148" s="163">
        <f t="shared" si="2"/>
        <v>0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217</v>
      </c>
      <c r="AT148" s="165" t="s">
        <v>213</v>
      </c>
      <c r="AU148" s="165" t="s">
        <v>84</v>
      </c>
      <c r="AY148" s="14" t="s">
        <v>211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84</v>
      </c>
      <c r="BK148" s="166">
        <f t="shared" si="9"/>
        <v>0</v>
      </c>
      <c r="BL148" s="14" t="s">
        <v>217</v>
      </c>
      <c r="BM148" s="165" t="s">
        <v>287</v>
      </c>
    </row>
    <row r="149" spans="1:65" s="2" customFormat="1" ht="24.2" customHeight="1" x14ac:dyDescent="0.2">
      <c r="A149" s="29"/>
      <c r="B149" s="152"/>
      <c r="C149" s="153" t="s">
        <v>250</v>
      </c>
      <c r="D149" s="153" t="s">
        <v>213</v>
      </c>
      <c r="E149" s="154" t="s">
        <v>366</v>
      </c>
      <c r="F149" s="155" t="s">
        <v>367</v>
      </c>
      <c r="G149" s="156" t="s">
        <v>238</v>
      </c>
      <c r="H149" s="157">
        <v>99</v>
      </c>
      <c r="I149" s="158"/>
      <c r="J149" s="159">
        <f t="shared" si="0"/>
        <v>0</v>
      </c>
      <c r="K149" s="160"/>
      <c r="L149" s="30"/>
      <c r="M149" s="161" t="s">
        <v>1</v>
      </c>
      <c r="N149" s="162" t="s">
        <v>37</v>
      </c>
      <c r="O149" s="58"/>
      <c r="P149" s="163">
        <f t="shared" si="1"/>
        <v>0</v>
      </c>
      <c r="Q149" s="163">
        <v>0</v>
      </c>
      <c r="R149" s="163">
        <f t="shared" si="2"/>
        <v>0</v>
      </c>
      <c r="S149" s="163">
        <v>0</v>
      </c>
      <c r="T149" s="16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217</v>
      </c>
      <c r="AT149" s="165" t="s">
        <v>213</v>
      </c>
      <c r="AU149" s="165" t="s">
        <v>84</v>
      </c>
      <c r="AY149" s="14" t="s">
        <v>211</v>
      </c>
      <c r="BE149" s="166">
        <f t="shared" si="4"/>
        <v>0</v>
      </c>
      <c r="BF149" s="166">
        <f t="shared" si="5"/>
        <v>0</v>
      </c>
      <c r="BG149" s="166">
        <f t="shared" si="6"/>
        <v>0</v>
      </c>
      <c r="BH149" s="166">
        <f t="shared" si="7"/>
        <v>0</v>
      </c>
      <c r="BI149" s="166">
        <f t="shared" si="8"/>
        <v>0</v>
      </c>
      <c r="BJ149" s="14" t="s">
        <v>84</v>
      </c>
      <c r="BK149" s="166">
        <f t="shared" si="9"/>
        <v>0</v>
      </c>
      <c r="BL149" s="14" t="s">
        <v>217</v>
      </c>
      <c r="BM149" s="165" t="s">
        <v>294</v>
      </c>
    </row>
    <row r="150" spans="1:65" s="2" customFormat="1" ht="24.2" customHeight="1" x14ac:dyDescent="0.2">
      <c r="A150" s="29"/>
      <c r="B150" s="152"/>
      <c r="C150" s="153" t="s">
        <v>288</v>
      </c>
      <c r="D150" s="153" t="s">
        <v>213</v>
      </c>
      <c r="E150" s="154" t="s">
        <v>369</v>
      </c>
      <c r="F150" s="155" t="s">
        <v>370</v>
      </c>
      <c r="G150" s="156" t="s">
        <v>238</v>
      </c>
      <c r="H150" s="157">
        <v>6.6</v>
      </c>
      <c r="I150" s="158"/>
      <c r="J150" s="159">
        <f t="shared" si="0"/>
        <v>0</v>
      </c>
      <c r="K150" s="160"/>
      <c r="L150" s="30"/>
      <c r="M150" s="161" t="s">
        <v>1</v>
      </c>
      <c r="N150" s="162" t="s">
        <v>37</v>
      </c>
      <c r="O150" s="58"/>
      <c r="P150" s="163">
        <f t="shared" si="1"/>
        <v>0</v>
      </c>
      <c r="Q150" s="163">
        <v>0</v>
      </c>
      <c r="R150" s="163">
        <f t="shared" si="2"/>
        <v>0</v>
      </c>
      <c r="S150" s="163">
        <v>0</v>
      </c>
      <c r="T150" s="16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217</v>
      </c>
      <c r="AT150" s="165" t="s">
        <v>213</v>
      </c>
      <c r="AU150" s="165" t="s">
        <v>84</v>
      </c>
      <c r="AY150" s="14" t="s">
        <v>211</v>
      </c>
      <c r="BE150" s="166">
        <f t="shared" si="4"/>
        <v>0</v>
      </c>
      <c r="BF150" s="166">
        <f t="shared" si="5"/>
        <v>0</v>
      </c>
      <c r="BG150" s="166">
        <f t="shared" si="6"/>
        <v>0</v>
      </c>
      <c r="BH150" s="166">
        <f t="shared" si="7"/>
        <v>0</v>
      </c>
      <c r="BI150" s="166">
        <f t="shared" si="8"/>
        <v>0</v>
      </c>
      <c r="BJ150" s="14" t="s">
        <v>84</v>
      </c>
      <c r="BK150" s="166">
        <f t="shared" si="9"/>
        <v>0</v>
      </c>
      <c r="BL150" s="14" t="s">
        <v>217</v>
      </c>
      <c r="BM150" s="165" t="s">
        <v>297</v>
      </c>
    </row>
    <row r="151" spans="1:65" s="2" customFormat="1" ht="24.2" customHeight="1" x14ac:dyDescent="0.2">
      <c r="A151" s="29"/>
      <c r="B151" s="152"/>
      <c r="C151" s="153" t="s">
        <v>254</v>
      </c>
      <c r="D151" s="153" t="s">
        <v>213</v>
      </c>
      <c r="E151" s="154" t="s">
        <v>373</v>
      </c>
      <c r="F151" s="155" t="s">
        <v>374</v>
      </c>
      <c r="G151" s="156" t="s">
        <v>238</v>
      </c>
      <c r="H151" s="157">
        <v>33</v>
      </c>
      <c r="I151" s="158"/>
      <c r="J151" s="159">
        <f t="shared" si="0"/>
        <v>0</v>
      </c>
      <c r="K151" s="160"/>
      <c r="L151" s="30"/>
      <c r="M151" s="161" t="s">
        <v>1</v>
      </c>
      <c r="N151" s="162" t="s">
        <v>37</v>
      </c>
      <c r="O151" s="58"/>
      <c r="P151" s="163">
        <f t="shared" si="1"/>
        <v>0</v>
      </c>
      <c r="Q151" s="163">
        <v>0</v>
      </c>
      <c r="R151" s="163">
        <f t="shared" si="2"/>
        <v>0</v>
      </c>
      <c r="S151" s="163">
        <v>0</v>
      </c>
      <c r="T151" s="16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217</v>
      </c>
      <c r="AT151" s="165" t="s">
        <v>213</v>
      </c>
      <c r="AU151" s="165" t="s">
        <v>84</v>
      </c>
      <c r="AY151" s="14" t="s">
        <v>211</v>
      </c>
      <c r="BE151" s="166">
        <f t="shared" si="4"/>
        <v>0</v>
      </c>
      <c r="BF151" s="166">
        <f t="shared" si="5"/>
        <v>0</v>
      </c>
      <c r="BG151" s="166">
        <f t="shared" si="6"/>
        <v>0</v>
      </c>
      <c r="BH151" s="166">
        <f t="shared" si="7"/>
        <v>0</v>
      </c>
      <c r="BI151" s="166">
        <f t="shared" si="8"/>
        <v>0</v>
      </c>
      <c r="BJ151" s="14" t="s">
        <v>84</v>
      </c>
      <c r="BK151" s="166">
        <f t="shared" si="9"/>
        <v>0</v>
      </c>
      <c r="BL151" s="14" t="s">
        <v>217</v>
      </c>
      <c r="BM151" s="165" t="s">
        <v>300</v>
      </c>
    </row>
    <row r="152" spans="1:65" s="2" customFormat="1" ht="24.2" customHeight="1" x14ac:dyDescent="0.2">
      <c r="A152" s="29"/>
      <c r="B152" s="152"/>
      <c r="C152" s="153" t="s">
        <v>7</v>
      </c>
      <c r="D152" s="153" t="s">
        <v>213</v>
      </c>
      <c r="E152" s="154" t="s">
        <v>664</v>
      </c>
      <c r="F152" s="155" t="s">
        <v>665</v>
      </c>
      <c r="G152" s="156" t="s">
        <v>238</v>
      </c>
      <c r="H152" s="157">
        <v>6.21</v>
      </c>
      <c r="I152" s="158"/>
      <c r="J152" s="159">
        <f t="shared" si="0"/>
        <v>0</v>
      </c>
      <c r="K152" s="160"/>
      <c r="L152" s="30"/>
      <c r="M152" s="161" t="s">
        <v>1</v>
      </c>
      <c r="N152" s="162" t="s">
        <v>37</v>
      </c>
      <c r="O152" s="58"/>
      <c r="P152" s="163">
        <f t="shared" si="1"/>
        <v>0</v>
      </c>
      <c r="Q152" s="163">
        <v>0</v>
      </c>
      <c r="R152" s="163">
        <f t="shared" si="2"/>
        <v>0</v>
      </c>
      <c r="S152" s="163">
        <v>0</v>
      </c>
      <c r="T152" s="164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217</v>
      </c>
      <c r="AT152" s="165" t="s">
        <v>213</v>
      </c>
      <c r="AU152" s="165" t="s">
        <v>84</v>
      </c>
      <c r="AY152" s="14" t="s">
        <v>211</v>
      </c>
      <c r="BE152" s="166">
        <f t="shared" si="4"/>
        <v>0</v>
      </c>
      <c r="BF152" s="166">
        <f t="shared" si="5"/>
        <v>0</v>
      </c>
      <c r="BG152" s="166">
        <f t="shared" si="6"/>
        <v>0</v>
      </c>
      <c r="BH152" s="166">
        <f t="shared" si="7"/>
        <v>0</v>
      </c>
      <c r="BI152" s="166">
        <f t="shared" si="8"/>
        <v>0</v>
      </c>
      <c r="BJ152" s="14" t="s">
        <v>84</v>
      </c>
      <c r="BK152" s="166">
        <f t="shared" si="9"/>
        <v>0</v>
      </c>
      <c r="BL152" s="14" t="s">
        <v>217</v>
      </c>
      <c r="BM152" s="165" t="s">
        <v>304</v>
      </c>
    </row>
    <row r="153" spans="1:65" s="2" customFormat="1" ht="24.2" customHeight="1" x14ac:dyDescent="0.2">
      <c r="A153" s="29"/>
      <c r="B153" s="152"/>
      <c r="C153" s="153" t="s">
        <v>266</v>
      </c>
      <c r="D153" s="153" t="s">
        <v>213</v>
      </c>
      <c r="E153" s="154" t="s">
        <v>666</v>
      </c>
      <c r="F153" s="155" t="s">
        <v>667</v>
      </c>
      <c r="G153" s="156" t="s">
        <v>238</v>
      </c>
      <c r="H153" s="157">
        <v>0.39</v>
      </c>
      <c r="I153" s="158"/>
      <c r="J153" s="159">
        <f t="shared" si="0"/>
        <v>0</v>
      </c>
      <c r="K153" s="160"/>
      <c r="L153" s="30"/>
      <c r="M153" s="161" t="s">
        <v>1</v>
      </c>
      <c r="N153" s="162" t="s">
        <v>37</v>
      </c>
      <c r="O153" s="58"/>
      <c r="P153" s="163">
        <f t="shared" si="1"/>
        <v>0</v>
      </c>
      <c r="Q153" s="163">
        <v>0</v>
      </c>
      <c r="R153" s="163">
        <f t="shared" si="2"/>
        <v>0</v>
      </c>
      <c r="S153" s="163">
        <v>0</v>
      </c>
      <c r="T153" s="164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217</v>
      </c>
      <c r="AT153" s="165" t="s">
        <v>213</v>
      </c>
      <c r="AU153" s="165" t="s">
        <v>84</v>
      </c>
      <c r="AY153" s="14" t="s">
        <v>211</v>
      </c>
      <c r="BE153" s="166">
        <f t="shared" si="4"/>
        <v>0</v>
      </c>
      <c r="BF153" s="166">
        <f t="shared" si="5"/>
        <v>0</v>
      </c>
      <c r="BG153" s="166">
        <f t="shared" si="6"/>
        <v>0</v>
      </c>
      <c r="BH153" s="166">
        <f t="shared" si="7"/>
        <v>0</v>
      </c>
      <c r="BI153" s="166">
        <f t="shared" si="8"/>
        <v>0</v>
      </c>
      <c r="BJ153" s="14" t="s">
        <v>84</v>
      </c>
      <c r="BK153" s="166">
        <f t="shared" si="9"/>
        <v>0</v>
      </c>
      <c r="BL153" s="14" t="s">
        <v>217</v>
      </c>
      <c r="BM153" s="165" t="s">
        <v>307</v>
      </c>
    </row>
    <row r="154" spans="1:65" s="2" customFormat="1" ht="16.5" customHeight="1" x14ac:dyDescent="0.2">
      <c r="A154" s="29"/>
      <c r="B154" s="152"/>
      <c r="C154" s="153" t="s">
        <v>301</v>
      </c>
      <c r="D154" s="153" t="s">
        <v>213</v>
      </c>
      <c r="E154" s="154" t="s">
        <v>383</v>
      </c>
      <c r="F154" s="155" t="s">
        <v>384</v>
      </c>
      <c r="G154" s="156" t="s">
        <v>385</v>
      </c>
      <c r="H154" s="157">
        <v>1</v>
      </c>
      <c r="I154" s="158"/>
      <c r="J154" s="159">
        <f t="shared" si="0"/>
        <v>0</v>
      </c>
      <c r="K154" s="160"/>
      <c r="L154" s="30"/>
      <c r="M154" s="161" t="s">
        <v>1</v>
      </c>
      <c r="N154" s="162" t="s">
        <v>37</v>
      </c>
      <c r="O154" s="58"/>
      <c r="P154" s="163">
        <f t="shared" si="1"/>
        <v>0</v>
      </c>
      <c r="Q154" s="163">
        <v>0</v>
      </c>
      <c r="R154" s="163">
        <f t="shared" si="2"/>
        <v>0</v>
      </c>
      <c r="S154" s="163">
        <v>0</v>
      </c>
      <c r="T154" s="164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217</v>
      </c>
      <c r="AT154" s="165" t="s">
        <v>213</v>
      </c>
      <c r="AU154" s="165" t="s">
        <v>84</v>
      </c>
      <c r="AY154" s="14" t="s">
        <v>211</v>
      </c>
      <c r="BE154" s="166">
        <f t="shared" si="4"/>
        <v>0</v>
      </c>
      <c r="BF154" s="166">
        <f t="shared" si="5"/>
        <v>0</v>
      </c>
      <c r="BG154" s="166">
        <f t="shared" si="6"/>
        <v>0</v>
      </c>
      <c r="BH154" s="166">
        <f t="shared" si="7"/>
        <v>0</v>
      </c>
      <c r="BI154" s="166">
        <f t="shared" si="8"/>
        <v>0</v>
      </c>
      <c r="BJ154" s="14" t="s">
        <v>84</v>
      </c>
      <c r="BK154" s="166">
        <f t="shared" si="9"/>
        <v>0</v>
      </c>
      <c r="BL154" s="14" t="s">
        <v>217</v>
      </c>
      <c r="BM154" s="165" t="s">
        <v>311</v>
      </c>
    </row>
    <row r="155" spans="1:65" s="12" customFormat="1" ht="25.9" customHeight="1" x14ac:dyDescent="0.2">
      <c r="B155" s="139"/>
      <c r="D155" s="140" t="s">
        <v>70</v>
      </c>
      <c r="E155" s="141" t="s">
        <v>393</v>
      </c>
      <c r="F155" s="141" t="s">
        <v>394</v>
      </c>
      <c r="I155" s="142"/>
      <c r="J155" s="143">
        <f>BK155</f>
        <v>0</v>
      </c>
      <c r="L155" s="139"/>
      <c r="M155" s="144"/>
      <c r="N155" s="145"/>
      <c r="O155" s="145"/>
      <c r="P155" s="146">
        <f>P156+P161+P188+P214</f>
        <v>0</v>
      </c>
      <c r="Q155" s="145"/>
      <c r="R155" s="146">
        <f>R156+R161+R188+R214</f>
        <v>0.39388776549999999</v>
      </c>
      <c r="S155" s="145"/>
      <c r="T155" s="147">
        <f>T156+T161+T188+T214</f>
        <v>1.1866355</v>
      </c>
      <c r="AR155" s="140" t="s">
        <v>84</v>
      </c>
      <c r="AT155" s="148" t="s">
        <v>70</v>
      </c>
      <c r="AU155" s="148" t="s">
        <v>71</v>
      </c>
      <c r="AY155" s="140" t="s">
        <v>211</v>
      </c>
      <c r="BK155" s="149">
        <f>BK156+BK161+BK188+BK214</f>
        <v>0</v>
      </c>
    </row>
    <row r="156" spans="1:65" s="12" customFormat="1" ht="22.9" customHeight="1" x14ac:dyDescent="0.2">
      <c r="B156" s="139"/>
      <c r="D156" s="140" t="s">
        <v>70</v>
      </c>
      <c r="E156" s="150" t="s">
        <v>439</v>
      </c>
      <c r="F156" s="150" t="s">
        <v>440</v>
      </c>
      <c r="I156" s="142"/>
      <c r="J156" s="151">
        <f>BK156</f>
        <v>0</v>
      </c>
      <c r="L156" s="139"/>
      <c r="M156" s="144"/>
      <c r="N156" s="145"/>
      <c r="O156" s="145"/>
      <c r="P156" s="146">
        <f>SUM(P157:P160)</f>
        <v>0</v>
      </c>
      <c r="Q156" s="145"/>
      <c r="R156" s="146">
        <f>SUM(R157:R160)</f>
        <v>0</v>
      </c>
      <c r="S156" s="145"/>
      <c r="T156" s="147">
        <f>SUM(T157:T160)</f>
        <v>0.77826049999999991</v>
      </c>
      <c r="AR156" s="140" t="s">
        <v>84</v>
      </c>
      <c r="AT156" s="148" t="s">
        <v>70</v>
      </c>
      <c r="AU156" s="148" t="s">
        <v>78</v>
      </c>
      <c r="AY156" s="140" t="s">
        <v>211</v>
      </c>
      <c r="BK156" s="149">
        <f>SUM(BK157:BK160)</f>
        <v>0</v>
      </c>
    </row>
    <row r="157" spans="1:65" s="2" customFormat="1" ht="24.2" customHeight="1" x14ac:dyDescent="0.2">
      <c r="A157" s="29"/>
      <c r="B157" s="152"/>
      <c r="C157" s="153" t="s">
        <v>270</v>
      </c>
      <c r="D157" s="153" t="s">
        <v>213</v>
      </c>
      <c r="E157" s="154" t="s">
        <v>442</v>
      </c>
      <c r="F157" s="155" t="s">
        <v>443</v>
      </c>
      <c r="G157" s="156" t="s">
        <v>257</v>
      </c>
      <c r="H157" s="157">
        <v>222.2</v>
      </c>
      <c r="I157" s="158"/>
      <c r="J157" s="159">
        <f>ROUND(I157*H157,2)</f>
        <v>0</v>
      </c>
      <c r="K157" s="160"/>
      <c r="L157" s="30"/>
      <c r="M157" s="161" t="s">
        <v>1</v>
      </c>
      <c r="N157" s="162" t="s">
        <v>37</v>
      </c>
      <c r="O157" s="58"/>
      <c r="P157" s="163">
        <f>O157*H157</f>
        <v>0</v>
      </c>
      <c r="Q157" s="163">
        <v>0</v>
      </c>
      <c r="R157" s="163">
        <f>Q157*H157</f>
        <v>0</v>
      </c>
      <c r="S157" s="163">
        <v>2.8E-3</v>
      </c>
      <c r="T157" s="164">
        <f>S157*H157</f>
        <v>0.62215999999999994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243</v>
      </c>
      <c r="AT157" s="165" t="s">
        <v>213</v>
      </c>
      <c r="AU157" s="165" t="s">
        <v>84</v>
      </c>
      <c r="AY157" s="14" t="s">
        <v>211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84</v>
      </c>
      <c r="BK157" s="166">
        <f>ROUND(I157*H157,2)</f>
        <v>0</v>
      </c>
      <c r="BL157" s="14" t="s">
        <v>243</v>
      </c>
      <c r="BM157" s="165" t="s">
        <v>314</v>
      </c>
    </row>
    <row r="158" spans="1:65" s="2" customFormat="1" ht="24.2" customHeight="1" x14ac:dyDescent="0.2">
      <c r="A158" s="29"/>
      <c r="B158" s="152"/>
      <c r="C158" s="153" t="s">
        <v>308</v>
      </c>
      <c r="D158" s="153" t="s">
        <v>213</v>
      </c>
      <c r="E158" s="154" t="s">
        <v>668</v>
      </c>
      <c r="F158" s="155" t="s">
        <v>669</v>
      </c>
      <c r="G158" s="156" t="s">
        <v>257</v>
      </c>
      <c r="H158" s="157">
        <v>115.63</v>
      </c>
      <c r="I158" s="158"/>
      <c r="J158" s="159">
        <f>ROUND(I158*H158,2)</f>
        <v>0</v>
      </c>
      <c r="K158" s="160"/>
      <c r="L158" s="30"/>
      <c r="M158" s="161" t="s">
        <v>1</v>
      </c>
      <c r="N158" s="162" t="s">
        <v>37</v>
      </c>
      <c r="O158" s="58"/>
      <c r="P158" s="163">
        <f>O158*H158</f>
        <v>0</v>
      </c>
      <c r="Q158" s="163">
        <v>0</v>
      </c>
      <c r="R158" s="163">
        <f>Q158*H158</f>
        <v>0</v>
      </c>
      <c r="S158" s="163">
        <v>1.3500000000000001E-3</v>
      </c>
      <c r="T158" s="164">
        <f>S158*H158</f>
        <v>0.1561005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243</v>
      </c>
      <c r="AT158" s="165" t="s">
        <v>213</v>
      </c>
      <c r="AU158" s="165" t="s">
        <v>84</v>
      </c>
      <c r="AY158" s="14" t="s">
        <v>211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84</v>
      </c>
      <c r="BK158" s="166">
        <f>ROUND(I158*H158,2)</f>
        <v>0</v>
      </c>
      <c r="BL158" s="14" t="s">
        <v>243</v>
      </c>
      <c r="BM158" s="165" t="s">
        <v>322</v>
      </c>
    </row>
    <row r="159" spans="1:65" s="2" customFormat="1" ht="33" customHeight="1" x14ac:dyDescent="0.2">
      <c r="A159" s="29"/>
      <c r="B159" s="152"/>
      <c r="C159" s="153" t="s">
        <v>273</v>
      </c>
      <c r="D159" s="153" t="s">
        <v>213</v>
      </c>
      <c r="E159" s="154" t="s">
        <v>670</v>
      </c>
      <c r="F159" s="155" t="s">
        <v>671</v>
      </c>
      <c r="G159" s="156" t="s">
        <v>257</v>
      </c>
      <c r="H159" s="157">
        <v>187.43</v>
      </c>
      <c r="I159" s="158"/>
      <c r="J159" s="159">
        <f>ROUND(I159*H159,2)</f>
        <v>0</v>
      </c>
      <c r="K159" s="160"/>
      <c r="L159" s="30"/>
      <c r="M159" s="161" t="s">
        <v>1</v>
      </c>
      <c r="N159" s="162" t="s">
        <v>37</v>
      </c>
      <c r="O159" s="58"/>
      <c r="P159" s="163">
        <f>O159*H159</f>
        <v>0</v>
      </c>
      <c r="Q159" s="163">
        <v>0</v>
      </c>
      <c r="R159" s="163">
        <f>Q159*H159</f>
        <v>0</v>
      </c>
      <c r="S159" s="163">
        <v>0</v>
      </c>
      <c r="T159" s="164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243</v>
      </c>
      <c r="AT159" s="165" t="s">
        <v>213</v>
      </c>
      <c r="AU159" s="165" t="s">
        <v>84</v>
      </c>
      <c r="AY159" s="14" t="s">
        <v>211</v>
      </c>
      <c r="BE159" s="166">
        <f>IF(N159="základná",J159,0)</f>
        <v>0</v>
      </c>
      <c r="BF159" s="166">
        <f>IF(N159="znížená",J159,0)</f>
        <v>0</v>
      </c>
      <c r="BG159" s="166">
        <f>IF(N159="zákl. prenesená",J159,0)</f>
        <v>0</v>
      </c>
      <c r="BH159" s="166">
        <f>IF(N159="zníž. prenesená",J159,0)</f>
        <v>0</v>
      </c>
      <c r="BI159" s="166">
        <f>IF(N159="nulová",J159,0)</f>
        <v>0</v>
      </c>
      <c r="BJ159" s="14" t="s">
        <v>84</v>
      </c>
      <c r="BK159" s="166">
        <f>ROUND(I159*H159,2)</f>
        <v>0</v>
      </c>
      <c r="BL159" s="14" t="s">
        <v>243</v>
      </c>
      <c r="BM159" s="165" t="s">
        <v>326</v>
      </c>
    </row>
    <row r="160" spans="1:65" s="2" customFormat="1" ht="24.2" customHeight="1" x14ac:dyDescent="0.2">
      <c r="A160" s="29"/>
      <c r="B160" s="152"/>
      <c r="C160" s="153" t="s">
        <v>316</v>
      </c>
      <c r="D160" s="153" t="s">
        <v>213</v>
      </c>
      <c r="E160" s="154" t="s">
        <v>505</v>
      </c>
      <c r="F160" s="155" t="s">
        <v>506</v>
      </c>
      <c r="G160" s="156" t="s">
        <v>414</v>
      </c>
      <c r="H160" s="178"/>
      <c r="I160" s="158"/>
      <c r="J160" s="159">
        <f>ROUND(I160*H160,2)</f>
        <v>0</v>
      </c>
      <c r="K160" s="160"/>
      <c r="L160" s="30"/>
      <c r="M160" s="161" t="s">
        <v>1</v>
      </c>
      <c r="N160" s="162" t="s">
        <v>37</v>
      </c>
      <c r="O160" s="58"/>
      <c r="P160" s="163">
        <f>O160*H160</f>
        <v>0</v>
      </c>
      <c r="Q160" s="163">
        <v>0</v>
      </c>
      <c r="R160" s="163">
        <f>Q160*H160</f>
        <v>0</v>
      </c>
      <c r="S160" s="163">
        <v>0</v>
      </c>
      <c r="T160" s="164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243</v>
      </c>
      <c r="AT160" s="165" t="s">
        <v>213</v>
      </c>
      <c r="AU160" s="165" t="s">
        <v>84</v>
      </c>
      <c r="AY160" s="14" t="s">
        <v>211</v>
      </c>
      <c r="BE160" s="166">
        <f>IF(N160="základná",J160,0)</f>
        <v>0</v>
      </c>
      <c r="BF160" s="166">
        <f>IF(N160="znížená",J160,0)</f>
        <v>0</v>
      </c>
      <c r="BG160" s="166">
        <f>IF(N160="zákl. prenesená",J160,0)</f>
        <v>0</v>
      </c>
      <c r="BH160" s="166">
        <f>IF(N160="zníž. prenesená",J160,0)</f>
        <v>0</v>
      </c>
      <c r="BI160" s="166">
        <f>IF(N160="nulová",J160,0)</f>
        <v>0</v>
      </c>
      <c r="BJ160" s="14" t="s">
        <v>84</v>
      </c>
      <c r="BK160" s="166">
        <f>ROUND(I160*H160,2)</f>
        <v>0</v>
      </c>
      <c r="BL160" s="14" t="s">
        <v>243</v>
      </c>
      <c r="BM160" s="165" t="s">
        <v>329</v>
      </c>
    </row>
    <row r="161" spans="1:65" s="12" customFormat="1" ht="22.9" customHeight="1" x14ac:dyDescent="0.2">
      <c r="B161" s="139"/>
      <c r="D161" s="140" t="s">
        <v>70</v>
      </c>
      <c r="E161" s="150" t="s">
        <v>672</v>
      </c>
      <c r="F161" s="150" t="s">
        <v>673</v>
      </c>
      <c r="I161" s="142"/>
      <c r="J161" s="151">
        <f>BK161</f>
        <v>0</v>
      </c>
      <c r="L161" s="139"/>
      <c r="M161" s="144"/>
      <c r="N161" s="145"/>
      <c r="O161" s="145"/>
      <c r="P161" s="146">
        <f>SUM(P162:P187)</f>
        <v>0</v>
      </c>
      <c r="Q161" s="145"/>
      <c r="R161" s="146">
        <f>SUM(R162:R187)</f>
        <v>0.18030064999999998</v>
      </c>
      <c r="S161" s="145"/>
      <c r="T161" s="147">
        <f>SUM(T162:T187)</f>
        <v>0.39600000000000002</v>
      </c>
      <c r="AR161" s="140" t="s">
        <v>84</v>
      </c>
      <c r="AT161" s="148" t="s">
        <v>70</v>
      </c>
      <c r="AU161" s="148" t="s">
        <v>78</v>
      </c>
      <c r="AY161" s="140" t="s">
        <v>211</v>
      </c>
      <c r="BK161" s="149">
        <f>SUM(BK162:BK187)</f>
        <v>0</v>
      </c>
    </row>
    <row r="162" spans="1:65" s="2" customFormat="1" ht="33" customHeight="1" x14ac:dyDescent="0.2">
      <c r="A162" s="29"/>
      <c r="B162" s="152"/>
      <c r="C162" s="153" t="s">
        <v>277</v>
      </c>
      <c r="D162" s="153" t="s">
        <v>213</v>
      </c>
      <c r="E162" s="154" t="s">
        <v>674</v>
      </c>
      <c r="F162" s="155" t="s">
        <v>675</v>
      </c>
      <c r="G162" s="156" t="s">
        <v>257</v>
      </c>
      <c r="H162" s="157">
        <v>594.91</v>
      </c>
      <c r="I162" s="158"/>
      <c r="J162" s="159">
        <f t="shared" ref="J162:J187" si="10">ROUND(I162*H162,2)</f>
        <v>0</v>
      </c>
      <c r="K162" s="160"/>
      <c r="L162" s="30"/>
      <c r="M162" s="161" t="s">
        <v>1</v>
      </c>
      <c r="N162" s="162" t="s">
        <v>37</v>
      </c>
      <c r="O162" s="58"/>
      <c r="P162" s="163">
        <f t="shared" ref="P162:P187" si="11">O162*H162</f>
        <v>0</v>
      </c>
      <c r="Q162" s="163">
        <v>2.1499999999999999E-4</v>
      </c>
      <c r="R162" s="163">
        <f t="shared" ref="R162:R187" si="12">Q162*H162</f>
        <v>0.12790564999999998</v>
      </c>
      <c r="S162" s="163">
        <v>0</v>
      </c>
      <c r="T162" s="164">
        <f t="shared" ref="T162:T187" si="13"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243</v>
      </c>
      <c r="AT162" s="165" t="s">
        <v>213</v>
      </c>
      <c r="AU162" s="165" t="s">
        <v>84</v>
      </c>
      <c r="AY162" s="14" t="s">
        <v>211</v>
      </c>
      <c r="BE162" s="166">
        <f t="shared" ref="BE162:BE187" si="14">IF(N162="základná",J162,0)</f>
        <v>0</v>
      </c>
      <c r="BF162" s="166">
        <f t="shared" ref="BF162:BF187" si="15">IF(N162="znížená",J162,0)</f>
        <v>0</v>
      </c>
      <c r="BG162" s="166">
        <f t="shared" ref="BG162:BG187" si="16">IF(N162="zákl. prenesená",J162,0)</f>
        <v>0</v>
      </c>
      <c r="BH162" s="166">
        <f t="shared" ref="BH162:BH187" si="17">IF(N162="zníž. prenesená",J162,0)</f>
        <v>0</v>
      </c>
      <c r="BI162" s="166">
        <f t="shared" ref="BI162:BI187" si="18">IF(N162="nulová",J162,0)</f>
        <v>0</v>
      </c>
      <c r="BJ162" s="14" t="s">
        <v>84</v>
      </c>
      <c r="BK162" s="166">
        <f t="shared" ref="BK162:BK187" si="19">ROUND(I162*H162,2)</f>
        <v>0</v>
      </c>
      <c r="BL162" s="14" t="s">
        <v>243</v>
      </c>
      <c r="BM162" s="165" t="s">
        <v>333</v>
      </c>
    </row>
    <row r="163" spans="1:65" s="2" customFormat="1" ht="49.15" customHeight="1" x14ac:dyDescent="0.2">
      <c r="A163" s="29"/>
      <c r="B163" s="152"/>
      <c r="C163" s="167" t="s">
        <v>323</v>
      </c>
      <c r="D163" s="167" t="s">
        <v>401</v>
      </c>
      <c r="E163" s="168" t="s">
        <v>676</v>
      </c>
      <c r="F163" s="169" t="s">
        <v>677</v>
      </c>
      <c r="G163" s="170" t="s">
        <v>385</v>
      </c>
      <c r="H163" s="171">
        <v>18</v>
      </c>
      <c r="I163" s="172"/>
      <c r="J163" s="173">
        <f t="shared" si="10"/>
        <v>0</v>
      </c>
      <c r="K163" s="174"/>
      <c r="L163" s="175"/>
      <c r="M163" s="176" t="s">
        <v>1</v>
      </c>
      <c r="N163" s="177" t="s">
        <v>37</v>
      </c>
      <c r="O163" s="58"/>
      <c r="P163" s="163">
        <f t="shared" si="11"/>
        <v>0</v>
      </c>
      <c r="Q163" s="163">
        <v>0</v>
      </c>
      <c r="R163" s="163">
        <f t="shared" si="12"/>
        <v>0</v>
      </c>
      <c r="S163" s="163">
        <v>0</v>
      </c>
      <c r="T163" s="164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280</v>
      </c>
      <c r="AT163" s="165" t="s">
        <v>401</v>
      </c>
      <c r="AU163" s="165" t="s">
        <v>84</v>
      </c>
      <c r="AY163" s="14" t="s">
        <v>211</v>
      </c>
      <c r="BE163" s="166">
        <f t="shared" si="14"/>
        <v>0</v>
      </c>
      <c r="BF163" s="166">
        <f t="shared" si="15"/>
        <v>0</v>
      </c>
      <c r="BG163" s="166">
        <f t="shared" si="16"/>
        <v>0</v>
      </c>
      <c r="BH163" s="166">
        <f t="shared" si="17"/>
        <v>0</v>
      </c>
      <c r="BI163" s="166">
        <f t="shared" si="18"/>
        <v>0</v>
      </c>
      <c r="BJ163" s="14" t="s">
        <v>84</v>
      </c>
      <c r="BK163" s="166">
        <f t="shared" si="19"/>
        <v>0</v>
      </c>
      <c r="BL163" s="14" t="s">
        <v>243</v>
      </c>
      <c r="BM163" s="165" t="s">
        <v>336</v>
      </c>
    </row>
    <row r="164" spans="1:65" s="2" customFormat="1" ht="24.2" customHeight="1" x14ac:dyDescent="0.2">
      <c r="A164" s="29"/>
      <c r="B164" s="152"/>
      <c r="C164" s="167" t="s">
        <v>280</v>
      </c>
      <c r="D164" s="167" t="s">
        <v>401</v>
      </c>
      <c r="E164" s="168" t="s">
        <v>678</v>
      </c>
      <c r="F164" s="169" t="s">
        <v>679</v>
      </c>
      <c r="G164" s="170" t="s">
        <v>385</v>
      </c>
      <c r="H164" s="171">
        <v>2</v>
      </c>
      <c r="I164" s="172"/>
      <c r="J164" s="173">
        <f t="shared" si="10"/>
        <v>0</v>
      </c>
      <c r="K164" s="174"/>
      <c r="L164" s="175"/>
      <c r="M164" s="176" t="s">
        <v>1</v>
      </c>
      <c r="N164" s="177" t="s">
        <v>37</v>
      </c>
      <c r="O164" s="58"/>
      <c r="P164" s="163">
        <f t="shared" si="11"/>
        <v>0</v>
      </c>
      <c r="Q164" s="163">
        <v>0</v>
      </c>
      <c r="R164" s="163">
        <f t="shared" si="12"/>
        <v>0</v>
      </c>
      <c r="S164" s="163">
        <v>0</v>
      </c>
      <c r="T164" s="164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280</v>
      </c>
      <c r="AT164" s="165" t="s">
        <v>401</v>
      </c>
      <c r="AU164" s="165" t="s">
        <v>84</v>
      </c>
      <c r="AY164" s="14" t="s">
        <v>211</v>
      </c>
      <c r="BE164" s="166">
        <f t="shared" si="14"/>
        <v>0</v>
      </c>
      <c r="BF164" s="166">
        <f t="shared" si="15"/>
        <v>0</v>
      </c>
      <c r="BG164" s="166">
        <f t="shared" si="16"/>
        <v>0</v>
      </c>
      <c r="BH164" s="166">
        <f t="shared" si="17"/>
        <v>0</v>
      </c>
      <c r="BI164" s="166">
        <f t="shared" si="18"/>
        <v>0</v>
      </c>
      <c r="BJ164" s="14" t="s">
        <v>84</v>
      </c>
      <c r="BK164" s="166">
        <f t="shared" si="19"/>
        <v>0</v>
      </c>
      <c r="BL164" s="14" t="s">
        <v>243</v>
      </c>
      <c r="BM164" s="165" t="s">
        <v>340</v>
      </c>
    </row>
    <row r="165" spans="1:65" s="2" customFormat="1" ht="66.75" customHeight="1" x14ac:dyDescent="0.2">
      <c r="A165" s="29"/>
      <c r="B165" s="152"/>
      <c r="C165" s="167" t="s">
        <v>330</v>
      </c>
      <c r="D165" s="167" t="s">
        <v>401</v>
      </c>
      <c r="E165" s="168" t="s">
        <v>680</v>
      </c>
      <c r="F165" s="169" t="s">
        <v>681</v>
      </c>
      <c r="G165" s="170" t="s">
        <v>385</v>
      </c>
      <c r="H165" s="171">
        <v>33</v>
      </c>
      <c r="I165" s="172"/>
      <c r="J165" s="173">
        <f t="shared" si="10"/>
        <v>0</v>
      </c>
      <c r="K165" s="174"/>
      <c r="L165" s="175"/>
      <c r="M165" s="176" t="s">
        <v>1</v>
      </c>
      <c r="N165" s="177" t="s">
        <v>37</v>
      </c>
      <c r="O165" s="58"/>
      <c r="P165" s="163">
        <f t="shared" si="11"/>
        <v>0</v>
      </c>
      <c r="Q165" s="163">
        <v>0</v>
      </c>
      <c r="R165" s="163">
        <f t="shared" si="12"/>
        <v>0</v>
      </c>
      <c r="S165" s="163">
        <v>0</v>
      </c>
      <c r="T165" s="164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280</v>
      </c>
      <c r="AT165" s="165" t="s">
        <v>401</v>
      </c>
      <c r="AU165" s="165" t="s">
        <v>84</v>
      </c>
      <c r="AY165" s="14" t="s">
        <v>211</v>
      </c>
      <c r="BE165" s="166">
        <f t="shared" si="14"/>
        <v>0</v>
      </c>
      <c r="BF165" s="166">
        <f t="shared" si="15"/>
        <v>0</v>
      </c>
      <c r="BG165" s="166">
        <f t="shared" si="16"/>
        <v>0</v>
      </c>
      <c r="BH165" s="166">
        <f t="shared" si="17"/>
        <v>0</v>
      </c>
      <c r="BI165" s="166">
        <f t="shared" si="18"/>
        <v>0</v>
      </c>
      <c r="BJ165" s="14" t="s">
        <v>84</v>
      </c>
      <c r="BK165" s="166">
        <f t="shared" si="19"/>
        <v>0</v>
      </c>
      <c r="BL165" s="14" t="s">
        <v>243</v>
      </c>
      <c r="BM165" s="165" t="s">
        <v>343</v>
      </c>
    </row>
    <row r="166" spans="1:65" s="2" customFormat="1" ht="76.349999999999994" customHeight="1" x14ac:dyDescent="0.2">
      <c r="A166" s="29"/>
      <c r="B166" s="152"/>
      <c r="C166" s="167" t="s">
        <v>284</v>
      </c>
      <c r="D166" s="167" t="s">
        <v>401</v>
      </c>
      <c r="E166" s="168" t="s">
        <v>682</v>
      </c>
      <c r="F166" s="169" t="s">
        <v>683</v>
      </c>
      <c r="G166" s="170" t="s">
        <v>385</v>
      </c>
      <c r="H166" s="171">
        <v>2</v>
      </c>
      <c r="I166" s="172"/>
      <c r="J166" s="173">
        <f t="shared" si="10"/>
        <v>0</v>
      </c>
      <c r="K166" s="174"/>
      <c r="L166" s="175"/>
      <c r="M166" s="176" t="s">
        <v>1</v>
      </c>
      <c r="N166" s="177" t="s">
        <v>37</v>
      </c>
      <c r="O166" s="58"/>
      <c r="P166" s="163">
        <f t="shared" si="11"/>
        <v>0</v>
      </c>
      <c r="Q166" s="163">
        <v>0</v>
      </c>
      <c r="R166" s="163">
        <f t="shared" si="12"/>
        <v>0</v>
      </c>
      <c r="S166" s="163">
        <v>0</v>
      </c>
      <c r="T166" s="164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280</v>
      </c>
      <c r="AT166" s="165" t="s">
        <v>401</v>
      </c>
      <c r="AU166" s="165" t="s">
        <v>84</v>
      </c>
      <c r="AY166" s="14" t="s">
        <v>211</v>
      </c>
      <c r="BE166" s="166">
        <f t="shared" si="14"/>
        <v>0</v>
      </c>
      <c r="BF166" s="166">
        <f t="shared" si="15"/>
        <v>0</v>
      </c>
      <c r="BG166" s="166">
        <f t="shared" si="16"/>
        <v>0</v>
      </c>
      <c r="BH166" s="166">
        <f t="shared" si="17"/>
        <v>0</v>
      </c>
      <c r="BI166" s="166">
        <f t="shared" si="18"/>
        <v>0</v>
      </c>
      <c r="BJ166" s="14" t="s">
        <v>84</v>
      </c>
      <c r="BK166" s="166">
        <f t="shared" si="19"/>
        <v>0</v>
      </c>
      <c r="BL166" s="14" t="s">
        <v>243</v>
      </c>
      <c r="BM166" s="165" t="s">
        <v>347</v>
      </c>
    </row>
    <row r="167" spans="1:65" s="2" customFormat="1" ht="66.75" customHeight="1" x14ac:dyDescent="0.2">
      <c r="A167" s="29"/>
      <c r="B167" s="152"/>
      <c r="C167" s="167" t="s">
        <v>337</v>
      </c>
      <c r="D167" s="167" t="s">
        <v>401</v>
      </c>
      <c r="E167" s="168" t="s">
        <v>684</v>
      </c>
      <c r="F167" s="169" t="s">
        <v>685</v>
      </c>
      <c r="G167" s="170" t="s">
        <v>385</v>
      </c>
      <c r="H167" s="171">
        <v>5</v>
      </c>
      <c r="I167" s="172"/>
      <c r="J167" s="173">
        <f t="shared" si="10"/>
        <v>0</v>
      </c>
      <c r="K167" s="174"/>
      <c r="L167" s="175"/>
      <c r="M167" s="176" t="s">
        <v>1</v>
      </c>
      <c r="N167" s="177" t="s">
        <v>37</v>
      </c>
      <c r="O167" s="58"/>
      <c r="P167" s="163">
        <f t="shared" si="11"/>
        <v>0</v>
      </c>
      <c r="Q167" s="163">
        <v>0</v>
      </c>
      <c r="R167" s="163">
        <f t="shared" si="12"/>
        <v>0</v>
      </c>
      <c r="S167" s="163">
        <v>0</v>
      </c>
      <c r="T167" s="164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280</v>
      </c>
      <c r="AT167" s="165" t="s">
        <v>401</v>
      </c>
      <c r="AU167" s="165" t="s">
        <v>84</v>
      </c>
      <c r="AY167" s="14" t="s">
        <v>211</v>
      </c>
      <c r="BE167" s="166">
        <f t="shared" si="14"/>
        <v>0</v>
      </c>
      <c r="BF167" s="166">
        <f t="shared" si="15"/>
        <v>0</v>
      </c>
      <c r="BG167" s="166">
        <f t="shared" si="16"/>
        <v>0</v>
      </c>
      <c r="BH167" s="166">
        <f t="shared" si="17"/>
        <v>0</v>
      </c>
      <c r="BI167" s="166">
        <f t="shared" si="18"/>
        <v>0</v>
      </c>
      <c r="BJ167" s="14" t="s">
        <v>84</v>
      </c>
      <c r="BK167" s="166">
        <f t="shared" si="19"/>
        <v>0</v>
      </c>
      <c r="BL167" s="14" t="s">
        <v>243</v>
      </c>
      <c r="BM167" s="165" t="s">
        <v>350</v>
      </c>
    </row>
    <row r="168" spans="1:65" s="2" customFormat="1" ht="76.349999999999994" customHeight="1" x14ac:dyDescent="0.2">
      <c r="A168" s="29"/>
      <c r="B168" s="152"/>
      <c r="C168" s="167" t="s">
        <v>291</v>
      </c>
      <c r="D168" s="167" t="s">
        <v>401</v>
      </c>
      <c r="E168" s="168" t="s">
        <v>686</v>
      </c>
      <c r="F168" s="169" t="s">
        <v>687</v>
      </c>
      <c r="G168" s="170" t="s">
        <v>385</v>
      </c>
      <c r="H168" s="171">
        <v>4</v>
      </c>
      <c r="I168" s="172"/>
      <c r="J168" s="173">
        <f t="shared" si="10"/>
        <v>0</v>
      </c>
      <c r="K168" s="174"/>
      <c r="L168" s="175"/>
      <c r="M168" s="176" t="s">
        <v>1</v>
      </c>
      <c r="N168" s="177" t="s">
        <v>37</v>
      </c>
      <c r="O168" s="58"/>
      <c r="P168" s="163">
        <f t="shared" si="11"/>
        <v>0</v>
      </c>
      <c r="Q168" s="163">
        <v>0</v>
      </c>
      <c r="R168" s="163">
        <f t="shared" si="12"/>
        <v>0</v>
      </c>
      <c r="S168" s="163">
        <v>0</v>
      </c>
      <c r="T168" s="164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280</v>
      </c>
      <c r="AT168" s="165" t="s">
        <v>401</v>
      </c>
      <c r="AU168" s="165" t="s">
        <v>84</v>
      </c>
      <c r="AY168" s="14" t="s">
        <v>211</v>
      </c>
      <c r="BE168" s="166">
        <f t="shared" si="14"/>
        <v>0</v>
      </c>
      <c r="BF168" s="166">
        <f t="shared" si="15"/>
        <v>0</v>
      </c>
      <c r="BG168" s="166">
        <f t="shared" si="16"/>
        <v>0</v>
      </c>
      <c r="BH168" s="166">
        <f t="shared" si="17"/>
        <v>0</v>
      </c>
      <c r="BI168" s="166">
        <f t="shared" si="18"/>
        <v>0</v>
      </c>
      <c r="BJ168" s="14" t="s">
        <v>84</v>
      </c>
      <c r="BK168" s="166">
        <f t="shared" si="19"/>
        <v>0</v>
      </c>
      <c r="BL168" s="14" t="s">
        <v>243</v>
      </c>
      <c r="BM168" s="165" t="s">
        <v>354</v>
      </c>
    </row>
    <row r="169" spans="1:65" s="2" customFormat="1" ht="66.75" customHeight="1" x14ac:dyDescent="0.2">
      <c r="A169" s="29"/>
      <c r="B169" s="152"/>
      <c r="C169" s="167" t="s">
        <v>344</v>
      </c>
      <c r="D169" s="167" t="s">
        <v>401</v>
      </c>
      <c r="E169" s="168" t="s">
        <v>688</v>
      </c>
      <c r="F169" s="169" t="s">
        <v>689</v>
      </c>
      <c r="G169" s="170" t="s">
        <v>385</v>
      </c>
      <c r="H169" s="171">
        <v>2</v>
      </c>
      <c r="I169" s="172"/>
      <c r="J169" s="173">
        <f t="shared" si="10"/>
        <v>0</v>
      </c>
      <c r="K169" s="174"/>
      <c r="L169" s="175"/>
      <c r="M169" s="176" t="s">
        <v>1</v>
      </c>
      <c r="N169" s="177" t="s">
        <v>37</v>
      </c>
      <c r="O169" s="58"/>
      <c r="P169" s="163">
        <f t="shared" si="11"/>
        <v>0</v>
      </c>
      <c r="Q169" s="163">
        <v>0</v>
      </c>
      <c r="R169" s="163">
        <f t="shared" si="12"/>
        <v>0</v>
      </c>
      <c r="S169" s="163">
        <v>0</v>
      </c>
      <c r="T169" s="164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280</v>
      </c>
      <c r="AT169" s="165" t="s">
        <v>401</v>
      </c>
      <c r="AU169" s="165" t="s">
        <v>84</v>
      </c>
      <c r="AY169" s="14" t="s">
        <v>211</v>
      </c>
      <c r="BE169" s="166">
        <f t="shared" si="14"/>
        <v>0</v>
      </c>
      <c r="BF169" s="166">
        <f t="shared" si="15"/>
        <v>0</v>
      </c>
      <c r="BG169" s="166">
        <f t="shared" si="16"/>
        <v>0</v>
      </c>
      <c r="BH169" s="166">
        <f t="shared" si="17"/>
        <v>0</v>
      </c>
      <c r="BI169" s="166">
        <f t="shared" si="18"/>
        <v>0</v>
      </c>
      <c r="BJ169" s="14" t="s">
        <v>84</v>
      </c>
      <c r="BK169" s="166">
        <f t="shared" si="19"/>
        <v>0</v>
      </c>
      <c r="BL169" s="14" t="s">
        <v>243</v>
      </c>
      <c r="BM169" s="165" t="s">
        <v>357</v>
      </c>
    </row>
    <row r="170" spans="1:65" s="2" customFormat="1" ht="76.349999999999994" customHeight="1" x14ac:dyDescent="0.2">
      <c r="A170" s="29"/>
      <c r="B170" s="152"/>
      <c r="C170" s="167" t="s">
        <v>287</v>
      </c>
      <c r="D170" s="167" t="s">
        <v>401</v>
      </c>
      <c r="E170" s="168" t="s">
        <v>690</v>
      </c>
      <c r="F170" s="169" t="s">
        <v>691</v>
      </c>
      <c r="G170" s="170" t="s">
        <v>385</v>
      </c>
      <c r="H170" s="171">
        <v>1</v>
      </c>
      <c r="I170" s="172"/>
      <c r="J170" s="173">
        <f t="shared" si="10"/>
        <v>0</v>
      </c>
      <c r="K170" s="174"/>
      <c r="L170" s="175"/>
      <c r="M170" s="176" t="s">
        <v>1</v>
      </c>
      <c r="N170" s="177" t="s">
        <v>37</v>
      </c>
      <c r="O170" s="58"/>
      <c r="P170" s="163">
        <f t="shared" si="11"/>
        <v>0</v>
      </c>
      <c r="Q170" s="163">
        <v>0</v>
      </c>
      <c r="R170" s="163">
        <f t="shared" si="12"/>
        <v>0</v>
      </c>
      <c r="S170" s="163">
        <v>0</v>
      </c>
      <c r="T170" s="164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280</v>
      </c>
      <c r="AT170" s="165" t="s">
        <v>401</v>
      </c>
      <c r="AU170" s="165" t="s">
        <v>84</v>
      </c>
      <c r="AY170" s="14" t="s">
        <v>211</v>
      </c>
      <c r="BE170" s="166">
        <f t="shared" si="14"/>
        <v>0</v>
      </c>
      <c r="BF170" s="166">
        <f t="shared" si="15"/>
        <v>0</v>
      </c>
      <c r="BG170" s="166">
        <f t="shared" si="16"/>
        <v>0</v>
      </c>
      <c r="BH170" s="166">
        <f t="shared" si="17"/>
        <v>0</v>
      </c>
      <c r="BI170" s="166">
        <f t="shared" si="18"/>
        <v>0</v>
      </c>
      <c r="BJ170" s="14" t="s">
        <v>84</v>
      </c>
      <c r="BK170" s="166">
        <f t="shared" si="19"/>
        <v>0</v>
      </c>
      <c r="BL170" s="14" t="s">
        <v>243</v>
      </c>
      <c r="BM170" s="165" t="s">
        <v>361</v>
      </c>
    </row>
    <row r="171" spans="1:65" s="2" customFormat="1" ht="76.349999999999994" customHeight="1" x14ac:dyDescent="0.2">
      <c r="A171" s="29"/>
      <c r="B171" s="152"/>
      <c r="C171" s="167" t="s">
        <v>351</v>
      </c>
      <c r="D171" s="167" t="s">
        <v>401</v>
      </c>
      <c r="E171" s="168" t="s">
        <v>692</v>
      </c>
      <c r="F171" s="169" t="s">
        <v>693</v>
      </c>
      <c r="G171" s="170" t="s">
        <v>385</v>
      </c>
      <c r="H171" s="171">
        <v>2</v>
      </c>
      <c r="I171" s="172"/>
      <c r="J171" s="173">
        <f t="shared" si="10"/>
        <v>0</v>
      </c>
      <c r="K171" s="174"/>
      <c r="L171" s="175"/>
      <c r="M171" s="176" t="s">
        <v>1</v>
      </c>
      <c r="N171" s="177" t="s">
        <v>37</v>
      </c>
      <c r="O171" s="58"/>
      <c r="P171" s="163">
        <f t="shared" si="11"/>
        <v>0</v>
      </c>
      <c r="Q171" s="163">
        <v>0</v>
      </c>
      <c r="R171" s="163">
        <f t="shared" si="12"/>
        <v>0</v>
      </c>
      <c r="S171" s="163">
        <v>0</v>
      </c>
      <c r="T171" s="164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280</v>
      </c>
      <c r="AT171" s="165" t="s">
        <v>401</v>
      </c>
      <c r="AU171" s="165" t="s">
        <v>84</v>
      </c>
      <c r="AY171" s="14" t="s">
        <v>211</v>
      </c>
      <c r="BE171" s="166">
        <f t="shared" si="14"/>
        <v>0</v>
      </c>
      <c r="BF171" s="166">
        <f t="shared" si="15"/>
        <v>0</v>
      </c>
      <c r="BG171" s="166">
        <f t="shared" si="16"/>
        <v>0</v>
      </c>
      <c r="BH171" s="166">
        <f t="shared" si="17"/>
        <v>0</v>
      </c>
      <c r="BI171" s="166">
        <f t="shared" si="18"/>
        <v>0</v>
      </c>
      <c r="BJ171" s="14" t="s">
        <v>84</v>
      </c>
      <c r="BK171" s="166">
        <f t="shared" si="19"/>
        <v>0</v>
      </c>
      <c r="BL171" s="14" t="s">
        <v>243</v>
      </c>
      <c r="BM171" s="165" t="s">
        <v>364</v>
      </c>
    </row>
    <row r="172" spans="1:65" s="2" customFormat="1" ht="66.75" customHeight="1" x14ac:dyDescent="0.2">
      <c r="A172" s="29"/>
      <c r="B172" s="152"/>
      <c r="C172" s="167" t="s">
        <v>294</v>
      </c>
      <c r="D172" s="167" t="s">
        <v>401</v>
      </c>
      <c r="E172" s="168" t="s">
        <v>694</v>
      </c>
      <c r="F172" s="169" t="s">
        <v>695</v>
      </c>
      <c r="G172" s="170" t="s">
        <v>385</v>
      </c>
      <c r="H172" s="171">
        <v>1</v>
      </c>
      <c r="I172" s="172"/>
      <c r="J172" s="173">
        <f t="shared" si="10"/>
        <v>0</v>
      </c>
      <c r="K172" s="174"/>
      <c r="L172" s="175"/>
      <c r="M172" s="176" t="s">
        <v>1</v>
      </c>
      <c r="N172" s="177" t="s">
        <v>37</v>
      </c>
      <c r="O172" s="58"/>
      <c r="P172" s="163">
        <f t="shared" si="11"/>
        <v>0</v>
      </c>
      <c r="Q172" s="163">
        <v>0</v>
      </c>
      <c r="R172" s="163">
        <f t="shared" si="12"/>
        <v>0</v>
      </c>
      <c r="S172" s="163">
        <v>0</v>
      </c>
      <c r="T172" s="164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280</v>
      </c>
      <c r="AT172" s="165" t="s">
        <v>401</v>
      </c>
      <c r="AU172" s="165" t="s">
        <v>84</v>
      </c>
      <c r="AY172" s="14" t="s">
        <v>211</v>
      </c>
      <c r="BE172" s="166">
        <f t="shared" si="14"/>
        <v>0</v>
      </c>
      <c r="BF172" s="166">
        <f t="shared" si="15"/>
        <v>0</v>
      </c>
      <c r="BG172" s="166">
        <f t="shared" si="16"/>
        <v>0</v>
      </c>
      <c r="BH172" s="166">
        <f t="shared" si="17"/>
        <v>0</v>
      </c>
      <c r="BI172" s="166">
        <f t="shared" si="18"/>
        <v>0</v>
      </c>
      <c r="BJ172" s="14" t="s">
        <v>84</v>
      </c>
      <c r="BK172" s="166">
        <f t="shared" si="19"/>
        <v>0</v>
      </c>
      <c r="BL172" s="14" t="s">
        <v>243</v>
      </c>
      <c r="BM172" s="165" t="s">
        <v>368</v>
      </c>
    </row>
    <row r="173" spans="1:65" s="2" customFormat="1" ht="76.349999999999994" customHeight="1" x14ac:dyDescent="0.2">
      <c r="A173" s="29"/>
      <c r="B173" s="152"/>
      <c r="C173" s="167" t="s">
        <v>358</v>
      </c>
      <c r="D173" s="167" t="s">
        <v>401</v>
      </c>
      <c r="E173" s="168" t="s">
        <v>696</v>
      </c>
      <c r="F173" s="169" t="s">
        <v>697</v>
      </c>
      <c r="G173" s="170" t="s">
        <v>385</v>
      </c>
      <c r="H173" s="171">
        <v>2</v>
      </c>
      <c r="I173" s="172"/>
      <c r="J173" s="173">
        <f t="shared" si="10"/>
        <v>0</v>
      </c>
      <c r="K173" s="174"/>
      <c r="L173" s="175"/>
      <c r="M173" s="176" t="s">
        <v>1</v>
      </c>
      <c r="N173" s="177" t="s">
        <v>37</v>
      </c>
      <c r="O173" s="58"/>
      <c r="P173" s="163">
        <f t="shared" si="11"/>
        <v>0</v>
      </c>
      <c r="Q173" s="163">
        <v>0</v>
      </c>
      <c r="R173" s="163">
        <f t="shared" si="12"/>
        <v>0</v>
      </c>
      <c r="S173" s="163">
        <v>0</v>
      </c>
      <c r="T173" s="164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280</v>
      </c>
      <c r="AT173" s="165" t="s">
        <v>401</v>
      </c>
      <c r="AU173" s="165" t="s">
        <v>84</v>
      </c>
      <c r="AY173" s="14" t="s">
        <v>211</v>
      </c>
      <c r="BE173" s="166">
        <f t="shared" si="14"/>
        <v>0</v>
      </c>
      <c r="BF173" s="166">
        <f t="shared" si="15"/>
        <v>0</v>
      </c>
      <c r="BG173" s="166">
        <f t="shared" si="16"/>
        <v>0</v>
      </c>
      <c r="BH173" s="166">
        <f t="shared" si="17"/>
        <v>0</v>
      </c>
      <c r="BI173" s="166">
        <f t="shared" si="18"/>
        <v>0</v>
      </c>
      <c r="BJ173" s="14" t="s">
        <v>84</v>
      </c>
      <c r="BK173" s="166">
        <f t="shared" si="19"/>
        <v>0</v>
      </c>
      <c r="BL173" s="14" t="s">
        <v>243</v>
      </c>
      <c r="BM173" s="165" t="s">
        <v>371</v>
      </c>
    </row>
    <row r="174" spans="1:65" s="2" customFormat="1" ht="66.75" customHeight="1" x14ac:dyDescent="0.2">
      <c r="A174" s="29"/>
      <c r="B174" s="152"/>
      <c r="C174" s="167" t="s">
        <v>297</v>
      </c>
      <c r="D174" s="167" t="s">
        <v>401</v>
      </c>
      <c r="E174" s="168" t="s">
        <v>698</v>
      </c>
      <c r="F174" s="169" t="s">
        <v>699</v>
      </c>
      <c r="G174" s="170" t="s">
        <v>385</v>
      </c>
      <c r="H174" s="171">
        <v>1</v>
      </c>
      <c r="I174" s="172"/>
      <c r="J174" s="173">
        <f t="shared" si="10"/>
        <v>0</v>
      </c>
      <c r="K174" s="174"/>
      <c r="L174" s="175"/>
      <c r="M174" s="176" t="s">
        <v>1</v>
      </c>
      <c r="N174" s="177" t="s">
        <v>37</v>
      </c>
      <c r="O174" s="58"/>
      <c r="P174" s="163">
        <f t="shared" si="11"/>
        <v>0</v>
      </c>
      <c r="Q174" s="163">
        <v>0</v>
      </c>
      <c r="R174" s="163">
        <f t="shared" si="12"/>
        <v>0</v>
      </c>
      <c r="S174" s="163">
        <v>0</v>
      </c>
      <c r="T174" s="164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280</v>
      </c>
      <c r="AT174" s="165" t="s">
        <v>401</v>
      </c>
      <c r="AU174" s="165" t="s">
        <v>84</v>
      </c>
      <c r="AY174" s="14" t="s">
        <v>211</v>
      </c>
      <c r="BE174" s="166">
        <f t="shared" si="14"/>
        <v>0</v>
      </c>
      <c r="BF174" s="166">
        <f t="shared" si="15"/>
        <v>0</v>
      </c>
      <c r="BG174" s="166">
        <f t="shared" si="16"/>
        <v>0</v>
      </c>
      <c r="BH174" s="166">
        <f t="shared" si="17"/>
        <v>0</v>
      </c>
      <c r="BI174" s="166">
        <f t="shared" si="18"/>
        <v>0</v>
      </c>
      <c r="BJ174" s="14" t="s">
        <v>84</v>
      </c>
      <c r="BK174" s="166">
        <f t="shared" si="19"/>
        <v>0</v>
      </c>
      <c r="BL174" s="14" t="s">
        <v>243</v>
      </c>
      <c r="BM174" s="165" t="s">
        <v>375</v>
      </c>
    </row>
    <row r="175" spans="1:65" s="2" customFormat="1" ht="76.349999999999994" customHeight="1" x14ac:dyDescent="0.2">
      <c r="A175" s="29"/>
      <c r="B175" s="152"/>
      <c r="C175" s="167" t="s">
        <v>365</v>
      </c>
      <c r="D175" s="167" t="s">
        <v>401</v>
      </c>
      <c r="E175" s="168" t="s">
        <v>700</v>
      </c>
      <c r="F175" s="169" t="s">
        <v>701</v>
      </c>
      <c r="G175" s="170" t="s">
        <v>385</v>
      </c>
      <c r="H175" s="171">
        <v>1</v>
      </c>
      <c r="I175" s="172"/>
      <c r="J175" s="173">
        <f t="shared" si="10"/>
        <v>0</v>
      </c>
      <c r="K175" s="174"/>
      <c r="L175" s="175"/>
      <c r="M175" s="176" t="s">
        <v>1</v>
      </c>
      <c r="N175" s="177" t="s">
        <v>37</v>
      </c>
      <c r="O175" s="58"/>
      <c r="P175" s="163">
        <f t="shared" si="11"/>
        <v>0</v>
      </c>
      <c r="Q175" s="163">
        <v>0</v>
      </c>
      <c r="R175" s="163">
        <f t="shared" si="12"/>
        <v>0</v>
      </c>
      <c r="S175" s="163">
        <v>0</v>
      </c>
      <c r="T175" s="164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280</v>
      </c>
      <c r="AT175" s="165" t="s">
        <v>401</v>
      </c>
      <c r="AU175" s="165" t="s">
        <v>84</v>
      </c>
      <c r="AY175" s="14" t="s">
        <v>211</v>
      </c>
      <c r="BE175" s="166">
        <f t="shared" si="14"/>
        <v>0</v>
      </c>
      <c r="BF175" s="166">
        <f t="shared" si="15"/>
        <v>0</v>
      </c>
      <c r="BG175" s="166">
        <f t="shared" si="16"/>
        <v>0</v>
      </c>
      <c r="BH175" s="166">
        <f t="shared" si="17"/>
        <v>0</v>
      </c>
      <c r="BI175" s="166">
        <f t="shared" si="18"/>
        <v>0</v>
      </c>
      <c r="BJ175" s="14" t="s">
        <v>84</v>
      </c>
      <c r="BK175" s="166">
        <f t="shared" si="19"/>
        <v>0</v>
      </c>
      <c r="BL175" s="14" t="s">
        <v>243</v>
      </c>
      <c r="BM175" s="165" t="s">
        <v>378</v>
      </c>
    </row>
    <row r="176" spans="1:65" s="2" customFormat="1" ht="49.15" customHeight="1" x14ac:dyDescent="0.2">
      <c r="A176" s="29"/>
      <c r="B176" s="152"/>
      <c r="C176" s="167" t="s">
        <v>300</v>
      </c>
      <c r="D176" s="167" t="s">
        <v>401</v>
      </c>
      <c r="E176" s="168" t="s">
        <v>702</v>
      </c>
      <c r="F176" s="169" t="s">
        <v>703</v>
      </c>
      <c r="G176" s="170" t="s">
        <v>385</v>
      </c>
      <c r="H176" s="171">
        <v>2</v>
      </c>
      <c r="I176" s="172"/>
      <c r="J176" s="173">
        <f t="shared" si="10"/>
        <v>0</v>
      </c>
      <c r="K176" s="174"/>
      <c r="L176" s="175"/>
      <c r="M176" s="176" t="s">
        <v>1</v>
      </c>
      <c r="N176" s="177" t="s">
        <v>37</v>
      </c>
      <c r="O176" s="58"/>
      <c r="P176" s="163">
        <f t="shared" si="11"/>
        <v>0</v>
      </c>
      <c r="Q176" s="163">
        <v>0</v>
      </c>
      <c r="R176" s="163">
        <f t="shared" si="12"/>
        <v>0</v>
      </c>
      <c r="S176" s="163">
        <v>0</v>
      </c>
      <c r="T176" s="164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280</v>
      </c>
      <c r="AT176" s="165" t="s">
        <v>401</v>
      </c>
      <c r="AU176" s="165" t="s">
        <v>84</v>
      </c>
      <c r="AY176" s="14" t="s">
        <v>211</v>
      </c>
      <c r="BE176" s="166">
        <f t="shared" si="14"/>
        <v>0</v>
      </c>
      <c r="BF176" s="166">
        <f t="shared" si="15"/>
        <v>0</v>
      </c>
      <c r="BG176" s="166">
        <f t="shared" si="16"/>
        <v>0</v>
      </c>
      <c r="BH176" s="166">
        <f t="shared" si="17"/>
        <v>0</v>
      </c>
      <c r="BI176" s="166">
        <f t="shared" si="18"/>
        <v>0</v>
      </c>
      <c r="BJ176" s="14" t="s">
        <v>84</v>
      </c>
      <c r="BK176" s="166">
        <f t="shared" si="19"/>
        <v>0</v>
      </c>
      <c r="BL176" s="14" t="s">
        <v>243</v>
      </c>
      <c r="BM176" s="165" t="s">
        <v>382</v>
      </c>
    </row>
    <row r="177" spans="1:65" s="2" customFormat="1" ht="49.15" customHeight="1" x14ac:dyDescent="0.2">
      <c r="A177" s="29"/>
      <c r="B177" s="152"/>
      <c r="C177" s="167" t="s">
        <v>372</v>
      </c>
      <c r="D177" s="167" t="s">
        <v>401</v>
      </c>
      <c r="E177" s="168" t="s">
        <v>704</v>
      </c>
      <c r="F177" s="169" t="s">
        <v>705</v>
      </c>
      <c r="G177" s="170" t="s">
        <v>385</v>
      </c>
      <c r="H177" s="171">
        <v>1</v>
      </c>
      <c r="I177" s="172"/>
      <c r="J177" s="173">
        <f t="shared" si="10"/>
        <v>0</v>
      </c>
      <c r="K177" s="174"/>
      <c r="L177" s="175"/>
      <c r="M177" s="176" t="s">
        <v>1</v>
      </c>
      <c r="N177" s="177" t="s">
        <v>37</v>
      </c>
      <c r="O177" s="58"/>
      <c r="P177" s="163">
        <f t="shared" si="11"/>
        <v>0</v>
      </c>
      <c r="Q177" s="163">
        <v>0</v>
      </c>
      <c r="R177" s="163">
        <f t="shared" si="12"/>
        <v>0</v>
      </c>
      <c r="S177" s="163">
        <v>0</v>
      </c>
      <c r="T177" s="164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280</v>
      </c>
      <c r="AT177" s="165" t="s">
        <v>401</v>
      </c>
      <c r="AU177" s="165" t="s">
        <v>84</v>
      </c>
      <c r="AY177" s="14" t="s">
        <v>211</v>
      </c>
      <c r="BE177" s="166">
        <f t="shared" si="14"/>
        <v>0</v>
      </c>
      <c r="BF177" s="166">
        <f t="shared" si="15"/>
        <v>0</v>
      </c>
      <c r="BG177" s="166">
        <f t="shared" si="16"/>
        <v>0</v>
      </c>
      <c r="BH177" s="166">
        <f t="shared" si="17"/>
        <v>0</v>
      </c>
      <c r="BI177" s="166">
        <f t="shared" si="18"/>
        <v>0</v>
      </c>
      <c r="BJ177" s="14" t="s">
        <v>84</v>
      </c>
      <c r="BK177" s="166">
        <f t="shared" si="19"/>
        <v>0</v>
      </c>
      <c r="BL177" s="14" t="s">
        <v>243</v>
      </c>
      <c r="BM177" s="165" t="s">
        <v>386</v>
      </c>
    </row>
    <row r="178" spans="1:65" s="2" customFormat="1" ht="24.2" customHeight="1" x14ac:dyDescent="0.2">
      <c r="A178" s="29"/>
      <c r="B178" s="152"/>
      <c r="C178" s="153" t="s">
        <v>304</v>
      </c>
      <c r="D178" s="153" t="s">
        <v>213</v>
      </c>
      <c r="E178" s="154" t="s">
        <v>706</v>
      </c>
      <c r="F178" s="155" t="s">
        <v>707</v>
      </c>
      <c r="G178" s="156" t="s">
        <v>257</v>
      </c>
      <c r="H178" s="157">
        <v>209.58</v>
      </c>
      <c r="I178" s="158"/>
      <c r="J178" s="159">
        <f t="shared" si="10"/>
        <v>0</v>
      </c>
      <c r="K178" s="160"/>
      <c r="L178" s="30"/>
      <c r="M178" s="161" t="s">
        <v>1</v>
      </c>
      <c r="N178" s="162" t="s">
        <v>37</v>
      </c>
      <c r="O178" s="58"/>
      <c r="P178" s="163">
        <f t="shared" si="11"/>
        <v>0</v>
      </c>
      <c r="Q178" s="163">
        <v>2.5000000000000001E-4</v>
      </c>
      <c r="R178" s="163">
        <f t="shared" si="12"/>
        <v>5.2395000000000004E-2</v>
      </c>
      <c r="S178" s="163">
        <v>0</v>
      </c>
      <c r="T178" s="164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243</v>
      </c>
      <c r="AT178" s="165" t="s">
        <v>213</v>
      </c>
      <c r="AU178" s="165" t="s">
        <v>84</v>
      </c>
      <c r="AY178" s="14" t="s">
        <v>211</v>
      </c>
      <c r="BE178" s="166">
        <f t="shared" si="14"/>
        <v>0</v>
      </c>
      <c r="BF178" s="166">
        <f t="shared" si="15"/>
        <v>0</v>
      </c>
      <c r="BG178" s="166">
        <f t="shared" si="16"/>
        <v>0</v>
      </c>
      <c r="BH178" s="166">
        <f t="shared" si="17"/>
        <v>0</v>
      </c>
      <c r="BI178" s="166">
        <f t="shared" si="18"/>
        <v>0</v>
      </c>
      <c r="BJ178" s="14" t="s">
        <v>84</v>
      </c>
      <c r="BK178" s="166">
        <f t="shared" si="19"/>
        <v>0</v>
      </c>
      <c r="BL178" s="14" t="s">
        <v>243</v>
      </c>
      <c r="BM178" s="165" t="s">
        <v>392</v>
      </c>
    </row>
    <row r="179" spans="1:65" s="2" customFormat="1" ht="16.5" customHeight="1" x14ac:dyDescent="0.2">
      <c r="A179" s="29"/>
      <c r="B179" s="152"/>
      <c r="C179" s="153" t="s">
        <v>379</v>
      </c>
      <c r="D179" s="153" t="s">
        <v>213</v>
      </c>
      <c r="E179" s="154" t="s">
        <v>708</v>
      </c>
      <c r="F179" s="155" t="s">
        <v>709</v>
      </c>
      <c r="G179" s="156" t="s">
        <v>216</v>
      </c>
      <c r="H179" s="157">
        <v>29.7</v>
      </c>
      <c r="I179" s="158"/>
      <c r="J179" s="159">
        <f t="shared" si="10"/>
        <v>0</v>
      </c>
      <c r="K179" s="160"/>
      <c r="L179" s="30"/>
      <c r="M179" s="161" t="s">
        <v>1</v>
      </c>
      <c r="N179" s="162" t="s">
        <v>37</v>
      </c>
      <c r="O179" s="58"/>
      <c r="P179" s="163">
        <f t="shared" si="11"/>
        <v>0</v>
      </c>
      <c r="Q179" s="163">
        <v>0</v>
      </c>
      <c r="R179" s="163">
        <f t="shared" si="12"/>
        <v>0</v>
      </c>
      <c r="S179" s="163">
        <v>0</v>
      </c>
      <c r="T179" s="164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243</v>
      </c>
      <c r="AT179" s="165" t="s">
        <v>213</v>
      </c>
      <c r="AU179" s="165" t="s">
        <v>84</v>
      </c>
      <c r="AY179" s="14" t="s">
        <v>211</v>
      </c>
      <c r="BE179" s="166">
        <f t="shared" si="14"/>
        <v>0</v>
      </c>
      <c r="BF179" s="166">
        <f t="shared" si="15"/>
        <v>0</v>
      </c>
      <c r="BG179" s="166">
        <f t="shared" si="16"/>
        <v>0</v>
      </c>
      <c r="BH179" s="166">
        <f t="shared" si="17"/>
        <v>0</v>
      </c>
      <c r="BI179" s="166">
        <f t="shared" si="18"/>
        <v>0</v>
      </c>
      <c r="BJ179" s="14" t="s">
        <v>84</v>
      </c>
      <c r="BK179" s="166">
        <f t="shared" si="19"/>
        <v>0</v>
      </c>
      <c r="BL179" s="14" t="s">
        <v>243</v>
      </c>
      <c r="BM179" s="165" t="s">
        <v>399</v>
      </c>
    </row>
    <row r="180" spans="1:65" s="2" customFormat="1" ht="66.75" customHeight="1" x14ac:dyDescent="0.2">
      <c r="A180" s="29"/>
      <c r="B180" s="152"/>
      <c r="C180" s="167" t="s">
        <v>307</v>
      </c>
      <c r="D180" s="167" t="s">
        <v>401</v>
      </c>
      <c r="E180" s="168" t="s">
        <v>710</v>
      </c>
      <c r="F180" s="169" t="s">
        <v>711</v>
      </c>
      <c r="G180" s="170" t="s">
        <v>385</v>
      </c>
      <c r="H180" s="171">
        <v>1</v>
      </c>
      <c r="I180" s="172"/>
      <c r="J180" s="173">
        <f t="shared" si="10"/>
        <v>0</v>
      </c>
      <c r="K180" s="174"/>
      <c r="L180" s="175"/>
      <c r="M180" s="176" t="s">
        <v>1</v>
      </c>
      <c r="N180" s="177" t="s">
        <v>37</v>
      </c>
      <c r="O180" s="58"/>
      <c r="P180" s="163">
        <f t="shared" si="11"/>
        <v>0</v>
      </c>
      <c r="Q180" s="163">
        <v>0</v>
      </c>
      <c r="R180" s="163">
        <f t="shared" si="12"/>
        <v>0</v>
      </c>
      <c r="S180" s="163">
        <v>0</v>
      </c>
      <c r="T180" s="164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280</v>
      </c>
      <c r="AT180" s="165" t="s">
        <v>401</v>
      </c>
      <c r="AU180" s="165" t="s">
        <v>84</v>
      </c>
      <c r="AY180" s="14" t="s">
        <v>211</v>
      </c>
      <c r="BE180" s="166">
        <f t="shared" si="14"/>
        <v>0</v>
      </c>
      <c r="BF180" s="166">
        <f t="shared" si="15"/>
        <v>0</v>
      </c>
      <c r="BG180" s="166">
        <f t="shared" si="16"/>
        <v>0</v>
      </c>
      <c r="BH180" s="166">
        <f t="shared" si="17"/>
        <v>0</v>
      </c>
      <c r="BI180" s="166">
        <f t="shared" si="18"/>
        <v>0</v>
      </c>
      <c r="BJ180" s="14" t="s">
        <v>84</v>
      </c>
      <c r="BK180" s="166">
        <f t="shared" si="19"/>
        <v>0</v>
      </c>
      <c r="BL180" s="14" t="s">
        <v>243</v>
      </c>
      <c r="BM180" s="165" t="s">
        <v>404</v>
      </c>
    </row>
    <row r="181" spans="1:65" s="2" customFormat="1" ht="66.75" customHeight="1" x14ac:dyDescent="0.2">
      <c r="A181" s="29"/>
      <c r="B181" s="152"/>
      <c r="C181" s="167" t="s">
        <v>389</v>
      </c>
      <c r="D181" s="167" t="s">
        <v>401</v>
      </c>
      <c r="E181" s="168" t="s">
        <v>712</v>
      </c>
      <c r="F181" s="169" t="s">
        <v>713</v>
      </c>
      <c r="G181" s="170" t="s">
        <v>385</v>
      </c>
      <c r="H181" s="171">
        <v>1</v>
      </c>
      <c r="I181" s="172"/>
      <c r="J181" s="173">
        <f t="shared" si="10"/>
        <v>0</v>
      </c>
      <c r="K181" s="174"/>
      <c r="L181" s="175"/>
      <c r="M181" s="176" t="s">
        <v>1</v>
      </c>
      <c r="N181" s="177" t="s">
        <v>37</v>
      </c>
      <c r="O181" s="58"/>
      <c r="P181" s="163">
        <f t="shared" si="11"/>
        <v>0</v>
      </c>
      <c r="Q181" s="163">
        <v>0</v>
      </c>
      <c r="R181" s="163">
        <f t="shared" si="12"/>
        <v>0</v>
      </c>
      <c r="S181" s="163">
        <v>0</v>
      </c>
      <c r="T181" s="164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280</v>
      </c>
      <c r="AT181" s="165" t="s">
        <v>401</v>
      </c>
      <c r="AU181" s="165" t="s">
        <v>84</v>
      </c>
      <c r="AY181" s="14" t="s">
        <v>211</v>
      </c>
      <c r="BE181" s="166">
        <f t="shared" si="14"/>
        <v>0</v>
      </c>
      <c r="BF181" s="166">
        <f t="shared" si="15"/>
        <v>0</v>
      </c>
      <c r="BG181" s="166">
        <f t="shared" si="16"/>
        <v>0</v>
      </c>
      <c r="BH181" s="166">
        <f t="shared" si="17"/>
        <v>0</v>
      </c>
      <c r="BI181" s="166">
        <f t="shared" si="18"/>
        <v>0</v>
      </c>
      <c r="BJ181" s="14" t="s">
        <v>84</v>
      </c>
      <c r="BK181" s="166">
        <f t="shared" si="19"/>
        <v>0</v>
      </c>
      <c r="BL181" s="14" t="s">
        <v>243</v>
      </c>
      <c r="BM181" s="165" t="s">
        <v>407</v>
      </c>
    </row>
    <row r="182" spans="1:65" s="2" customFormat="1" ht="55.5" customHeight="1" x14ac:dyDescent="0.2">
      <c r="A182" s="29"/>
      <c r="B182" s="152"/>
      <c r="C182" s="167" t="s">
        <v>311</v>
      </c>
      <c r="D182" s="167" t="s">
        <v>401</v>
      </c>
      <c r="E182" s="168" t="s">
        <v>714</v>
      </c>
      <c r="F182" s="169" t="s">
        <v>715</v>
      </c>
      <c r="G182" s="170" t="s">
        <v>385</v>
      </c>
      <c r="H182" s="171">
        <v>2</v>
      </c>
      <c r="I182" s="172"/>
      <c r="J182" s="173">
        <f t="shared" si="10"/>
        <v>0</v>
      </c>
      <c r="K182" s="174"/>
      <c r="L182" s="175"/>
      <c r="M182" s="176" t="s">
        <v>1</v>
      </c>
      <c r="N182" s="177" t="s">
        <v>37</v>
      </c>
      <c r="O182" s="58"/>
      <c r="P182" s="163">
        <f t="shared" si="11"/>
        <v>0</v>
      </c>
      <c r="Q182" s="163">
        <v>0</v>
      </c>
      <c r="R182" s="163">
        <f t="shared" si="12"/>
        <v>0</v>
      </c>
      <c r="S182" s="163">
        <v>0</v>
      </c>
      <c r="T182" s="164">
        <f t="shared" si="1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280</v>
      </c>
      <c r="AT182" s="165" t="s">
        <v>401</v>
      </c>
      <c r="AU182" s="165" t="s">
        <v>84</v>
      </c>
      <c r="AY182" s="14" t="s">
        <v>211</v>
      </c>
      <c r="BE182" s="166">
        <f t="shared" si="14"/>
        <v>0</v>
      </c>
      <c r="BF182" s="166">
        <f t="shared" si="15"/>
        <v>0</v>
      </c>
      <c r="BG182" s="166">
        <f t="shared" si="16"/>
        <v>0</v>
      </c>
      <c r="BH182" s="166">
        <f t="shared" si="17"/>
        <v>0</v>
      </c>
      <c r="BI182" s="166">
        <f t="shared" si="18"/>
        <v>0</v>
      </c>
      <c r="BJ182" s="14" t="s">
        <v>84</v>
      </c>
      <c r="BK182" s="166">
        <f t="shared" si="19"/>
        <v>0</v>
      </c>
      <c r="BL182" s="14" t="s">
        <v>243</v>
      </c>
      <c r="BM182" s="165" t="s">
        <v>411</v>
      </c>
    </row>
    <row r="183" spans="1:65" s="2" customFormat="1" ht="55.5" customHeight="1" x14ac:dyDescent="0.2">
      <c r="A183" s="29"/>
      <c r="B183" s="152"/>
      <c r="C183" s="167" t="s">
        <v>400</v>
      </c>
      <c r="D183" s="167" t="s">
        <v>401</v>
      </c>
      <c r="E183" s="168" t="s">
        <v>716</v>
      </c>
      <c r="F183" s="169" t="s">
        <v>717</v>
      </c>
      <c r="G183" s="170" t="s">
        <v>385</v>
      </c>
      <c r="H183" s="171">
        <v>1</v>
      </c>
      <c r="I183" s="172"/>
      <c r="J183" s="173">
        <f t="shared" si="10"/>
        <v>0</v>
      </c>
      <c r="K183" s="174"/>
      <c r="L183" s="175"/>
      <c r="M183" s="176" t="s">
        <v>1</v>
      </c>
      <c r="N183" s="177" t="s">
        <v>37</v>
      </c>
      <c r="O183" s="58"/>
      <c r="P183" s="163">
        <f t="shared" si="11"/>
        <v>0</v>
      </c>
      <c r="Q183" s="163">
        <v>0</v>
      </c>
      <c r="R183" s="163">
        <f t="shared" si="12"/>
        <v>0</v>
      </c>
      <c r="S183" s="163">
        <v>0</v>
      </c>
      <c r="T183" s="164">
        <f t="shared" si="1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280</v>
      </c>
      <c r="AT183" s="165" t="s">
        <v>401</v>
      </c>
      <c r="AU183" s="165" t="s">
        <v>84</v>
      </c>
      <c r="AY183" s="14" t="s">
        <v>211</v>
      </c>
      <c r="BE183" s="166">
        <f t="shared" si="14"/>
        <v>0</v>
      </c>
      <c r="BF183" s="166">
        <f t="shared" si="15"/>
        <v>0</v>
      </c>
      <c r="BG183" s="166">
        <f t="shared" si="16"/>
        <v>0</v>
      </c>
      <c r="BH183" s="166">
        <f t="shared" si="17"/>
        <v>0</v>
      </c>
      <c r="BI183" s="166">
        <f t="shared" si="18"/>
        <v>0</v>
      </c>
      <c r="BJ183" s="14" t="s">
        <v>84</v>
      </c>
      <c r="BK183" s="166">
        <f t="shared" si="19"/>
        <v>0</v>
      </c>
      <c r="BL183" s="14" t="s">
        <v>243</v>
      </c>
      <c r="BM183" s="165" t="s">
        <v>415</v>
      </c>
    </row>
    <row r="184" spans="1:65" s="2" customFormat="1" ht="76.349999999999994" customHeight="1" x14ac:dyDescent="0.2">
      <c r="A184" s="29"/>
      <c r="B184" s="152"/>
      <c r="C184" s="167" t="s">
        <v>314</v>
      </c>
      <c r="D184" s="167" t="s">
        <v>401</v>
      </c>
      <c r="E184" s="168" t="s">
        <v>718</v>
      </c>
      <c r="F184" s="169" t="s">
        <v>719</v>
      </c>
      <c r="G184" s="170" t="s">
        <v>385</v>
      </c>
      <c r="H184" s="171">
        <v>1</v>
      </c>
      <c r="I184" s="172"/>
      <c r="J184" s="173">
        <f t="shared" si="10"/>
        <v>0</v>
      </c>
      <c r="K184" s="174"/>
      <c r="L184" s="175"/>
      <c r="M184" s="176" t="s">
        <v>1</v>
      </c>
      <c r="N184" s="177" t="s">
        <v>37</v>
      </c>
      <c r="O184" s="58"/>
      <c r="P184" s="163">
        <f t="shared" si="11"/>
        <v>0</v>
      </c>
      <c r="Q184" s="163">
        <v>0</v>
      </c>
      <c r="R184" s="163">
        <f t="shared" si="12"/>
        <v>0</v>
      </c>
      <c r="S184" s="163">
        <v>0</v>
      </c>
      <c r="T184" s="164">
        <f t="shared" si="1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280</v>
      </c>
      <c r="AT184" s="165" t="s">
        <v>401</v>
      </c>
      <c r="AU184" s="165" t="s">
        <v>84</v>
      </c>
      <c r="AY184" s="14" t="s">
        <v>211</v>
      </c>
      <c r="BE184" s="166">
        <f t="shared" si="14"/>
        <v>0</v>
      </c>
      <c r="BF184" s="166">
        <f t="shared" si="15"/>
        <v>0</v>
      </c>
      <c r="BG184" s="166">
        <f t="shared" si="16"/>
        <v>0</v>
      </c>
      <c r="BH184" s="166">
        <f t="shared" si="17"/>
        <v>0</v>
      </c>
      <c r="BI184" s="166">
        <f t="shared" si="18"/>
        <v>0</v>
      </c>
      <c r="BJ184" s="14" t="s">
        <v>84</v>
      </c>
      <c r="BK184" s="166">
        <f t="shared" si="19"/>
        <v>0</v>
      </c>
      <c r="BL184" s="14" t="s">
        <v>243</v>
      </c>
      <c r="BM184" s="165" t="s">
        <v>421</v>
      </c>
    </row>
    <row r="185" spans="1:65" s="2" customFormat="1" ht="24.2" customHeight="1" x14ac:dyDescent="0.2">
      <c r="A185" s="29"/>
      <c r="B185" s="152"/>
      <c r="C185" s="153" t="s">
        <v>408</v>
      </c>
      <c r="D185" s="153" t="s">
        <v>213</v>
      </c>
      <c r="E185" s="154" t="s">
        <v>720</v>
      </c>
      <c r="F185" s="155" t="s">
        <v>721</v>
      </c>
      <c r="G185" s="156" t="s">
        <v>385</v>
      </c>
      <c r="H185" s="157">
        <v>17</v>
      </c>
      <c r="I185" s="158"/>
      <c r="J185" s="159">
        <f t="shared" si="10"/>
        <v>0</v>
      </c>
      <c r="K185" s="160"/>
      <c r="L185" s="30"/>
      <c r="M185" s="161" t="s">
        <v>1</v>
      </c>
      <c r="N185" s="162" t="s">
        <v>37</v>
      </c>
      <c r="O185" s="58"/>
      <c r="P185" s="163">
        <f t="shared" si="11"/>
        <v>0</v>
      </c>
      <c r="Q185" s="163">
        <v>0</v>
      </c>
      <c r="R185" s="163">
        <f t="shared" si="12"/>
        <v>0</v>
      </c>
      <c r="S185" s="163">
        <v>4.0000000000000001E-3</v>
      </c>
      <c r="T185" s="164">
        <f t="shared" si="13"/>
        <v>6.8000000000000005E-2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243</v>
      </c>
      <c r="AT185" s="165" t="s">
        <v>213</v>
      </c>
      <c r="AU185" s="165" t="s">
        <v>84</v>
      </c>
      <c r="AY185" s="14" t="s">
        <v>211</v>
      </c>
      <c r="BE185" s="166">
        <f t="shared" si="14"/>
        <v>0</v>
      </c>
      <c r="BF185" s="166">
        <f t="shared" si="15"/>
        <v>0</v>
      </c>
      <c r="BG185" s="166">
        <f t="shared" si="16"/>
        <v>0</v>
      </c>
      <c r="BH185" s="166">
        <f t="shared" si="17"/>
        <v>0</v>
      </c>
      <c r="BI185" s="166">
        <f t="shared" si="18"/>
        <v>0</v>
      </c>
      <c r="BJ185" s="14" t="s">
        <v>84</v>
      </c>
      <c r="BK185" s="166">
        <f t="shared" si="19"/>
        <v>0</v>
      </c>
      <c r="BL185" s="14" t="s">
        <v>243</v>
      </c>
      <c r="BM185" s="165" t="s">
        <v>424</v>
      </c>
    </row>
    <row r="186" spans="1:65" s="2" customFormat="1" ht="24.2" customHeight="1" x14ac:dyDescent="0.2">
      <c r="A186" s="29"/>
      <c r="B186" s="152"/>
      <c r="C186" s="153" t="s">
        <v>322</v>
      </c>
      <c r="D186" s="153" t="s">
        <v>213</v>
      </c>
      <c r="E186" s="154" t="s">
        <v>722</v>
      </c>
      <c r="F186" s="155" t="s">
        <v>723</v>
      </c>
      <c r="G186" s="156" t="s">
        <v>385</v>
      </c>
      <c r="H186" s="157">
        <v>41</v>
      </c>
      <c r="I186" s="158"/>
      <c r="J186" s="159">
        <f t="shared" si="10"/>
        <v>0</v>
      </c>
      <c r="K186" s="160"/>
      <c r="L186" s="30"/>
      <c r="M186" s="161" t="s">
        <v>1</v>
      </c>
      <c r="N186" s="162" t="s">
        <v>37</v>
      </c>
      <c r="O186" s="58"/>
      <c r="P186" s="163">
        <f t="shared" si="11"/>
        <v>0</v>
      </c>
      <c r="Q186" s="163">
        <v>0</v>
      </c>
      <c r="R186" s="163">
        <f t="shared" si="12"/>
        <v>0</v>
      </c>
      <c r="S186" s="163">
        <v>8.0000000000000002E-3</v>
      </c>
      <c r="T186" s="164">
        <f t="shared" si="13"/>
        <v>0.32800000000000001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243</v>
      </c>
      <c r="AT186" s="165" t="s">
        <v>213</v>
      </c>
      <c r="AU186" s="165" t="s">
        <v>84</v>
      </c>
      <c r="AY186" s="14" t="s">
        <v>211</v>
      </c>
      <c r="BE186" s="166">
        <f t="shared" si="14"/>
        <v>0</v>
      </c>
      <c r="BF186" s="166">
        <f t="shared" si="15"/>
        <v>0</v>
      </c>
      <c r="BG186" s="166">
        <f t="shared" si="16"/>
        <v>0</v>
      </c>
      <c r="BH186" s="166">
        <f t="shared" si="17"/>
        <v>0</v>
      </c>
      <c r="BI186" s="166">
        <f t="shared" si="18"/>
        <v>0</v>
      </c>
      <c r="BJ186" s="14" t="s">
        <v>84</v>
      </c>
      <c r="BK186" s="166">
        <f t="shared" si="19"/>
        <v>0</v>
      </c>
      <c r="BL186" s="14" t="s">
        <v>243</v>
      </c>
      <c r="BM186" s="165" t="s">
        <v>428</v>
      </c>
    </row>
    <row r="187" spans="1:65" s="2" customFormat="1" ht="24.2" customHeight="1" x14ac:dyDescent="0.2">
      <c r="A187" s="29"/>
      <c r="B187" s="152"/>
      <c r="C187" s="153" t="s">
        <v>418</v>
      </c>
      <c r="D187" s="153" t="s">
        <v>213</v>
      </c>
      <c r="E187" s="154" t="s">
        <v>724</v>
      </c>
      <c r="F187" s="155" t="s">
        <v>725</v>
      </c>
      <c r="G187" s="156" t="s">
        <v>414</v>
      </c>
      <c r="H187" s="178"/>
      <c r="I187" s="158"/>
      <c r="J187" s="159">
        <f t="shared" si="10"/>
        <v>0</v>
      </c>
      <c r="K187" s="160"/>
      <c r="L187" s="30"/>
      <c r="M187" s="161" t="s">
        <v>1</v>
      </c>
      <c r="N187" s="162" t="s">
        <v>37</v>
      </c>
      <c r="O187" s="58"/>
      <c r="P187" s="163">
        <f t="shared" si="11"/>
        <v>0</v>
      </c>
      <c r="Q187" s="163">
        <v>0</v>
      </c>
      <c r="R187" s="163">
        <f t="shared" si="12"/>
        <v>0</v>
      </c>
      <c r="S187" s="163">
        <v>0</v>
      </c>
      <c r="T187" s="164">
        <f t="shared" si="1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243</v>
      </c>
      <c r="AT187" s="165" t="s">
        <v>213</v>
      </c>
      <c r="AU187" s="165" t="s">
        <v>84</v>
      </c>
      <c r="AY187" s="14" t="s">
        <v>211</v>
      </c>
      <c r="BE187" s="166">
        <f t="shared" si="14"/>
        <v>0</v>
      </c>
      <c r="BF187" s="166">
        <f t="shared" si="15"/>
        <v>0</v>
      </c>
      <c r="BG187" s="166">
        <f t="shared" si="16"/>
        <v>0</v>
      </c>
      <c r="BH187" s="166">
        <f t="shared" si="17"/>
        <v>0</v>
      </c>
      <c r="BI187" s="166">
        <f t="shared" si="18"/>
        <v>0</v>
      </c>
      <c r="BJ187" s="14" t="s">
        <v>84</v>
      </c>
      <c r="BK187" s="166">
        <f t="shared" si="19"/>
        <v>0</v>
      </c>
      <c r="BL187" s="14" t="s">
        <v>243</v>
      </c>
      <c r="BM187" s="165" t="s">
        <v>431</v>
      </c>
    </row>
    <row r="188" spans="1:65" s="12" customFormat="1" ht="22.9" customHeight="1" x14ac:dyDescent="0.2">
      <c r="B188" s="139"/>
      <c r="D188" s="140" t="s">
        <v>70</v>
      </c>
      <c r="E188" s="150" t="s">
        <v>629</v>
      </c>
      <c r="F188" s="150" t="s">
        <v>630</v>
      </c>
      <c r="I188" s="142"/>
      <c r="J188" s="151">
        <f>BK188</f>
        <v>0</v>
      </c>
      <c r="L188" s="139"/>
      <c r="M188" s="144"/>
      <c r="N188" s="145"/>
      <c r="O188" s="145"/>
      <c r="P188" s="146">
        <f>SUM(P189:P213)</f>
        <v>0</v>
      </c>
      <c r="Q188" s="145"/>
      <c r="R188" s="146">
        <f>SUM(R189:R213)</f>
        <v>0.15174841249999999</v>
      </c>
      <c r="S188" s="145"/>
      <c r="T188" s="147">
        <f>SUM(T189:T213)</f>
        <v>1.2374999999999999E-2</v>
      </c>
      <c r="AR188" s="140" t="s">
        <v>84</v>
      </c>
      <c r="AT188" s="148" t="s">
        <v>70</v>
      </c>
      <c r="AU188" s="148" t="s">
        <v>78</v>
      </c>
      <c r="AY188" s="140" t="s">
        <v>211</v>
      </c>
      <c r="BK188" s="149">
        <f>SUM(BK189:BK213)</f>
        <v>0</v>
      </c>
    </row>
    <row r="189" spans="1:65" s="2" customFormat="1" ht="16.5" customHeight="1" x14ac:dyDescent="0.2">
      <c r="A189" s="29"/>
      <c r="B189" s="152"/>
      <c r="C189" s="153" t="s">
        <v>326</v>
      </c>
      <c r="D189" s="153" t="s">
        <v>213</v>
      </c>
      <c r="E189" s="154" t="s">
        <v>726</v>
      </c>
      <c r="F189" s="155" t="s">
        <v>727</v>
      </c>
      <c r="G189" s="156" t="s">
        <v>257</v>
      </c>
      <c r="H189" s="157">
        <v>6.7</v>
      </c>
      <c r="I189" s="158"/>
      <c r="J189" s="159">
        <f t="shared" ref="J189:J213" si="20">ROUND(I189*H189,2)</f>
        <v>0</v>
      </c>
      <c r="K189" s="160"/>
      <c r="L189" s="30"/>
      <c r="M189" s="161" t="s">
        <v>1</v>
      </c>
      <c r="N189" s="162" t="s">
        <v>37</v>
      </c>
      <c r="O189" s="58"/>
      <c r="P189" s="163">
        <f t="shared" ref="P189:P213" si="21">O189*H189</f>
        <v>0</v>
      </c>
      <c r="Q189" s="163">
        <v>2.1499999999999999E-4</v>
      </c>
      <c r="R189" s="163">
        <f t="shared" ref="R189:R213" si="22">Q189*H189</f>
        <v>1.4404999999999999E-3</v>
      </c>
      <c r="S189" s="163">
        <v>0</v>
      </c>
      <c r="T189" s="164">
        <f t="shared" ref="T189:T213" si="23"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243</v>
      </c>
      <c r="AT189" s="165" t="s">
        <v>213</v>
      </c>
      <c r="AU189" s="165" t="s">
        <v>84</v>
      </c>
      <c r="AY189" s="14" t="s">
        <v>211</v>
      </c>
      <c r="BE189" s="166">
        <f t="shared" ref="BE189:BE213" si="24">IF(N189="základná",J189,0)</f>
        <v>0</v>
      </c>
      <c r="BF189" s="166">
        <f t="shared" ref="BF189:BF213" si="25">IF(N189="znížená",J189,0)</f>
        <v>0</v>
      </c>
      <c r="BG189" s="166">
        <f t="shared" ref="BG189:BG213" si="26">IF(N189="zákl. prenesená",J189,0)</f>
        <v>0</v>
      </c>
      <c r="BH189" s="166">
        <f t="shared" ref="BH189:BH213" si="27">IF(N189="zníž. prenesená",J189,0)</f>
        <v>0</v>
      </c>
      <c r="BI189" s="166">
        <f t="shared" ref="BI189:BI213" si="28">IF(N189="nulová",J189,0)</f>
        <v>0</v>
      </c>
      <c r="BJ189" s="14" t="s">
        <v>84</v>
      </c>
      <c r="BK189" s="166">
        <f t="shared" ref="BK189:BK213" si="29">ROUND(I189*H189,2)</f>
        <v>0</v>
      </c>
      <c r="BL189" s="14" t="s">
        <v>243</v>
      </c>
      <c r="BM189" s="165" t="s">
        <v>435</v>
      </c>
    </row>
    <row r="190" spans="1:65" s="2" customFormat="1" ht="76.349999999999994" customHeight="1" x14ac:dyDescent="0.2">
      <c r="A190" s="29"/>
      <c r="B190" s="152"/>
      <c r="C190" s="167" t="s">
        <v>425</v>
      </c>
      <c r="D190" s="167" t="s">
        <v>401</v>
      </c>
      <c r="E190" s="168" t="s">
        <v>728</v>
      </c>
      <c r="F190" s="169" t="s">
        <v>729</v>
      </c>
      <c r="G190" s="170" t="s">
        <v>385</v>
      </c>
      <c r="H190" s="171">
        <v>1</v>
      </c>
      <c r="I190" s="172"/>
      <c r="J190" s="173">
        <f t="shared" si="20"/>
        <v>0</v>
      </c>
      <c r="K190" s="174"/>
      <c r="L190" s="175"/>
      <c r="M190" s="176" t="s">
        <v>1</v>
      </c>
      <c r="N190" s="177" t="s">
        <v>37</v>
      </c>
      <c r="O190" s="58"/>
      <c r="P190" s="163">
        <f t="shared" si="21"/>
        <v>0</v>
      </c>
      <c r="Q190" s="163">
        <v>0</v>
      </c>
      <c r="R190" s="163">
        <f t="shared" si="22"/>
        <v>0</v>
      </c>
      <c r="S190" s="163">
        <v>0</v>
      </c>
      <c r="T190" s="164">
        <f t="shared" si="2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280</v>
      </c>
      <c r="AT190" s="165" t="s">
        <v>401</v>
      </c>
      <c r="AU190" s="165" t="s">
        <v>84</v>
      </c>
      <c r="AY190" s="14" t="s">
        <v>211</v>
      </c>
      <c r="BE190" s="166">
        <f t="shared" si="24"/>
        <v>0</v>
      </c>
      <c r="BF190" s="166">
        <f t="shared" si="25"/>
        <v>0</v>
      </c>
      <c r="BG190" s="166">
        <f t="shared" si="26"/>
        <v>0</v>
      </c>
      <c r="BH190" s="166">
        <f t="shared" si="27"/>
        <v>0</v>
      </c>
      <c r="BI190" s="166">
        <f t="shared" si="28"/>
        <v>0</v>
      </c>
      <c r="BJ190" s="14" t="s">
        <v>84</v>
      </c>
      <c r="BK190" s="166">
        <f t="shared" si="29"/>
        <v>0</v>
      </c>
      <c r="BL190" s="14" t="s">
        <v>243</v>
      </c>
      <c r="BM190" s="165" t="s">
        <v>438</v>
      </c>
    </row>
    <row r="191" spans="1:65" s="2" customFormat="1" ht="24.2" customHeight="1" x14ac:dyDescent="0.2">
      <c r="A191" s="29"/>
      <c r="B191" s="152"/>
      <c r="C191" s="153" t="s">
        <v>329</v>
      </c>
      <c r="D191" s="153" t="s">
        <v>213</v>
      </c>
      <c r="E191" s="154" t="s">
        <v>629</v>
      </c>
      <c r="F191" s="155" t="s">
        <v>730</v>
      </c>
      <c r="G191" s="156" t="s">
        <v>216</v>
      </c>
      <c r="H191" s="157">
        <v>1.41</v>
      </c>
      <c r="I191" s="158"/>
      <c r="J191" s="159">
        <f t="shared" si="20"/>
        <v>0</v>
      </c>
      <c r="K191" s="160"/>
      <c r="L191" s="30"/>
      <c r="M191" s="161" t="s">
        <v>1</v>
      </c>
      <c r="N191" s="162" t="s">
        <v>37</v>
      </c>
      <c r="O191" s="58"/>
      <c r="P191" s="163">
        <f t="shared" si="21"/>
        <v>0</v>
      </c>
      <c r="Q191" s="163">
        <v>0</v>
      </c>
      <c r="R191" s="163">
        <f t="shared" si="22"/>
        <v>0</v>
      </c>
      <c r="S191" s="163">
        <v>0</v>
      </c>
      <c r="T191" s="164">
        <f t="shared" si="2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243</v>
      </c>
      <c r="AT191" s="165" t="s">
        <v>213</v>
      </c>
      <c r="AU191" s="165" t="s">
        <v>84</v>
      </c>
      <c r="AY191" s="14" t="s">
        <v>211</v>
      </c>
      <c r="BE191" s="166">
        <f t="shared" si="24"/>
        <v>0</v>
      </c>
      <c r="BF191" s="166">
        <f t="shared" si="25"/>
        <v>0</v>
      </c>
      <c r="BG191" s="166">
        <f t="shared" si="26"/>
        <v>0</v>
      </c>
      <c r="BH191" s="166">
        <f t="shared" si="27"/>
        <v>0</v>
      </c>
      <c r="BI191" s="166">
        <f t="shared" si="28"/>
        <v>0</v>
      </c>
      <c r="BJ191" s="14" t="s">
        <v>84</v>
      </c>
      <c r="BK191" s="166">
        <f t="shared" si="29"/>
        <v>0</v>
      </c>
      <c r="BL191" s="14" t="s">
        <v>243</v>
      </c>
      <c r="BM191" s="165" t="s">
        <v>444</v>
      </c>
    </row>
    <row r="192" spans="1:65" s="2" customFormat="1" ht="33" customHeight="1" x14ac:dyDescent="0.2">
      <c r="A192" s="29"/>
      <c r="B192" s="152"/>
      <c r="C192" s="153" t="s">
        <v>432</v>
      </c>
      <c r="D192" s="153" t="s">
        <v>213</v>
      </c>
      <c r="E192" s="154" t="s">
        <v>731</v>
      </c>
      <c r="F192" s="155" t="s">
        <v>732</v>
      </c>
      <c r="G192" s="156" t="s">
        <v>216</v>
      </c>
      <c r="H192" s="157">
        <v>27.5</v>
      </c>
      <c r="I192" s="158"/>
      <c r="J192" s="159">
        <f t="shared" si="20"/>
        <v>0</v>
      </c>
      <c r="K192" s="160"/>
      <c r="L192" s="30"/>
      <c r="M192" s="161" t="s">
        <v>1</v>
      </c>
      <c r="N192" s="162" t="s">
        <v>37</v>
      </c>
      <c r="O192" s="58"/>
      <c r="P192" s="163">
        <f t="shared" si="21"/>
        <v>0</v>
      </c>
      <c r="Q192" s="163">
        <v>0</v>
      </c>
      <c r="R192" s="163">
        <f t="shared" si="22"/>
        <v>0</v>
      </c>
      <c r="S192" s="163">
        <v>0</v>
      </c>
      <c r="T192" s="164">
        <f t="shared" si="2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243</v>
      </c>
      <c r="AT192" s="165" t="s">
        <v>213</v>
      </c>
      <c r="AU192" s="165" t="s">
        <v>84</v>
      </c>
      <c r="AY192" s="14" t="s">
        <v>211</v>
      </c>
      <c r="BE192" s="166">
        <f t="shared" si="24"/>
        <v>0</v>
      </c>
      <c r="BF192" s="166">
        <f t="shared" si="25"/>
        <v>0</v>
      </c>
      <c r="BG192" s="166">
        <f t="shared" si="26"/>
        <v>0</v>
      </c>
      <c r="BH192" s="166">
        <f t="shared" si="27"/>
        <v>0</v>
      </c>
      <c r="BI192" s="166">
        <f t="shared" si="28"/>
        <v>0</v>
      </c>
      <c r="BJ192" s="14" t="s">
        <v>84</v>
      </c>
      <c r="BK192" s="166">
        <f t="shared" si="29"/>
        <v>0</v>
      </c>
      <c r="BL192" s="14" t="s">
        <v>243</v>
      </c>
      <c r="BM192" s="165" t="s">
        <v>447</v>
      </c>
    </row>
    <row r="193" spans="1:65" s="2" customFormat="1" ht="21.75" customHeight="1" x14ac:dyDescent="0.2">
      <c r="A193" s="29"/>
      <c r="B193" s="152"/>
      <c r="C193" s="153" t="s">
        <v>333</v>
      </c>
      <c r="D193" s="153" t="s">
        <v>213</v>
      </c>
      <c r="E193" s="154" t="s">
        <v>733</v>
      </c>
      <c r="F193" s="188" t="s">
        <v>734</v>
      </c>
      <c r="G193" s="156" t="s">
        <v>385</v>
      </c>
      <c r="H193" s="157">
        <v>1</v>
      </c>
      <c r="I193" s="158"/>
      <c r="J193" s="159">
        <f t="shared" si="20"/>
        <v>0</v>
      </c>
      <c r="K193" s="160"/>
      <c r="L193" s="30"/>
      <c r="M193" s="161" t="s">
        <v>1</v>
      </c>
      <c r="N193" s="162" t="s">
        <v>37</v>
      </c>
      <c r="O193" s="58"/>
      <c r="P193" s="163">
        <f t="shared" si="21"/>
        <v>0</v>
      </c>
      <c r="Q193" s="163">
        <v>0</v>
      </c>
      <c r="R193" s="163">
        <f t="shared" si="22"/>
        <v>0</v>
      </c>
      <c r="S193" s="163">
        <v>0</v>
      </c>
      <c r="T193" s="164">
        <f t="shared" si="2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243</v>
      </c>
      <c r="AT193" s="165" t="s">
        <v>213</v>
      </c>
      <c r="AU193" s="165" t="s">
        <v>84</v>
      </c>
      <c r="AY193" s="14" t="s">
        <v>211</v>
      </c>
      <c r="BE193" s="166">
        <f t="shared" si="24"/>
        <v>0</v>
      </c>
      <c r="BF193" s="166">
        <f t="shared" si="25"/>
        <v>0</v>
      </c>
      <c r="BG193" s="166">
        <f t="shared" si="26"/>
        <v>0</v>
      </c>
      <c r="BH193" s="166">
        <f t="shared" si="27"/>
        <v>0</v>
      </c>
      <c r="BI193" s="166">
        <f t="shared" si="28"/>
        <v>0</v>
      </c>
      <c r="BJ193" s="14" t="s">
        <v>84</v>
      </c>
      <c r="BK193" s="166">
        <f t="shared" si="29"/>
        <v>0</v>
      </c>
      <c r="BL193" s="14" t="s">
        <v>243</v>
      </c>
      <c r="BM193" s="165" t="s">
        <v>451</v>
      </c>
    </row>
    <row r="194" spans="1:65" s="2" customFormat="1" ht="21.75" customHeight="1" x14ac:dyDescent="0.2">
      <c r="A194" s="29"/>
      <c r="B194" s="152"/>
      <c r="C194" s="153" t="s">
        <v>441</v>
      </c>
      <c r="D194" s="153" t="s">
        <v>213</v>
      </c>
      <c r="E194" s="154" t="s">
        <v>735</v>
      </c>
      <c r="F194" s="188" t="s">
        <v>3468</v>
      </c>
      <c r="G194" s="156" t="s">
        <v>385</v>
      </c>
      <c r="H194" s="189">
        <v>3</v>
      </c>
      <c r="I194" s="158"/>
      <c r="J194" s="159">
        <f t="shared" si="20"/>
        <v>0</v>
      </c>
      <c r="K194" s="160"/>
      <c r="L194" s="30"/>
      <c r="M194" s="161" t="s">
        <v>1</v>
      </c>
      <c r="N194" s="162" t="s">
        <v>37</v>
      </c>
      <c r="O194" s="58"/>
      <c r="P194" s="163">
        <f t="shared" si="21"/>
        <v>0</v>
      </c>
      <c r="Q194" s="163">
        <v>0</v>
      </c>
      <c r="R194" s="163">
        <f t="shared" si="22"/>
        <v>0</v>
      </c>
      <c r="S194" s="163">
        <v>0</v>
      </c>
      <c r="T194" s="164">
        <f t="shared" si="2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243</v>
      </c>
      <c r="AT194" s="165" t="s">
        <v>213</v>
      </c>
      <c r="AU194" s="165" t="s">
        <v>84</v>
      </c>
      <c r="AY194" s="14" t="s">
        <v>211</v>
      </c>
      <c r="BE194" s="166">
        <f t="shared" si="24"/>
        <v>0</v>
      </c>
      <c r="BF194" s="166">
        <f t="shared" si="25"/>
        <v>0</v>
      </c>
      <c r="BG194" s="166">
        <f t="shared" si="26"/>
        <v>0</v>
      </c>
      <c r="BH194" s="166">
        <f t="shared" si="27"/>
        <v>0</v>
      </c>
      <c r="BI194" s="166">
        <f t="shared" si="28"/>
        <v>0</v>
      </c>
      <c r="BJ194" s="14" t="s">
        <v>84</v>
      </c>
      <c r="BK194" s="166">
        <f t="shared" si="29"/>
        <v>0</v>
      </c>
      <c r="BL194" s="14" t="s">
        <v>243</v>
      </c>
      <c r="BM194" s="165" t="s">
        <v>454</v>
      </c>
    </row>
    <row r="195" spans="1:65" s="2" customFormat="1" ht="24.2" customHeight="1" x14ac:dyDescent="0.2">
      <c r="A195" s="29"/>
      <c r="B195" s="152"/>
      <c r="C195" s="153" t="s">
        <v>336</v>
      </c>
      <c r="D195" s="153" t="s">
        <v>213</v>
      </c>
      <c r="E195" s="154" t="s">
        <v>736</v>
      </c>
      <c r="F195" s="155" t="s">
        <v>737</v>
      </c>
      <c r="G195" s="156" t="s">
        <v>385</v>
      </c>
      <c r="H195" s="157">
        <v>13</v>
      </c>
      <c r="I195" s="158"/>
      <c r="J195" s="159">
        <f t="shared" si="20"/>
        <v>0</v>
      </c>
      <c r="K195" s="160"/>
      <c r="L195" s="30"/>
      <c r="M195" s="161" t="s">
        <v>1</v>
      </c>
      <c r="N195" s="162" t="s">
        <v>37</v>
      </c>
      <c r="O195" s="58"/>
      <c r="P195" s="163">
        <f t="shared" si="21"/>
        <v>0</v>
      </c>
      <c r="Q195" s="163">
        <v>0</v>
      </c>
      <c r="R195" s="163">
        <f t="shared" si="22"/>
        <v>0</v>
      </c>
      <c r="S195" s="163">
        <v>0</v>
      </c>
      <c r="T195" s="164">
        <f t="shared" si="2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243</v>
      </c>
      <c r="AT195" s="165" t="s">
        <v>213</v>
      </c>
      <c r="AU195" s="165" t="s">
        <v>84</v>
      </c>
      <c r="AY195" s="14" t="s">
        <v>211</v>
      </c>
      <c r="BE195" s="166">
        <f t="shared" si="24"/>
        <v>0</v>
      </c>
      <c r="BF195" s="166">
        <f t="shared" si="25"/>
        <v>0</v>
      </c>
      <c r="BG195" s="166">
        <f t="shared" si="26"/>
        <v>0</v>
      </c>
      <c r="BH195" s="166">
        <f t="shared" si="27"/>
        <v>0</v>
      </c>
      <c r="BI195" s="166">
        <f t="shared" si="28"/>
        <v>0</v>
      </c>
      <c r="BJ195" s="14" t="s">
        <v>84</v>
      </c>
      <c r="BK195" s="166">
        <f t="shared" si="29"/>
        <v>0</v>
      </c>
      <c r="BL195" s="14" t="s">
        <v>243</v>
      </c>
      <c r="BM195" s="165" t="s">
        <v>458</v>
      </c>
    </row>
    <row r="196" spans="1:65" s="2" customFormat="1" ht="66.75" customHeight="1" x14ac:dyDescent="0.2">
      <c r="A196" s="29"/>
      <c r="B196" s="152"/>
      <c r="C196" s="167" t="s">
        <v>448</v>
      </c>
      <c r="D196" s="167" t="s">
        <v>401</v>
      </c>
      <c r="E196" s="168" t="s">
        <v>738</v>
      </c>
      <c r="F196" s="169" t="s">
        <v>739</v>
      </c>
      <c r="G196" s="170" t="s">
        <v>385</v>
      </c>
      <c r="H196" s="171">
        <v>5</v>
      </c>
      <c r="I196" s="172"/>
      <c r="J196" s="173">
        <f t="shared" si="20"/>
        <v>0</v>
      </c>
      <c r="K196" s="174"/>
      <c r="L196" s="175"/>
      <c r="M196" s="176" t="s">
        <v>1</v>
      </c>
      <c r="N196" s="177" t="s">
        <v>37</v>
      </c>
      <c r="O196" s="58"/>
      <c r="P196" s="163">
        <f t="shared" si="21"/>
        <v>0</v>
      </c>
      <c r="Q196" s="163">
        <v>0</v>
      </c>
      <c r="R196" s="163">
        <f t="shared" si="22"/>
        <v>0</v>
      </c>
      <c r="S196" s="163">
        <v>0</v>
      </c>
      <c r="T196" s="164">
        <f t="shared" si="2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280</v>
      </c>
      <c r="AT196" s="165" t="s">
        <v>401</v>
      </c>
      <c r="AU196" s="165" t="s">
        <v>84</v>
      </c>
      <c r="AY196" s="14" t="s">
        <v>211</v>
      </c>
      <c r="BE196" s="166">
        <f t="shared" si="24"/>
        <v>0</v>
      </c>
      <c r="BF196" s="166">
        <f t="shared" si="25"/>
        <v>0</v>
      </c>
      <c r="BG196" s="166">
        <f t="shared" si="26"/>
        <v>0</v>
      </c>
      <c r="BH196" s="166">
        <f t="shared" si="27"/>
        <v>0</v>
      </c>
      <c r="BI196" s="166">
        <f t="shared" si="28"/>
        <v>0</v>
      </c>
      <c r="BJ196" s="14" t="s">
        <v>84</v>
      </c>
      <c r="BK196" s="166">
        <f t="shared" si="29"/>
        <v>0</v>
      </c>
      <c r="BL196" s="14" t="s">
        <v>243</v>
      </c>
      <c r="BM196" s="165" t="s">
        <v>461</v>
      </c>
    </row>
    <row r="197" spans="1:65" s="2" customFormat="1" ht="76.349999999999994" customHeight="1" x14ac:dyDescent="0.2">
      <c r="A197" s="29"/>
      <c r="B197" s="152"/>
      <c r="C197" s="167" t="s">
        <v>340</v>
      </c>
      <c r="D197" s="167" t="s">
        <v>401</v>
      </c>
      <c r="E197" s="168" t="s">
        <v>740</v>
      </c>
      <c r="F197" s="169" t="s">
        <v>741</v>
      </c>
      <c r="G197" s="170" t="s">
        <v>385</v>
      </c>
      <c r="H197" s="171">
        <v>1</v>
      </c>
      <c r="I197" s="172"/>
      <c r="J197" s="173">
        <f t="shared" si="20"/>
        <v>0</v>
      </c>
      <c r="K197" s="174"/>
      <c r="L197" s="175"/>
      <c r="M197" s="176" t="s">
        <v>1</v>
      </c>
      <c r="N197" s="177" t="s">
        <v>37</v>
      </c>
      <c r="O197" s="58"/>
      <c r="P197" s="163">
        <f t="shared" si="21"/>
        <v>0</v>
      </c>
      <c r="Q197" s="163">
        <v>0</v>
      </c>
      <c r="R197" s="163">
        <f t="shared" si="22"/>
        <v>0</v>
      </c>
      <c r="S197" s="163">
        <v>0</v>
      </c>
      <c r="T197" s="164">
        <f t="shared" si="2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280</v>
      </c>
      <c r="AT197" s="165" t="s">
        <v>401</v>
      </c>
      <c r="AU197" s="165" t="s">
        <v>84</v>
      </c>
      <c r="AY197" s="14" t="s">
        <v>211</v>
      </c>
      <c r="BE197" s="166">
        <f t="shared" si="24"/>
        <v>0</v>
      </c>
      <c r="BF197" s="166">
        <f t="shared" si="25"/>
        <v>0</v>
      </c>
      <c r="BG197" s="166">
        <f t="shared" si="26"/>
        <v>0</v>
      </c>
      <c r="BH197" s="166">
        <f t="shared" si="27"/>
        <v>0</v>
      </c>
      <c r="BI197" s="166">
        <f t="shared" si="28"/>
        <v>0</v>
      </c>
      <c r="BJ197" s="14" t="s">
        <v>84</v>
      </c>
      <c r="BK197" s="166">
        <f t="shared" si="29"/>
        <v>0</v>
      </c>
      <c r="BL197" s="14" t="s">
        <v>243</v>
      </c>
      <c r="BM197" s="165" t="s">
        <v>465</v>
      </c>
    </row>
    <row r="198" spans="1:65" s="2" customFormat="1" ht="66.75" customHeight="1" x14ac:dyDescent="0.2">
      <c r="A198" s="29"/>
      <c r="B198" s="152"/>
      <c r="C198" s="167" t="s">
        <v>455</v>
      </c>
      <c r="D198" s="167" t="s">
        <v>401</v>
      </c>
      <c r="E198" s="168" t="s">
        <v>742</v>
      </c>
      <c r="F198" s="169" t="s">
        <v>743</v>
      </c>
      <c r="G198" s="170" t="s">
        <v>385</v>
      </c>
      <c r="H198" s="171">
        <v>1</v>
      </c>
      <c r="I198" s="172"/>
      <c r="J198" s="173">
        <f t="shared" si="20"/>
        <v>0</v>
      </c>
      <c r="K198" s="174"/>
      <c r="L198" s="175"/>
      <c r="M198" s="176" t="s">
        <v>1</v>
      </c>
      <c r="N198" s="177" t="s">
        <v>37</v>
      </c>
      <c r="O198" s="58"/>
      <c r="P198" s="163">
        <f t="shared" si="21"/>
        <v>0</v>
      </c>
      <c r="Q198" s="163">
        <v>0</v>
      </c>
      <c r="R198" s="163">
        <f t="shared" si="22"/>
        <v>0</v>
      </c>
      <c r="S198" s="163">
        <v>0</v>
      </c>
      <c r="T198" s="164">
        <f t="shared" si="2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280</v>
      </c>
      <c r="AT198" s="165" t="s">
        <v>401</v>
      </c>
      <c r="AU198" s="165" t="s">
        <v>84</v>
      </c>
      <c r="AY198" s="14" t="s">
        <v>211</v>
      </c>
      <c r="BE198" s="166">
        <f t="shared" si="24"/>
        <v>0</v>
      </c>
      <c r="BF198" s="166">
        <f t="shared" si="25"/>
        <v>0</v>
      </c>
      <c r="BG198" s="166">
        <f t="shared" si="26"/>
        <v>0</v>
      </c>
      <c r="BH198" s="166">
        <f t="shared" si="27"/>
        <v>0</v>
      </c>
      <c r="BI198" s="166">
        <f t="shared" si="28"/>
        <v>0</v>
      </c>
      <c r="BJ198" s="14" t="s">
        <v>84</v>
      </c>
      <c r="BK198" s="166">
        <f t="shared" si="29"/>
        <v>0</v>
      </c>
      <c r="BL198" s="14" t="s">
        <v>243</v>
      </c>
      <c r="BM198" s="165" t="s">
        <v>472</v>
      </c>
    </row>
    <row r="199" spans="1:65" s="2" customFormat="1" ht="76.349999999999994" customHeight="1" x14ac:dyDescent="0.2">
      <c r="A199" s="29"/>
      <c r="B199" s="152"/>
      <c r="C199" s="167" t="s">
        <v>343</v>
      </c>
      <c r="D199" s="167" t="s">
        <v>401</v>
      </c>
      <c r="E199" s="168" t="s">
        <v>744</v>
      </c>
      <c r="F199" s="169" t="s">
        <v>745</v>
      </c>
      <c r="G199" s="170" t="s">
        <v>385</v>
      </c>
      <c r="H199" s="171">
        <v>4</v>
      </c>
      <c r="I199" s="172"/>
      <c r="J199" s="173">
        <f t="shared" si="20"/>
        <v>0</v>
      </c>
      <c r="K199" s="174"/>
      <c r="L199" s="175"/>
      <c r="M199" s="176" t="s">
        <v>1</v>
      </c>
      <c r="N199" s="177" t="s">
        <v>37</v>
      </c>
      <c r="O199" s="58"/>
      <c r="P199" s="163">
        <f t="shared" si="21"/>
        <v>0</v>
      </c>
      <c r="Q199" s="163">
        <v>0</v>
      </c>
      <c r="R199" s="163">
        <f t="shared" si="22"/>
        <v>0</v>
      </c>
      <c r="S199" s="163">
        <v>0</v>
      </c>
      <c r="T199" s="164">
        <f t="shared" si="2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280</v>
      </c>
      <c r="AT199" s="165" t="s">
        <v>401</v>
      </c>
      <c r="AU199" s="165" t="s">
        <v>84</v>
      </c>
      <c r="AY199" s="14" t="s">
        <v>211</v>
      </c>
      <c r="BE199" s="166">
        <f t="shared" si="24"/>
        <v>0</v>
      </c>
      <c r="BF199" s="166">
        <f t="shared" si="25"/>
        <v>0</v>
      </c>
      <c r="BG199" s="166">
        <f t="shared" si="26"/>
        <v>0</v>
      </c>
      <c r="BH199" s="166">
        <f t="shared" si="27"/>
        <v>0</v>
      </c>
      <c r="BI199" s="166">
        <f t="shared" si="28"/>
        <v>0</v>
      </c>
      <c r="BJ199" s="14" t="s">
        <v>84</v>
      </c>
      <c r="BK199" s="166">
        <f t="shared" si="29"/>
        <v>0</v>
      </c>
      <c r="BL199" s="14" t="s">
        <v>243</v>
      </c>
      <c r="BM199" s="165" t="s">
        <v>468</v>
      </c>
    </row>
    <row r="200" spans="1:65" s="2" customFormat="1" ht="49.15" customHeight="1" x14ac:dyDescent="0.2">
      <c r="A200" s="29"/>
      <c r="B200" s="152"/>
      <c r="C200" s="153" t="s">
        <v>462</v>
      </c>
      <c r="D200" s="153" t="s">
        <v>213</v>
      </c>
      <c r="E200" s="154" t="s">
        <v>746</v>
      </c>
      <c r="F200" s="155" t="s">
        <v>747</v>
      </c>
      <c r="G200" s="156" t="s">
        <v>385</v>
      </c>
      <c r="H200" s="157">
        <v>1</v>
      </c>
      <c r="I200" s="158"/>
      <c r="J200" s="159">
        <f t="shared" si="20"/>
        <v>0</v>
      </c>
      <c r="K200" s="160"/>
      <c r="L200" s="30"/>
      <c r="M200" s="161" t="s">
        <v>1</v>
      </c>
      <c r="N200" s="162" t="s">
        <v>37</v>
      </c>
      <c r="O200" s="58"/>
      <c r="P200" s="163">
        <f t="shared" si="21"/>
        <v>0</v>
      </c>
      <c r="Q200" s="163">
        <v>0</v>
      </c>
      <c r="R200" s="163">
        <f t="shared" si="22"/>
        <v>0</v>
      </c>
      <c r="S200" s="163">
        <v>0</v>
      </c>
      <c r="T200" s="164">
        <f t="shared" si="2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243</v>
      </c>
      <c r="AT200" s="165" t="s">
        <v>213</v>
      </c>
      <c r="AU200" s="165" t="s">
        <v>84</v>
      </c>
      <c r="AY200" s="14" t="s">
        <v>211</v>
      </c>
      <c r="BE200" s="166">
        <f t="shared" si="24"/>
        <v>0</v>
      </c>
      <c r="BF200" s="166">
        <f t="shared" si="25"/>
        <v>0</v>
      </c>
      <c r="BG200" s="166">
        <f t="shared" si="26"/>
        <v>0</v>
      </c>
      <c r="BH200" s="166">
        <f t="shared" si="27"/>
        <v>0</v>
      </c>
      <c r="BI200" s="166">
        <f t="shared" si="28"/>
        <v>0</v>
      </c>
      <c r="BJ200" s="14" t="s">
        <v>84</v>
      </c>
      <c r="BK200" s="166">
        <f t="shared" si="29"/>
        <v>0</v>
      </c>
      <c r="BL200" s="14" t="s">
        <v>243</v>
      </c>
      <c r="BM200" s="165" t="s">
        <v>475</v>
      </c>
    </row>
    <row r="201" spans="1:65" s="2" customFormat="1" ht="49.15" customHeight="1" x14ac:dyDescent="0.2">
      <c r="A201" s="29"/>
      <c r="B201" s="152"/>
      <c r="C201" s="153" t="s">
        <v>347</v>
      </c>
      <c r="D201" s="153" t="s">
        <v>213</v>
      </c>
      <c r="E201" s="154" t="s">
        <v>748</v>
      </c>
      <c r="F201" s="155" t="s">
        <v>747</v>
      </c>
      <c r="G201" s="156" t="s">
        <v>385</v>
      </c>
      <c r="H201" s="157">
        <v>1</v>
      </c>
      <c r="I201" s="158"/>
      <c r="J201" s="159">
        <f t="shared" si="20"/>
        <v>0</v>
      </c>
      <c r="K201" s="160"/>
      <c r="L201" s="30"/>
      <c r="M201" s="161" t="s">
        <v>1</v>
      </c>
      <c r="N201" s="162" t="s">
        <v>37</v>
      </c>
      <c r="O201" s="58"/>
      <c r="P201" s="163">
        <f t="shared" si="21"/>
        <v>0</v>
      </c>
      <c r="Q201" s="163">
        <v>0</v>
      </c>
      <c r="R201" s="163">
        <f t="shared" si="22"/>
        <v>0</v>
      </c>
      <c r="S201" s="163">
        <v>0</v>
      </c>
      <c r="T201" s="164">
        <f t="shared" si="2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243</v>
      </c>
      <c r="AT201" s="165" t="s">
        <v>213</v>
      </c>
      <c r="AU201" s="165" t="s">
        <v>84</v>
      </c>
      <c r="AY201" s="14" t="s">
        <v>211</v>
      </c>
      <c r="BE201" s="166">
        <f t="shared" si="24"/>
        <v>0</v>
      </c>
      <c r="BF201" s="166">
        <f t="shared" si="25"/>
        <v>0</v>
      </c>
      <c r="BG201" s="166">
        <f t="shared" si="26"/>
        <v>0</v>
      </c>
      <c r="BH201" s="166">
        <f t="shared" si="27"/>
        <v>0</v>
      </c>
      <c r="BI201" s="166">
        <f t="shared" si="28"/>
        <v>0</v>
      </c>
      <c r="BJ201" s="14" t="s">
        <v>84</v>
      </c>
      <c r="BK201" s="166">
        <f t="shared" si="29"/>
        <v>0</v>
      </c>
      <c r="BL201" s="14" t="s">
        <v>243</v>
      </c>
      <c r="BM201" s="165" t="s">
        <v>479</v>
      </c>
    </row>
    <row r="202" spans="1:65" s="2" customFormat="1" ht="33" customHeight="1" x14ac:dyDescent="0.2">
      <c r="A202" s="29"/>
      <c r="B202" s="152"/>
      <c r="C202" s="153" t="s">
        <v>469</v>
      </c>
      <c r="D202" s="153" t="s">
        <v>213</v>
      </c>
      <c r="E202" s="154" t="s">
        <v>749</v>
      </c>
      <c r="F202" s="155" t="s">
        <v>750</v>
      </c>
      <c r="G202" s="156" t="s">
        <v>385</v>
      </c>
      <c r="H202" s="157">
        <v>1</v>
      </c>
      <c r="I202" s="158"/>
      <c r="J202" s="159">
        <f t="shared" si="20"/>
        <v>0</v>
      </c>
      <c r="K202" s="160"/>
      <c r="L202" s="30"/>
      <c r="M202" s="161" t="s">
        <v>1</v>
      </c>
      <c r="N202" s="162" t="s">
        <v>37</v>
      </c>
      <c r="O202" s="58"/>
      <c r="P202" s="163">
        <f t="shared" si="21"/>
        <v>0</v>
      </c>
      <c r="Q202" s="163">
        <v>0</v>
      </c>
      <c r="R202" s="163">
        <f t="shared" si="22"/>
        <v>0</v>
      </c>
      <c r="S202" s="163">
        <v>0</v>
      </c>
      <c r="T202" s="164">
        <f t="shared" si="2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243</v>
      </c>
      <c r="AT202" s="165" t="s">
        <v>213</v>
      </c>
      <c r="AU202" s="165" t="s">
        <v>84</v>
      </c>
      <c r="AY202" s="14" t="s">
        <v>211</v>
      </c>
      <c r="BE202" s="166">
        <f t="shared" si="24"/>
        <v>0</v>
      </c>
      <c r="BF202" s="166">
        <f t="shared" si="25"/>
        <v>0</v>
      </c>
      <c r="BG202" s="166">
        <f t="shared" si="26"/>
        <v>0</v>
      </c>
      <c r="BH202" s="166">
        <f t="shared" si="27"/>
        <v>0</v>
      </c>
      <c r="BI202" s="166">
        <f t="shared" si="28"/>
        <v>0</v>
      </c>
      <c r="BJ202" s="14" t="s">
        <v>84</v>
      </c>
      <c r="BK202" s="166">
        <f t="shared" si="29"/>
        <v>0</v>
      </c>
      <c r="BL202" s="14" t="s">
        <v>243</v>
      </c>
      <c r="BM202" s="165" t="s">
        <v>482</v>
      </c>
    </row>
    <row r="203" spans="1:65" s="2" customFormat="1" ht="33" customHeight="1" x14ac:dyDescent="0.2">
      <c r="A203" s="29"/>
      <c r="B203" s="152"/>
      <c r="C203" s="153" t="s">
        <v>350</v>
      </c>
      <c r="D203" s="153" t="s">
        <v>213</v>
      </c>
      <c r="E203" s="154" t="s">
        <v>751</v>
      </c>
      <c r="F203" s="155" t="s">
        <v>752</v>
      </c>
      <c r="G203" s="156" t="s">
        <v>385</v>
      </c>
      <c r="H203" s="157">
        <v>4</v>
      </c>
      <c r="I203" s="158"/>
      <c r="J203" s="159">
        <f t="shared" si="20"/>
        <v>0</v>
      </c>
      <c r="K203" s="160"/>
      <c r="L203" s="30"/>
      <c r="M203" s="161" t="s">
        <v>1</v>
      </c>
      <c r="N203" s="162" t="s">
        <v>37</v>
      </c>
      <c r="O203" s="58"/>
      <c r="P203" s="163">
        <f t="shared" si="21"/>
        <v>0</v>
      </c>
      <c r="Q203" s="163">
        <v>0</v>
      </c>
      <c r="R203" s="163">
        <f t="shared" si="22"/>
        <v>0</v>
      </c>
      <c r="S203" s="163">
        <v>0</v>
      </c>
      <c r="T203" s="164">
        <f t="shared" si="2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243</v>
      </c>
      <c r="AT203" s="165" t="s">
        <v>213</v>
      </c>
      <c r="AU203" s="165" t="s">
        <v>84</v>
      </c>
      <c r="AY203" s="14" t="s">
        <v>211</v>
      </c>
      <c r="BE203" s="166">
        <f t="shared" si="24"/>
        <v>0</v>
      </c>
      <c r="BF203" s="166">
        <f t="shared" si="25"/>
        <v>0</v>
      </c>
      <c r="BG203" s="166">
        <f t="shared" si="26"/>
        <v>0</v>
      </c>
      <c r="BH203" s="166">
        <f t="shared" si="27"/>
        <v>0</v>
      </c>
      <c r="BI203" s="166">
        <f t="shared" si="28"/>
        <v>0</v>
      </c>
      <c r="BJ203" s="14" t="s">
        <v>84</v>
      </c>
      <c r="BK203" s="166">
        <f t="shared" si="29"/>
        <v>0</v>
      </c>
      <c r="BL203" s="14" t="s">
        <v>243</v>
      </c>
      <c r="BM203" s="165" t="s">
        <v>486</v>
      </c>
    </row>
    <row r="204" spans="1:65" s="2" customFormat="1" ht="24.2" customHeight="1" x14ac:dyDescent="0.2">
      <c r="A204" s="29"/>
      <c r="B204" s="152"/>
      <c r="C204" s="153" t="s">
        <v>476</v>
      </c>
      <c r="D204" s="153" t="s">
        <v>213</v>
      </c>
      <c r="E204" s="154" t="s">
        <v>753</v>
      </c>
      <c r="F204" s="155" t="s">
        <v>754</v>
      </c>
      <c r="G204" s="156" t="s">
        <v>385</v>
      </c>
      <c r="H204" s="157">
        <v>2</v>
      </c>
      <c r="I204" s="158"/>
      <c r="J204" s="159">
        <f t="shared" si="20"/>
        <v>0</v>
      </c>
      <c r="K204" s="160"/>
      <c r="L204" s="30"/>
      <c r="M204" s="161" t="s">
        <v>1</v>
      </c>
      <c r="N204" s="162" t="s">
        <v>37</v>
      </c>
      <c r="O204" s="58"/>
      <c r="P204" s="163">
        <f t="shared" si="21"/>
        <v>0</v>
      </c>
      <c r="Q204" s="163">
        <v>0</v>
      </c>
      <c r="R204" s="163">
        <f t="shared" si="22"/>
        <v>0</v>
      </c>
      <c r="S204" s="163">
        <v>0</v>
      </c>
      <c r="T204" s="164">
        <f t="shared" si="2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5" t="s">
        <v>243</v>
      </c>
      <c r="AT204" s="165" t="s">
        <v>213</v>
      </c>
      <c r="AU204" s="165" t="s">
        <v>84</v>
      </c>
      <c r="AY204" s="14" t="s">
        <v>211</v>
      </c>
      <c r="BE204" s="166">
        <f t="shared" si="24"/>
        <v>0</v>
      </c>
      <c r="BF204" s="166">
        <f t="shared" si="25"/>
        <v>0</v>
      </c>
      <c r="BG204" s="166">
        <f t="shared" si="26"/>
        <v>0</v>
      </c>
      <c r="BH204" s="166">
        <f t="shared" si="27"/>
        <v>0</v>
      </c>
      <c r="BI204" s="166">
        <f t="shared" si="28"/>
        <v>0</v>
      </c>
      <c r="BJ204" s="14" t="s">
        <v>84</v>
      </c>
      <c r="BK204" s="166">
        <f t="shared" si="29"/>
        <v>0</v>
      </c>
      <c r="BL204" s="14" t="s">
        <v>243</v>
      </c>
      <c r="BM204" s="165" t="s">
        <v>489</v>
      </c>
    </row>
    <row r="205" spans="1:65" s="2" customFormat="1" ht="24.2" customHeight="1" x14ac:dyDescent="0.2">
      <c r="A205" s="29"/>
      <c r="B205" s="152"/>
      <c r="C205" s="153" t="s">
        <v>354</v>
      </c>
      <c r="D205" s="153" t="s">
        <v>213</v>
      </c>
      <c r="E205" s="154" t="s">
        <v>755</v>
      </c>
      <c r="F205" s="155" t="s">
        <v>756</v>
      </c>
      <c r="G205" s="156" t="s">
        <v>385</v>
      </c>
      <c r="H205" s="157">
        <v>5</v>
      </c>
      <c r="I205" s="158"/>
      <c r="J205" s="159">
        <f t="shared" si="20"/>
        <v>0</v>
      </c>
      <c r="K205" s="160"/>
      <c r="L205" s="30"/>
      <c r="M205" s="161" t="s">
        <v>1</v>
      </c>
      <c r="N205" s="162" t="s">
        <v>37</v>
      </c>
      <c r="O205" s="58"/>
      <c r="P205" s="163">
        <f t="shared" si="21"/>
        <v>0</v>
      </c>
      <c r="Q205" s="163">
        <v>0</v>
      </c>
      <c r="R205" s="163">
        <f t="shared" si="22"/>
        <v>0</v>
      </c>
      <c r="S205" s="163">
        <v>0</v>
      </c>
      <c r="T205" s="164">
        <f t="shared" si="2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5" t="s">
        <v>243</v>
      </c>
      <c r="AT205" s="165" t="s">
        <v>213</v>
      </c>
      <c r="AU205" s="165" t="s">
        <v>84</v>
      </c>
      <c r="AY205" s="14" t="s">
        <v>211</v>
      </c>
      <c r="BE205" s="166">
        <f t="shared" si="24"/>
        <v>0</v>
      </c>
      <c r="BF205" s="166">
        <f t="shared" si="25"/>
        <v>0</v>
      </c>
      <c r="BG205" s="166">
        <f t="shared" si="26"/>
        <v>0</v>
      </c>
      <c r="BH205" s="166">
        <f t="shared" si="27"/>
        <v>0</v>
      </c>
      <c r="BI205" s="166">
        <f t="shared" si="28"/>
        <v>0</v>
      </c>
      <c r="BJ205" s="14" t="s">
        <v>84</v>
      </c>
      <c r="BK205" s="166">
        <f t="shared" si="29"/>
        <v>0</v>
      </c>
      <c r="BL205" s="14" t="s">
        <v>243</v>
      </c>
      <c r="BM205" s="165" t="s">
        <v>493</v>
      </c>
    </row>
    <row r="206" spans="1:65" s="2" customFormat="1" ht="24.2" customHeight="1" x14ac:dyDescent="0.2">
      <c r="A206" s="29"/>
      <c r="B206" s="152"/>
      <c r="C206" s="153" t="s">
        <v>483</v>
      </c>
      <c r="D206" s="153" t="s">
        <v>213</v>
      </c>
      <c r="E206" s="154" t="s">
        <v>757</v>
      </c>
      <c r="F206" s="155" t="s">
        <v>758</v>
      </c>
      <c r="G206" s="156" t="s">
        <v>216</v>
      </c>
      <c r="H206" s="189">
        <v>18</v>
      </c>
      <c r="I206" s="158"/>
      <c r="J206" s="159">
        <f t="shared" si="20"/>
        <v>0</v>
      </c>
      <c r="K206" s="160"/>
      <c r="L206" s="30"/>
      <c r="M206" s="161" t="s">
        <v>1</v>
      </c>
      <c r="N206" s="162" t="s">
        <v>37</v>
      </c>
      <c r="O206" s="58"/>
      <c r="P206" s="163">
        <f t="shared" si="21"/>
        <v>0</v>
      </c>
      <c r="Q206" s="163">
        <v>0</v>
      </c>
      <c r="R206" s="163">
        <f t="shared" si="22"/>
        <v>0</v>
      </c>
      <c r="S206" s="163">
        <v>0</v>
      </c>
      <c r="T206" s="164">
        <f t="shared" si="2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243</v>
      </c>
      <c r="AT206" s="165" t="s">
        <v>213</v>
      </c>
      <c r="AU206" s="165" t="s">
        <v>84</v>
      </c>
      <c r="AY206" s="14" t="s">
        <v>211</v>
      </c>
      <c r="BE206" s="166">
        <f t="shared" si="24"/>
        <v>0</v>
      </c>
      <c r="BF206" s="166">
        <f t="shared" si="25"/>
        <v>0</v>
      </c>
      <c r="BG206" s="166">
        <f t="shared" si="26"/>
        <v>0</v>
      </c>
      <c r="BH206" s="166">
        <f t="shared" si="27"/>
        <v>0</v>
      </c>
      <c r="BI206" s="166">
        <f t="shared" si="28"/>
        <v>0</v>
      </c>
      <c r="BJ206" s="14" t="s">
        <v>84</v>
      </c>
      <c r="BK206" s="166">
        <f t="shared" si="29"/>
        <v>0</v>
      </c>
      <c r="BL206" s="14" t="s">
        <v>243</v>
      </c>
      <c r="BM206" s="165" t="s">
        <v>496</v>
      </c>
    </row>
    <row r="207" spans="1:65" s="2" customFormat="1" ht="37.9" customHeight="1" x14ac:dyDescent="0.2">
      <c r="A207" s="29"/>
      <c r="B207" s="152"/>
      <c r="C207" s="167" t="s">
        <v>357</v>
      </c>
      <c r="D207" s="167" t="s">
        <v>401</v>
      </c>
      <c r="E207" s="168" t="s">
        <v>759</v>
      </c>
      <c r="F207" s="169" t="s">
        <v>760</v>
      </c>
      <c r="G207" s="170" t="s">
        <v>216</v>
      </c>
      <c r="H207" s="197">
        <v>18</v>
      </c>
      <c r="I207" s="172"/>
      <c r="J207" s="173">
        <f t="shared" si="20"/>
        <v>0</v>
      </c>
      <c r="K207" s="174"/>
      <c r="L207" s="175"/>
      <c r="M207" s="176" t="s">
        <v>1</v>
      </c>
      <c r="N207" s="177" t="s">
        <v>37</v>
      </c>
      <c r="O207" s="58"/>
      <c r="P207" s="163">
        <f t="shared" si="21"/>
        <v>0</v>
      </c>
      <c r="Q207" s="163">
        <v>0</v>
      </c>
      <c r="R207" s="163">
        <f t="shared" si="22"/>
        <v>0</v>
      </c>
      <c r="S207" s="163">
        <v>0</v>
      </c>
      <c r="T207" s="164">
        <f t="shared" si="2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 t="s">
        <v>280</v>
      </c>
      <c r="AT207" s="165" t="s">
        <v>401</v>
      </c>
      <c r="AU207" s="165" t="s">
        <v>84</v>
      </c>
      <c r="AY207" s="14" t="s">
        <v>211</v>
      </c>
      <c r="BE207" s="166">
        <f t="shared" si="24"/>
        <v>0</v>
      </c>
      <c r="BF207" s="166">
        <f t="shared" si="25"/>
        <v>0</v>
      </c>
      <c r="BG207" s="166">
        <f t="shared" si="26"/>
        <v>0</v>
      </c>
      <c r="BH207" s="166">
        <f t="shared" si="27"/>
        <v>0</v>
      </c>
      <c r="BI207" s="166">
        <f t="shared" si="28"/>
        <v>0</v>
      </c>
      <c r="BJ207" s="14" t="s">
        <v>84</v>
      </c>
      <c r="BK207" s="166">
        <f t="shared" si="29"/>
        <v>0</v>
      </c>
      <c r="BL207" s="14" t="s">
        <v>243</v>
      </c>
      <c r="BM207" s="165" t="s">
        <v>500</v>
      </c>
    </row>
    <row r="208" spans="1:65" s="2" customFormat="1" ht="37.9" customHeight="1" x14ac:dyDescent="0.2">
      <c r="A208" s="29"/>
      <c r="B208" s="152"/>
      <c r="C208" s="153" t="s">
        <v>490</v>
      </c>
      <c r="D208" s="153" t="s">
        <v>213</v>
      </c>
      <c r="E208" s="154" t="s">
        <v>761</v>
      </c>
      <c r="F208" s="155" t="s">
        <v>762</v>
      </c>
      <c r="G208" s="156" t="s">
        <v>216</v>
      </c>
      <c r="H208" s="157">
        <v>182.04</v>
      </c>
      <c r="I208" s="158"/>
      <c r="J208" s="159">
        <f t="shared" si="20"/>
        <v>0</v>
      </c>
      <c r="K208" s="160"/>
      <c r="L208" s="30"/>
      <c r="M208" s="161" t="s">
        <v>1</v>
      </c>
      <c r="N208" s="162" t="s">
        <v>37</v>
      </c>
      <c r="O208" s="58"/>
      <c r="P208" s="163">
        <f t="shared" si="21"/>
        <v>0</v>
      </c>
      <c r="Q208" s="163">
        <v>1E-4</v>
      </c>
      <c r="R208" s="163">
        <f t="shared" si="22"/>
        <v>1.8204000000000001E-2</v>
      </c>
      <c r="S208" s="163">
        <v>0</v>
      </c>
      <c r="T208" s="164">
        <f t="shared" si="2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243</v>
      </c>
      <c r="AT208" s="165" t="s">
        <v>213</v>
      </c>
      <c r="AU208" s="165" t="s">
        <v>84</v>
      </c>
      <c r="AY208" s="14" t="s">
        <v>211</v>
      </c>
      <c r="BE208" s="166">
        <f t="shared" si="24"/>
        <v>0</v>
      </c>
      <c r="BF208" s="166">
        <f t="shared" si="25"/>
        <v>0</v>
      </c>
      <c r="BG208" s="166">
        <f t="shared" si="26"/>
        <v>0</v>
      </c>
      <c r="BH208" s="166">
        <f t="shared" si="27"/>
        <v>0</v>
      </c>
      <c r="BI208" s="166">
        <f t="shared" si="28"/>
        <v>0</v>
      </c>
      <c r="BJ208" s="14" t="s">
        <v>84</v>
      </c>
      <c r="BK208" s="166">
        <f t="shared" si="29"/>
        <v>0</v>
      </c>
      <c r="BL208" s="14" t="s">
        <v>243</v>
      </c>
      <c r="BM208" s="165" t="s">
        <v>503</v>
      </c>
    </row>
    <row r="209" spans="1:65" s="2" customFormat="1" ht="24.2" customHeight="1" x14ac:dyDescent="0.2">
      <c r="A209" s="29"/>
      <c r="B209" s="152"/>
      <c r="C209" s="167" t="s">
        <v>361</v>
      </c>
      <c r="D209" s="167" t="s">
        <v>401</v>
      </c>
      <c r="E209" s="168" t="s">
        <v>763</v>
      </c>
      <c r="F209" s="169" t="s">
        <v>764</v>
      </c>
      <c r="G209" s="170" t="s">
        <v>216</v>
      </c>
      <c r="H209" s="171">
        <v>182.04</v>
      </c>
      <c r="I209" s="172"/>
      <c r="J209" s="173">
        <f t="shared" si="20"/>
        <v>0</v>
      </c>
      <c r="K209" s="174"/>
      <c r="L209" s="175"/>
      <c r="M209" s="176" t="s">
        <v>1</v>
      </c>
      <c r="N209" s="177" t="s">
        <v>37</v>
      </c>
      <c r="O209" s="58"/>
      <c r="P209" s="163">
        <f t="shared" si="21"/>
        <v>0</v>
      </c>
      <c r="Q209" s="163">
        <v>0</v>
      </c>
      <c r="R209" s="163">
        <f t="shared" si="22"/>
        <v>0</v>
      </c>
      <c r="S209" s="163">
        <v>0</v>
      </c>
      <c r="T209" s="164">
        <f t="shared" si="2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280</v>
      </c>
      <c r="AT209" s="165" t="s">
        <v>401</v>
      </c>
      <c r="AU209" s="165" t="s">
        <v>84</v>
      </c>
      <c r="AY209" s="14" t="s">
        <v>211</v>
      </c>
      <c r="BE209" s="166">
        <f t="shared" si="24"/>
        <v>0</v>
      </c>
      <c r="BF209" s="166">
        <f t="shared" si="25"/>
        <v>0</v>
      </c>
      <c r="BG209" s="166">
        <f t="shared" si="26"/>
        <v>0</v>
      </c>
      <c r="BH209" s="166">
        <f t="shared" si="27"/>
        <v>0</v>
      </c>
      <c r="BI209" s="166">
        <f t="shared" si="28"/>
        <v>0</v>
      </c>
      <c r="BJ209" s="14" t="s">
        <v>84</v>
      </c>
      <c r="BK209" s="166">
        <f t="shared" si="29"/>
        <v>0</v>
      </c>
      <c r="BL209" s="14" t="s">
        <v>243</v>
      </c>
      <c r="BM209" s="165" t="s">
        <v>507</v>
      </c>
    </row>
    <row r="210" spans="1:65" s="2" customFormat="1" ht="37.9" customHeight="1" x14ac:dyDescent="0.2">
      <c r="A210" s="29"/>
      <c r="B210" s="152"/>
      <c r="C210" s="153" t="s">
        <v>497</v>
      </c>
      <c r="D210" s="153" t="s">
        <v>213</v>
      </c>
      <c r="E210" s="154" t="s">
        <v>765</v>
      </c>
      <c r="F210" s="155" t="s">
        <v>766</v>
      </c>
      <c r="G210" s="156" t="s">
        <v>767</v>
      </c>
      <c r="H210" s="157">
        <v>175</v>
      </c>
      <c r="I210" s="158"/>
      <c r="J210" s="159">
        <f t="shared" si="20"/>
        <v>0</v>
      </c>
      <c r="K210" s="160"/>
      <c r="L210" s="30"/>
      <c r="M210" s="161" t="s">
        <v>1</v>
      </c>
      <c r="N210" s="162" t="s">
        <v>37</v>
      </c>
      <c r="O210" s="58"/>
      <c r="P210" s="163">
        <f t="shared" si="21"/>
        <v>0</v>
      </c>
      <c r="Q210" s="163">
        <v>5.1507900000000002E-5</v>
      </c>
      <c r="R210" s="163">
        <f t="shared" si="22"/>
        <v>9.0138825000000006E-3</v>
      </c>
      <c r="S210" s="163">
        <v>0</v>
      </c>
      <c r="T210" s="164">
        <f t="shared" si="2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5" t="s">
        <v>243</v>
      </c>
      <c r="AT210" s="165" t="s">
        <v>213</v>
      </c>
      <c r="AU210" s="165" t="s">
        <v>84</v>
      </c>
      <c r="AY210" s="14" t="s">
        <v>211</v>
      </c>
      <c r="BE210" s="166">
        <f t="shared" si="24"/>
        <v>0</v>
      </c>
      <c r="BF210" s="166">
        <f t="shared" si="25"/>
        <v>0</v>
      </c>
      <c r="BG210" s="166">
        <f t="shared" si="26"/>
        <v>0</v>
      </c>
      <c r="BH210" s="166">
        <f t="shared" si="27"/>
        <v>0</v>
      </c>
      <c r="BI210" s="166">
        <f t="shared" si="28"/>
        <v>0</v>
      </c>
      <c r="BJ210" s="14" t="s">
        <v>84</v>
      </c>
      <c r="BK210" s="166">
        <f t="shared" si="29"/>
        <v>0</v>
      </c>
      <c r="BL210" s="14" t="s">
        <v>243</v>
      </c>
      <c r="BM210" s="165" t="s">
        <v>512</v>
      </c>
    </row>
    <row r="211" spans="1:65" s="2" customFormat="1" ht="49.15" customHeight="1" x14ac:dyDescent="0.2">
      <c r="A211" s="29"/>
      <c r="B211" s="152"/>
      <c r="C211" s="153" t="s">
        <v>364</v>
      </c>
      <c r="D211" s="153" t="s">
        <v>213</v>
      </c>
      <c r="E211" s="154" t="s">
        <v>768</v>
      </c>
      <c r="F211" s="155" t="s">
        <v>769</v>
      </c>
      <c r="G211" s="156" t="s">
        <v>767</v>
      </c>
      <c r="H211" s="157">
        <v>2681.7</v>
      </c>
      <c r="I211" s="158"/>
      <c r="J211" s="159">
        <f t="shared" si="20"/>
        <v>0</v>
      </c>
      <c r="K211" s="160"/>
      <c r="L211" s="30"/>
      <c r="M211" s="161" t="s">
        <v>1</v>
      </c>
      <c r="N211" s="162" t="s">
        <v>37</v>
      </c>
      <c r="O211" s="58"/>
      <c r="P211" s="163">
        <f t="shared" si="21"/>
        <v>0</v>
      </c>
      <c r="Q211" s="163">
        <v>4.5899999999999998E-5</v>
      </c>
      <c r="R211" s="163">
        <f t="shared" si="22"/>
        <v>0.12309002999999999</v>
      </c>
      <c r="S211" s="163">
        <v>0</v>
      </c>
      <c r="T211" s="164">
        <f t="shared" si="2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 t="s">
        <v>243</v>
      </c>
      <c r="AT211" s="165" t="s">
        <v>213</v>
      </c>
      <c r="AU211" s="165" t="s">
        <v>84</v>
      </c>
      <c r="AY211" s="14" t="s">
        <v>211</v>
      </c>
      <c r="BE211" s="166">
        <f t="shared" si="24"/>
        <v>0</v>
      </c>
      <c r="BF211" s="166">
        <f t="shared" si="25"/>
        <v>0</v>
      </c>
      <c r="BG211" s="166">
        <f t="shared" si="26"/>
        <v>0</v>
      </c>
      <c r="BH211" s="166">
        <f t="shared" si="27"/>
        <v>0</v>
      </c>
      <c r="BI211" s="166">
        <f t="shared" si="28"/>
        <v>0</v>
      </c>
      <c r="BJ211" s="14" t="s">
        <v>84</v>
      </c>
      <c r="BK211" s="166">
        <f t="shared" si="29"/>
        <v>0</v>
      </c>
      <c r="BL211" s="14" t="s">
        <v>243</v>
      </c>
      <c r="BM211" s="165" t="s">
        <v>516</v>
      </c>
    </row>
    <row r="212" spans="1:65" s="2" customFormat="1" ht="21.75" customHeight="1" x14ac:dyDescent="0.2">
      <c r="A212" s="29"/>
      <c r="B212" s="152"/>
      <c r="C212" s="153" t="s">
        <v>504</v>
      </c>
      <c r="D212" s="153" t="s">
        <v>213</v>
      </c>
      <c r="E212" s="154" t="s">
        <v>770</v>
      </c>
      <c r="F212" s="155" t="s">
        <v>771</v>
      </c>
      <c r="G212" s="156" t="s">
        <v>216</v>
      </c>
      <c r="H212" s="157">
        <v>1.65</v>
      </c>
      <c r="I212" s="158"/>
      <c r="J212" s="159">
        <f t="shared" si="20"/>
        <v>0</v>
      </c>
      <c r="K212" s="160"/>
      <c r="L212" s="30"/>
      <c r="M212" s="161" t="s">
        <v>1</v>
      </c>
      <c r="N212" s="162" t="s">
        <v>37</v>
      </c>
      <c r="O212" s="58"/>
      <c r="P212" s="163">
        <f t="shared" si="21"/>
        <v>0</v>
      </c>
      <c r="Q212" s="163">
        <v>0</v>
      </c>
      <c r="R212" s="163">
        <f t="shared" si="22"/>
        <v>0</v>
      </c>
      <c r="S212" s="163">
        <v>7.4999999999999997E-3</v>
      </c>
      <c r="T212" s="164">
        <f t="shared" si="23"/>
        <v>1.2374999999999999E-2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5" t="s">
        <v>243</v>
      </c>
      <c r="AT212" s="165" t="s">
        <v>213</v>
      </c>
      <c r="AU212" s="165" t="s">
        <v>84</v>
      </c>
      <c r="AY212" s="14" t="s">
        <v>211</v>
      </c>
      <c r="BE212" s="166">
        <f t="shared" si="24"/>
        <v>0</v>
      </c>
      <c r="BF212" s="166">
        <f t="shared" si="25"/>
        <v>0</v>
      </c>
      <c r="BG212" s="166">
        <f t="shared" si="26"/>
        <v>0</v>
      </c>
      <c r="BH212" s="166">
        <f t="shared" si="27"/>
        <v>0</v>
      </c>
      <c r="BI212" s="166">
        <f t="shared" si="28"/>
        <v>0</v>
      </c>
      <c r="BJ212" s="14" t="s">
        <v>84</v>
      </c>
      <c r="BK212" s="166">
        <f t="shared" si="29"/>
        <v>0</v>
      </c>
      <c r="BL212" s="14" t="s">
        <v>243</v>
      </c>
      <c r="BM212" s="165" t="s">
        <v>519</v>
      </c>
    </row>
    <row r="213" spans="1:65" s="2" customFormat="1" ht="24.2" customHeight="1" x14ac:dyDescent="0.2">
      <c r="A213" s="29"/>
      <c r="B213" s="152"/>
      <c r="C213" s="153" t="s">
        <v>368</v>
      </c>
      <c r="D213" s="153" t="s">
        <v>213</v>
      </c>
      <c r="E213" s="154" t="s">
        <v>633</v>
      </c>
      <c r="F213" s="155" t="s">
        <v>634</v>
      </c>
      <c r="G213" s="156" t="s">
        <v>414</v>
      </c>
      <c r="H213" s="178"/>
      <c r="I213" s="158"/>
      <c r="J213" s="159">
        <f t="shared" si="20"/>
        <v>0</v>
      </c>
      <c r="K213" s="160"/>
      <c r="L213" s="30"/>
      <c r="M213" s="161" t="s">
        <v>1</v>
      </c>
      <c r="N213" s="162" t="s">
        <v>37</v>
      </c>
      <c r="O213" s="58"/>
      <c r="P213" s="163">
        <f t="shared" si="21"/>
        <v>0</v>
      </c>
      <c r="Q213" s="163">
        <v>0</v>
      </c>
      <c r="R213" s="163">
        <f t="shared" si="22"/>
        <v>0</v>
      </c>
      <c r="S213" s="163">
        <v>0</v>
      </c>
      <c r="T213" s="164">
        <f t="shared" si="2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5" t="s">
        <v>243</v>
      </c>
      <c r="AT213" s="165" t="s">
        <v>213</v>
      </c>
      <c r="AU213" s="165" t="s">
        <v>84</v>
      </c>
      <c r="AY213" s="14" t="s">
        <v>211</v>
      </c>
      <c r="BE213" s="166">
        <f t="shared" si="24"/>
        <v>0</v>
      </c>
      <c r="BF213" s="166">
        <f t="shared" si="25"/>
        <v>0</v>
      </c>
      <c r="BG213" s="166">
        <f t="shared" si="26"/>
        <v>0</v>
      </c>
      <c r="BH213" s="166">
        <f t="shared" si="27"/>
        <v>0</v>
      </c>
      <c r="BI213" s="166">
        <f t="shared" si="28"/>
        <v>0</v>
      </c>
      <c r="BJ213" s="14" t="s">
        <v>84</v>
      </c>
      <c r="BK213" s="166">
        <f t="shared" si="29"/>
        <v>0</v>
      </c>
      <c r="BL213" s="14" t="s">
        <v>243</v>
      </c>
      <c r="BM213" s="165" t="s">
        <v>772</v>
      </c>
    </row>
    <row r="214" spans="1:65" s="12" customFormat="1" ht="22.9" customHeight="1" x14ac:dyDescent="0.2">
      <c r="B214" s="139"/>
      <c r="D214" s="140" t="s">
        <v>70</v>
      </c>
      <c r="E214" s="150" t="s">
        <v>773</v>
      </c>
      <c r="F214" s="150" t="s">
        <v>774</v>
      </c>
      <c r="I214" s="142"/>
      <c r="J214" s="151">
        <f>BK214</f>
        <v>0</v>
      </c>
      <c r="L214" s="139"/>
      <c r="M214" s="144"/>
      <c r="N214" s="145"/>
      <c r="O214" s="145"/>
      <c r="P214" s="146">
        <f>SUM(P215:P218)</f>
        <v>0</v>
      </c>
      <c r="Q214" s="145"/>
      <c r="R214" s="146">
        <f>SUM(R215:R218)</f>
        <v>6.1838703000000009E-2</v>
      </c>
      <c r="S214" s="145"/>
      <c r="T214" s="147">
        <f>SUM(T215:T218)</f>
        <v>0</v>
      </c>
      <c r="AR214" s="140" t="s">
        <v>84</v>
      </c>
      <c r="AT214" s="148" t="s">
        <v>70</v>
      </c>
      <c r="AU214" s="148" t="s">
        <v>78</v>
      </c>
      <c r="AY214" s="140" t="s">
        <v>211</v>
      </c>
      <c r="BK214" s="149">
        <f>SUM(BK215:BK218)</f>
        <v>0</v>
      </c>
    </row>
    <row r="215" spans="1:65" s="2" customFormat="1" ht="24.2" customHeight="1" x14ac:dyDescent="0.2">
      <c r="A215" s="29"/>
      <c r="B215" s="152"/>
      <c r="C215" s="153" t="s">
        <v>513</v>
      </c>
      <c r="D215" s="153" t="s">
        <v>213</v>
      </c>
      <c r="E215" s="154" t="s">
        <v>775</v>
      </c>
      <c r="F215" s="155" t="s">
        <v>776</v>
      </c>
      <c r="G215" s="156" t="s">
        <v>216</v>
      </c>
      <c r="H215" s="157">
        <v>136.1</v>
      </c>
      <c r="I215" s="158"/>
      <c r="J215" s="159">
        <f>ROUND(I215*H215,2)</f>
        <v>0</v>
      </c>
      <c r="K215" s="160"/>
      <c r="L215" s="30"/>
      <c r="M215" s="161" t="s">
        <v>1</v>
      </c>
      <c r="N215" s="162" t="s">
        <v>37</v>
      </c>
      <c r="O215" s="58"/>
      <c r="P215" s="163">
        <f>O215*H215</f>
        <v>0</v>
      </c>
      <c r="Q215" s="163">
        <v>3.8419000000000002E-4</v>
      </c>
      <c r="R215" s="163">
        <f>Q215*H215</f>
        <v>5.2288259000000004E-2</v>
      </c>
      <c r="S215" s="163">
        <v>0</v>
      </c>
      <c r="T215" s="164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 t="s">
        <v>243</v>
      </c>
      <c r="AT215" s="165" t="s">
        <v>213</v>
      </c>
      <c r="AU215" s="165" t="s">
        <v>84</v>
      </c>
      <c r="AY215" s="14" t="s">
        <v>211</v>
      </c>
      <c r="BE215" s="166">
        <f>IF(N215="základná",J215,0)</f>
        <v>0</v>
      </c>
      <c r="BF215" s="166">
        <f>IF(N215="znížená",J215,0)</f>
        <v>0</v>
      </c>
      <c r="BG215" s="166">
        <f>IF(N215="zákl. prenesená",J215,0)</f>
        <v>0</v>
      </c>
      <c r="BH215" s="166">
        <f>IF(N215="zníž. prenesená",J215,0)</f>
        <v>0</v>
      </c>
      <c r="BI215" s="166">
        <f>IF(N215="nulová",J215,0)</f>
        <v>0</v>
      </c>
      <c r="BJ215" s="14" t="s">
        <v>84</v>
      </c>
      <c r="BK215" s="166">
        <f>ROUND(I215*H215,2)</f>
        <v>0</v>
      </c>
      <c r="BL215" s="14" t="s">
        <v>243</v>
      </c>
      <c r="BM215" s="165" t="s">
        <v>777</v>
      </c>
    </row>
    <row r="216" spans="1:65" s="2" customFormat="1" ht="24.2" customHeight="1" x14ac:dyDescent="0.2">
      <c r="A216" s="29"/>
      <c r="B216" s="152"/>
      <c r="C216" s="153" t="s">
        <v>371</v>
      </c>
      <c r="D216" s="153" t="s">
        <v>213</v>
      </c>
      <c r="E216" s="154" t="s">
        <v>778</v>
      </c>
      <c r="F216" s="155" t="s">
        <v>779</v>
      </c>
      <c r="G216" s="156" t="s">
        <v>216</v>
      </c>
      <c r="H216" s="157">
        <v>14.6</v>
      </c>
      <c r="I216" s="158"/>
      <c r="J216" s="159">
        <f>ROUND(I216*H216,2)</f>
        <v>0</v>
      </c>
      <c r="K216" s="160"/>
      <c r="L216" s="30"/>
      <c r="M216" s="161" t="s">
        <v>1</v>
      </c>
      <c r="N216" s="162" t="s">
        <v>37</v>
      </c>
      <c r="O216" s="58"/>
      <c r="P216" s="163">
        <f>O216*H216</f>
        <v>0</v>
      </c>
      <c r="Q216" s="163">
        <v>6.5284000000000002E-4</v>
      </c>
      <c r="R216" s="163">
        <f>Q216*H216</f>
        <v>9.5314639999999999E-3</v>
      </c>
      <c r="S216" s="163">
        <v>0</v>
      </c>
      <c r="T216" s="164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5" t="s">
        <v>243</v>
      </c>
      <c r="AT216" s="165" t="s">
        <v>213</v>
      </c>
      <c r="AU216" s="165" t="s">
        <v>84</v>
      </c>
      <c r="AY216" s="14" t="s">
        <v>211</v>
      </c>
      <c r="BE216" s="166">
        <f>IF(N216="základná",J216,0)</f>
        <v>0</v>
      </c>
      <c r="BF216" s="166">
        <f>IF(N216="znížená",J216,0)</f>
        <v>0</v>
      </c>
      <c r="BG216" s="166">
        <f>IF(N216="zákl. prenesená",J216,0)</f>
        <v>0</v>
      </c>
      <c r="BH216" s="166">
        <f>IF(N216="zníž. prenesená",J216,0)</f>
        <v>0</v>
      </c>
      <c r="BI216" s="166">
        <f>IF(N216="nulová",J216,0)</f>
        <v>0</v>
      </c>
      <c r="BJ216" s="14" t="s">
        <v>84</v>
      </c>
      <c r="BK216" s="166">
        <f>ROUND(I216*H216,2)</f>
        <v>0</v>
      </c>
      <c r="BL216" s="14" t="s">
        <v>243</v>
      </c>
      <c r="BM216" s="165" t="s">
        <v>780</v>
      </c>
    </row>
    <row r="217" spans="1:65" s="2" customFormat="1" ht="33" customHeight="1" x14ac:dyDescent="0.2">
      <c r="A217" s="29"/>
      <c r="B217" s="152"/>
      <c r="C217" s="153" t="s">
        <v>781</v>
      </c>
      <c r="D217" s="153" t="s">
        <v>213</v>
      </c>
      <c r="E217" s="154" t="s">
        <v>782</v>
      </c>
      <c r="F217" s="155" t="s">
        <v>783</v>
      </c>
      <c r="G217" s="156" t="s">
        <v>216</v>
      </c>
      <c r="H217" s="157">
        <v>14.6</v>
      </c>
      <c r="I217" s="158"/>
      <c r="J217" s="159">
        <f>ROUND(I217*H217,2)</f>
        <v>0</v>
      </c>
      <c r="K217" s="160"/>
      <c r="L217" s="30"/>
      <c r="M217" s="161" t="s">
        <v>1</v>
      </c>
      <c r="N217" s="162" t="s">
        <v>37</v>
      </c>
      <c r="O217" s="58"/>
      <c r="P217" s="163">
        <f>O217*H217</f>
        <v>0</v>
      </c>
      <c r="Q217" s="163">
        <v>0</v>
      </c>
      <c r="R217" s="163">
        <f>Q217*H217</f>
        <v>0</v>
      </c>
      <c r="S217" s="163">
        <v>0</v>
      </c>
      <c r="T217" s="164">
        <f>S217*H217</f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5" t="s">
        <v>243</v>
      </c>
      <c r="AT217" s="165" t="s">
        <v>213</v>
      </c>
      <c r="AU217" s="165" t="s">
        <v>84</v>
      </c>
      <c r="AY217" s="14" t="s">
        <v>211</v>
      </c>
      <c r="BE217" s="166">
        <f>IF(N217="základná",J217,0)</f>
        <v>0</v>
      </c>
      <c r="BF217" s="166">
        <f>IF(N217="znížená",J217,0)</f>
        <v>0</v>
      </c>
      <c r="BG217" s="166">
        <f>IF(N217="zákl. prenesená",J217,0)</f>
        <v>0</v>
      </c>
      <c r="BH217" s="166">
        <f>IF(N217="zníž. prenesená",J217,0)</f>
        <v>0</v>
      </c>
      <c r="BI217" s="166">
        <f>IF(N217="nulová",J217,0)</f>
        <v>0</v>
      </c>
      <c r="BJ217" s="14" t="s">
        <v>84</v>
      </c>
      <c r="BK217" s="166">
        <f>ROUND(I217*H217,2)</f>
        <v>0</v>
      </c>
      <c r="BL217" s="14" t="s">
        <v>243</v>
      </c>
      <c r="BM217" s="165" t="s">
        <v>784</v>
      </c>
    </row>
    <row r="218" spans="1:65" s="2" customFormat="1" ht="24.2" customHeight="1" x14ac:dyDescent="0.2">
      <c r="A218" s="29"/>
      <c r="B218" s="152"/>
      <c r="C218" s="153" t="s">
        <v>375</v>
      </c>
      <c r="D218" s="153" t="s">
        <v>213</v>
      </c>
      <c r="E218" s="154" t="s">
        <v>785</v>
      </c>
      <c r="F218" s="155" t="s">
        <v>786</v>
      </c>
      <c r="G218" s="156" t="s">
        <v>216</v>
      </c>
      <c r="H218" s="157">
        <v>14.6</v>
      </c>
      <c r="I218" s="158"/>
      <c r="J218" s="159">
        <f>ROUND(I218*H218,2)</f>
        <v>0</v>
      </c>
      <c r="K218" s="160"/>
      <c r="L218" s="30"/>
      <c r="M218" s="179" t="s">
        <v>1</v>
      </c>
      <c r="N218" s="180" t="s">
        <v>37</v>
      </c>
      <c r="O218" s="181"/>
      <c r="P218" s="182">
        <f>O218*H218</f>
        <v>0</v>
      </c>
      <c r="Q218" s="182">
        <v>1.3E-6</v>
      </c>
      <c r="R218" s="182">
        <f>Q218*H218</f>
        <v>1.8980000000000001E-5</v>
      </c>
      <c r="S218" s="182">
        <v>0</v>
      </c>
      <c r="T218" s="183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5" t="s">
        <v>243</v>
      </c>
      <c r="AT218" s="165" t="s">
        <v>213</v>
      </c>
      <c r="AU218" s="165" t="s">
        <v>84</v>
      </c>
      <c r="AY218" s="14" t="s">
        <v>211</v>
      </c>
      <c r="BE218" s="166">
        <f>IF(N218="základná",J218,0)</f>
        <v>0</v>
      </c>
      <c r="BF218" s="166">
        <f>IF(N218="znížená",J218,0)</f>
        <v>0</v>
      </c>
      <c r="BG218" s="166">
        <f>IF(N218="zákl. prenesená",J218,0)</f>
        <v>0</v>
      </c>
      <c r="BH218" s="166">
        <f>IF(N218="zníž. prenesená",J218,0)</f>
        <v>0</v>
      </c>
      <c r="BI218" s="166">
        <f>IF(N218="nulová",J218,0)</f>
        <v>0</v>
      </c>
      <c r="BJ218" s="14" t="s">
        <v>84</v>
      </c>
      <c r="BK218" s="166">
        <f>ROUND(I218*H218,2)</f>
        <v>0</v>
      </c>
      <c r="BL218" s="14" t="s">
        <v>243</v>
      </c>
      <c r="BM218" s="165" t="s">
        <v>787</v>
      </c>
    </row>
    <row r="219" spans="1:65" s="2" customFormat="1" ht="6.95" customHeight="1" x14ac:dyDescent="0.2">
      <c r="A219" s="29"/>
      <c r="B219" s="47"/>
      <c r="C219" s="48"/>
      <c r="D219" s="48"/>
      <c r="E219" s="48"/>
      <c r="F219" s="48"/>
      <c r="G219" s="48"/>
      <c r="H219" s="48"/>
      <c r="I219" s="48"/>
      <c r="J219" s="48"/>
      <c r="K219" s="48"/>
      <c r="L219" s="30"/>
      <c r="M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</row>
  </sheetData>
  <autoFilter ref="C126:K218" xr:uid="{00000000-0009-0000-0000-000003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2:BM152"/>
  <sheetViews>
    <sheetView showGridLines="0" topLeftCell="A115" workbookViewId="0">
      <selection activeCell="V119" sqref="V119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94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178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788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ROUND(J122,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ROUND((SUM(BE122:BE151)),  2)</f>
        <v>0</v>
      </c>
      <c r="G35" s="105"/>
      <c r="H35" s="105"/>
      <c r="I35" s="106">
        <v>0.23</v>
      </c>
      <c r="J35" s="104">
        <f>ROUND(((SUM(BE122:BE151))*I35),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ROUND((SUM(BF122:BF151)),  2)</f>
        <v>0</v>
      </c>
      <c r="G36" s="105"/>
      <c r="H36" s="105"/>
      <c r="I36" s="106">
        <v>0.23</v>
      </c>
      <c r="J36" s="104">
        <f>ROUND(((SUM(BF122:BF151))*I36),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ROUND((SUM(BG122:BG151)),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ROUND((SUM(BH122:BH151)),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ROUND((SUM(BI122:BI151)),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178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01-3 - Silnoprúdová elektroinštalácia – zelená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J122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789</v>
      </c>
      <c r="E99" s="122"/>
      <c r="F99" s="122"/>
      <c r="G99" s="122"/>
      <c r="H99" s="122"/>
      <c r="I99" s="122"/>
      <c r="J99" s="123">
        <f>J123</f>
        <v>0</v>
      </c>
      <c r="L99" s="120"/>
    </row>
    <row r="100" spans="1:47" s="10" customFormat="1" ht="19.899999999999999" hidden="1" customHeight="1" x14ac:dyDescent="0.2">
      <c r="B100" s="124"/>
      <c r="D100" s="125" t="s">
        <v>790</v>
      </c>
      <c r="E100" s="126"/>
      <c r="F100" s="126"/>
      <c r="G100" s="126"/>
      <c r="H100" s="126"/>
      <c r="I100" s="126"/>
      <c r="J100" s="127">
        <f>J124</f>
        <v>0</v>
      </c>
      <c r="L100" s="124"/>
    </row>
    <row r="101" spans="1:47" s="2" customFormat="1" ht="21.75" hidden="1" customHeight="1" x14ac:dyDescent="0.2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47" s="2" customFormat="1" ht="6.95" hidden="1" customHeight="1" x14ac:dyDescent="0.2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47" hidden="1" x14ac:dyDescent="0.2"/>
    <row r="104" spans="1:47" hidden="1" x14ac:dyDescent="0.2"/>
    <row r="105" spans="1:47" hidden="1" x14ac:dyDescent="0.2"/>
    <row r="106" spans="1:47" s="2" customFormat="1" ht="6.95" customHeight="1" x14ac:dyDescent="0.2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24.95" customHeight="1" x14ac:dyDescent="0.2">
      <c r="A107" s="29"/>
      <c r="B107" s="30"/>
      <c r="C107" s="18" t="s">
        <v>197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customHeight="1" x14ac:dyDescent="0.2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12" customHeight="1" x14ac:dyDescent="0.2">
      <c r="A109" s="29"/>
      <c r="B109" s="30"/>
      <c r="C109" s="24" t="s">
        <v>15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6.5" customHeight="1" x14ac:dyDescent="0.2">
      <c r="A110" s="29"/>
      <c r="B110" s="30"/>
      <c r="C110" s="29"/>
      <c r="D110" s="29"/>
      <c r="E110" s="252" t="str">
        <f>E7</f>
        <v>HS Hálkova - rekonštrukcia objektu, Hálkova 3, BA</v>
      </c>
      <c r="F110" s="253"/>
      <c r="G110" s="253"/>
      <c r="H110" s="253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1" customFormat="1" ht="12" customHeight="1" x14ac:dyDescent="0.2">
      <c r="B111" s="17"/>
      <c r="C111" s="24" t="s">
        <v>177</v>
      </c>
      <c r="L111" s="17"/>
    </row>
    <row r="112" spans="1:47" s="2" customFormat="1" ht="16.5" customHeight="1" x14ac:dyDescent="0.2">
      <c r="A112" s="29"/>
      <c r="B112" s="30"/>
      <c r="C112" s="29"/>
      <c r="D112" s="29"/>
      <c r="E112" s="252" t="s">
        <v>178</v>
      </c>
      <c r="F112" s="251"/>
      <c r="G112" s="251"/>
      <c r="H112" s="251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4" t="s">
        <v>179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 x14ac:dyDescent="0.2">
      <c r="A114" s="29"/>
      <c r="B114" s="30"/>
      <c r="C114" s="29"/>
      <c r="D114" s="29"/>
      <c r="E114" s="225" t="str">
        <f>E11</f>
        <v>SO 01-3 - Silnoprúdová elektroinštalácia – zelená</v>
      </c>
      <c r="F114" s="251"/>
      <c r="G114" s="251"/>
      <c r="H114" s="251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 x14ac:dyDescent="0.2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 x14ac:dyDescent="0.2">
      <c r="A116" s="29"/>
      <c r="B116" s="30"/>
      <c r="C116" s="24" t="s">
        <v>19</v>
      </c>
      <c r="D116" s="29"/>
      <c r="E116" s="29"/>
      <c r="F116" s="22" t="str">
        <f>F14</f>
        <v xml:space="preserve"> </v>
      </c>
      <c r="G116" s="29"/>
      <c r="H116" s="29"/>
      <c r="I116" s="24" t="s">
        <v>21</v>
      </c>
      <c r="J116" s="55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 x14ac:dyDescent="0.2">
      <c r="A118" s="29"/>
      <c r="B118" s="30"/>
      <c r="C118" s="24" t="s">
        <v>22</v>
      </c>
      <c r="D118" s="29"/>
      <c r="E118" s="29"/>
      <c r="F118" s="22" t="str">
        <f>E17</f>
        <v xml:space="preserve"> </v>
      </c>
      <c r="G118" s="29"/>
      <c r="H118" s="29"/>
      <c r="I118" s="24" t="s">
        <v>27</v>
      </c>
      <c r="J118" s="27" t="str">
        <f>E23</f>
        <v xml:space="preserve">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4" t="s">
        <v>25</v>
      </c>
      <c r="D119" s="29"/>
      <c r="E119" s="29"/>
      <c r="F119" s="22" t="str">
        <f>IF(E20="","",E20)</f>
        <v>Vyplň údaj</v>
      </c>
      <c r="G119" s="29"/>
      <c r="H119" s="29"/>
      <c r="I119" s="24" t="s">
        <v>28</v>
      </c>
      <c r="J119" s="27" t="str">
        <f>E26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 x14ac:dyDescent="0.2">
      <c r="A121" s="128"/>
      <c r="B121" s="129"/>
      <c r="C121" s="130" t="s">
        <v>198</v>
      </c>
      <c r="D121" s="131" t="s">
        <v>56</v>
      </c>
      <c r="E121" s="131" t="s">
        <v>52</v>
      </c>
      <c r="F121" s="131" t="s">
        <v>53</v>
      </c>
      <c r="G121" s="131" t="s">
        <v>199</v>
      </c>
      <c r="H121" s="131" t="s">
        <v>200</v>
      </c>
      <c r="I121" s="131" t="s">
        <v>201</v>
      </c>
      <c r="J121" s="132" t="s">
        <v>183</v>
      </c>
      <c r="K121" s="133" t="s">
        <v>202</v>
      </c>
      <c r="L121" s="134"/>
      <c r="M121" s="62" t="s">
        <v>1</v>
      </c>
      <c r="N121" s="63" t="s">
        <v>35</v>
      </c>
      <c r="O121" s="63" t="s">
        <v>203</v>
      </c>
      <c r="P121" s="63" t="s">
        <v>204</v>
      </c>
      <c r="Q121" s="63" t="s">
        <v>205</v>
      </c>
      <c r="R121" s="63" t="s">
        <v>206</v>
      </c>
      <c r="S121" s="63" t="s">
        <v>207</v>
      </c>
      <c r="T121" s="64" t="s">
        <v>208</v>
      </c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</row>
    <row r="122" spans="1:65" s="2" customFormat="1" ht="22.9" customHeight="1" x14ac:dyDescent="0.25">
      <c r="A122" s="29"/>
      <c r="B122" s="30"/>
      <c r="C122" s="69" t="s">
        <v>184</v>
      </c>
      <c r="D122" s="29"/>
      <c r="E122" s="29"/>
      <c r="F122" s="29"/>
      <c r="G122" s="29"/>
      <c r="H122" s="29"/>
      <c r="I122" s="29"/>
      <c r="J122" s="135">
        <f>BK122</f>
        <v>0</v>
      </c>
      <c r="K122" s="29"/>
      <c r="L122" s="30"/>
      <c r="M122" s="65"/>
      <c r="N122" s="56"/>
      <c r="O122" s="66"/>
      <c r="P122" s="136">
        <f>P123</f>
        <v>0</v>
      </c>
      <c r="Q122" s="66"/>
      <c r="R122" s="136">
        <f>R123</f>
        <v>0</v>
      </c>
      <c r="S122" s="66"/>
      <c r="T122" s="137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70</v>
      </c>
      <c r="AU122" s="14" t="s">
        <v>185</v>
      </c>
      <c r="BK122" s="138">
        <f>BK123</f>
        <v>0</v>
      </c>
    </row>
    <row r="123" spans="1:65" s="12" customFormat="1" ht="25.9" customHeight="1" x14ac:dyDescent="0.2">
      <c r="B123" s="139"/>
      <c r="D123" s="140" t="s">
        <v>70</v>
      </c>
      <c r="E123" s="141" t="s">
        <v>401</v>
      </c>
      <c r="F123" s="141" t="s">
        <v>791</v>
      </c>
      <c r="I123" s="142"/>
      <c r="J123" s="143">
        <f>BK123</f>
        <v>0</v>
      </c>
      <c r="L123" s="139"/>
      <c r="M123" s="144"/>
      <c r="N123" s="145"/>
      <c r="O123" s="145"/>
      <c r="P123" s="146">
        <f>P124</f>
        <v>0</v>
      </c>
      <c r="Q123" s="145"/>
      <c r="R123" s="146">
        <f>R124</f>
        <v>0</v>
      </c>
      <c r="S123" s="145"/>
      <c r="T123" s="147">
        <f>T124</f>
        <v>0</v>
      </c>
      <c r="AR123" s="140" t="s">
        <v>220</v>
      </c>
      <c r="AT123" s="148" t="s">
        <v>70</v>
      </c>
      <c r="AU123" s="148" t="s">
        <v>71</v>
      </c>
      <c r="AY123" s="140" t="s">
        <v>211</v>
      </c>
      <c r="BK123" s="149">
        <f>BK124</f>
        <v>0</v>
      </c>
    </row>
    <row r="124" spans="1:65" s="12" customFormat="1" ht="22.9" customHeight="1" x14ac:dyDescent="0.2">
      <c r="B124" s="139"/>
      <c r="D124" s="140" t="s">
        <v>70</v>
      </c>
      <c r="E124" s="150" t="s">
        <v>792</v>
      </c>
      <c r="F124" s="150" t="s">
        <v>793</v>
      </c>
      <c r="I124" s="142"/>
      <c r="J124" s="151">
        <f>BK124</f>
        <v>0</v>
      </c>
      <c r="L124" s="139"/>
      <c r="M124" s="144"/>
      <c r="N124" s="145"/>
      <c r="O124" s="145"/>
      <c r="P124" s="146">
        <f>SUM(P125:P151)</f>
        <v>0</v>
      </c>
      <c r="Q124" s="145"/>
      <c r="R124" s="146">
        <f>SUM(R125:R151)</f>
        <v>0</v>
      </c>
      <c r="S124" s="145"/>
      <c r="T124" s="147">
        <f>SUM(T125:T151)</f>
        <v>0</v>
      </c>
      <c r="AR124" s="140" t="s">
        <v>78</v>
      </c>
      <c r="AT124" s="148" t="s">
        <v>70</v>
      </c>
      <c r="AU124" s="148" t="s">
        <v>78</v>
      </c>
      <c r="AY124" s="140" t="s">
        <v>211</v>
      </c>
      <c r="BK124" s="149">
        <f>SUM(BK125:BK151)</f>
        <v>0</v>
      </c>
    </row>
    <row r="125" spans="1:65" s="2" customFormat="1" ht="24.2" customHeight="1" x14ac:dyDescent="0.2">
      <c r="A125" s="29"/>
      <c r="B125" s="152"/>
      <c r="C125" s="167" t="s">
        <v>78</v>
      </c>
      <c r="D125" s="167" t="s">
        <v>401</v>
      </c>
      <c r="E125" s="168" t="s">
        <v>794</v>
      </c>
      <c r="F125" s="169" t="s">
        <v>795</v>
      </c>
      <c r="G125" s="170" t="s">
        <v>385</v>
      </c>
      <c r="H125" s="171">
        <v>2</v>
      </c>
      <c r="I125" s="172"/>
      <c r="J125" s="173">
        <f t="shared" ref="J125:J151" si="0">ROUND(I125*H125,2)</f>
        <v>0</v>
      </c>
      <c r="K125" s="174"/>
      <c r="L125" s="175"/>
      <c r="M125" s="176" t="s">
        <v>1</v>
      </c>
      <c r="N125" s="177" t="s">
        <v>37</v>
      </c>
      <c r="O125" s="58"/>
      <c r="P125" s="163">
        <f t="shared" ref="P125:P151" si="1">O125*H125</f>
        <v>0</v>
      </c>
      <c r="Q125" s="163">
        <v>0</v>
      </c>
      <c r="R125" s="163">
        <f t="shared" ref="R125:R151" si="2">Q125*H125</f>
        <v>0</v>
      </c>
      <c r="S125" s="163">
        <v>0</v>
      </c>
      <c r="T125" s="164">
        <f t="shared" ref="T125:T151" si="3"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5" t="s">
        <v>227</v>
      </c>
      <c r="AT125" s="165" t="s">
        <v>401</v>
      </c>
      <c r="AU125" s="165" t="s">
        <v>84</v>
      </c>
      <c r="AY125" s="14" t="s">
        <v>211</v>
      </c>
      <c r="BE125" s="166">
        <f t="shared" ref="BE125:BE151" si="4">IF(N125="základná",J125,0)</f>
        <v>0</v>
      </c>
      <c r="BF125" s="166">
        <f t="shared" ref="BF125:BF151" si="5">IF(N125="znížená",J125,0)</f>
        <v>0</v>
      </c>
      <c r="BG125" s="166">
        <f t="shared" ref="BG125:BG151" si="6">IF(N125="zákl. prenesená",J125,0)</f>
        <v>0</v>
      </c>
      <c r="BH125" s="166">
        <f t="shared" ref="BH125:BH151" si="7">IF(N125="zníž. prenesená",J125,0)</f>
        <v>0</v>
      </c>
      <c r="BI125" s="166">
        <f t="shared" ref="BI125:BI151" si="8">IF(N125="nulová",J125,0)</f>
        <v>0</v>
      </c>
      <c r="BJ125" s="14" t="s">
        <v>84</v>
      </c>
      <c r="BK125" s="166">
        <f t="shared" ref="BK125:BK151" si="9">ROUND(I125*H125,2)</f>
        <v>0</v>
      </c>
      <c r="BL125" s="14" t="s">
        <v>217</v>
      </c>
      <c r="BM125" s="165" t="s">
        <v>84</v>
      </c>
    </row>
    <row r="126" spans="1:65" s="2" customFormat="1" ht="16.5" customHeight="1" x14ac:dyDescent="0.2">
      <c r="A126" s="29"/>
      <c r="B126" s="152"/>
      <c r="C126" s="167" t="s">
        <v>84</v>
      </c>
      <c r="D126" s="167" t="s">
        <v>401</v>
      </c>
      <c r="E126" s="168" t="s">
        <v>796</v>
      </c>
      <c r="F126" s="169" t="s">
        <v>797</v>
      </c>
      <c r="G126" s="170" t="s">
        <v>385</v>
      </c>
      <c r="H126" s="171">
        <v>1</v>
      </c>
      <c r="I126" s="172"/>
      <c r="J126" s="173">
        <f t="shared" si="0"/>
        <v>0</v>
      </c>
      <c r="K126" s="174"/>
      <c r="L126" s="175"/>
      <c r="M126" s="176" t="s">
        <v>1</v>
      </c>
      <c r="N126" s="177" t="s">
        <v>37</v>
      </c>
      <c r="O126" s="58"/>
      <c r="P126" s="163">
        <f t="shared" si="1"/>
        <v>0</v>
      </c>
      <c r="Q126" s="163">
        <v>0</v>
      </c>
      <c r="R126" s="163">
        <f t="shared" si="2"/>
        <v>0</v>
      </c>
      <c r="S126" s="163">
        <v>0</v>
      </c>
      <c r="T126" s="164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227</v>
      </c>
      <c r="AT126" s="165" t="s">
        <v>401</v>
      </c>
      <c r="AU126" s="165" t="s">
        <v>84</v>
      </c>
      <c r="AY126" s="14" t="s">
        <v>211</v>
      </c>
      <c r="BE126" s="166">
        <f t="shared" si="4"/>
        <v>0</v>
      </c>
      <c r="BF126" s="166">
        <f t="shared" si="5"/>
        <v>0</v>
      </c>
      <c r="BG126" s="166">
        <f t="shared" si="6"/>
        <v>0</v>
      </c>
      <c r="BH126" s="166">
        <f t="shared" si="7"/>
        <v>0</v>
      </c>
      <c r="BI126" s="166">
        <f t="shared" si="8"/>
        <v>0</v>
      </c>
      <c r="BJ126" s="14" t="s">
        <v>84</v>
      </c>
      <c r="BK126" s="166">
        <f t="shared" si="9"/>
        <v>0</v>
      </c>
      <c r="BL126" s="14" t="s">
        <v>217</v>
      </c>
      <c r="BM126" s="165" t="s">
        <v>217</v>
      </c>
    </row>
    <row r="127" spans="1:65" s="2" customFormat="1" ht="21.75" customHeight="1" x14ac:dyDescent="0.2">
      <c r="A127" s="29"/>
      <c r="B127" s="152"/>
      <c r="C127" s="153" t="s">
        <v>220</v>
      </c>
      <c r="D127" s="153" t="s">
        <v>213</v>
      </c>
      <c r="E127" s="154" t="s">
        <v>798</v>
      </c>
      <c r="F127" s="155" t="s">
        <v>799</v>
      </c>
      <c r="G127" s="156" t="s">
        <v>385</v>
      </c>
      <c r="H127" s="157">
        <v>1</v>
      </c>
      <c r="I127" s="158"/>
      <c r="J127" s="159">
        <f t="shared" si="0"/>
        <v>0</v>
      </c>
      <c r="K127" s="160"/>
      <c r="L127" s="30"/>
      <c r="M127" s="161" t="s">
        <v>1</v>
      </c>
      <c r="N127" s="162" t="s">
        <v>37</v>
      </c>
      <c r="O127" s="58"/>
      <c r="P127" s="163">
        <f t="shared" si="1"/>
        <v>0</v>
      </c>
      <c r="Q127" s="163">
        <v>0</v>
      </c>
      <c r="R127" s="163">
        <f t="shared" si="2"/>
        <v>0</v>
      </c>
      <c r="S127" s="163">
        <v>0</v>
      </c>
      <c r="T127" s="164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217</v>
      </c>
      <c r="AT127" s="165" t="s">
        <v>213</v>
      </c>
      <c r="AU127" s="165" t="s">
        <v>84</v>
      </c>
      <c r="AY127" s="14" t="s">
        <v>211</v>
      </c>
      <c r="BE127" s="166">
        <f t="shared" si="4"/>
        <v>0</v>
      </c>
      <c r="BF127" s="166">
        <f t="shared" si="5"/>
        <v>0</v>
      </c>
      <c r="BG127" s="166">
        <f t="shared" si="6"/>
        <v>0</v>
      </c>
      <c r="BH127" s="166">
        <f t="shared" si="7"/>
        <v>0</v>
      </c>
      <c r="BI127" s="166">
        <f t="shared" si="8"/>
        <v>0</v>
      </c>
      <c r="BJ127" s="14" t="s">
        <v>84</v>
      </c>
      <c r="BK127" s="166">
        <f t="shared" si="9"/>
        <v>0</v>
      </c>
      <c r="BL127" s="14" t="s">
        <v>217</v>
      </c>
      <c r="BM127" s="165" t="s">
        <v>224</v>
      </c>
    </row>
    <row r="128" spans="1:65" s="2" customFormat="1" ht="62.65" customHeight="1" x14ac:dyDescent="0.2">
      <c r="A128" s="29"/>
      <c r="B128" s="152"/>
      <c r="C128" s="167" t="s">
        <v>217</v>
      </c>
      <c r="D128" s="167" t="s">
        <v>401</v>
      </c>
      <c r="E128" s="168" t="s">
        <v>800</v>
      </c>
      <c r="F128" s="169" t="s">
        <v>801</v>
      </c>
      <c r="G128" s="170" t="s">
        <v>385</v>
      </c>
      <c r="H128" s="171">
        <v>56</v>
      </c>
      <c r="I128" s="172"/>
      <c r="J128" s="173">
        <f t="shared" si="0"/>
        <v>0</v>
      </c>
      <c r="K128" s="174"/>
      <c r="L128" s="175"/>
      <c r="M128" s="176" t="s">
        <v>1</v>
      </c>
      <c r="N128" s="177" t="s">
        <v>37</v>
      </c>
      <c r="O128" s="58"/>
      <c r="P128" s="163">
        <f t="shared" si="1"/>
        <v>0</v>
      </c>
      <c r="Q128" s="163">
        <v>0</v>
      </c>
      <c r="R128" s="163">
        <f t="shared" si="2"/>
        <v>0</v>
      </c>
      <c r="S128" s="163">
        <v>0</v>
      </c>
      <c r="T128" s="164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227</v>
      </c>
      <c r="AT128" s="165" t="s">
        <v>401</v>
      </c>
      <c r="AU128" s="165" t="s">
        <v>84</v>
      </c>
      <c r="AY128" s="14" t="s">
        <v>211</v>
      </c>
      <c r="BE128" s="166">
        <f t="shared" si="4"/>
        <v>0</v>
      </c>
      <c r="BF128" s="166">
        <f t="shared" si="5"/>
        <v>0</v>
      </c>
      <c r="BG128" s="166">
        <f t="shared" si="6"/>
        <v>0</v>
      </c>
      <c r="BH128" s="166">
        <f t="shared" si="7"/>
        <v>0</v>
      </c>
      <c r="BI128" s="166">
        <f t="shared" si="8"/>
        <v>0</v>
      </c>
      <c r="BJ128" s="14" t="s">
        <v>84</v>
      </c>
      <c r="BK128" s="166">
        <f t="shared" si="9"/>
        <v>0</v>
      </c>
      <c r="BL128" s="14" t="s">
        <v>217</v>
      </c>
      <c r="BM128" s="165" t="s">
        <v>227</v>
      </c>
    </row>
    <row r="129" spans="1:65" s="2" customFormat="1" ht="16.5" customHeight="1" x14ac:dyDescent="0.2">
      <c r="A129" s="29"/>
      <c r="B129" s="152"/>
      <c r="C129" s="153" t="s">
        <v>228</v>
      </c>
      <c r="D129" s="153" t="s">
        <v>213</v>
      </c>
      <c r="E129" s="154" t="s">
        <v>802</v>
      </c>
      <c r="F129" s="155" t="s">
        <v>803</v>
      </c>
      <c r="G129" s="156" t="s">
        <v>385</v>
      </c>
      <c r="H129" s="157">
        <v>56</v>
      </c>
      <c r="I129" s="158"/>
      <c r="J129" s="159">
        <f t="shared" si="0"/>
        <v>0</v>
      </c>
      <c r="K129" s="160"/>
      <c r="L129" s="30"/>
      <c r="M129" s="161" t="s">
        <v>1</v>
      </c>
      <c r="N129" s="162" t="s">
        <v>37</v>
      </c>
      <c r="O129" s="58"/>
      <c r="P129" s="163">
        <f t="shared" si="1"/>
        <v>0</v>
      </c>
      <c r="Q129" s="163">
        <v>0</v>
      </c>
      <c r="R129" s="163">
        <f t="shared" si="2"/>
        <v>0</v>
      </c>
      <c r="S129" s="163">
        <v>0</v>
      </c>
      <c r="T129" s="16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217</v>
      </c>
      <c r="AT129" s="165" t="s">
        <v>213</v>
      </c>
      <c r="AU129" s="165" t="s">
        <v>84</v>
      </c>
      <c r="AY129" s="14" t="s">
        <v>211</v>
      </c>
      <c r="BE129" s="166">
        <f t="shared" si="4"/>
        <v>0</v>
      </c>
      <c r="BF129" s="166">
        <f t="shared" si="5"/>
        <v>0</v>
      </c>
      <c r="BG129" s="166">
        <f t="shared" si="6"/>
        <v>0</v>
      </c>
      <c r="BH129" s="166">
        <f t="shared" si="7"/>
        <v>0</v>
      </c>
      <c r="BI129" s="166">
        <f t="shared" si="8"/>
        <v>0</v>
      </c>
      <c r="BJ129" s="14" t="s">
        <v>84</v>
      </c>
      <c r="BK129" s="166">
        <f t="shared" si="9"/>
        <v>0</v>
      </c>
      <c r="BL129" s="14" t="s">
        <v>217</v>
      </c>
      <c r="BM129" s="165" t="s">
        <v>231</v>
      </c>
    </row>
    <row r="130" spans="1:65" s="2" customFormat="1" ht="24.2" customHeight="1" x14ac:dyDescent="0.2">
      <c r="A130" s="29"/>
      <c r="B130" s="152"/>
      <c r="C130" s="167" t="s">
        <v>224</v>
      </c>
      <c r="D130" s="167" t="s">
        <v>401</v>
      </c>
      <c r="E130" s="168" t="s">
        <v>804</v>
      </c>
      <c r="F130" s="169" t="s">
        <v>805</v>
      </c>
      <c r="G130" s="170" t="s">
        <v>385</v>
      </c>
      <c r="H130" s="171">
        <v>7</v>
      </c>
      <c r="I130" s="172"/>
      <c r="J130" s="173">
        <f t="shared" si="0"/>
        <v>0</v>
      </c>
      <c r="K130" s="174"/>
      <c r="L130" s="175"/>
      <c r="M130" s="176" t="s">
        <v>1</v>
      </c>
      <c r="N130" s="177" t="s">
        <v>37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227</v>
      </c>
      <c r="AT130" s="165" t="s">
        <v>401</v>
      </c>
      <c r="AU130" s="165" t="s">
        <v>84</v>
      </c>
      <c r="AY130" s="14" t="s">
        <v>211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84</v>
      </c>
      <c r="BK130" s="166">
        <f t="shared" si="9"/>
        <v>0</v>
      </c>
      <c r="BL130" s="14" t="s">
        <v>217</v>
      </c>
      <c r="BM130" s="165" t="s">
        <v>234</v>
      </c>
    </row>
    <row r="131" spans="1:65" s="2" customFormat="1" ht="24.2" customHeight="1" x14ac:dyDescent="0.2">
      <c r="A131" s="29"/>
      <c r="B131" s="152"/>
      <c r="C131" s="153" t="s">
        <v>235</v>
      </c>
      <c r="D131" s="153" t="s">
        <v>213</v>
      </c>
      <c r="E131" s="154" t="s">
        <v>806</v>
      </c>
      <c r="F131" s="155" t="s">
        <v>807</v>
      </c>
      <c r="G131" s="156" t="s">
        <v>385</v>
      </c>
      <c r="H131" s="157">
        <v>7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37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217</v>
      </c>
      <c r="AT131" s="165" t="s">
        <v>213</v>
      </c>
      <c r="AU131" s="165" t="s">
        <v>84</v>
      </c>
      <c r="AY131" s="14" t="s">
        <v>211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84</v>
      </c>
      <c r="BK131" s="166">
        <f t="shared" si="9"/>
        <v>0</v>
      </c>
      <c r="BL131" s="14" t="s">
        <v>217</v>
      </c>
      <c r="BM131" s="165" t="s">
        <v>239</v>
      </c>
    </row>
    <row r="132" spans="1:65" s="2" customFormat="1" ht="24.2" customHeight="1" x14ac:dyDescent="0.2">
      <c r="A132" s="29"/>
      <c r="B132" s="152"/>
      <c r="C132" s="167" t="s">
        <v>227</v>
      </c>
      <c r="D132" s="167" t="s">
        <v>401</v>
      </c>
      <c r="E132" s="168" t="s">
        <v>808</v>
      </c>
      <c r="F132" s="187" t="s">
        <v>809</v>
      </c>
      <c r="G132" s="170" t="s">
        <v>385</v>
      </c>
      <c r="H132" s="171">
        <v>32</v>
      </c>
      <c r="I132" s="172"/>
      <c r="J132" s="173">
        <f t="shared" si="0"/>
        <v>0</v>
      </c>
      <c r="K132" s="174"/>
      <c r="L132" s="175"/>
      <c r="M132" s="176" t="s">
        <v>1</v>
      </c>
      <c r="N132" s="177" t="s">
        <v>37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227</v>
      </c>
      <c r="AT132" s="165" t="s">
        <v>401</v>
      </c>
      <c r="AU132" s="165" t="s">
        <v>84</v>
      </c>
      <c r="AY132" s="14" t="s">
        <v>211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84</v>
      </c>
      <c r="BK132" s="166">
        <f t="shared" si="9"/>
        <v>0</v>
      </c>
      <c r="BL132" s="14" t="s">
        <v>217</v>
      </c>
      <c r="BM132" s="165" t="s">
        <v>243</v>
      </c>
    </row>
    <row r="133" spans="1:65" s="2" customFormat="1" ht="16.5" customHeight="1" x14ac:dyDescent="0.2">
      <c r="A133" s="29"/>
      <c r="B133" s="152"/>
      <c r="C133" s="153" t="s">
        <v>244</v>
      </c>
      <c r="D133" s="153" t="s">
        <v>213</v>
      </c>
      <c r="E133" s="154" t="s">
        <v>810</v>
      </c>
      <c r="F133" s="192" t="s">
        <v>3466</v>
      </c>
      <c r="G133" s="156" t="s">
        <v>385</v>
      </c>
      <c r="H133" s="157">
        <v>32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37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217</v>
      </c>
      <c r="AT133" s="165" t="s">
        <v>213</v>
      </c>
      <c r="AU133" s="165" t="s">
        <v>84</v>
      </c>
      <c r="AY133" s="14" t="s">
        <v>211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84</v>
      </c>
      <c r="BK133" s="166">
        <f t="shared" si="9"/>
        <v>0</v>
      </c>
      <c r="BL133" s="14" t="s">
        <v>217</v>
      </c>
      <c r="BM133" s="165" t="s">
        <v>247</v>
      </c>
    </row>
    <row r="134" spans="1:65" s="2" customFormat="1" ht="24.2" customHeight="1" x14ac:dyDescent="0.2">
      <c r="A134" s="29"/>
      <c r="B134" s="152"/>
      <c r="C134" s="167" t="s">
        <v>231</v>
      </c>
      <c r="D134" s="167" t="s">
        <v>401</v>
      </c>
      <c r="E134" s="168" t="s">
        <v>812</v>
      </c>
      <c r="F134" s="169" t="s">
        <v>813</v>
      </c>
      <c r="G134" s="170" t="s">
        <v>385</v>
      </c>
      <c r="H134" s="171">
        <v>61</v>
      </c>
      <c r="I134" s="172"/>
      <c r="J134" s="173">
        <f t="shared" si="0"/>
        <v>0</v>
      </c>
      <c r="K134" s="174"/>
      <c r="L134" s="175"/>
      <c r="M134" s="176" t="s">
        <v>1</v>
      </c>
      <c r="N134" s="177" t="s">
        <v>37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227</v>
      </c>
      <c r="AT134" s="165" t="s">
        <v>401</v>
      </c>
      <c r="AU134" s="165" t="s">
        <v>84</v>
      </c>
      <c r="AY134" s="14" t="s">
        <v>211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84</v>
      </c>
      <c r="BK134" s="166">
        <f t="shared" si="9"/>
        <v>0</v>
      </c>
      <c r="BL134" s="14" t="s">
        <v>217</v>
      </c>
      <c r="BM134" s="165" t="s">
        <v>250</v>
      </c>
    </row>
    <row r="135" spans="1:65" s="2" customFormat="1" ht="24.2" customHeight="1" x14ac:dyDescent="0.2">
      <c r="A135" s="29"/>
      <c r="B135" s="152"/>
      <c r="C135" s="153" t="s">
        <v>251</v>
      </c>
      <c r="D135" s="153" t="s">
        <v>213</v>
      </c>
      <c r="E135" s="154" t="s">
        <v>814</v>
      </c>
      <c r="F135" s="155" t="s">
        <v>815</v>
      </c>
      <c r="G135" s="156" t="s">
        <v>385</v>
      </c>
      <c r="H135" s="157">
        <v>61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37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217</v>
      </c>
      <c r="AT135" s="165" t="s">
        <v>213</v>
      </c>
      <c r="AU135" s="165" t="s">
        <v>84</v>
      </c>
      <c r="AY135" s="14" t="s">
        <v>211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84</v>
      </c>
      <c r="BK135" s="166">
        <f t="shared" si="9"/>
        <v>0</v>
      </c>
      <c r="BL135" s="14" t="s">
        <v>217</v>
      </c>
      <c r="BM135" s="165" t="s">
        <v>254</v>
      </c>
    </row>
    <row r="136" spans="1:65" s="2" customFormat="1" ht="33" customHeight="1" x14ac:dyDescent="0.2">
      <c r="A136" s="29"/>
      <c r="B136" s="152"/>
      <c r="C136" s="167" t="s">
        <v>234</v>
      </c>
      <c r="D136" s="167" t="s">
        <v>401</v>
      </c>
      <c r="E136" s="168" t="s">
        <v>816</v>
      </c>
      <c r="F136" s="169" t="s">
        <v>817</v>
      </c>
      <c r="G136" s="170" t="s">
        <v>385</v>
      </c>
      <c r="H136" s="171">
        <v>84</v>
      </c>
      <c r="I136" s="172"/>
      <c r="J136" s="173">
        <f t="shared" si="0"/>
        <v>0</v>
      </c>
      <c r="K136" s="174"/>
      <c r="L136" s="175"/>
      <c r="M136" s="176" t="s">
        <v>1</v>
      </c>
      <c r="N136" s="177" t="s">
        <v>37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227</v>
      </c>
      <c r="AT136" s="165" t="s">
        <v>401</v>
      </c>
      <c r="AU136" s="165" t="s">
        <v>84</v>
      </c>
      <c r="AY136" s="14" t="s">
        <v>211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84</v>
      </c>
      <c r="BK136" s="166">
        <f t="shared" si="9"/>
        <v>0</v>
      </c>
      <c r="BL136" s="14" t="s">
        <v>217</v>
      </c>
      <c r="BM136" s="165" t="s">
        <v>266</v>
      </c>
    </row>
    <row r="137" spans="1:65" s="2" customFormat="1" ht="21.75" customHeight="1" x14ac:dyDescent="0.2">
      <c r="A137" s="29"/>
      <c r="B137" s="152"/>
      <c r="C137" s="153" t="s">
        <v>259</v>
      </c>
      <c r="D137" s="153" t="s">
        <v>213</v>
      </c>
      <c r="E137" s="154" t="s">
        <v>818</v>
      </c>
      <c r="F137" s="155" t="s">
        <v>819</v>
      </c>
      <c r="G137" s="156" t="s">
        <v>385</v>
      </c>
      <c r="H137" s="157">
        <v>84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37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217</v>
      </c>
      <c r="AT137" s="165" t="s">
        <v>213</v>
      </c>
      <c r="AU137" s="165" t="s">
        <v>84</v>
      </c>
      <c r="AY137" s="14" t="s">
        <v>211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84</v>
      </c>
      <c r="BK137" s="166">
        <f t="shared" si="9"/>
        <v>0</v>
      </c>
      <c r="BL137" s="14" t="s">
        <v>217</v>
      </c>
      <c r="BM137" s="165" t="s">
        <v>270</v>
      </c>
    </row>
    <row r="138" spans="1:65" s="2" customFormat="1" ht="24.2" customHeight="1" x14ac:dyDescent="0.2">
      <c r="A138" s="29"/>
      <c r="B138" s="152"/>
      <c r="C138" s="167" t="s">
        <v>239</v>
      </c>
      <c r="D138" s="167" t="s">
        <v>401</v>
      </c>
      <c r="E138" s="168" t="s">
        <v>820</v>
      </c>
      <c r="F138" s="169" t="s">
        <v>821</v>
      </c>
      <c r="G138" s="170" t="s">
        <v>385</v>
      </c>
      <c r="H138" s="171">
        <v>39</v>
      </c>
      <c r="I138" s="172"/>
      <c r="J138" s="173">
        <f t="shared" si="0"/>
        <v>0</v>
      </c>
      <c r="K138" s="174"/>
      <c r="L138" s="175"/>
      <c r="M138" s="176" t="s">
        <v>1</v>
      </c>
      <c r="N138" s="177" t="s">
        <v>37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227</v>
      </c>
      <c r="AT138" s="165" t="s">
        <v>401</v>
      </c>
      <c r="AU138" s="165" t="s">
        <v>84</v>
      </c>
      <c r="AY138" s="14" t="s">
        <v>211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84</v>
      </c>
      <c r="BK138" s="166">
        <f t="shared" si="9"/>
        <v>0</v>
      </c>
      <c r="BL138" s="14" t="s">
        <v>217</v>
      </c>
      <c r="BM138" s="165" t="s">
        <v>273</v>
      </c>
    </row>
    <row r="139" spans="1:65" s="2" customFormat="1" ht="24.2" customHeight="1" x14ac:dyDescent="0.2">
      <c r="A139" s="29"/>
      <c r="B139" s="152"/>
      <c r="C139" s="153" t="s">
        <v>267</v>
      </c>
      <c r="D139" s="153" t="s">
        <v>213</v>
      </c>
      <c r="E139" s="154" t="s">
        <v>822</v>
      </c>
      <c r="F139" s="155" t="s">
        <v>823</v>
      </c>
      <c r="G139" s="156" t="s">
        <v>385</v>
      </c>
      <c r="H139" s="157">
        <v>39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37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217</v>
      </c>
      <c r="AT139" s="165" t="s">
        <v>213</v>
      </c>
      <c r="AU139" s="165" t="s">
        <v>84</v>
      </c>
      <c r="AY139" s="14" t="s">
        <v>211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84</v>
      </c>
      <c r="BK139" s="166">
        <f t="shared" si="9"/>
        <v>0</v>
      </c>
      <c r="BL139" s="14" t="s">
        <v>217</v>
      </c>
      <c r="BM139" s="165" t="s">
        <v>277</v>
      </c>
    </row>
    <row r="140" spans="1:65" s="2" customFormat="1" ht="24.2" customHeight="1" x14ac:dyDescent="0.2">
      <c r="A140" s="29"/>
      <c r="B140" s="152"/>
      <c r="C140" s="167" t="s">
        <v>243</v>
      </c>
      <c r="D140" s="167" t="s">
        <v>401</v>
      </c>
      <c r="E140" s="168" t="s">
        <v>824</v>
      </c>
      <c r="F140" s="187" t="s">
        <v>825</v>
      </c>
      <c r="G140" s="170" t="s">
        <v>385</v>
      </c>
      <c r="H140" s="171">
        <v>8</v>
      </c>
      <c r="I140" s="172"/>
      <c r="J140" s="173">
        <f t="shared" si="0"/>
        <v>0</v>
      </c>
      <c r="K140" s="174"/>
      <c r="L140" s="175"/>
      <c r="M140" s="176" t="s">
        <v>1</v>
      </c>
      <c r="N140" s="177" t="s">
        <v>37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227</v>
      </c>
      <c r="AT140" s="165" t="s">
        <v>401</v>
      </c>
      <c r="AU140" s="165" t="s">
        <v>84</v>
      </c>
      <c r="AY140" s="14" t="s">
        <v>211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84</v>
      </c>
      <c r="BK140" s="166">
        <f t="shared" si="9"/>
        <v>0</v>
      </c>
      <c r="BL140" s="14" t="s">
        <v>217</v>
      </c>
      <c r="BM140" s="165" t="s">
        <v>280</v>
      </c>
    </row>
    <row r="141" spans="1:65" s="2" customFormat="1" ht="16.5" customHeight="1" x14ac:dyDescent="0.2">
      <c r="A141" s="29"/>
      <c r="B141" s="152"/>
      <c r="C141" s="153" t="s">
        <v>274</v>
      </c>
      <c r="D141" s="153" t="s">
        <v>213</v>
      </c>
      <c r="E141" s="154" t="s">
        <v>826</v>
      </c>
      <c r="F141" s="188" t="s">
        <v>827</v>
      </c>
      <c r="G141" s="156" t="s">
        <v>385</v>
      </c>
      <c r="H141" s="157">
        <v>8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37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217</v>
      </c>
      <c r="AT141" s="165" t="s">
        <v>213</v>
      </c>
      <c r="AU141" s="165" t="s">
        <v>84</v>
      </c>
      <c r="AY141" s="14" t="s">
        <v>211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84</v>
      </c>
      <c r="BK141" s="166">
        <f t="shared" si="9"/>
        <v>0</v>
      </c>
      <c r="BL141" s="14" t="s">
        <v>217</v>
      </c>
      <c r="BM141" s="165" t="s">
        <v>284</v>
      </c>
    </row>
    <row r="142" spans="1:65" s="2" customFormat="1" ht="24.2" customHeight="1" x14ac:dyDescent="0.2">
      <c r="A142" s="29"/>
      <c r="B142" s="152"/>
      <c r="C142" s="167" t="s">
        <v>247</v>
      </c>
      <c r="D142" s="167" t="s">
        <v>401</v>
      </c>
      <c r="E142" s="168" t="s">
        <v>828</v>
      </c>
      <c r="F142" s="169" t="s">
        <v>829</v>
      </c>
      <c r="G142" s="170" t="s">
        <v>385</v>
      </c>
      <c r="H142" s="171">
        <v>38</v>
      </c>
      <c r="I142" s="172"/>
      <c r="J142" s="173">
        <f t="shared" si="0"/>
        <v>0</v>
      </c>
      <c r="K142" s="174"/>
      <c r="L142" s="175"/>
      <c r="M142" s="176" t="s">
        <v>1</v>
      </c>
      <c r="N142" s="177" t="s">
        <v>37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227</v>
      </c>
      <c r="AT142" s="165" t="s">
        <v>401</v>
      </c>
      <c r="AU142" s="165" t="s">
        <v>84</v>
      </c>
      <c r="AY142" s="14" t="s">
        <v>211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84</v>
      </c>
      <c r="BK142" s="166">
        <f t="shared" si="9"/>
        <v>0</v>
      </c>
      <c r="BL142" s="14" t="s">
        <v>217</v>
      </c>
      <c r="BM142" s="165" t="s">
        <v>291</v>
      </c>
    </row>
    <row r="143" spans="1:65" s="2" customFormat="1" ht="24.2" customHeight="1" x14ac:dyDescent="0.2">
      <c r="A143" s="29"/>
      <c r="B143" s="152"/>
      <c r="C143" s="153" t="s">
        <v>281</v>
      </c>
      <c r="D143" s="153" t="s">
        <v>213</v>
      </c>
      <c r="E143" s="154" t="s">
        <v>830</v>
      </c>
      <c r="F143" s="155" t="s">
        <v>831</v>
      </c>
      <c r="G143" s="156" t="s">
        <v>385</v>
      </c>
      <c r="H143" s="157">
        <v>38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37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217</v>
      </c>
      <c r="AT143" s="165" t="s">
        <v>213</v>
      </c>
      <c r="AU143" s="165" t="s">
        <v>84</v>
      </c>
      <c r="AY143" s="14" t="s">
        <v>211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84</v>
      </c>
      <c r="BK143" s="166">
        <f t="shared" si="9"/>
        <v>0</v>
      </c>
      <c r="BL143" s="14" t="s">
        <v>217</v>
      </c>
      <c r="BM143" s="165" t="s">
        <v>287</v>
      </c>
    </row>
    <row r="144" spans="1:65" s="2" customFormat="1" ht="21.75" customHeight="1" x14ac:dyDescent="0.2">
      <c r="A144" s="29"/>
      <c r="B144" s="152"/>
      <c r="C144" s="167" t="s">
        <v>250</v>
      </c>
      <c r="D144" s="167" t="s">
        <v>401</v>
      </c>
      <c r="E144" s="168" t="s">
        <v>832</v>
      </c>
      <c r="F144" s="169" t="s">
        <v>833</v>
      </c>
      <c r="G144" s="170" t="s">
        <v>1</v>
      </c>
      <c r="H144" s="171">
        <v>2</v>
      </c>
      <c r="I144" s="172"/>
      <c r="J144" s="173">
        <f t="shared" si="0"/>
        <v>0</v>
      </c>
      <c r="K144" s="174"/>
      <c r="L144" s="175"/>
      <c r="M144" s="176" t="s">
        <v>1</v>
      </c>
      <c r="N144" s="177" t="s">
        <v>37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227</v>
      </c>
      <c r="AT144" s="165" t="s">
        <v>401</v>
      </c>
      <c r="AU144" s="165" t="s">
        <v>84</v>
      </c>
      <c r="AY144" s="14" t="s">
        <v>211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84</v>
      </c>
      <c r="BK144" s="166">
        <f t="shared" si="9"/>
        <v>0</v>
      </c>
      <c r="BL144" s="14" t="s">
        <v>217</v>
      </c>
      <c r="BM144" s="165" t="s">
        <v>294</v>
      </c>
    </row>
    <row r="145" spans="1:65" s="2" customFormat="1" ht="16.5" customHeight="1" x14ac:dyDescent="0.2">
      <c r="A145" s="29"/>
      <c r="B145" s="152"/>
      <c r="C145" s="167" t="s">
        <v>288</v>
      </c>
      <c r="D145" s="167" t="s">
        <v>401</v>
      </c>
      <c r="E145" s="168" t="s">
        <v>834</v>
      </c>
      <c r="F145" s="169" t="s">
        <v>835</v>
      </c>
      <c r="G145" s="170" t="s">
        <v>1</v>
      </c>
      <c r="H145" s="171">
        <v>4</v>
      </c>
      <c r="I145" s="172"/>
      <c r="J145" s="173">
        <f t="shared" si="0"/>
        <v>0</v>
      </c>
      <c r="K145" s="174"/>
      <c r="L145" s="175"/>
      <c r="M145" s="176" t="s">
        <v>1</v>
      </c>
      <c r="N145" s="177" t="s">
        <v>37</v>
      </c>
      <c r="O145" s="58"/>
      <c r="P145" s="163">
        <f t="shared" si="1"/>
        <v>0</v>
      </c>
      <c r="Q145" s="163">
        <v>0</v>
      </c>
      <c r="R145" s="163">
        <f t="shared" si="2"/>
        <v>0</v>
      </c>
      <c r="S145" s="163">
        <v>0</v>
      </c>
      <c r="T145" s="16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227</v>
      </c>
      <c r="AT145" s="165" t="s">
        <v>401</v>
      </c>
      <c r="AU145" s="165" t="s">
        <v>84</v>
      </c>
      <c r="AY145" s="14" t="s">
        <v>211</v>
      </c>
      <c r="BE145" s="166">
        <f t="shared" si="4"/>
        <v>0</v>
      </c>
      <c r="BF145" s="166">
        <f t="shared" si="5"/>
        <v>0</v>
      </c>
      <c r="BG145" s="166">
        <f t="shared" si="6"/>
        <v>0</v>
      </c>
      <c r="BH145" s="166">
        <f t="shared" si="7"/>
        <v>0</v>
      </c>
      <c r="BI145" s="166">
        <f t="shared" si="8"/>
        <v>0</v>
      </c>
      <c r="BJ145" s="14" t="s">
        <v>84</v>
      </c>
      <c r="BK145" s="166">
        <f t="shared" si="9"/>
        <v>0</v>
      </c>
      <c r="BL145" s="14" t="s">
        <v>217</v>
      </c>
      <c r="BM145" s="165" t="s">
        <v>297</v>
      </c>
    </row>
    <row r="146" spans="1:65" s="2" customFormat="1" ht="24.2" customHeight="1" x14ac:dyDescent="0.2">
      <c r="A146" s="29"/>
      <c r="B146" s="152"/>
      <c r="C146" s="153" t="s">
        <v>254</v>
      </c>
      <c r="D146" s="153" t="s">
        <v>213</v>
      </c>
      <c r="E146" s="154" t="s">
        <v>836</v>
      </c>
      <c r="F146" s="155" t="s">
        <v>837</v>
      </c>
      <c r="G146" s="156" t="s">
        <v>385</v>
      </c>
      <c r="H146" s="157">
        <v>32</v>
      </c>
      <c r="I146" s="158"/>
      <c r="J146" s="159">
        <f t="shared" si="0"/>
        <v>0</v>
      </c>
      <c r="K146" s="160"/>
      <c r="L146" s="30"/>
      <c r="M146" s="161" t="s">
        <v>1</v>
      </c>
      <c r="N146" s="162" t="s">
        <v>37</v>
      </c>
      <c r="O146" s="58"/>
      <c r="P146" s="163">
        <f t="shared" si="1"/>
        <v>0</v>
      </c>
      <c r="Q146" s="163">
        <v>0</v>
      </c>
      <c r="R146" s="163">
        <f t="shared" si="2"/>
        <v>0</v>
      </c>
      <c r="S146" s="163">
        <v>0</v>
      </c>
      <c r="T146" s="16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217</v>
      </c>
      <c r="AT146" s="165" t="s">
        <v>213</v>
      </c>
      <c r="AU146" s="165" t="s">
        <v>84</v>
      </c>
      <c r="AY146" s="14" t="s">
        <v>211</v>
      </c>
      <c r="BE146" s="166">
        <f t="shared" si="4"/>
        <v>0</v>
      </c>
      <c r="BF146" s="166">
        <f t="shared" si="5"/>
        <v>0</v>
      </c>
      <c r="BG146" s="166">
        <f t="shared" si="6"/>
        <v>0</v>
      </c>
      <c r="BH146" s="166">
        <f t="shared" si="7"/>
        <v>0</v>
      </c>
      <c r="BI146" s="166">
        <f t="shared" si="8"/>
        <v>0</v>
      </c>
      <c r="BJ146" s="14" t="s">
        <v>84</v>
      </c>
      <c r="BK146" s="166">
        <f t="shared" si="9"/>
        <v>0</v>
      </c>
      <c r="BL146" s="14" t="s">
        <v>217</v>
      </c>
      <c r="BM146" s="165" t="s">
        <v>300</v>
      </c>
    </row>
    <row r="147" spans="1:65" s="2" customFormat="1" ht="16.5" customHeight="1" x14ac:dyDescent="0.2">
      <c r="A147" s="29"/>
      <c r="B147" s="152"/>
      <c r="C147" s="153" t="s">
        <v>7</v>
      </c>
      <c r="D147" s="153" t="s">
        <v>213</v>
      </c>
      <c r="E147" s="154" t="s">
        <v>838</v>
      </c>
      <c r="F147" s="155" t="s">
        <v>839</v>
      </c>
      <c r="G147" s="156" t="s">
        <v>414</v>
      </c>
      <c r="H147" s="178"/>
      <c r="I147" s="158"/>
      <c r="J147" s="159">
        <f t="shared" si="0"/>
        <v>0</v>
      </c>
      <c r="K147" s="160"/>
      <c r="L147" s="30"/>
      <c r="M147" s="161" t="s">
        <v>1</v>
      </c>
      <c r="N147" s="162" t="s">
        <v>37</v>
      </c>
      <c r="O147" s="58"/>
      <c r="P147" s="163">
        <f t="shared" si="1"/>
        <v>0</v>
      </c>
      <c r="Q147" s="163">
        <v>0</v>
      </c>
      <c r="R147" s="163">
        <f t="shared" si="2"/>
        <v>0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217</v>
      </c>
      <c r="AT147" s="165" t="s">
        <v>213</v>
      </c>
      <c r="AU147" s="165" t="s">
        <v>84</v>
      </c>
      <c r="AY147" s="14" t="s">
        <v>211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84</v>
      </c>
      <c r="BK147" s="166">
        <f t="shared" si="9"/>
        <v>0</v>
      </c>
      <c r="BL147" s="14" t="s">
        <v>217</v>
      </c>
      <c r="BM147" s="165" t="s">
        <v>304</v>
      </c>
    </row>
    <row r="148" spans="1:65" s="2" customFormat="1" ht="16.5" customHeight="1" x14ac:dyDescent="0.2">
      <c r="A148" s="29"/>
      <c r="B148" s="152"/>
      <c r="C148" s="153" t="s">
        <v>266</v>
      </c>
      <c r="D148" s="153" t="s">
        <v>213</v>
      </c>
      <c r="E148" s="154" t="s">
        <v>840</v>
      </c>
      <c r="F148" s="155" t="s">
        <v>841</v>
      </c>
      <c r="G148" s="156" t="s">
        <v>414</v>
      </c>
      <c r="H148" s="178"/>
      <c r="I148" s="158"/>
      <c r="J148" s="159">
        <f t="shared" si="0"/>
        <v>0</v>
      </c>
      <c r="K148" s="160"/>
      <c r="L148" s="30"/>
      <c r="M148" s="161" t="s">
        <v>1</v>
      </c>
      <c r="N148" s="162" t="s">
        <v>37</v>
      </c>
      <c r="O148" s="58"/>
      <c r="P148" s="163">
        <f t="shared" si="1"/>
        <v>0</v>
      </c>
      <c r="Q148" s="163">
        <v>0</v>
      </c>
      <c r="R148" s="163">
        <f t="shared" si="2"/>
        <v>0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217</v>
      </c>
      <c r="AT148" s="165" t="s">
        <v>213</v>
      </c>
      <c r="AU148" s="165" t="s">
        <v>84</v>
      </c>
      <c r="AY148" s="14" t="s">
        <v>211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84</v>
      </c>
      <c r="BK148" s="166">
        <f t="shared" si="9"/>
        <v>0</v>
      </c>
      <c r="BL148" s="14" t="s">
        <v>217</v>
      </c>
      <c r="BM148" s="165" t="s">
        <v>307</v>
      </c>
    </row>
    <row r="149" spans="1:65" s="2" customFormat="1" ht="16.5" customHeight="1" x14ac:dyDescent="0.2">
      <c r="A149" s="29"/>
      <c r="B149" s="152"/>
      <c r="C149" s="153" t="s">
        <v>301</v>
      </c>
      <c r="D149" s="153" t="s">
        <v>213</v>
      </c>
      <c r="E149" s="154" t="s">
        <v>842</v>
      </c>
      <c r="F149" s="155" t="s">
        <v>843</v>
      </c>
      <c r="G149" s="156" t="s">
        <v>414</v>
      </c>
      <c r="H149" s="178"/>
      <c r="I149" s="158"/>
      <c r="J149" s="159">
        <f t="shared" si="0"/>
        <v>0</v>
      </c>
      <c r="K149" s="160"/>
      <c r="L149" s="30"/>
      <c r="M149" s="161" t="s">
        <v>1</v>
      </c>
      <c r="N149" s="162" t="s">
        <v>37</v>
      </c>
      <c r="O149" s="58"/>
      <c r="P149" s="163">
        <f t="shared" si="1"/>
        <v>0</v>
      </c>
      <c r="Q149" s="163">
        <v>0</v>
      </c>
      <c r="R149" s="163">
        <f t="shared" si="2"/>
        <v>0</v>
      </c>
      <c r="S149" s="163">
        <v>0</v>
      </c>
      <c r="T149" s="16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217</v>
      </c>
      <c r="AT149" s="165" t="s">
        <v>213</v>
      </c>
      <c r="AU149" s="165" t="s">
        <v>84</v>
      </c>
      <c r="AY149" s="14" t="s">
        <v>211</v>
      </c>
      <c r="BE149" s="166">
        <f t="shared" si="4"/>
        <v>0</v>
      </c>
      <c r="BF149" s="166">
        <f t="shared" si="5"/>
        <v>0</v>
      </c>
      <c r="BG149" s="166">
        <f t="shared" si="6"/>
        <v>0</v>
      </c>
      <c r="BH149" s="166">
        <f t="shared" si="7"/>
        <v>0</v>
      </c>
      <c r="BI149" s="166">
        <f t="shared" si="8"/>
        <v>0</v>
      </c>
      <c r="BJ149" s="14" t="s">
        <v>84</v>
      </c>
      <c r="BK149" s="166">
        <f t="shared" si="9"/>
        <v>0</v>
      </c>
      <c r="BL149" s="14" t="s">
        <v>217</v>
      </c>
      <c r="BM149" s="165" t="s">
        <v>311</v>
      </c>
    </row>
    <row r="150" spans="1:65" s="2" customFormat="1" ht="16.5" customHeight="1" x14ac:dyDescent="0.2">
      <c r="A150" s="29"/>
      <c r="B150" s="152"/>
      <c r="C150" s="153" t="s">
        <v>270</v>
      </c>
      <c r="D150" s="153" t="s">
        <v>213</v>
      </c>
      <c r="E150" s="154" t="s">
        <v>844</v>
      </c>
      <c r="F150" s="155" t="s">
        <v>845</v>
      </c>
      <c r="G150" s="156" t="s">
        <v>414</v>
      </c>
      <c r="H150" s="178"/>
      <c r="I150" s="158"/>
      <c r="J150" s="159">
        <f t="shared" si="0"/>
        <v>0</v>
      </c>
      <c r="K150" s="160"/>
      <c r="L150" s="30"/>
      <c r="M150" s="161" t="s">
        <v>1</v>
      </c>
      <c r="N150" s="162" t="s">
        <v>37</v>
      </c>
      <c r="O150" s="58"/>
      <c r="P150" s="163">
        <f t="shared" si="1"/>
        <v>0</v>
      </c>
      <c r="Q150" s="163">
        <v>0</v>
      </c>
      <c r="R150" s="163">
        <f t="shared" si="2"/>
        <v>0</v>
      </c>
      <c r="S150" s="163">
        <v>0</v>
      </c>
      <c r="T150" s="16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217</v>
      </c>
      <c r="AT150" s="165" t="s">
        <v>213</v>
      </c>
      <c r="AU150" s="165" t="s">
        <v>84</v>
      </c>
      <c r="AY150" s="14" t="s">
        <v>211</v>
      </c>
      <c r="BE150" s="166">
        <f t="shared" si="4"/>
        <v>0</v>
      </c>
      <c r="BF150" s="166">
        <f t="shared" si="5"/>
        <v>0</v>
      </c>
      <c r="BG150" s="166">
        <f t="shared" si="6"/>
        <v>0</v>
      </c>
      <c r="BH150" s="166">
        <f t="shared" si="7"/>
        <v>0</v>
      </c>
      <c r="BI150" s="166">
        <f t="shared" si="8"/>
        <v>0</v>
      </c>
      <c r="BJ150" s="14" t="s">
        <v>84</v>
      </c>
      <c r="BK150" s="166">
        <f t="shared" si="9"/>
        <v>0</v>
      </c>
      <c r="BL150" s="14" t="s">
        <v>217</v>
      </c>
      <c r="BM150" s="165" t="s">
        <v>314</v>
      </c>
    </row>
    <row r="151" spans="1:65" s="2" customFormat="1" ht="16.5" customHeight="1" x14ac:dyDescent="0.2">
      <c r="A151" s="29"/>
      <c r="B151" s="152"/>
      <c r="C151" s="153" t="s">
        <v>308</v>
      </c>
      <c r="D151" s="153" t="s">
        <v>213</v>
      </c>
      <c r="E151" s="154" t="s">
        <v>846</v>
      </c>
      <c r="F151" s="155" t="s">
        <v>847</v>
      </c>
      <c r="G151" s="156" t="s">
        <v>414</v>
      </c>
      <c r="H151" s="178"/>
      <c r="I151" s="158"/>
      <c r="J151" s="159">
        <f t="shared" si="0"/>
        <v>0</v>
      </c>
      <c r="K151" s="160"/>
      <c r="L151" s="30"/>
      <c r="M151" s="179" t="s">
        <v>1</v>
      </c>
      <c r="N151" s="180" t="s">
        <v>37</v>
      </c>
      <c r="O151" s="181"/>
      <c r="P151" s="182">
        <f t="shared" si="1"/>
        <v>0</v>
      </c>
      <c r="Q151" s="182">
        <v>0</v>
      </c>
      <c r="R151" s="182">
        <f t="shared" si="2"/>
        <v>0</v>
      </c>
      <c r="S151" s="182">
        <v>0</v>
      </c>
      <c r="T151" s="183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217</v>
      </c>
      <c r="AT151" s="165" t="s">
        <v>213</v>
      </c>
      <c r="AU151" s="165" t="s">
        <v>84</v>
      </c>
      <c r="AY151" s="14" t="s">
        <v>211</v>
      </c>
      <c r="BE151" s="166">
        <f t="shared" si="4"/>
        <v>0</v>
      </c>
      <c r="BF151" s="166">
        <f t="shared" si="5"/>
        <v>0</v>
      </c>
      <c r="BG151" s="166">
        <f t="shared" si="6"/>
        <v>0</v>
      </c>
      <c r="BH151" s="166">
        <f t="shared" si="7"/>
        <v>0</v>
      </c>
      <c r="BI151" s="166">
        <f t="shared" si="8"/>
        <v>0</v>
      </c>
      <c r="BJ151" s="14" t="s">
        <v>84</v>
      </c>
      <c r="BK151" s="166">
        <f t="shared" si="9"/>
        <v>0</v>
      </c>
      <c r="BL151" s="14" t="s">
        <v>217</v>
      </c>
      <c r="BM151" s="165" t="s">
        <v>322</v>
      </c>
    </row>
    <row r="152" spans="1:65" s="2" customFormat="1" ht="6.95" customHeight="1" x14ac:dyDescent="0.2">
      <c r="A152" s="29"/>
      <c r="B152" s="47"/>
      <c r="C152" s="48"/>
      <c r="D152" s="48"/>
      <c r="E152" s="48"/>
      <c r="F152" s="48"/>
      <c r="G152" s="48"/>
      <c r="H152" s="48"/>
      <c r="I152" s="48"/>
      <c r="J152" s="48"/>
      <c r="K152" s="48"/>
      <c r="L152" s="30"/>
      <c r="M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</row>
  </sheetData>
  <autoFilter ref="C121:K151" xr:uid="{00000000-0009-0000-0000-000004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308"/>
  <sheetViews>
    <sheetView showGridLines="0" workbookViewId="0">
      <selection activeCell="V133" sqref="V133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97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178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848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ROUND(J134,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ROUND((SUM(BE134:BE307)),  2)</f>
        <v>0</v>
      </c>
      <c r="G35" s="105"/>
      <c r="H35" s="105"/>
      <c r="I35" s="106">
        <v>0.23</v>
      </c>
      <c r="J35" s="104">
        <f>ROUND(((SUM(BE134:BE307))*I35),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ROUND((SUM(BF134:BF307)),  2)</f>
        <v>0</v>
      </c>
      <c r="G36" s="105"/>
      <c r="H36" s="105"/>
      <c r="I36" s="106">
        <v>0.23</v>
      </c>
      <c r="J36" s="104">
        <f>ROUND(((SUM(BF134:BF307))*I36),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ROUND((SUM(BG134:BG307)),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ROUND((SUM(BH134:BH307)),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ROUND((SUM(BI134:BI307)),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178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01-7 - Vzduchotechnika a klimatizácia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J134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849</v>
      </c>
      <c r="E99" s="122"/>
      <c r="F99" s="122"/>
      <c r="G99" s="122"/>
      <c r="H99" s="122"/>
      <c r="I99" s="122"/>
      <c r="J99" s="123">
        <f>J135</f>
        <v>0</v>
      </c>
      <c r="L99" s="120"/>
    </row>
    <row r="100" spans="1:47" s="9" customFormat="1" ht="24.95" hidden="1" customHeight="1" x14ac:dyDescent="0.2">
      <c r="B100" s="120"/>
      <c r="D100" s="121" t="s">
        <v>850</v>
      </c>
      <c r="E100" s="122"/>
      <c r="F100" s="122"/>
      <c r="G100" s="122"/>
      <c r="H100" s="122"/>
      <c r="I100" s="122"/>
      <c r="J100" s="123">
        <f>J139</f>
        <v>0</v>
      </c>
      <c r="L100" s="120"/>
    </row>
    <row r="101" spans="1:47" s="9" customFormat="1" ht="24.95" hidden="1" customHeight="1" x14ac:dyDescent="0.2">
      <c r="B101" s="120"/>
      <c r="D101" s="121" t="s">
        <v>851</v>
      </c>
      <c r="E101" s="122"/>
      <c r="F101" s="122"/>
      <c r="G101" s="122"/>
      <c r="H101" s="122"/>
      <c r="I101" s="122"/>
      <c r="J101" s="123">
        <f>J163</f>
        <v>0</v>
      </c>
      <c r="L101" s="120"/>
    </row>
    <row r="102" spans="1:47" s="9" customFormat="1" ht="24.95" hidden="1" customHeight="1" x14ac:dyDescent="0.2">
      <c r="B102" s="120"/>
      <c r="D102" s="121" t="s">
        <v>852</v>
      </c>
      <c r="E102" s="122"/>
      <c r="F102" s="122"/>
      <c r="G102" s="122"/>
      <c r="H102" s="122"/>
      <c r="I102" s="122"/>
      <c r="J102" s="123">
        <f>J181</f>
        <v>0</v>
      </c>
      <c r="L102" s="120"/>
    </row>
    <row r="103" spans="1:47" s="9" customFormat="1" ht="24.95" hidden="1" customHeight="1" x14ac:dyDescent="0.2">
      <c r="B103" s="120"/>
      <c r="D103" s="121" t="s">
        <v>853</v>
      </c>
      <c r="E103" s="122"/>
      <c r="F103" s="122"/>
      <c r="G103" s="122"/>
      <c r="H103" s="122"/>
      <c r="I103" s="122"/>
      <c r="J103" s="123">
        <f>J198</f>
        <v>0</v>
      </c>
      <c r="L103" s="120"/>
    </row>
    <row r="104" spans="1:47" s="9" customFormat="1" ht="24.95" hidden="1" customHeight="1" x14ac:dyDescent="0.2">
      <c r="B104" s="120"/>
      <c r="D104" s="121" t="s">
        <v>854</v>
      </c>
      <c r="E104" s="122"/>
      <c r="F104" s="122"/>
      <c r="G104" s="122"/>
      <c r="H104" s="122"/>
      <c r="I104" s="122"/>
      <c r="J104" s="123">
        <f>J211</f>
        <v>0</v>
      </c>
      <c r="L104" s="120"/>
    </row>
    <row r="105" spans="1:47" s="9" customFormat="1" ht="24.95" hidden="1" customHeight="1" x14ac:dyDescent="0.2">
      <c r="B105" s="120"/>
      <c r="D105" s="121" t="s">
        <v>855</v>
      </c>
      <c r="E105" s="122"/>
      <c r="F105" s="122"/>
      <c r="G105" s="122"/>
      <c r="H105" s="122"/>
      <c r="I105" s="122"/>
      <c r="J105" s="123">
        <f>J232</f>
        <v>0</v>
      </c>
      <c r="L105" s="120"/>
    </row>
    <row r="106" spans="1:47" s="9" customFormat="1" ht="24.95" hidden="1" customHeight="1" x14ac:dyDescent="0.2">
      <c r="B106" s="120"/>
      <c r="D106" s="121" t="s">
        <v>856</v>
      </c>
      <c r="E106" s="122"/>
      <c r="F106" s="122"/>
      <c r="G106" s="122"/>
      <c r="H106" s="122"/>
      <c r="I106" s="122"/>
      <c r="J106" s="123">
        <f>J239</f>
        <v>0</v>
      </c>
      <c r="L106" s="120"/>
    </row>
    <row r="107" spans="1:47" s="9" customFormat="1" ht="24.95" hidden="1" customHeight="1" x14ac:dyDescent="0.2">
      <c r="B107" s="120"/>
      <c r="D107" s="121" t="s">
        <v>857</v>
      </c>
      <c r="E107" s="122"/>
      <c r="F107" s="122"/>
      <c r="G107" s="122"/>
      <c r="H107" s="122"/>
      <c r="I107" s="122"/>
      <c r="J107" s="123">
        <f>J248</f>
        <v>0</v>
      </c>
      <c r="L107" s="120"/>
    </row>
    <row r="108" spans="1:47" s="9" customFormat="1" ht="24.95" hidden="1" customHeight="1" x14ac:dyDescent="0.2">
      <c r="B108" s="120"/>
      <c r="D108" s="121" t="s">
        <v>858</v>
      </c>
      <c r="E108" s="122"/>
      <c r="F108" s="122"/>
      <c r="G108" s="122"/>
      <c r="H108" s="122"/>
      <c r="I108" s="122"/>
      <c r="J108" s="123">
        <f>J255</f>
        <v>0</v>
      </c>
      <c r="L108" s="120"/>
    </row>
    <row r="109" spans="1:47" s="9" customFormat="1" ht="24.95" hidden="1" customHeight="1" x14ac:dyDescent="0.2">
      <c r="B109" s="120"/>
      <c r="D109" s="121" t="s">
        <v>859</v>
      </c>
      <c r="E109" s="122"/>
      <c r="F109" s="122"/>
      <c r="G109" s="122"/>
      <c r="H109" s="122"/>
      <c r="I109" s="122"/>
      <c r="J109" s="123">
        <f>J265</f>
        <v>0</v>
      </c>
      <c r="L109" s="120"/>
    </row>
    <row r="110" spans="1:47" s="9" customFormat="1" ht="24.95" hidden="1" customHeight="1" x14ac:dyDescent="0.2">
      <c r="B110" s="120"/>
      <c r="D110" s="121" t="s">
        <v>860</v>
      </c>
      <c r="E110" s="122"/>
      <c r="F110" s="122"/>
      <c r="G110" s="122"/>
      <c r="H110" s="122"/>
      <c r="I110" s="122"/>
      <c r="J110" s="123">
        <f>J275</f>
        <v>0</v>
      </c>
      <c r="L110" s="120"/>
    </row>
    <row r="111" spans="1:47" s="9" customFormat="1" ht="24.95" hidden="1" customHeight="1" x14ac:dyDescent="0.2">
      <c r="B111" s="120"/>
      <c r="D111" s="121" t="s">
        <v>861</v>
      </c>
      <c r="E111" s="122"/>
      <c r="F111" s="122"/>
      <c r="G111" s="122"/>
      <c r="H111" s="122"/>
      <c r="I111" s="122"/>
      <c r="J111" s="123">
        <f>J286</f>
        <v>0</v>
      </c>
      <c r="L111" s="120"/>
    </row>
    <row r="112" spans="1:47" s="9" customFormat="1" ht="24.95" hidden="1" customHeight="1" x14ac:dyDescent="0.2">
      <c r="B112" s="120"/>
      <c r="D112" s="121" t="s">
        <v>862</v>
      </c>
      <c r="E112" s="122"/>
      <c r="F112" s="122"/>
      <c r="G112" s="122"/>
      <c r="H112" s="122"/>
      <c r="I112" s="122"/>
      <c r="J112" s="123">
        <f>J297</f>
        <v>0</v>
      </c>
      <c r="L112" s="120"/>
    </row>
    <row r="113" spans="1:31" s="2" customFormat="1" ht="21.75" hidden="1" customHeight="1" x14ac:dyDescent="0.2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hidden="1" customHeight="1" x14ac:dyDescent="0.2">
      <c r="A114" s="29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hidden="1" x14ac:dyDescent="0.2"/>
    <row r="116" spans="1:31" hidden="1" x14ac:dyDescent="0.2"/>
    <row r="117" spans="1:31" hidden="1" x14ac:dyDescent="0.2"/>
    <row r="118" spans="1:31" s="2" customFormat="1" ht="6.95" customHeight="1" x14ac:dyDescent="0.2">
      <c r="A118" s="29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 x14ac:dyDescent="0.2">
      <c r="A119" s="29"/>
      <c r="B119" s="30"/>
      <c r="C119" s="18" t="s">
        <v>197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 x14ac:dyDescent="0.2">
      <c r="A121" s="29"/>
      <c r="B121" s="30"/>
      <c r="C121" s="24" t="s">
        <v>15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 x14ac:dyDescent="0.2">
      <c r="A122" s="29"/>
      <c r="B122" s="30"/>
      <c r="C122" s="29"/>
      <c r="D122" s="29"/>
      <c r="E122" s="252" t="str">
        <f>E7</f>
        <v>HS Hálkova - rekonštrukcia objektu, Hálkova 3, BA</v>
      </c>
      <c r="F122" s="253"/>
      <c r="G122" s="253"/>
      <c r="H122" s="253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1" customFormat="1" ht="12" customHeight="1" x14ac:dyDescent="0.2">
      <c r="B123" s="17"/>
      <c r="C123" s="24" t="s">
        <v>177</v>
      </c>
      <c r="L123" s="17"/>
    </row>
    <row r="124" spans="1:31" s="2" customFormat="1" ht="16.5" customHeight="1" x14ac:dyDescent="0.2">
      <c r="A124" s="29"/>
      <c r="B124" s="30"/>
      <c r="C124" s="29"/>
      <c r="D124" s="29"/>
      <c r="E124" s="252" t="s">
        <v>178</v>
      </c>
      <c r="F124" s="251"/>
      <c r="G124" s="251"/>
      <c r="H124" s="251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 x14ac:dyDescent="0.2">
      <c r="A125" s="29"/>
      <c r="B125" s="30"/>
      <c r="C125" s="24" t="s">
        <v>179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6.5" customHeight="1" x14ac:dyDescent="0.2">
      <c r="A126" s="29"/>
      <c r="B126" s="30"/>
      <c r="C126" s="29"/>
      <c r="D126" s="29"/>
      <c r="E126" s="225" t="str">
        <f>E11</f>
        <v>SO 01-7 - Vzduchotechnika a klimatizácia</v>
      </c>
      <c r="F126" s="251"/>
      <c r="G126" s="251"/>
      <c r="H126" s="251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 x14ac:dyDescent="0.2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2" customHeight="1" x14ac:dyDescent="0.2">
      <c r="A128" s="29"/>
      <c r="B128" s="30"/>
      <c r="C128" s="24" t="s">
        <v>19</v>
      </c>
      <c r="D128" s="29"/>
      <c r="E128" s="29"/>
      <c r="F128" s="22" t="str">
        <f>F14</f>
        <v xml:space="preserve"> </v>
      </c>
      <c r="G128" s="29"/>
      <c r="H128" s="29"/>
      <c r="I128" s="24" t="s">
        <v>21</v>
      </c>
      <c r="J128" s="55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 x14ac:dyDescent="0.2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 x14ac:dyDescent="0.2">
      <c r="A130" s="29"/>
      <c r="B130" s="30"/>
      <c r="C130" s="24" t="s">
        <v>22</v>
      </c>
      <c r="D130" s="29"/>
      <c r="E130" s="29"/>
      <c r="F130" s="22" t="str">
        <f>E17</f>
        <v xml:space="preserve"> </v>
      </c>
      <c r="G130" s="29"/>
      <c r="H130" s="29"/>
      <c r="I130" s="24" t="s">
        <v>27</v>
      </c>
      <c r="J130" s="27" t="str">
        <f>E23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 x14ac:dyDescent="0.2">
      <c r="A131" s="29"/>
      <c r="B131" s="30"/>
      <c r="C131" s="24" t="s">
        <v>25</v>
      </c>
      <c r="D131" s="29"/>
      <c r="E131" s="29"/>
      <c r="F131" s="22" t="str">
        <f>IF(E20="","",E20)</f>
        <v>Vyplň údaj</v>
      </c>
      <c r="G131" s="29"/>
      <c r="H131" s="29"/>
      <c r="I131" s="24" t="s">
        <v>28</v>
      </c>
      <c r="J131" s="27" t="str">
        <f>E26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0.35" customHeight="1" x14ac:dyDescent="0.2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11" customFormat="1" ht="29.25" customHeight="1" x14ac:dyDescent="0.2">
      <c r="A133" s="128"/>
      <c r="B133" s="129"/>
      <c r="C133" s="130" t="s">
        <v>198</v>
      </c>
      <c r="D133" s="131" t="s">
        <v>56</v>
      </c>
      <c r="E133" s="131" t="s">
        <v>52</v>
      </c>
      <c r="F133" s="131" t="s">
        <v>53</v>
      </c>
      <c r="G133" s="131" t="s">
        <v>199</v>
      </c>
      <c r="H133" s="131" t="s">
        <v>200</v>
      </c>
      <c r="I133" s="131" t="s">
        <v>201</v>
      </c>
      <c r="J133" s="132" t="s">
        <v>183</v>
      </c>
      <c r="K133" s="133" t="s">
        <v>202</v>
      </c>
      <c r="L133" s="134"/>
      <c r="M133" s="62" t="s">
        <v>1</v>
      </c>
      <c r="N133" s="63" t="s">
        <v>35</v>
      </c>
      <c r="O133" s="63" t="s">
        <v>203</v>
      </c>
      <c r="P133" s="63" t="s">
        <v>204</v>
      </c>
      <c r="Q133" s="63" t="s">
        <v>205</v>
      </c>
      <c r="R133" s="63" t="s">
        <v>206</v>
      </c>
      <c r="S133" s="63" t="s">
        <v>207</v>
      </c>
      <c r="T133" s="64" t="s">
        <v>208</v>
      </c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</row>
    <row r="134" spans="1:65" s="2" customFormat="1" ht="22.9" customHeight="1" x14ac:dyDescent="0.25">
      <c r="A134" s="29"/>
      <c r="B134" s="30"/>
      <c r="C134" s="69" t="s">
        <v>184</v>
      </c>
      <c r="D134" s="29"/>
      <c r="E134" s="29"/>
      <c r="F134" s="29"/>
      <c r="G134" s="29"/>
      <c r="H134" s="29"/>
      <c r="I134" s="29"/>
      <c r="J134" s="135">
        <f>BK134</f>
        <v>0</v>
      </c>
      <c r="K134" s="29"/>
      <c r="L134" s="30"/>
      <c r="M134" s="65"/>
      <c r="N134" s="56"/>
      <c r="O134" s="66"/>
      <c r="P134" s="136">
        <f>P135+P139+P163+P181+P198+P211+P232+P239+P248+P255+P265+P275+P286+P297</f>
        <v>0</v>
      </c>
      <c r="Q134" s="66"/>
      <c r="R134" s="136">
        <f>R135+R139+R163+R181+R198+R211+R232+R239+R248+R255+R265+R275+R286+R297</f>
        <v>0</v>
      </c>
      <c r="S134" s="66"/>
      <c r="T134" s="137">
        <f>T135+T139+T163+T181+T198+T211+T232+T239+T248+T255+T265+T275+T286+T297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T134" s="14" t="s">
        <v>70</v>
      </c>
      <c r="AU134" s="14" t="s">
        <v>185</v>
      </c>
      <c r="BK134" s="138">
        <f>BK135+BK139+BK163+BK181+BK198+BK211+BK232+BK239+BK248+BK255+BK265+BK275+BK286+BK297</f>
        <v>0</v>
      </c>
    </row>
    <row r="135" spans="1:65" s="12" customFormat="1" ht="25.9" customHeight="1" x14ac:dyDescent="0.2">
      <c r="B135" s="139"/>
      <c r="D135" s="140" t="s">
        <v>70</v>
      </c>
      <c r="E135" s="141" t="s">
        <v>863</v>
      </c>
      <c r="F135" s="141" t="s">
        <v>864</v>
      </c>
      <c r="I135" s="142"/>
      <c r="J135" s="143">
        <f>BK135</f>
        <v>0</v>
      </c>
      <c r="L135" s="139"/>
      <c r="M135" s="144"/>
      <c r="N135" s="145"/>
      <c r="O135" s="145"/>
      <c r="P135" s="146">
        <f>SUM(P136:P138)</f>
        <v>0</v>
      </c>
      <c r="Q135" s="145"/>
      <c r="R135" s="146">
        <f>SUM(R136:R138)</f>
        <v>0</v>
      </c>
      <c r="S135" s="145"/>
      <c r="T135" s="147">
        <f>SUM(T136:T138)</f>
        <v>0</v>
      </c>
      <c r="AR135" s="140" t="s">
        <v>78</v>
      </c>
      <c r="AT135" s="148" t="s">
        <v>70</v>
      </c>
      <c r="AU135" s="148" t="s">
        <v>71</v>
      </c>
      <c r="AY135" s="140" t="s">
        <v>211</v>
      </c>
      <c r="BK135" s="149">
        <f>SUM(BK136:BK138)</f>
        <v>0</v>
      </c>
    </row>
    <row r="136" spans="1:65" s="2" customFormat="1" ht="16.5" customHeight="1" x14ac:dyDescent="0.2">
      <c r="A136" s="29"/>
      <c r="B136" s="152"/>
      <c r="C136" s="153" t="s">
        <v>78</v>
      </c>
      <c r="D136" s="153" t="s">
        <v>213</v>
      </c>
      <c r="E136" s="154" t="s">
        <v>865</v>
      </c>
      <c r="F136" s="155" t="s">
        <v>866</v>
      </c>
      <c r="G136" s="156" t="s">
        <v>385</v>
      </c>
      <c r="H136" s="157">
        <v>4</v>
      </c>
      <c r="I136" s="158"/>
      <c r="J136" s="159">
        <f>ROUND(I136*H136,2)</f>
        <v>0</v>
      </c>
      <c r="K136" s="160"/>
      <c r="L136" s="30"/>
      <c r="M136" s="161" t="s">
        <v>1</v>
      </c>
      <c r="N136" s="162" t="s">
        <v>37</v>
      </c>
      <c r="O136" s="58"/>
      <c r="P136" s="163">
        <f>O136*H136</f>
        <v>0</v>
      </c>
      <c r="Q136" s="163">
        <v>0</v>
      </c>
      <c r="R136" s="163">
        <f>Q136*H136</f>
        <v>0</v>
      </c>
      <c r="S136" s="163">
        <v>0</v>
      </c>
      <c r="T136" s="164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217</v>
      </c>
      <c r="AT136" s="165" t="s">
        <v>213</v>
      </c>
      <c r="AU136" s="165" t="s">
        <v>78</v>
      </c>
      <c r="AY136" s="14" t="s">
        <v>211</v>
      </c>
      <c r="BE136" s="166">
        <f>IF(N136="základná",J136,0)</f>
        <v>0</v>
      </c>
      <c r="BF136" s="166">
        <f>IF(N136="znížená",J136,0)</f>
        <v>0</v>
      </c>
      <c r="BG136" s="166">
        <f>IF(N136="zákl. prenesená",J136,0)</f>
        <v>0</v>
      </c>
      <c r="BH136" s="166">
        <f>IF(N136="zníž. prenesená",J136,0)</f>
        <v>0</v>
      </c>
      <c r="BI136" s="166">
        <f>IF(N136="nulová",J136,0)</f>
        <v>0</v>
      </c>
      <c r="BJ136" s="14" t="s">
        <v>84</v>
      </c>
      <c r="BK136" s="166">
        <f>ROUND(I136*H136,2)</f>
        <v>0</v>
      </c>
      <c r="BL136" s="14" t="s">
        <v>217</v>
      </c>
      <c r="BM136" s="165" t="s">
        <v>84</v>
      </c>
    </row>
    <row r="137" spans="1:65" s="2" customFormat="1" ht="16.5" customHeight="1" x14ac:dyDescent="0.2">
      <c r="A137" s="29"/>
      <c r="B137" s="152"/>
      <c r="C137" s="153" t="s">
        <v>84</v>
      </c>
      <c r="D137" s="153" t="s">
        <v>213</v>
      </c>
      <c r="E137" s="154" t="s">
        <v>867</v>
      </c>
      <c r="F137" s="155" t="s">
        <v>868</v>
      </c>
      <c r="G137" s="156" t="s">
        <v>385</v>
      </c>
      <c r="H137" s="157">
        <v>4</v>
      </c>
      <c r="I137" s="158"/>
      <c r="J137" s="159">
        <f>ROUND(I137*H137,2)</f>
        <v>0</v>
      </c>
      <c r="K137" s="160"/>
      <c r="L137" s="30"/>
      <c r="M137" s="161" t="s">
        <v>1</v>
      </c>
      <c r="N137" s="162" t="s">
        <v>37</v>
      </c>
      <c r="O137" s="58"/>
      <c r="P137" s="163">
        <f>O137*H137</f>
        <v>0</v>
      </c>
      <c r="Q137" s="163">
        <v>0</v>
      </c>
      <c r="R137" s="163">
        <f>Q137*H137</f>
        <v>0</v>
      </c>
      <c r="S137" s="163">
        <v>0</v>
      </c>
      <c r="T137" s="164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217</v>
      </c>
      <c r="AT137" s="165" t="s">
        <v>213</v>
      </c>
      <c r="AU137" s="165" t="s">
        <v>78</v>
      </c>
      <c r="AY137" s="14" t="s">
        <v>211</v>
      </c>
      <c r="BE137" s="166">
        <f>IF(N137="základná",J137,0)</f>
        <v>0</v>
      </c>
      <c r="BF137" s="166">
        <f>IF(N137="znížená",J137,0)</f>
        <v>0</v>
      </c>
      <c r="BG137" s="166">
        <f>IF(N137="zákl. prenesená",J137,0)</f>
        <v>0</v>
      </c>
      <c r="BH137" s="166">
        <f>IF(N137="zníž. prenesená",J137,0)</f>
        <v>0</v>
      </c>
      <c r="BI137" s="166">
        <f>IF(N137="nulová",J137,0)</f>
        <v>0</v>
      </c>
      <c r="BJ137" s="14" t="s">
        <v>84</v>
      </c>
      <c r="BK137" s="166">
        <f>ROUND(I137*H137,2)</f>
        <v>0</v>
      </c>
      <c r="BL137" s="14" t="s">
        <v>217</v>
      </c>
      <c r="BM137" s="165" t="s">
        <v>217</v>
      </c>
    </row>
    <row r="138" spans="1:65" s="2" customFormat="1" ht="16.5" customHeight="1" x14ac:dyDescent="0.2">
      <c r="A138" s="29"/>
      <c r="B138" s="152"/>
      <c r="C138" s="153" t="s">
        <v>220</v>
      </c>
      <c r="D138" s="153" t="s">
        <v>213</v>
      </c>
      <c r="E138" s="154" t="s">
        <v>869</v>
      </c>
      <c r="F138" s="155" t="s">
        <v>870</v>
      </c>
      <c r="G138" s="156" t="s">
        <v>871</v>
      </c>
      <c r="H138" s="157">
        <v>20</v>
      </c>
      <c r="I138" s="158"/>
      <c r="J138" s="159">
        <f>ROUND(I138*H138,2)</f>
        <v>0</v>
      </c>
      <c r="K138" s="160"/>
      <c r="L138" s="30"/>
      <c r="M138" s="161" t="s">
        <v>1</v>
      </c>
      <c r="N138" s="162" t="s">
        <v>37</v>
      </c>
      <c r="O138" s="58"/>
      <c r="P138" s="163">
        <f>O138*H138</f>
        <v>0</v>
      </c>
      <c r="Q138" s="163">
        <v>0</v>
      </c>
      <c r="R138" s="163">
        <f>Q138*H138</f>
        <v>0</v>
      </c>
      <c r="S138" s="163">
        <v>0</v>
      </c>
      <c r="T138" s="164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217</v>
      </c>
      <c r="AT138" s="165" t="s">
        <v>213</v>
      </c>
      <c r="AU138" s="165" t="s">
        <v>78</v>
      </c>
      <c r="AY138" s="14" t="s">
        <v>211</v>
      </c>
      <c r="BE138" s="166">
        <f>IF(N138="základná",J138,0)</f>
        <v>0</v>
      </c>
      <c r="BF138" s="166">
        <f>IF(N138="znížená",J138,0)</f>
        <v>0</v>
      </c>
      <c r="BG138" s="166">
        <f>IF(N138="zákl. prenesená",J138,0)</f>
        <v>0</v>
      </c>
      <c r="BH138" s="166">
        <f>IF(N138="zníž. prenesená",J138,0)</f>
        <v>0</v>
      </c>
      <c r="BI138" s="166">
        <f>IF(N138="nulová",J138,0)</f>
        <v>0</v>
      </c>
      <c r="BJ138" s="14" t="s">
        <v>84</v>
      </c>
      <c r="BK138" s="166">
        <f>ROUND(I138*H138,2)</f>
        <v>0</v>
      </c>
      <c r="BL138" s="14" t="s">
        <v>217</v>
      </c>
      <c r="BM138" s="165" t="s">
        <v>224</v>
      </c>
    </row>
    <row r="139" spans="1:65" s="12" customFormat="1" ht="25.9" customHeight="1" x14ac:dyDescent="0.2">
      <c r="B139" s="139"/>
      <c r="D139" s="140" t="s">
        <v>70</v>
      </c>
      <c r="E139" s="141" t="s">
        <v>872</v>
      </c>
      <c r="F139" s="141" t="s">
        <v>873</v>
      </c>
      <c r="I139" s="142"/>
      <c r="J139" s="143">
        <f>BK139</f>
        <v>0</v>
      </c>
      <c r="L139" s="139"/>
      <c r="M139" s="144"/>
      <c r="N139" s="145"/>
      <c r="O139" s="145"/>
      <c r="P139" s="146">
        <f>SUM(P140:P162)</f>
        <v>0</v>
      </c>
      <c r="Q139" s="145"/>
      <c r="R139" s="146">
        <f>SUM(R140:R162)</f>
        <v>0</v>
      </c>
      <c r="S139" s="145"/>
      <c r="T139" s="147">
        <f>SUM(T140:T162)</f>
        <v>0</v>
      </c>
      <c r="AR139" s="140" t="s">
        <v>78</v>
      </c>
      <c r="AT139" s="148" t="s">
        <v>70</v>
      </c>
      <c r="AU139" s="148" t="s">
        <v>71</v>
      </c>
      <c r="AY139" s="140" t="s">
        <v>211</v>
      </c>
      <c r="BK139" s="149">
        <f>SUM(BK140:BK162)</f>
        <v>0</v>
      </c>
    </row>
    <row r="140" spans="1:65" s="2" customFormat="1" ht="66.75" customHeight="1" x14ac:dyDescent="0.2">
      <c r="A140" s="29"/>
      <c r="B140" s="152"/>
      <c r="C140" s="153" t="s">
        <v>217</v>
      </c>
      <c r="D140" s="153" t="s">
        <v>213</v>
      </c>
      <c r="E140" s="154" t="s">
        <v>874</v>
      </c>
      <c r="F140" s="155" t="s">
        <v>875</v>
      </c>
      <c r="G140" s="156" t="s">
        <v>385</v>
      </c>
      <c r="H140" s="157">
        <v>3</v>
      </c>
      <c r="I140" s="158"/>
      <c r="J140" s="159">
        <f t="shared" ref="J140:J162" si="0">ROUND(I140*H140,2)</f>
        <v>0</v>
      </c>
      <c r="K140" s="160"/>
      <c r="L140" s="30"/>
      <c r="M140" s="161" t="s">
        <v>1</v>
      </c>
      <c r="N140" s="162" t="s">
        <v>37</v>
      </c>
      <c r="O140" s="58"/>
      <c r="P140" s="163">
        <f t="shared" ref="P140:P162" si="1">O140*H140</f>
        <v>0</v>
      </c>
      <c r="Q140" s="163">
        <v>0</v>
      </c>
      <c r="R140" s="163">
        <f t="shared" ref="R140:R162" si="2">Q140*H140</f>
        <v>0</v>
      </c>
      <c r="S140" s="163">
        <v>0</v>
      </c>
      <c r="T140" s="164">
        <f t="shared" ref="T140:T162" si="3"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217</v>
      </c>
      <c r="AT140" s="165" t="s">
        <v>213</v>
      </c>
      <c r="AU140" s="165" t="s">
        <v>78</v>
      </c>
      <c r="AY140" s="14" t="s">
        <v>211</v>
      </c>
      <c r="BE140" s="166">
        <f t="shared" ref="BE140:BE162" si="4">IF(N140="základná",J140,0)</f>
        <v>0</v>
      </c>
      <c r="BF140" s="166">
        <f t="shared" ref="BF140:BF162" si="5">IF(N140="znížená",J140,0)</f>
        <v>0</v>
      </c>
      <c r="BG140" s="166">
        <f t="shared" ref="BG140:BG162" si="6">IF(N140="zákl. prenesená",J140,0)</f>
        <v>0</v>
      </c>
      <c r="BH140" s="166">
        <f t="shared" ref="BH140:BH162" si="7">IF(N140="zníž. prenesená",J140,0)</f>
        <v>0</v>
      </c>
      <c r="BI140" s="166">
        <f t="shared" ref="BI140:BI162" si="8">IF(N140="nulová",J140,0)</f>
        <v>0</v>
      </c>
      <c r="BJ140" s="14" t="s">
        <v>84</v>
      </c>
      <c r="BK140" s="166">
        <f t="shared" ref="BK140:BK162" si="9">ROUND(I140*H140,2)</f>
        <v>0</v>
      </c>
      <c r="BL140" s="14" t="s">
        <v>217</v>
      </c>
      <c r="BM140" s="165" t="s">
        <v>227</v>
      </c>
    </row>
    <row r="141" spans="1:65" s="2" customFormat="1" ht="16.5" customHeight="1" x14ac:dyDescent="0.2">
      <c r="A141" s="29"/>
      <c r="B141" s="152"/>
      <c r="C141" s="153" t="s">
        <v>228</v>
      </c>
      <c r="D141" s="153" t="s">
        <v>213</v>
      </c>
      <c r="E141" s="154" t="s">
        <v>876</v>
      </c>
      <c r="F141" s="155" t="s">
        <v>877</v>
      </c>
      <c r="G141" s="156" t="s">
        <v>385</v>
      </c>
      <c r="H141" s="157">
        <v>6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37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217</v>
      </c>
      <c r="AT141" s="165" t="s">
        <v>213</v>
      </c>
      <c r="AU141" s="165" t="s">
        <v>78</v>
      </c>
      <c r="AY141" s="14" t="s">
        <v>211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84</v>
      </c>
      <c r="BK141" s="166">
        <f t="shared" si="9"/>
        <v>0</v>
      </c>
      <c r="BL141" s="14" t="s">
        <v>217</v>
      </c>
      <c r="BM141" s="165" t="s">
        <v>231</v>
      </c>
    </row>
    <row r="142" spans="1:65" s="2" customFormat="1" ht="66.75" customHeight="1" x14ac:dyDescent="0.2">
      <c r="A142" s="29"/>
      <c r="B142" s="152"/>
      <c r="C142" s="153" t="s">
        <v>224</v>
      </c>
      <c r="D142" s="153" t="s">
        <v>213</v>
      </c>
      <c r="E142" s="154" t="s">
        <v>878</v>
      </c>
      <c r="F142" s="155" t="s">
        <v>879</v>
      </c>
      <c r="G142" s="156" t="s">
        <v>385</v>
      </c>
      <c r="H142" s="157">
        <v>3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37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217</v>
      </c>
      <c r="AT142" s="165" t="s">
        <v>213</v>
      </c>
      <c r="AU142" s="165" t="s">
        <v>78</v>
      </c>
      <c r="AY142" s="14" t="s">
        <v>211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84</v>
      </c>
      <c r="BK142" s="166">
        <f t="shared" si="9"/>
        <v>0</v>
      </c>
      <c r="BL142" s="14" t="s">
        <v>217</v>
      </c>
      <c r="BM142" s="165" t="s">
        <v>234</v>
      </c>
    </row>
    <row r="143" spans="1:65" s="2" customFormat="1" ht="16.5" customHeight="1" x14ac:dyDescent="0.2">
      <c r="A143" s="29"/>
      <c r="B143" s="152"/>
      <c r="C143" s="153" t="s">
        <v>235</v>
      </c>
      <c r="D143" s="153" t="s">
        <v>213</v>
      </c>
      <c r="E143" s="154" t="s">
        <v>880</v>
      </c>
      <c r="F143" s="155" t="s">
        <v>881</v>
      </c>
      <c r="G143" s="156" t="s">
        <v>385</v>
      </c>
      <c r="H143" s="157">
        <v>6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37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217</v>
      </c>
      <c r="AT143" s="165" t="s">
        <v>213</v>
      </c>
      <c r="AU143" s="165" t="s">
        <v>78</v>
      </c>
      <c r="AY143" s="14" t="s">
        <v>211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84</v>
      </c>
      <c r="BK143" s="166">
        <f t="shared" si="9"/>
        <v>0</v>
      </c>
      <c r="BL143" s="14" t="s">
        <v>217</v>
      </c>
      <c r="BM143" s="165" t="s">
        <v>239</v>
      </c>
    </row>
    <row r="144" spans="1:65" s="2" customFormat="1" ht="66.75" customHeight="1" x14ac:dyDescent="0.2">
      <c r="A144" s="29"/>
      <c r="B144" s="152"/>
      <c r="C144" s="153" t="s">
        <v>227</v>
      </c>
      <c r="D144" s="153" t="s">
        <v>213</v>
      </c>
      <c r="E144" s="154" t="s">
        <v>882</v>
      </c>
      <c r="F144" s="155" t="s">
        <v>883</v>
      </c>
      <c r="G144" s="156" t="s">
        <v>385</v>
      </c>
      <c r="H144" s="157">
        <v>6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37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217</v>
      </c>
      <c r="AT144" s="165" t="s">
        <v>213</v>
      </c>
      <c r="AU144" s="165" t="s">
        <v>78</v>
      </c>
      <c r="AY144" s="14" t="s">
        <v>211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84</v>
      </c>
      <c r="BK144" s="166">
        <f t="shared" si="9"/>
        <v>0</v>
      </c>
      <c r="BL144" s="14" t="s">
        <v>217</v>
      </c>
      <c r="BM144" s="165" t="s">
        <v>243</v>
      </c>
    </row>
    <row r="145" spans="1:65" s="2" customFormat="1" ht="16.5" customHeight="1" x14ac:dyDescent="0.2">
      <c r="A145" s="29"/>
      <c r="B145" s="152"/>
      <c r="C145" s="153" t="s">
        <v>244</v>
      </c>
      <c r="D145" s="153" t="s">
        <v>213</v>
      </c>
      <c r="E145" s="154" t="s">
        <v>884</v>
      </c>
      <c r="F145" s="155" t="s">
        <v>885</v>
      </c>
      <c r="G145" s="156" t="s">
        <v>385</v>
      </c>
      <c r="H145" s="157">
        <v>12</v>
      </c>
      <c r="I145" s="158"/>
      <c r="J145" s="159">
        <f t="shared" si="0"/>
        <v>0</v>
      </c>
      <c r="K145" s="160"/>
      <c r="L145" s="30"/>
      <c r="M145" s="161" t="s">
        <v>1</v>
      </c>
      <c r="N145" s="162" t="s">
        <v>37</v>
      </c>
      <c r="O145" s="58"/>
      <c r="P145" s="163">
        <f t="shared" si="1"/>
        <v>0</v>
      </c>
      <c r="Q145" s="163">
        <v>0</v>
      </c>
      <c r="R145" s="163">
        <f t="shared" si="2"/>
        <v>0</v>
      </c>
      <c r="S145" s="163">
        <v>0</v>
      </c>
      <c r="T145" s="16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217</v>
      </c>
      <c r="AT145" s="165" t="s">
        <v>213</v>
      </c>
      <c r="AU145" s="165" t="s">
        <v>78</v>
      </c>
      <c r="AY145" s="14" t="s">
        <v>211</v>
      </c>
      <c r="BE145" s="166">
        <f t="shared" si="4"/>
        <v>0</v>
      </c>
      <c r="BF145" s="166">
        <f t="shared" si="5"/>
        <v>0</v>
      </c>
      <c r="BG145" s="166">
        <f t="shared" si="6"/>
        <v>0</v>
      </c>
      <c r="BH145" s="166">
        <f t="shared" si="7"/>
        <v>0</v>
      </c>
      <c r="BI145" s="166">
        <f t="shared" si="8"/>
        <v>0</v>
      </c>
      <c r="BJ145" s="14" t="s">
        <v>84</v>
      </c>
      <c r="BK145" s="166">
        <f t="shared" si="9"/>
        <v>0</v>
      </c>
      <c r="BL145" s="14" t="s">
        <v>217</v>
      </c>
      <c r="BM145" s="165" t="s">
        <v>247</v>
      </c>
    </row>
    <row r="146" spans="1:65" s="2" customFormat="1" ht="66.75" customHeight="1" x14ac:dyDescent="0.2">
      <c r="A146" s="29"/>
      <c r="B146" s="152"/>
      <c r="C146" s="153" t="s">
        <v>231</v>
      </c>
      <c r="D146" s="153" t="s">
        <v>213</v>
      </c>
      <c r="E146" s="154" t="s">
        <v>886</v>
      </c>
      <c r="F146" s="155" t="s">
        <v>887</v>
      </c>
      <c r="G146" s="156" t="s">
        <v>385</v>
      </c>
      <c r="H146" s="157">
        <v>3</v>
      </c>
      <c r="I146" s="158"/>
      <c r="J146" s="159">
        <f t="shared" si="0"/>
        <v>0</v>
      </c>
      <c r="K146" s="160"/>
      <c r="L146" s="30"/>
      <c r="M146" s="161" t="s">
        <v>1</v>
      </c>
      <c r="N146" s="162" t="s">
        <v>37</v>
      </c>
      <c r="O146" s="58"/>
      <c r="P146" s="163">
        <f t="shared" si="1"/>
        <v>0</v>
      </c>
      <c r="Q146" s="163">
        <v>0</v>
      </c>
      <c r="R146" s="163">
        <f t="shared" si="2"/>
        <v>0</v>
      </c>
      <c r="S146" s="163">
        <v>0</v>
      </c>
      <c r="T146" s="16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217</v>
      </c>
      <c r="AT146" s="165" t="s">
        <v>213</v>
      </c>
      <c r="AU146" s="165" t="s">
        <v>78</v>
      </c>
      <c r="AY146" s="14" t="s">
        <v>211</v>
      </c>
      <c r="BE146" s="166">
        <f t="shared" si="4"/>
        <v>0</v>
      </c>
      <c r="BF146" s="166">
        <f t="shared" si="5"/>
        <v>0</v>
      </c>
      <c r="BG146" s="166">
        <f t="shared" si="6"/>
        <v>0</v>
      </c>
      <c r="BH146" s="166">
        <f t="shared" si="7"/>
        <v>0</v>
      </c>
      <c r="BI146" s="166">
        <f t="shared" si="8"/>
        <v>0</v>
      </c>
      <c r="BJ146" s="14" t="s">
        <v>84</v>
      </c>
      <c r="BK146" s="166">
        <f t="shared" si="9"/>
        <v>0</v>
      </c>
      <c r="BL146" s="14" t="s">
        <v>217</v>
      </c>
      <c r="BM146" s="165" t="s">
        <v>250</v>
      </c>
    </row>
    <row r="147" spans="1:65" s="2" customFormat="1" ht="24.2" customHeight="1" x14ac:dyDescent="0.2">
      <c r="A147" s="29"/>
      <c r="B147" s="152"/>
      <c r="C147" s="153" t="s">
        <v>251</v>
      </c>
      <c r="D147" s="153" t="s">
        <v>213</v>
      </c>
      <c r="E147" s="154" t="s">
        <v>888</v>
      </c>
      <c r="F147" s="155" t="s">
        <v>889</v>
      </c>
      <c r="G147" s="156" t="s">
        <v>385</v>
      </c>
      <c r="H147" s="157">
        <v>5</v>
      </c>
      <c r="I147" s="158"/>
      <c r="J147" s="159">
        <f t="shared" si="0"/>
        <v>0</v>
      </c>
      <c r="K147" s="160"/>
      <c r="L147" s="30"/>
      <c r="M147" s="161" t="s">
        <v>1</v>
      </c>
      <c r="N147" s="162" t="s">
        <v>37</v>
      </c>
      <c r="O147" s="58"/>
      <c r="P147" s="163">
        <f t="shared" si="1"/>
        <v>0</v>
      </c>
      <c r="Q147" s="163">
        <v>0</v>
      </c>
      <c r="R147" s="163">
        <f t="shared" si="2"/>
        <v>0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217</v>
      </c>
      <c r="AT147" s="165" t="s">
        <v>213</v>
      </c>
      <c r="AU147" s="165" t="s">
        <v>78</v>
      </c>
      <c r="AY147" s="14" t="s">
        <v>211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84</v>
      </c>
      <c r="BK147" s="166">
        <f t="shared" si="9"/>
        <v>0</v>
      </c>
      <c r="BL147" s="14" t="s">
        <v>217</v>
      </c>
      <c r="BM147" s="165" t="s">
        <v>254</v>
      </c>
    </row>
    <row r="148" spans="1:65" s="2" customFormat="1" ht="33" customHeight="1" x14ac:dyDescent="0.2">
      <c r="A148" s="29"/>
      <c r="B148" s="152"/>
      <c r="C148" s="153" t="s">
        <v>234</v>
      </c>
      <c r="D148" s="153" t="s">
        <v>213</v>
      </c>
      <c r="E148" s="154" t="s">
        <v>890</v>
      </c>
      <c r="F148" s="155" t="s">
        <v>891</v>
      </c>
      <c r="G148" s="156" t="s">
        <v>385</v>
      </c>
      <c r="H148" s="157">
        <v>10</v>
      </c>
      <c r="I148" s="158"/>
      <c r="J148" s="159">
        <f t="shared" si="0"/>
        <v>0</v>
      </c>
      <c r="K148" s="160"/>
      <c r="L148" s="30"/>
      <c r="M148" s="161" t="s">
        <v>1</v>
      </c>
      <c r="N148" s="162" t="s">
        <v>37</v>
      </c>
      <c r="O148" s="58"/>
      <c r="P148" s="163">
        <f t="shared" si="1"/>
        <v>0</v>
      </c>
      <c r="Q148" s="163">
        <v>0</v>
      </c>
      <c r="R148" s="163">
        <f t="shared" si="2"/>
        <v>0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217</v>
      </c>
      <c r="AT148" s="165" t="s">
        <v>213</v>
      </c>
      <c r="AU148" s="165" t="s">
        <v>78</v>
      </c>
      <c r="AY148" s="14" t="s">
        <v>211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84</v>
      </c>
      <c r="BK148" s="166">
        <f t="shared" si="9"/>
        <v>0</v>
      </c>
      <c r="BL148" s="14" t="s">
        <v>217</v>
      </c>
      <c r="BM148" s="165" t="s">
        <v>266</v>
      </c>
    </row>
    <row r="149" spans="1:65" s="2" customFormat="1" ht="24.2" customHeight="1" x14ac:dyDescent="0.2">
      <c r="A149" s="29"/>
      <c r="B149" s="152"/>
      <c r="C149" s="153" t="s">
        <v>259</v>
      </c>
      <c r="D149" s="153" t="s">
        <v>213</v>
      </c>
      <c r="E149" s="154" t="s">
        <v>892</v>
      </c>
      <c r="F149" s="155" t="s">
        <v>893</v>
      </c>
      <c r="G149" s="156" t="s">
        <v>385</v>
      </c>
      <c r="H149" s="157">
        <v>7</v>
      </c>
      <c r="I149" s="158"/>
      <c r="J149" s="159">
        <f t="shared" si="0"/>
        <v>0</v>
      </c>
      <c r="K149" s="160"/>
      <c r="L149" s="30"/>
      <c r="M149" s="161" t="s">
        <v>1</v>
      </c>
      <c r="N149" s="162" t="s">
        <v>37</v>
      </c>
      <c r="O149" s="58"/>
      <c r="P149" s="163">
        <f t="shared" si="1"/>
        <v>0</v>
      </c>
      <c r="Q149" s="163">
        <v>0</v>
      </c>
      <c r="R149" s="163">
        <f t="shared" si="2"/>
        <v>0</v>
      </c>
      <c r="S149" s="163">
        <v>0</v>
      </c>
      <c r="T149" s="16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217</v>
      </c>
      <c r="AT149" s="165" t="s">
        <v>213</v>
      </c>
      <c r="AU149" s="165" t="s">
        <v>78</v>
      </c>
      <c r="AY149" s="14" t="s">
        <v>211</v>
      </c>
      <c r="BE149" s="166">
        <f t="shared" si="4"/>
        <v>0</v>
      </c>
      <c r="BF149" s="166">
        <f t="shared" si="5"/>
        <v>0</v>
      </c>
      <c r="BG149" s="166">
        <f t="shared" si="6"/>
        <v>0</v>
      </c>
      <c r="BH149" s="166">
        <f t="shared" si="7"/>
        <v>0</v>
      </c>
      <c r="BI149" s="166">
        <f t="shared" si="8"/>
        <v>0</v>
      </c>
      <c r="BJ149" s="14" t="s">
        <v>84</v>
      </c>
      <c r="BK149" s="166">
        <f t="shared" si="9"/>
        <v>0</v>
      </c>
      <c r="BL149" s="14" t="s">
        <v>217</v>
      </c>
      <c r="BM149" s="165" t="s">
        <v>270</v>
      </c>
    </row>
    <row r="150" spans="1:65" s="2" customFormat="1" ht="24.2" customHeight="1" x14ac:dyDescent="0.2">
      <c r="A150" s="29"/>
      <c r="B150" s="152"/>
      <c r="C150" s="153" t="s">
        <v>239</v>
      </c>
      <c r="D150" s="153" t="s">
        <v>213</v>
      </c>
      <c r="E150" s="154" t="s">
        <v>894</v>
      </c>
      <c r="F150" s="155" t="s">
        <v>895</v>
      </c>
      <c r="G150" s="156" t="s">
        <v>385</v>
      </c>
      <c r="H150" s="157">
        <v>32</v>
      </c>
      <c r="I150" s="158"/>
      <c r="J150" s="159">
        <f t="shared" si="0"/>
        <v>0</v>
      </c>
      <c r="K150" s="160"/>
      <c r="L150" s="30"/>
      <c r="M150" s="161" t="s">
        <v>1</v>
      </c>
      <c r="N150" s="162" t="s">
        <v>37</v>
      </c>
      <c r="O150" s="58"/>
      <c r="P150" s="163">
        <f t="shared" si="1"/>
        <v>0</v>
      </c>
      <c r="Q150" s="163">
        <v>0</v>
      </c>
      <c r="R150" s="163">
        <f t="shared" si="2"/>
        <v>0</v>
      </c>
      <c r="S150" s="163">
        <v>0</v>
      </c>
      <c r="T150" s="16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217</v>
      </c>
      <c r="AT150" s="165" t="s">
        <v>213</v>
      </c>
      <c r="AU150" s="165" t="s">
        <v>78</v>
      </c>
      <c r="AY150" s="14" t="s">
        <v>211</v>
      </c>
      <c r="BE150" s="166">
        <f t="shared" si="4"/>
        <v>0</v>
      </c>
      <c r="BF150" s="166">
        <f t="shared" si="5"/>
        <v>0</v>
      </c>
      <c r="BG150" s="166">
        <f t="shared" si="6"/>
        <v>0</v>
      </c>
      <c r="BH150" s="166">
        <f t="shared" si="7"/>
        <v>0</v>
      </c>
      <c r="BI150" s="166">
        <f t="shared" si="8"/>
        <v>0</v>
      </c>
      <c r="BJ150" s="14" t="s">
        <v>84</v>
      </c>
      <c r="BK150" s="166">
        <f t="shared" si="9"/>
        <v>0</v>
      </c>
      <c r="BL150" s="14" t="s">
        <v>217</v>
      </c>
      <c r="BM150" s="165" t="s">
        <v>273</v>
      </c>
    </row>
    <row r="151" spans="1:65" s="2" customFormat="1" ht="16.5" customHeight="1" x14ac:dyDescent="0.2">
      <c r="A151" s="29"/>
      <c r="B151" s="152"/>
      <c r="C151" s="153" t="s">
        <v>267</v>
      </c>
      <c r="D151" s="153" t="s">
        <v>213</v>
      </c>
      <c r="E151" s="154" t="s">
        <v>896</v>
      </c>
      <c r="F151" s="155" t="s">
        <v>897</v>
      </c>
      <c r="G151" s="156" t="s">
        <v>385</v>
      </c>
      <c r="H151" s="157">
        <v>3</v>
      </c>
      <c r="I151" s="158"/>
      <c r="J151" s="159">
        <f t="shared" si="0"/>
        <v>0</v>
      </c>
      <c r="K151" s="160"/>
      <c r="L151" s="30"/>
      <c r="M151" s="161" t="s">
        <v>1</v>
      </c>
      <c r="N151" s="162" t="s">
        <v>37</v>
      </c>
      <c r="O151" s="58"/>
      <c r="P151" s="163">
        <f t="shared" si="1"/>
        <v>0</v>
      </c>
      <c r="Q151" s="163">
        <v>0</v>
      </c>
      <c r="R151" s="163">
        <f t="shared" si="2"/>
        <v>0</v>
      </c>
      <c r="S151" s="163">
        <v>0</v>
      </c>
      <c r="T151" s="16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217</v>
      </c>
      <c r="AT151" s="165" t="s">
        <v>213</v>
      </c>
      <c r="AU151" s="165" t="s">
        <v>78</v>
      </c>
      <c r="AY151" s="14" t="s">
        <v>211</v>
      </c>
      <c r="BE151" s="166">
        <f t="shared" si="4"/>
        <v>0</v>
      </c>
      <c r="BF151" s="166">
        <f t="shared" si="5"/>
        <v>0</v>
      </c>
      <c r="BG151" s="166">
        <f t="shared" si="6"/>
        <v>0</v>
      </c>
      <c r="BH151" s="166">
        <f t="shared" si="7"/>
        <v>0</v>
      </c>
      <c r="BI151" s="166">
        <f t="shared" si="8"/>
        <v>0</v>
      </c>
      <c r="BJ151" s="14" t="s">
        <v>84</v>
      </c>
      <c r="BK151" s="166">
        <f t="shared" si="9"/>
        <v>0</v>
      </c>
      <c r="BL151" s="14" t="s">
        <v>217</v>
      </c>
      <c r="BM151" s="165" t="s">
        <v>277</v>
      </c>
    </row>
    <row r="152" spans="1:65" s="2" customFormat="1" ht="16.5" customHeight="1" x14ac:dyDescent="0.2">
      <c r="A152" s="29"/>
      <c r="B152" s="152"/>
      <c r="C152" s="153" t="s">
        <v>243</v>
      </c>
      <c r="D152" s="153" t="s">
        <v>213</v>
      </c>
      <c r="E152" s="154" t="s">
        <v>898</v>
      </c>
      <c r="F152" s="155" t="s">
        <v>899</v>
      </c>
      <c r="G152" s="156" t="s">
        <v>385</v>
      </c>
      <c r="H152" s="157">
        <v>3</v>
      </c>
      <c r="I152" s="158"/>
      <c r="J152" s="159">
        <f t="shared" si="0"/>
        <v>0</v>
      </c>
      <c r="K152" s="160"/>
      <c r="L152" s="30"/>
      <c r="M152" s="161" t="s">
        <v>1</v>
      </c>
      <c r="N152" s="162" t="s">
        <v>37</v>
      </c>
      <c r="O152" s="58"/>
      <c r="P152" s="163">
        <f t="shared" si="1"/>
        <v>0</v>
      </c>
      <c r="Q152" s="163">
        <v>0</v>
      </c>
      <c r="R152" s="163">
        <f t="shared" si="2"/>
        <v>0</v>
      </c>
      <c r="S152" s="163">
        <v>0</v>
      </c>
      <c r="T152" s="164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217</v>
      </c>
      <c r="AT152" s="165" t="s">
        <v>213</v>
      </c>
      <c r="AU152" s="165" t="s">
        <v>78</v>
      </c>
      <c r="AY152" s="14" t="s">
        <v>211</v>
      </c>
      <c r="BE152" s="166">
        <f t="shared" si="4"/>
        <v>0</v>
      </c>
      <c r="BF152" s="166">
        <f t="shared" si="5"/>
        <v>0</v>
      </c>
      <c r="BG152" s="166">
        <f t="shared" si="6"/>
        <v>0</v>
      </c>
      <c r="BH152" s="166">
        <f t="shared" si="7"/>
        <v>0</v>
      </c>
      <c r="BI152" s="166">
        <f t="shared" si="8"/>
        <v>0</v>
      </c>
      <c r="BJ152" s="14" t="s">
        <v>84</v>
      </c>
      <c r="BK152" s="166">
        <f t="shared" si="9"/>
        <v>0</v>
      </c>
      <c r="BL152" s="14" t="s">
        <v>217</v>
      </c>
      <c r="BM152" s="165" t="s">
        <v>280</v>
      </c>
    </row>
    <row r="153" spans="1:65" s="2" customFormat="1" ht="16.5" customHeight="1" x14ac:dyDescent="0.2">
      <c r="A153" s="29"/>
      <c r="B153" s="152"/>
      <c r="C153" s="153" t="s">
        <v>274</v>
      </c>
      <c r="D153" s="153" t="s">
        <v>213</v>
      </c>
      <c r="E153" s="154" t="s">
        <v>900</v>
      </c>
      <c r="F153" s="155" t="s">
        <v>901</v>
      </c>
      <c r="G153" s="156" t="s">
        <v>385</v>
      </c>
      <c r="H153" s="157">
        <v>6</v>
      </c>
      <c r="I153" s="158"/>
      <c r="J153" s="159">
        <f t="shared" si="0"/>
        <v>0</v>
      </c>
      <c r="K153" s="160"/>
      <c r="L153" s="30"/>
      <c r="M153" s="161" t="s">
        <v>1</v>
      </c>
      <c r="N153" s="162" t="s">
        <v>37</v>
      </c>
      <c r="O153" s="58"/>
      <c r="P153" s="163">
        <f t="shared" si="1"/>
        <v>0</v>
      </c>
      <c r="Q153" s="163">
        <v>0</v>
      </c>
      <c r="R153" s="163">
        <f t="shared" si="2"/>
        <v>0</v>
      </c>
      <c r="S153" s="163">
        <v>0</v>
      </c>
      <c r="T153" s="164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217</v>
      </c>
      <c r="AT153" s="165" t="s">
        <v>213</v>
      </c>
      <c r="AU153" s="165" t="s">
        <v>78</v>
      </c>
      <c r="AY153" s="14" t="s">
        <v>211</v>
      </c>
      <c r="BE153" s="166">
        <f t="shared" si="4"/>
        <v>0</v>
      </c>
      <c r="BF153" s="166">
        <f t="shared" si="5"/>
        <v>0</v>
      </c>
      <c r="BG153" s="166">
        <f t="shared" si="6"/>
        <v>0</v>
      </c>
      <c r="BH153" s="166">
        <f t="shared" si="7"/>
        <v>0</v>
      </c>
      <c r="BI153" s="166">
        <f t="shared" si="8"/>
        <v>0</v>
      </c>
      <c r="BJ153" s="14" t="s">
        <v>84</v>
      </c>
      <c r="BK153" s="166">
        <f t="shared" si="9"/>
        <v>0</v>
      </c>
      <c r="BL153" s="14" t="s">
        <v>217</v>
      </c>
      <c r="BM153" s="165" t="s">
        <v>284</v>
      </c>
    </row>
    <row r="154" spans="1:65" s="2" customFormat="1" ht="24.2" customHeight="1" x14ac:dyDescent="0.2">
      <c r="A154" s="29"/>
      <c r="B154" s="152"/>
      <c r="C154" s="153" t="s">
        <v>247</v>
      </c>
      <c r="D154" s="153" t="s">
        <v>213</v>
      </c>
      <c r="E154" s="154" t="s">
        <v>902</v>
      </c>
      <c r="F154" s="155" t="s">
        <v>903</v>
      </c>
      <c r="G154" s="156" t="s">
        <v>385</v>
      </c>
      <c r="H154" s="157">
        <v>5</v>
      </c>
      <c r="I154" s="158"/>
      <c r="J154" s="159">
        <f t="shared" si="0"/>
        <v>0</v>
      </c>
      <c r="K154" s="160"/>
      <c r="L154" s="30"/>
      <c r="M154" s="161" t="s">
        <v>1</v>
      </c>
      <c r="N154" s="162" t="s">
        <v>37</v>
      </c>
      <c r="O154" s="58"/>
      <c r="P154" s="163">
        <f t="shared" si="1"/>
        <v>0</v>
      </c>
      <c r="Q154" s="163">
        <v>0</v>
      </c>
      <c r="R154" s="163">
        <f t="shared" si="2"/>
        <v>0</v>
      </c>
      <c r="S154" s="163">
        <v>0</v>
      </c>
      <c r="T154" s="164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217</v>
      </c>
      <c r="AT154" s="165" t="s">
        <v>213</v>
      </c>
      <c r="AU154" s="165" t="s">
        <v>78</v>
      </c>
      <c r="AY154" s="14" t="s">
        <v>211</v>
      </c>
      <c r="BE154" s="166">
        <f t="shared" si="4"/>
        <v>0</v>
      </c>
      <c r="BF154" s="166">
        <f t="shared" si="5"/>
        <v>0</v>
      </c>
      <c r="BG154" s="166">
        <f t="shared" si="6"/>
        <v>0</v>
      </c>
      <c r="BH154" s="166">
        <f t="shared" si="7"/>
        <v>0</v>
      </c>
      <c r="BI154" s="166">
        <f t="shared" si="8"/>
        <v>0</v>
      </c>
      <c r="BJ154" s="14" t="s">
        <v>84</v>
      </c>
      <c r="BK154" s="166">
        <f t="shared" si="9"/>
        <v>0</v>
      </c>
      <c r="BL154" s="14" t="s">
        <v>217</v>
      </c>
      <c r="BM154" s="165" t="s">
        <v>291</v>
      </c>
    </row>
    <row r="155" spans="1:65" s="2" customFormat="1" ht="24.2" customHeight="1" x14ac:dyDescent="0.2">
      <c r="A155" s="29"/>
      <c r="B155" s="152"/>
      <c r="C155" s="153" t="s">
        <v>281</v>
      </c>
      <c r="D155" s="153" t="s">
        <v>213</v>
      </c>
      <c r="E155" s="154" t="s">
        <v>904</v>
      </c>
      <c r="F155" s="155" t="s">
        <v>905</v>
      </c>
      <c r="G155" s="156" t="s">
        <v>385</v>
      </c>
      <c r="H155" s="157">
        <v>2</v>
      </c>
      <c r="I155" s="158"/>
      <c r="J155" s="159">
        <f t="shared" si="0"/>
        <v>0</v>
      </c>
      <c r="K155" s="160"/>
      <c r="L155" s="30"/>
      <c r="M155" s="161" t="s">
        <v>1</v>
      </c>
      <c r="N155" s="162" t="s">
        <v>37</v>
      </c>
      <c r="O155" s="58"/>
      <c r="P155" s="163">
        <f t="shared" si="1"/>
        <v>0</v>
      </c>
      <c r="Q155" s="163">
        <v>0</v>
      </c>
      <c r="R155" s="163">
        <f t="shared" si="2"/>
        <v>0</v>
      </c>
      <c r="S155" s="163">
        <v>0</v>
      </c>
      <c r="T155" s="164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217</v>
      </c>
      <c r="AT155" s="165" t="s">
        <v>213</v>
      </c>
      <c r="AU155" s="165" t="s">
        <v>78</v>
      </c>
      <c r="AY155" s="14" t="s">
        <v>211</v>
      </c>
      <c r="BE155" s="166">
        <f t="shared" si="4"/>
        <v>0</v>
      </c>
      <c r="BF155" s="166">
        <f t="shared" si="5"/>
        <v>0</v>
      </c>
      <c r="BG155" s="166">
        <f t="shared" si="6"/>
        <v>0</v>
      </c>
      <c r="BH155" s="166">
        <f t="shared" si="7"/>
        <v>0</v>
      </c>
      <c r="BI155" s="166">
        <f t="shared" si="8"/>
        <v>0</v>
      </c>
      <c r="BJ155" s="14" t="s">
        <v>84</v>
      </c>
      <c r="BK155" s="166">
        <f t="shared" si="9"/>
        <v>0</v>
      </c>
      <c r="BL155" s="14" t="s">
        <v>217</v>
      </c>
      <c r="BM155" s="165" t="s">
        <v>287</v>
      </c>
    </row>
    <row r="156" spans="1:65" s="2" customFormat="1" ht="24.2" customHeight="1" x14ac:dyDescent="0.2">
      <c r="A156" s="29"/>
      <c r="B156" s="152"/>
      <c r="C156" s="153" t="s">
        <v>250</v>
      </c>
      <c r="D156" s="153" t="s">
        <v>213</v>
      </c>
      <c r="E156" s="154" t="s">
        <v>906</v>
      </c>
      <c r="F156" s="155" t="s">
        <v>907</v>
      </c>
      <c r="G156" s="156" t="s">
        <v>871</v>
      </c>
      <c r="H156" s="157">
        <v>20</v>
      </c>
      <c r="I156" s="158"/>
      <c r="J156" s="159">
        <f t="shared" si="0"/>
        <v>0</v>
      </c>
      <c r="K156" s="160"/>
      <c r="L156" s="30"/>
      <c r="M156" s="161" t="s">
        <v>1</v>
      </c>
      <c r="N156" s="162" t="s">
        <v>37</v>
      </c>
      <c r="O156" s="58"/>
      <c r="P156" s="163">
        <f t="shared" si="1"/>
        <v>0</v>
      </c>
      <c r="Q156" s="163">
        <v>0</v>
      </c>
      <c r="R156" s="163">
        <f t="shared" si="2"/>
        <v>0</v>
      </c>
      <c r="S156" s="163">
        <v>0</v>
      </c>
      <c r="T156" s="164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217</v>
      </c>
      <c r="AT156" s="165" t="s">
        <v>213</v>
      </c>
      <c r="AU156" s="165" t="s">
        <v>78</v>
      </c>
      <c r="AY156" s="14" t="s">
        <v>211</v>
      </c>
      <c r="BE156" s="166">
        <f t="shared" si="4"/>
        <v>0</v>
      </c>
      <c r="BF156" s="166">
        <f t="shared" si="5"/>
        <v>0</v>
      </c>
      <c r="BG156" s="166">
        <f t="shared" si="6"/>
        <v>0</v>
      </c>
      <c r="BH156" s="166">
        <f t="shared" si="7"/>
        <v>0</v>
      </c>
      <c r="BI156" s="166">
        <f t="shared" si="8"/>
        <v>0</v>
      </c>
      <c r="BJ156" s="14" t="s">
        <v>84</v>
      </c>
      <c r="BK156" s="166">
        <f t="shared" si="9"/>
        <v>0</v>
      </c>
      <c r="BL156" s="14" t="s">
        <v>217</v>
      </c>
      <c r="BM156" s="165" t="s">
        <v>294</v>
      </c>
    </row>
    <row r="157" spans="1:65" s="2" customFormat="1" ht="24.2" customHeight="1" x14ac:dyDescent="0.2">
      <c r="A157" s="29"/>
      <c r="B157" s="152"/>
      <c r="C157" s="153" t="s">
        <v>288</v>
      </c>
      <c r="D157" s="153" t="s">
        <v>213</v>
      </c>
      <c r="E157" s="154" t="s">
        <v>908</v>
      </c>
      <c r="F157" s="155" t="s">
        <v>909</v>
      </c>
      <c r="G157" s="156" t="s">
        <v>871</v>
      </c>
      <c r="H157" s="157">
        <v>15</v>
      </c>
      <c r="I157" s="158"/>
      <c r="J157" s="159">
        <f t="shared" si="0"/>
        <v>0</v>
      </c>
      <c r="K157" s="160"/>
      <c r="L157" s="30"/>
      <c r="M157" s="161" t="s">
        <v>1</v>
      </c>
      <c r="N157" s="162" t="s">
        <v>37</v>
      </c>
      <c r="O157" s="58"/>
      <c r="P157" s="163">
        <f t="shared" si="1"/>
        <v>0</v>
      </c>
      <c r="Q157" s="163">
        <v>0</v>
      </c>
      <c r="R157" s="163">
        <f t="shared" si="2"/>
        <v>0</v>
      </c>
      <c r="S157" s="163">
        <v>0</v>
      </c>
      <c r="T157" s="164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217</v>
      </c>
      <c r="AT157" s="165" t="s">
        <v>213</v>
      </c>
      <c r="AU157" s="165" t="s">
        <v>78</v>
      </c>
      <c r="AY157" s="14" t="s">
        <v>211</v>
      </c>
      <c r="BE157" s="166">
        <f t="shared" si="4"/>
        <v>0</v>
      </c>
      <c r="BF157" s="166">
        <f t="shared" si="5"/>
        <v>0</v>
      </c>
      <c r="BG157" s="166">
        <f t="shared" si="6"/>
        <v>0</v>
      </c>
      <c r="BH157" s="166">
        <f t="shared" si="7"/>
        <v>0</v>
      </c>
      <c r="BI157" s="166">
        <f t="shared" si="8"/>
        <v>0</v>
      </c>
      <c r="BJ157" s="14" t="s">
        <v>84</v>
      </c>
      <c r="BK157" s="166">
        <f t="shared" si="9"/>
        <v>0</v>
      </c>
      <c r="BL157" s="14" t="s">
        <v>217</v>
      </c>
      <c r="BM157" s="165" t="s">
        <v>297</v>
      </c>
    </row>
    <row r="158" spans="1:65" s="2" customFormat="1" ht="24.2" customHeight="1" x14ac:dyDescent="0.2">
      <c r="A158" s="29"/>
      <c r="B158" s="152"/>
      <c r="C158" s="153" t="s">
        <v>254</v>
      </c>
      <c r="D158" s="153" t="s">
        <v>213</v>
      </c>
      <c r="E158" s="154" t="s">
        <v>910</v>
      </c>
      <c r="F158" s="155" t="s">
        <v>911</v>
      </c>
      <c r="G158" s="156" t="s">
        <v>871</v>
      </c>
      <c r="H158" s="157">
        <v>25</v>
      </c>
      <c r="I158" s="158"/>
      <c r="J158" s="159">
        <f t="shared" si="0"/>
        <v>0</v>
      </c>
      <c r="K158" s="160"/>
      <c r="L158" s="30"/>
      <c r="M158" s="161" t="s">
        <v>1</v>
      </c>
      <c r="N158" s="162" t="s">
        <v>37</v>
      </c>
      <c r="O158" s="58"/>
      <c r="P158" s="163">
        <f t="shared" si="1"/>
        <v>0</v>
      </c>
      <c r="Q158" s="163">
        <v>0</v>
      </c>
      <c r="R158" s="163">
        <f t="shared" si="2"/>
        <v>0</v>
      </c>
      <c r="S158" s="163">
        <v>0</v>
      </c>
      <c r="T158" s="164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217</v>
      </c>
      <c r="AT158" s="165" t="s">
        <v>213</v>
      </c>
      <c r="AU158" s="165" t="s">
        <v>78</v>
      </c>
      <c r="AY158" s="14" t="s">
        <v>211</v>
      </c>
      <c r="BE158" s="166">
        <f t="shared" si="4"/>
        <v>0</v>
      </c>
      <c r="BF158" s="166">
        <f t="shared" si="5"/>
        <v>0</v>
      </c>
      <c r="BG158" s="166">
        <f t="shared" si="6"/>
        <v>0</v>
      </c>
      <c r="BH158" s="166">
        <f t="shared" si="7"/>
        <v>0</v>
      </c>
      <c r="BI158" s="166">
        <f t="shared" si="8"/>
        <v>0</v>
      </c>
      <c r="BJ158" s="14" t="s">
        <v>84</v>
      </c>
      <c r="BK158" s="166">
        <f t="shared" si="9"/>
        <v>0</v>
      </c>
      <c r="BL158" s="14" t="s">
        <v>217</v>
      </c>
      <c r="BM158" s="165" t="s">
        <v>300</v>
      </c>
    </row>
    <row r="159" spans="1:65" s="2" customFormat="1" ht="24.2" customHeight="1" x14ac:dyDescent="0.2">
      <c r="A159" s="29"/>
      <c r="B159" s="152"/>
      <c r="C159" s="153" t="s">
        <v>7</v>
      </c>
      <c r="D159" s="153" t="s">
        <v>213</v>
      </c>
      <c r="E159" s="154" t="s">
        <v>912</v>
      </c>
      <c r="F159" s="155" t="s">
        <v>913</v>
      </c>
      <c r="G159" s="156" t="s">
        <v>216</v>
      </c>
      <c r="H159" s="157">
        <v>9</v>
      </c>
      <c r="I159" s="158"/>
      <c r="J159" s="159">
        <f t="shared" si="0"/>
        <v>0</v>
      </c>
      <c r="K159" s="160"/>
      <c r="L159" s="30"/>
      <c r="M159" s="161" t="s">
        <v>1</v>
      </c>
      <c r="N159" s="162" t="s">
        <v>37</v>
      </c>
      <c r="O159" s="58"/>
      <c r="P159" s="163">
        <f t="shared" si="1"/>
        <v>0</v>
      </c>
      <c r="Q159" s="163">
        <v>0</v>
      </c>
      <c r="R159" s="163">
        <f t="shared" si="2"/>
        <v>0</v>
      </c>
      <c r="S159" s="163">
        <v>0</v>
      </c>
      <c r="T159" s="164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217</v>
      </c>
      <c r="AT159" s="165" t="s">
        <v>213</v>
      </c>
      <c r="AU159" s="165" t="s">
        <v>78</v>
      </c>
      <c r="AY159" s="14" t="s">
        <v>211</v>
      </c>
      <c r="BE159" s="166">
        <f t="shared" si="4"/>
        <v>0</v>
      </c>
      <c r="BF159" s="166">
        <f t="shared" si="5"/>
        <v>0</v>
      </c>
      <c r="BG159" s="166">
        <f t="shared" si="6"/>
        <v>0</v>
      </c>
      <c r="BH159" s="166">
        <f t="shared" si="7"/>
        <v>0</v>
      </c>
      <c r="BI159" s="166">
        <f t="shared" si="8"/>
        <v>0</v>
      </c>
      <c r="BJ159" s="14" t="s">
        <v>84</v>
      </c>
      <c r="BK159" s="166">
        <f t="shared" si="9"/>
        <v>0</v>
      </c>
      <c r="BL159" s="14" t="s">
        <v>217</v>
      </c>
      <c r="BM159" s="165" t="s">
        <v>304</v>
      </c>
    </row>
    <row r="160" spans="1:65" s="2" customFormat="1" ht="33" customHeight="1" x14ac:dyDescent="0.2">
      <c r="A160" s="29"/>
      <c r="B160" s="152"/>
      <c r="C160" s="153" t="s">
        <v>266</v>
      </c>
      <c r="D160" s="153" t="s">
        <v>213</v>
      </c>
      <c r="E160" s="154" t="s">
        <v>914</v>
      </c>
      <c r="F160" s="155" t="s">
        <v>915</v>
      </c>
      <c r="G160" s="156" t="s">
        <v>385</v>
      </c>
      <c r="H160" s="157">
        <v>2</v>
      </c>
      <c r="I160" s="158"/>
      <c r="J160" s="159">
        <f t="shared" si="0"/>
        <v>0</v>
      </c>
      <c r="K160" s="160"/>
      <c r="L160" s="30"/>
      <c r="M160" s="161" t="s">
        <v>1</v>
      </c>
      <c r="N160" s="162" t="s">
        <v>37</v>
      </c>
      <c r="O160" s="58"/>
      <c r="P160" s="163">
        <f t="shared" si="1"/>
        <v>0</v>
      </c>
      <c r="Q160" s="163">
        <v>0</v>
      </c>
      <c r="R160" s="163">
        <f t="shared" si="2"/>
        <v>0</v>
      </c>
      <c r="S160" s="163">
        <v>0</v>
      </c>
      <c r="T160" s="164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217</v>
      </c>
      <c r="AT160" s="165" t="s">
        <v>213</v>
      </c>
      <c r="AU160" s="165" t="s">
        <v>78</v>
      </c>
      <c r="AY160" s="14" t="s">
        <v>211</v>
      </c>
      <c r="BE160" s="166">
        <f t="shared" si="4"/>
        <v>0</v>
      </c>
      <c r="BF160" s="166">
        <f t="shared" si="5"/>
        <v>0</v>
      </c>
      <c r="BG160" s="166">
        <f t="shared" si="6"/>
        <v>0</v>
      </c>
      <c r="BH160" s="166">
        <f t="shared" si="7"/>
        <v>0</v>
      </c>
      <c r="BI160" s="166">
        <f t="shared" si="8"/>
        <v>0</v>
      </c>
      <c r="BJ160" s="14" t="s">
        <v>84</v>
      </c>
      <c r="BK160" s="166">
        <f t="shared" si="9"/>
        <v>0</v>
      </c>
      <c r="BL160" s="14" t="s">
        <v>217</v>
      </c>
      <c r="BM160" s="165" t="s">
        <v>307</v>
      </c>
    </row>
    <row r="161" spans="1:65" s="2" customFormat="1" ht="16.5" customHeight="1" x14ac:dyDescent="0.2">
      <c r="A161" s="29"/>
      <c r="B161" s="152"/>
      <c r="C161" s="153" t="s">
        <v>301</v>
      </c>
      <c r="D161" s="153" t="s">
        <v>213</v>
      </c>
      <c r="E161" s="154" t="s">
        <v>916</v>
      </c>
      <c r="F161" s="155" t="s">
        <v>917</v>
      </c>
      <c r="G161" s="156" t="s">
        <v>767</v>
      </c>
      <c r="H161" s="157">
        <v>10</v>
      </c>
      <c r="I161" s="158"/>
      <c r="J161" s="159">
        <f t="shared" si="0"/>
        <v>0</v>
      </c>
      <c r="K161" s="160"/>
      <c r="L161" s="30"/>
      <c r="M161" s="161" t="s">
        <v>1</v>
      </c>
      <c r="N161" s="162" t="s">
        <v>37</v>
      </c>
      <c r="O161" s="58"/>
      <c r="P161" s="163">
        <f t="shared" si="1"/>
        <v>0</v>
      </c>
      <c r="Q161" s="163">
        <v>0</v>
      </c>
      <c r="R161" s="163">
        <f t="shared" si="2"/>
        <v>0</v>
      </c>
      <c r="S161" s="163">
        <v>0</v>
      </c>
      <c r="T161" s="164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217</v>
      </c>
      <c r="AT161" s="165" t="s">
        <v>213</v>
      </c>
      <c r="AU161" s="165" t="s">
        <v>78</v>
      </c>
      <c r="AY161" s="14" t="s">
        <v>211</v>
      </c>
      <c r="BE161" s="166">
        <f t="shared" si="4"/>
        <v>0</v>
      </c>
      <c r="BF161" s="166">
        <f t="shared" si="5"/>
        <v>0</v>
      </c>
      <c r="BG161" s="166">
        <f t="shared" si="6"/>
        <v>0</v>
      </c>
      <c r="BH161" s="166">
        <f t="shared" si="7"/>
        <v>0</v>
      </c>
      <c r="BI161" s="166">
        <f t="shared" si="8"/>
        <v>0</v>
      </c>
      <c r="BJ161" s="14" t="s">
        <v>84</v>
      </c>
      <c r="BK161" s="166">
        <f t="shared" si="9"/>
        <v>0</v>
      </c>
      <c r="BL161" s="14" t="s">
        <v>217</v>
      </c>
      <c r="BM161" s="165" t="s">
        <v>311</v>
      </c>
    </row>
    <row r="162" spans="1:65" s="2" customFormat="1" ht="16.5" customHeight="1" x14ac:dyDescent="0.2">
      <c r="A162" s="29"/>
      <c r="B162" s="152"/>
      <c r="C162" s="153" t="s">
        <v>270</v>
      </c>
      <c r="D162" s="153" t="s">
        <v>213</v>
      </c>
      <c r="E162" s="154" t="s">
        <v>918</v>
      </c>
      <c r="F162" s="155" t="s">
        <v>919</v>
      </c>
      <c r="G162" s="156" t="s">
        <v>920</v>
      </c>
      <c r="H162" s="157">
        <v>12</v>
      </c>
      <c r="I162" s="158"/>
      <c r="J162" s="159">
        <f t="shared" si="0"/>
        <v>0</v>
      </c>
      <c r="K162" s="160"/>
      <c r="L162" s="30"/>
      <c r="M162" s="161" t="s">
        <v>1</v>
      </c>
      <c r="N162" s="162" t="s">
        <v>37</v>
      </c>
      <c r="O162" s="58"/>
      <c r="P162" s="163">
        <f t="shared" si="1"/>
        <v>0</v>
      </c>
      <c r="Q162" s="163">
        <v>0</v>
      </c>
      <c r="R162" s="163">
        <f t="shared" si="2"/>
        <v>0</v>
      </c>
      <c r="S162" s="163">
        <v>0</v>
      </c>
      <c r="T162" s="164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217</v>
      </c>
      <c r="AT162" s="165" t="s">
        <v>213</v>
      </c>
      <c r="AU162" s="165" t="s">
        <v>78</v>
      </c>
      <c r="AY162" s="14" t="s">
        <v>211</v>
      </c>
      <c r="BE162" s="166">
        <f t="shared" si="4"/>
        <v>0</v>
      </c>
      <c r="BF162" s="166">
        <f t="shared" si="5"/>
        <v>0</v>
      </c>
      <c r="BG162" s="166">
        <f t="shared" si="6"/>
        <v>0</v>
      </c>
      <c r="BH162" s="166">
        <f t="shared" si="7"/>
        <v>0</v>
      </c>
      <c r="BI162" s="166">
        <f t="shared" si="8"/>
        <v>0</v>
      </c>
      <c r="BJ162" s="14" t="s">
        <v>84</v>
      </c>
      <c r="BK162" s="166">
        <f t="shared" si="9"/>
        <v>0</v>
      </c>
      <c r="BL162" s="14" t="s">
        <v>217</v>
      </c>
      <c r="BM162" s="165" t="s">
        <v>314</v>
      </c>
    </row>
    <row r="163" spans="1:65" s="12" customFormat="1" ht="25.9" customHeight="1" x14ac:dyDescent="0.2">
      <c r="B163" s="139"/>
      <c r="D163" s="140" t="s">
        <v>70</v>
      </c>
      <c r="E163" s="141" t="s">
        <v>921</v>
      </c>
      <c r="F163" s="141" t="s">
        <v>922</v>
      </c>
      <c r="I163" s="142"/>
      <c r="J163" s="143">
        <f>BK163</f>
        <v>0</v>
      </c>
      <c r="L163" s="139"/>
      <c r="M163" s="144"/>
      <c r="N163" s="145"/>
      <c r="O163" s="145"/>
      <c r="P163" s="146">
        <f>SUM(P164:P180)</f>
        <v>0</v>
      </c>
      <c r="Q163" s="145"/>
      <c r="R163" s="146">
        <f>SUM(R164:R180)</f>
        <v>0</v>
      </c>
      <c r="S163" s="145"/>
      <c r="T163" s="147">
        <f>SUM(T164:T180)</f>
        <v>0</v>
      </c>
      <c r="AR163" s="140" t="s">
        <v>78</v>
      </c>
      <c r="AT163" s="148" t="s">
        <v>70</v>
      </c>
      <c r="AU163" s="148" t="s">
        <v>71</v>
      </c>
      <c r="AY163" s="140" t="s">
        <v>211</v>
      </c>
      <c r="BK163" s="149">
        <f>SUM(BK164:BK180)</f>
        <v>0</v>
      </c>
    </row>
    <row r="164" spans="1:65" s="2" customFormat="1" ht="66.75" customHeight="1" x14ac:dyDescent="0.2">
      <c r="A164" s="29"/>
      <c r="B164" s="152"/>
      <c r="C164" s="153" t="s">
        <v>308</v>
      </c>
      <c r="D164" s="153" t="s">
        <v>213</v>
      </c>
      <c r="E164" s="154" t="s">
        <v>923</v>
      </c>
      <c r="F164" s="155" t="s">
        <v>924</v>
      </c>
      <c r="G164" s="156" t="s">
        <v>385</v>
      </c>
      <c r="H164" s="157">
        <v>1</v>
      </c>
      <c r="I164" s="158"/>
      <c r="J164" s="159">
        <f t="shared" ref="J164:J180" si="10">ROUND(I164*H164,2)</f>
        <v>0</v>
      </c>
      <c r="K164" s="160"/>
      <c r="L164" s="30"/>
      <c r="M164" s="161" t="s">
        <v>1</v>
      </c>
      <c r="N164" s="162" t="s">
        <v>37</v>
      </c>
      <c r="O164" s="58"/>
      <c r="P164" s="163">
        <f t="shared" ref="P164:P180" si="11">O164*H164</f>
        <v>0</v>
      </c>
      <c r="Q164" s="163">
        <v>0</v>
      </c>
      <c r="R164" s="163">
        <f t="shared" ref="R164:R180" si="12">Q164*H164</f>
        <v>0</v>
      </c>
      <c r="S164" s="163">
        <v>0</v>
      </c>
      <c r="T164" s="164">
        <f t="shared" ref="T164:T180" si="13"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217</v>
      </c>
      <c r="AT164" s="165" t="s">
        <v>213</v>
      </c>
      <c r="AU164" s="165" t="s">
        <v>78</v>
      </c>
      <c r="AY164" s="14" t="s">
        <v>211</v>
      </c>
      <c r="BE164" s="166">
        <f t="shared" ref="BE164:BE180" si="14">IF(N164="základná",J164,0)</f>
        <v>0</v>
      </c>
      <c r="BF164" s="166">
        <f t="shared" ref="BF164:BF180" si="15">IF(N164="znížená",J164,0)</f>
        <v>0</v>
      </c>
      <c r="BG164" s="166">
        <f t="shared" ref="BG164:BG180" si="16">IF(N164="zákl. prenesená",J164,0)</f>
        <v>0</v>
      </c>
      <c r="BH164" s="166">
        <f t="shared" ref="BH164:BH180" si="17">IF(N164="zníž. prenesená",J164,0)</f>
        <v>0</v>
      </c>
      <c r="BI164" s="166">
        <f t="shared" ref="BI164:BI180" si="18">IF(N164="nulová",J164,0)</f>
        <v>0</v>
      </c>
      <c r="BJ164" s="14" t="s">
        <v>84</v>
      </c>
      <c r="BK164" s="166">
        <f t="shared" ref="BK164:BK180" si="19">ROUND(I164*H164,2)</f>
        <v>0</v>
      </c>
      <c r="BL164" s="14" t="s">
        <v>217</v>
      </c>
      <c r="BM164" s="165" t="s">
        <v>322</v>
      </c>
    </row>
    <row r="165" spans="1:65" s="2" customFormat="1" ht="33" customHeight="1" x14ac:dyDescent="0.2">
      <c r="A165" s="29"/>
      <c r="B165" s="152"/>
      <c r="C165" s="153" t="s">
        <v>273</v>
      </c>
      <c r="D165" s="153" t="s">
        <v>213</v>
      </c>
      <c r="E165" s="154" t="s">
        <v>925</v>
      </c>
      <c r="F165" s="155" t="s">
        <v>926</v>
      </c>
      <c r="G165" s="156" t="s">
        <v>385</v>
      </c>
      <c r="H165" s="157">
        <v>2</v>
      </c>
      <c r="I165" s="158"/>
      <c r="J165" s="159">
        <f t="shared" si="10"/>
        <v>0</v>
      </c>
      <c r="K165" s="160"/>
      <c r="L165" s="30"/>
      <c r="M165" s="161" t="s">
        <v>1</v>
      </c>
      <c r="N165" s="162" t="s">
        <v>37</v>
      </c>
      <c r="O165" s="58"/>
      <c r="P165" s="163">
        <f t="shared" si="11"/>
        <v>0</v>
      </c>
      <c r="Q165" s="163">
        <v>0</v>
      </c>
      <c r="R165" s="163">
        <f t="shared" si="12"/>
        <v>0</v>
      </c>
      <c r="S165" s="163">
        <v>0</v>
      </c>
      <c r="T165" s="164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217</v>
      </c>
      <c r="AT165" s="165" t="s">
        <v>213</v>
      </c>
      <c r="AU165" s="165" t="s">
        <v>78</v>
      </c>
      <c r="AY165" s="14" t="s">
        <v>211</v>
      </c>
      <c r="BE165" s="166">
        <f t="shared" si="14"/>
        <v>0</v>
      </c>
      <c r="BF165" s="166">
        <f t="shared" si="15"/>
        <v>0</v>
      </c>
      <c r="BG165" s="166">
        <f t="shared" si="16"/>
        <v>0</v>
      </c>
      <c r="BH165" s="166">
        <f t="shared" si="17"/>
        <v>0</v>
      </c>
      <c r="BI165" s="166">
        <f t="shared" si="18"/>
        <v>0</v>
      </c>
      <c r="BJ165" s="14" t="s">
        <v>84</v>
      </c>
      <c r="BK165" s="166">
        <f t="shared" si="19"/>
        <v>0</v>
      </c>
      <c r="BL165" s="14" t="s">
        <v>217</v>
      </c>
      <c r="BM165" s="165" t="s">
        <v>326</v>
      </c>
    </row>
    <row r="166" spans="1:65" s="2" customFormat="1" ht="37.9" customHeight="1" x14ac:dyDescent="0.2">
      <c r="A166" s="29"/>
      <c r="B166" s="152"/>
      <c r="C166" s="153" t="s">
        <v>316</v>
      </c>
      <c r="D166" s="153" t="s">
        <v>213</v>
      </c>
      <c r="E166" s="154" t="s">
        <v>927</v>
      </c>
      <c r="F166" s="155" t="s">
        <v>928</v>
      </c>
      <c r="G166" s="156" t="s">
        <v>385</v>
      </c>
      <c r="H166" s="157">
        <v>3</v>
      </c>
      <c r="I166" s="158"/>
      <c r="J166" s="159">
        <f t="shared" si="10"/>
        <v>0</v>
      </c>
      <c r="K166" s="160"/>
      <c r="L166" s="30"/>
      <c r="M166" s="161" t="s">
        <v>1</v>
      </c>
      <c r="N166" s="162" t="s">
        <v>37</v>
      </c>
      <c r="O166" s="58"/>
      <c r="P166" s="163">
        <f t="shared" si="11"/>
        <v>0</v>
      </c>
      <c r="Q166" s="163">
        <v>0</v>
      </c>
      <c r="R166" s="163">
        <f t="shared" si="12"/>
        <v>0</v>
      </c>
      <c r="S166" s="163">
        <v>0</v>
      </c>
      <c r="T166" s="164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217</v>
      </c>
      <c r="AT166" s="165" t="s">
        <v>213</v>
      </c>
      <c r="AU166" s="165" t="s">
        <v>78</v>
      </c>
      <c r="AY166" s="14" t="s">
        <v>211</v>
      </c>
      <c r="BE166" s="166">
        <f t="shared" si="14"/>
        <v>0</v>
      </c>
      <c r="BF166" s="166">
        <f t="shared" si="15"/>
        <v>0</v>
      </c>
      <c r="BG166" s="166">
        <f t="shared" si="16"/>
        <v>0</v>
      </c>
      <c r="BH166" s="166">
        <f t="shared" si="17"/>
        <v>0</v>
      </c>
      <c r="BI166" s="166">
        <f t="shared" si="18"/>
        <v>0</v>
      </c>
      <c r="BJ166" s="14" t="s">
        <v>84</v>
      </c>
      <c r="BK166" s="166">
        <f t="shared" si="19"/>
        <v>0</v>
      </c>
      <c r="BL166" s="14" t="s">
        <v>217</v>
      </c>
      <c r="BM166" s="165" t="s">
        <v>329</v>
      </c>
    </row>
    <row r="167" spans="1:65" s="2" customFormat="1" ht="37.9" customHeight="1" x14ac:dyDescent="0.2">
      <c r="A167" s="29"/>
      <c r="B167" s="152"/>
      <c r="C167" s="153" t="s">
        <v>277</v>
      </c>
      <c r="D167" s="153" t="s">
        <v>213</v>
      </c>
      <c r="E167" s="154" t="s">
        <v>929</v>
      </c>
      <c r="F167" s="155" t="s">
        <v>930</v>
      </c>
      <c r="G167" s="156" t="s">
        <v>385</v>
      </c>
      <c r="H167" s="157">
        <v>1</v>
      </c>
      <c r="I167" s="158"/>
      <c r="J167" s="159">
        <f t="shared" si="10"/>
        <v>0</v>
      </c>
      <c r="K167" s="160"/>
      <c r="L167" s="30"/>
      <c r="M167" s="161" t="s">
        <v>1</v>
      </c>
      <c r="N167" s="162" t="s">
        <v>37</v>
      </c>
      <c r="O167" s="58"/>
      <c r="P167" s="163">
        <f t="shared" si="11"/>
        <v>0</v>
      </c>
      <c r="Q167" s="163">
        <v>0</v>
      </c>
      <c r="R167" s="163">
        <f t="shared" si="12"/>
        <v>0</v>
      </c>
      <c r="S167" s="163">
        <v>0</v>
      </c>
      <c r="T167" s="164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217</v>
      </c>
      <c r="AT167" s="165" t="s">
        <v>213</v>
      </c>
      <c r="AU167" s="165" t="s">
        <v>78</v>
      </c>
      <c r="AY167" s="14" t="s">
        <v>211</v>
      </c>
      <c r="BE167" s="166">
        <f t="shared" si="14"/>
        <v>0</v>
      </c>
      <c r="BF167" s="166">
        <f t="shared" si="15"/>
        <v>0</v>
      </c>
      <c r="BG167" s="166">
        <f t="shared" si="16"/>
        <v>0</v>
      </c>
      <c r="BH167" s="166">
        <f t="shared" si="17"/>
        <v>0</v>
      </c>
      <c r="BI167" s="166">
        <f t="shared" si="18"/>
        <v>0</v>
      </c>
      <c r="BJ167" s="14" t="s">
        <v>84</v>
      </c>
      <c r="BK167" s="166">
        <f t="shared" si="19"/>
        <v>0</v>
      </c>
      <c r="BL167" s="14" t="s">
        <v>217</v>
      </c>
      <c r="BM167" s="165" t="s">
        <v>333</v>
      </c>
    </row>
    <row r="168" spans="1:65" s="2" customFormat="1" ht="24.2" customHeight="1" x14ac:dyDescent="0.2">
      <c r="A168" s="29"/>
      <c r="B168" s="152"/>
      <c r="C168" s="153" t="s">
        <v>323</v>
      </c>
      <c r="D168" s="153" t="s">
        <v>213</v>
      </c>
      <c r="E168" s="154" t="s">
        <v>931</v>
      </c>
      <c r="F168" s="155" t="s">
        <v>932</v>
      </c>
      <c r="G168" s="156" t="s">
        <v>385</v>
      </c>
      <c r="H168" s="157">
        <v>11</v>
      </c>
      <c r="I168" s="158"/>
      <c r="J168" s="159">
        <f t="shared" si="10"/>
        <v>0</v>
      </c>
      <c r="K168" s="160"/>
      <c r="L168" s="30"/>
      <c r="M168" s="161" t="s">
        <v>1</v>
      </c>
      <c r="N168" s="162" t="s">
        <v>37</v>
      </c>
      <c r="O168" s="58"/>
      <c r="P168" s="163">
        <f t="shared" si="11"/>
        <v>0</v>
      </c>
      <c r="Q168" s="163">
        <v>0</v>
      </c>
      <c r="R168" s="163">
        <f t="shared" si="12"/>
        <v>0</v>
      </c>
      <c r="S168" s="163">
        <v>0</v>
      </c>
      <c r="T168" s="164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217</v>
      </c>
      <c r="AT168" s="165" t="s">
        <v>213</v>
      </c>
      <c r="AU168" s="165" t="s">
        <v>78</v>
      </c>
      <c r="AY168" s="14" t="s">
        <v>211</v>
      </c>
      <c r="BE168" s="166">
        <f t="shared" si="14"/>
        <v>0</v>
      </c>
      <c r="BF168" s="166">
        <f t="shared" si="15"/>
        <v>0</v>
      </c>
      <c r="BG168" s="166">
        <f t="shared" si="16"/>
        <v>0</v>
      </c>
      <c r="BH168" s="166">
        <f t="shared" si="17"/>
        <v>0</v>
      </c>
      <c r="BI168" s="166">
        <f t="shared" si="18"/>
        <v>0</v>
      </c>
      <c r="BJ168" s="14" t="s">
        <v>84</v>
      </c>
      <c r="BK168" s="166">
        <f t="shared" si="19"/>
        <v>0</v>
      </c>
      <c r="BL168" s="14" t="s">
        <v>217</v>
      </c>
      <c r="BM168" s="165" t="s">
        <v>336</v>
      </c>
    </row>
    <row r="169" spans="1:65" s="2" customFormat="1" ht="24.2" customHeight="1" x14ac:dyDescent="0.2">
      <c r="A169" s="29"/>
      <c r="B169" s="152"/>
      <c r="C169" s="153" t="s">
        <v>280</v>
      </c>
      <c r="D169" s="153" t="s">
        <v>213</v>
      </c>
      <c r="E169" s="154" t="s">
        <v>933</v>
      </c>
      <c r="F169" s="155" t="s">
        <v>893</v>
      </c>
      <c r="G169" s="156" t="s">
        <v>385</v>
      </c>
      <c r="H169" s="157">
        <v>4</v>
      </c>
      <c r="I169" s="158"/>
      <c r="J169" s="159">
        <f t="shared" si="10"/>
        <v>0</v>
      </c>
      <c r="K169" s="160"/>
      <c r="L169" s="30"/>
      <c r="M169" s="161" t="s">
        <v>1</v>
      </c>
      <c r="N169" s="162" t="s">
        <v>37</v>
      </c>
      <c r="O169" s="58"/>
      <c r="P169" s="163">
        <f t="shared" si="11"/>
        <v>0</v>
      </c>
      <c r="Q169" s="163">
        <v>0</v>
      </c>
      <c r="R169" s="163">
        <f t="shared" si="12"/>
        <v>0</v>
      </c>
      <c r="S169" s="163">
        <v>0</v>
      </c>
      <c r="T169" s="164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217</v>
      </c>
      <c r="AT169" s="165" t="s">
        <v>213</v>
      </c>
      <c r="AU169" s="165" t="s">
        <v>78</v>
      </c>
      <c r="AY169" s="14" t="s">
        <v>211</v>
      </c>
      <c r="BE169" s="166">
        <f t="shared" si="14"/>
        <v>0</v>
      </c>
      <c r="BF169" s="166">
        <f t="shared" si="15"/>
        <v>0</v>
      </c>
      <c r="BG169" s="166">
        <f t="shared" si="16"/>
        <v>0</v>
      </c>
      <c r="BH169" s="166">
        <f t="shared" si="17"/>
        <v>0</v>
      </c>
      <c r="BI169" s="166">
        <f t="shared" si="18"/>
        <v>0</v>
      </c>
      <c r="BJ169" s="14" t="s">
        <v>84</v>
      </c>
      <c r="BK169" s="166">
        <f t="shared" si="19"/>
        <v>0</v>
      </c>
      <c r="BL169" s="14" t="s">
        <v>217</v>
      </c>
      <c r="BM169" s="165" t="s">
        <v>340</v>
      </c>
    </row>
    <row r="170" spans="1:65" s="2" customFormat="1" ht="37.9" customHeight="1" x14ac:dyDescent="0.2">
      <c r="A170" s="29"/>
      <c r="B170" s="152"/>
      <c r="C170" s="153" t="s">
        <v>330</v>
      </c>
      <c r="D170" s="153" t="s">
        <v>213</v>
      </c>
      <c r="E170" s="154" t="s">
        <v>934</v>
      </c>
      <c r="F170" s="155" t="s">
        <v>935</v>
      </c>
      <c r="G170" s="156" t="s">
        <v>385</v>
      </c>
      <c r="H170" s="157">
        <v>2</v>
      </c>
      <c r="I170" s="158"/>
      <c r="J170" s="159">
        <f t="shared" si="10"/>
        <v>0</v>
      </c>
      <c r="K170" s="160"/>
      <c r="L170" s="30"/>
      <c r="M170" s="161" t="s">
        <v>1</v>
      </c>
      <c r="N170" s="162" t="s">
        <v>37</v>
      </c>
      <c r="O170" s="58"/>
      <c r="P170" s="163">
        <f t="shared" si="11"/>
        <v>0</v>
      </c>
      <c r="Q170" s="163">
        <v>0</v>
      </c>
      <c r="R170" s="163">
        <f t="shared" si="12"/>
        <v>0</v>
      </c>
      <c r="S170" s="163">
        <v>0</v>
      </c>
      <c r="T170" s="164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217</v>
      </c>
      <c r="AT170" s="165" t="s">
        <v>213</v>
      </c>
      <c r="AU170" s="165" t="s">
        <v>78</v>
      </c>
      <c r="AY170" s="14" t="s">
        <v>211</v>
      </c>
      <c r="BE170" s="166">
        <f t="shared" si="14"/>
        <v>0</v>
      </c>
      <c r="BF170" s="166">
        <f t="shared" si="15"/>
        <v>0</v>
      </c>
      <c r="BG170" s="166">
        <f t="shared" si="16"/>
        <v>0</v>
      </c>
      <c r="BH170" s="166">
        <f t="shared" si="17"/>
        <v>0</v>
      </c>
      <c r="BI170" s="166">
        <f t="shared" si="18"/>
        <v>0</v>
      </c>
      <c r="BJ170" s="14" t="s">
        <v>84</v>
      </c>
      <c r="BK170" s="166">
        <f t="shared" si="19"/>
        <v>0</v>
      </c>
      <c r="BL170" s="14" t="s">
        <v>217</v>
      </c>
      <c r="BM170" s="165" t="s">
        <v>343</v>
      </c>
    </row>
    <row r="171" spans="1:65" s="2" customFormat="1" ht="24.2" customHeight="1" x14ac:dyDescent="0.2">
      <c r="A171" s="29"/>
      <c r="B171" s="152"/>
      <c r="C171" s="153" t="s">
        <v>284</v>
      </c>
      <c r="D171" s="153" t="s">
        <v>213</v>
      </c>
      <c r="E171" s="154" t="s">
        <v>906</v>
      </c>
      <c r="F171" s="155" t="s">
        <v>907</v>
      </c>
      <c r="G171" s="156" t="s">
        <v>871</v>
      </c>
      <c r="H171" s="157">
        <v>1</v>
      </c>
      <c r="I171" s="158"/>
      <c r="J171" s="159">
        <f t="shared" si="10"/>
        <v>0</v>
      </c>
      <c r="K171" s="160"/>
      <c r="L171" s="30"/>
      <c r="M171" s="161" t="s">
        <v>1</v>
      </c>
      <c r="N171" s="162" t="s">
        <v>37</v>
      </c>
      <c r="O171" s="58"/>
      <c r="P171" s="163">
        <f t="shared" si="11"/>
        <v>0</v>
      </c>
      <c r="Q171" s="163">
        <v>0</v>
      </c>
      <c r="R171" s="163">
        <f t="shared" si="12"/>
        <v>0</v>
      </c>
      <c r="S171" s="163">
        <v>0</v>
      </c>
      <c r="T171" s="164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217</v>
      </c>
      <c r="AT171" s="165" t="s">
        <v>213</v>
      </c>
      <c r="AU171" s="165" t="s">
        <v>78</v>
      </c>
      <c r="AY171" s="14" t="s">
        <v>211</v>
      </c>
      <c r="BE171" s="166">
        <f t="shared" si="14"/>
        <v>0</v>
      </c>
      <c r="BF171" s="166">
        <f t="shared" si="15"/>
        <v>0</v>
      </c>
      <c r="BG171" s="166">
        <f t="shared" si="16"/>
        <v>0</v>
      </c>
      <c r="BH171" s="166">
        <f t="shared" si="17"/>
        <v>0</v>
      </c>
      <c r="BI171" s="166">
        <f t="shared" si="18"/>
        <v>0</v>
      </c>
      <c r="BJ171" s="14" t="s">
        <v>84</v>
      </c>
      <c r="BK171" s="166">
        <f t="shared" si="19"/>
        <v>0</v>
      </c>
      <c r="BL171" s="14" t="s">
        <v>217</v>
      </c>
      <c r="BM171" s="165" t="s">
        <v>347</v>
      </c>
    </row>
    <row r="172" spans="1:65" s="2" customFormat="1" ht="24.2" customHeight="1" x14ac:dyDescent="0.2">
      <c r="A172" s="29"/>
      <c r="B172" s="152"/>
      <c r="C172" s="153" t="s">
        <v>337</v>
      </c>
      <c r="D172" s="153" t="s">
        <v>213</v>
      </c>
      <c r="E172" s="154" t="s">
        <v>908</v>
      </c>
      <c r="F172" s="155" t="s">
        <v>909</v>
      </c>
      <c r="G172" s="156" t="s">
        <v>871</v>
      </c>
      <c r="H172" s="157">
        <v>4</v>
      </c>
      <c r="I172" s="158"/>
      <c r="J172" s="159">
        <f t="shared" si="10"/>
        <v>0</v>
      </c>
      <c r="K172" s="160"/>
      <c r="L172" s="30"/>
      <c r="M172" s="161" t="s">
        <v>1</v>
      </c>
      <c r="N172" s="162" t="s">
        <v>37</v>
      </c>
      <c r="O172" s="58"/>
      <c r="P172" s="163">
        <f t="shared" si="11"/>
        <v>0</v>
      </c>
      <c r="Q172" s="163">
        <v>0</v>
      </c>
      <c r="R172" s="163">
        <f t="shared" si="12"/>
        <v>0</v>
      </c>
      <c r="S172" s="163">
        <v>0</v>
      </c>
      <c r="T172" s="164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217</v>
      </c>
      <c r="AT172" s="165" t="s">
        <v>213</v>
      </c>
      <c r="AU172" s="165" t="s">
        <v>78</v>
      </c>
      <c r="AY172" s="14" t="s">
        <v>211</v>
      </c>
      <c r="BE172" s="166">
        <f t="shared" si="14"/>
        <v>0</v>
      </c>
      <c r="BF172" s="166">
        <f t="shared" si="15"/>
        <v>0</v>
      </c>
      <c r="BG172" s="166">
        <f t="shared" si="16"/>
        <v>0</v>
      </c>
      <c r="BH172" s="166">
        <f t="shared" si="17"/>
        <v>0</v>
      </c>
      <c r="BI172" s="166">
        <f t="shared" si="18"/>
        <v>0</v>
      </c>
      <c r="BJ172" s="14" t="s">
        <v>84</v>
      </c>
      <c r="BK172" s="166">
        <f t="shared" si="19"/>
        <v>0</v>
      </c>
      <c r="BL172" s="14" t="s">
        <v>217</v>
      </c>
      <c r="BM172" s="165" t="s">
        <v>350</v>
      </c>
    </row>
    <row r="173" spans="1:65" s="2" customFormat="1" ht="24.2" customHeight="1" x14ac:dyDescent="0.2">
      <c r="A173" s="29"/>
      <c r="B173" s="152"/>
      <c r="C173" s="153" t="s">
        <v>291</v>
      </c>
      <c r="D173" s="153" t="s">
        <v>213</v>
      </c>
      <c r="E173" s="154" t="s">
        <v>936</v>
      </c>
      <c r="F173" s="155" t="s">
        <v>937</v>
      </c>
      <c r="G173" s="156" t="s">
        <v>871</v>
      </c>
      <c r="H173" s="157">
        <v>20</v>
      </c>
      <c r="I173" s="158"/>
      <c r="J173" s="159">
        <f t="shared" si="10"/>
        <v>0</v>
      </c>
      <c r="K173" s="160"/>
      <c r="L173" s="30"/>
      <c r="M173" s="161" t="s">
        <v>1</v>
      </c>
      <c r="N173" s="162" t="s">
        <v>37</v>
      </c>
      <c r="O173" s="58"/>
      <c r="P173" s="163">
        <f t="shared" si="11"/>
        <v>0</v>
      </c>
      <c r="Q173" s="163">
        <v>0</v>
      </c>
      <c r="R173" s="163">
        <f t="shared" si="12"/>
        <v>0</v>
      </c>
      <c r="S173" s="163">
        <v>0</v>
      </c>
      <c r="T173" s="164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217</v>
      </c>
      <c r="AT173" s="165" t="s">
        <v>213</v>
      </c>
      <c r="AU173" s="165" t="s">
        <v>78</v>
      </c>
      <c r="AY173" s="14" t="s">
        <v>211</v>
      </c>
      <c r="BE173" s="166">
        <f t="shared" si="14"/>
        <v>0</v>
      </c>
      <c r="BF173" s="166">
        <f t="shared" si="15"/>
        <v>0</v>
      </c>
      <c r="BG173" s="166">
        <f t="shared" si="16"/>
        <v>0</v>
      </c>
      <c r="BH173" s="166">
        <f t="shared" si="17"/>
        <v>0</v>
      </c>
      <c r="BI173" s="166">
        <f t="shared" si="18"/>
        <v>0</v>
      </c>
      <c r="BJ173" s="14" t="s">
        <v>84</v>
      </c>
      <c r="BK173" s="166">
        <f t="shared" si="19"/>
        <v>0</v>
      </c>
      <c r="BL173" s="14" t="s">
        <v>217</v>
      </c>
      <c r="BM173" s="165" t="s">
        <v>354</v>
      </c>
    </row>
    <row r="174" spans="1:65" s="2" customFormat="1" ht="24.2" customHeight="1" x14ac:dyDescent="0.2">
      <c r="A174" s="29"/>
      <c r="B174" s="152"/>
      <c r="C174" s="153" t="s">
        <v>344</v>
      </c>
      <c r="D174" s="153" t="s">
        <v>213</v>
      </c>
      <c r="E174" s="154" t="s">
        <v>938</v>
      </c>
      <c r="F174" s="155" t="s">
        <v>939</v>
      </c>
      <c r="G174" s="156" t="s">
        <v>871</v>
      </c>
      <c r="H174" s="157">
        <v>2</v>
      </c>
      <c r="I174" s="158"/>
      <c r="J174" s="159">
        <f t="shared" si="10"/>
        <v>0</v>
      </c>
      <c r="K174" s="160"/>
      <c r="L174" s="30"/>
      <c r="M174" s="161" t="s">
        <v>1</v>
      </c>
      <c r="N174" s="162" t="s">
        <v>37</v>
      </c>
      <c r="O174" s="58"/>
      <c r="P174" s="163">
        <f t="shared" si="11"/>
        <v>0</v>
      </c>
      <c r="Q174" s="163">
        <v>0</v>
      </c>
      <c r="R174" s="163">
        <f t="shared" si="12"/>
        <v>0</v>
      </c>
      <c r="S174" s="163">
        <v>0</v>
      </c>
      <c r="T174" s="164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217</v>
      </c>
      <c r="AT174" s="165" t="s">
        <v>213</v>
      </c>
      <c r="AU174" s="165" t="s">
        <v>78</v>
      </c>
      <c r="AY174" s="14" t="s">
        <v>211</v>
      </c>
      <c r="BE174" s="166">
        <f t="shared" si="14"/>
        <v>0</v>
      </c>
      <c r="BF174" s="166">
        <f t="shared" si="15"/>
        <v>0</v>
      </c>
      <c r="BG174" s="166">
        <f t="shared" si="16"/>
        <v>0</v>
      </c>
      <c r="BH174" s="166">
        <f t="shared" si="17"/>
        <v>0</v>
      </c>
      <c r="BI174" s="166">
        <f t="shared" si="18"/>
        <v>0</v>
      </c>
      <c r="BJ174" s="14" t="s">
        <v>84</v>
      </c>
      <c r="BK174" s="166">
        <f t="shared" si="19"/>
        <v>0</v>
      </c>
      <c r="BL174" s="14" t="s">
        <v>217</v>
      </c>
      <c r="BM174" s="165" t="s">
        <v>357</v>
      </c>
    </row>
    <row r="175" spans="1:65" s="2" customFormat="1" ht="24.2" customHeight="1" x14ac:dyDescent="0.2">
      <c r="A175" s="29"/>
      <c r="B175" s="152"/>
      <c r="C175" s="153" t="s">
        <v>287</v>
      </c>
      <c r="D175" s="153" t="s">
        <v>213</v>
      </c>
      <c r="E175" s="154" t="s">
        <v>940</v>
      </c>
      <c r="F175" s="155" t="s">
        <v>941</v>
      </c>
      <c r="G175" s="156" t="s">
        <v>871</v>
      </c>
      <c r="H175" s="157">
        <v>23</v>
      </c>
      <c r="I175" s="158"/>
      <c r="J175" s="159">
        <f t="shared" si="10"/>
        <v>0</v>
      </c>
      <c r="K175" s="160"/>
      <c r="L175" s="30"/>
      <c r="M175" s="161" t="s">
        <v>1</v>
      </c>
      <c r="N175" s="162" t="s">
        <v>37</v>
      </c>
      <c r="O175" s="58"/>
      <c r="P175" s="163">
        <f t="shared" si="11"/>
        <v>0</v>
      </c>
      <c r="Q175" s="163">
        <v>0</v>
      </c>
      <c r="R175" s="163">
        <f t="shared" si="12"/>
        <v>0</v>
      </c>
      <c r="S175" s="163">
        <v>0</v>
      </c>
      <c r="T175" s="164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217</v>
      </c>
      <c r="AT175" s="165" t="s">
        <v>213</v>
      </c>
      <c r="AU175" s="165" t="s">
        <v>78</v>
      </c>
      <c r="AY175" s="14" t="s">
        <v>211</v>
      </c>
      <c r="BE175" s="166">
        <f t="shared" si="14"/>
        <v>0</v>
      </c>
      <c r="BF175" s="166">
        <f t="shared" si="15"/>
        <v>0</v>
      </c>
      <c r="BG175" s="166">
        <f t="shared" si="16"/>
        <v>0</v>
      </c>
      <c r="BH175" s="166">
        <f t="shared" si="17"/>
        <v>0</v>
      </c>
      <c r="BI175" s="166">
        <f t="shared" si="18"/>
        <v>0</v>
      </c>
      <c r="BJ175" s="14" t="s">
        <v>84</v>
      </c>
      <c r="BK175" s="166">
        <f t="shared" si="19"/>
        <v>0</v>
      </c>
      <c r="BL175" s="14" t="s">
        <v>217</v>
      </c>
      <c r="BM175" s="165" t="s">
        <v>361</v>
      </c>
    </row>
    <row r="176" spans="1:65" s="2" customFormat="1" ht="24.2" customHeight="1" x14ac:dyDescent="0.2">
      <c r="A176" s="29"/>
      <c r="B176" s="152"/>
      <c r="C176" s="153" t="s">
        <v>351</v>
      </c>
      <c r="D176" s="153" t="s">
        <v>213</v>
      </c>
      <c r="E176" s="154" t="s">
        <v>942</v>
      </c>
      <c r="F176" s="155" t="s">
        <v>943</v>
      </c>
      <c r="G176" s="156" t="s">
        <v>871</v>
      </c>
      <c r="H176" s="157">
        <v>13</v>
      </c>
      <c r="I176" s="158"/>
      <c r="J176" s="159">
        <f t="shared" si="10"/>
        <v>0</v>
      </c>
      <c r="K176" s="160"/>
      <c r="L176" s="30"/>
      <c r="M176" s="161" t="s">
        <v>1</v>
      </c>
      <c r="N176" s="162" t="s">
        <v>37</v>
      </c>
      <c r="O176" s="58"/>
      <c r="P176" s="163">
        <f t="shared" si="11"/>
        <v>0</v>
      </c>
      <c r="Q176" s="163">
        <v>0</v>
      </c>
      <c r="R176" s="163">
        <f t="shared" si="12"/>
        <v>0</v>
      </c>
      <c r="S176" s="163">
        <v>0</v>
      </c>
      <c r="T176" s="164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217</v>
      </c>
      <c r="AT176" s="165" t="s">
        <v>213</v>
      </c>
      <c r="AU176" s="165" t="s">
        <v>78</v>
      </c>
      <c r="AY176" s="14" t="s">
        <v>211</v>
      </c>
      <c r="BE176" s="166">
        <f t="shared" si="14"/>
        <v>0</v>
      </c>
      <c r="BF176" s="166">
        <f t="shared" si="15"/>
        <v>0</v>
      </c>
      <c r="BG176" s="166">
        <f t="shared" si="16"/>
        <v>0</v>
      </c>
      <c r="BH176" s="166">
        <f t="shared" si="17"/>
        <v>0</v>
      </c>
      <c r="BI176" s="166">
        <f t="shared" si="18"/>
        <v>0</v>
      </c>
      <c r="BJ176" s="14" t="s">
        <v>84</v>
      </c>
      <c r="BK176" s="166">
        <f t="shared" si="19"/>
        <v>0</v>
      </c>
      <c r="BL176" s="14" t="s">
        <v>217</v>
      </c>
      <c r="BM176" s="165" t="s">
        <v>364</v>
      </c>
    </row>
    <row r="177" spans="1:65" s="2" customFormat="1" ht="24.2" customHeight="1" x14ac:dyDescent="0.2">
      <c r="A177" s="29"/>
      <c r="B177" s="152"/>
      <c r="C177" s="153" t="s">
        <v>294</v>
      </c>
      <c r="D177" s="153" t="s">
        <v>213</v>
      </c>
      <c r="E177" s="154" t="s">
        <v>912</v>
      </c>
      <c r="F177" s="155" t="s">
        <v>913</v>
      </c>
      <c r="G177" s="156" t="s">
        <v>216</v>
      </c>
      <c r="H177" s="157">
        <v>4</v>
      </c>
      <c r="I177" s="158"/>
      <c r="J177" s="159">
        <f t="shared" si="10"/>
        <v>0</v>
      </c>
      <c r="K177" s="160"/>
      <c r="L177" s="30"/>
      <c r="M177" s="161" t="s">
        <v>1</v>
      </c>
      <c r="N177" s="162" t="s">
        <v>37</v>
      </c>
      <c r="O177" s="58"/>
      <c r="P177" s="163">
        <f t="shared" si="11"/>
        <v>0</v>
      </c>
      <c r="Q177" s="163">
        <v>0</v>
      </c>
      <c r="R177" s="163">
        <f t="shared" si="12"/>
        <v>0</v>
      </c>
      <c r="S177" s="163">
        <v>0</v>
      </c>
      <c r="T177" s="164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217</v>
      </c>
      <c r="AT177" s="165" t="s">
        <v>213</v>
      </c>
      <c r="AU177" s="165" t="s">
        <v>78</v>
      </c>
      <c r="AY177" s="14" t="s">
        <v>211</v>
      </c>
      <c r="BE177" s="166">
        <f t="shared" si="14"/>
        <v>0</v>
      </c>
      <c r="BF177" s="166">
        <f t="shared" si="15"/>
        <v>0</v>
      </c>
      <c r="BG177" s="166">
        <f t="shared" si="16"/>
        <v>0</v>
      </c>
      <c r="BH177" s="166">
        <f t="shared" si="17"/>
        <v>0</v>
      </c>
      <c r="BI177" s="166">
        <f t="shared" si="18"/>
        <v>0</v>
      </c>
      <c r="BJ177" s="14" t="s">
        <v>84</v>
      </c>
      <c r="BK177" s="166">
        <f t="shared" si="19"/>
        <v>0</v>
      </c>
      <c r="BL177" s="14" t="s">
        <v>217</v>
      </c>
      <c r="BM177" s="165" t="s">
        <v>368</v>
      </c>
    </row>
    <row r="178" spans="1:65" s="2" customFormat="1" ht="24.2" customHeight="1" x14ac:dyDescent="0.2">
      <c r="A178" s="29"/>
      <c r="B178" s="152"/>
      <c r="C178" s="153" t="s">
        <v>358</v>
      </c>
      <c r="D178" s="153" t="s">
        <v>213</v>
      </c>
      <c r="E178" s="154" t="s">
        <v>944</v>
      </c>
      <c r="F178" s="155" t="s">
        <v>945</v>
      </c>
      <c r="G178" s="156" t="s">
        <v>216</v>
      </c>
      <c r="H178" s="157">
        <v>10</v>
      </c>
      <c r="I178" s="158"/>
      <c r="J178" s="159">
        <f t="shared" si="10"/>
        <v>0</v>
      </c>
      <c r="K178" s="160"/>
      <c r="L178" s="30"/>
      <c r="M178" s="161" t="s">
        <v>1</v>
      </c>
      <c r="N178" s="162" t="s">
        <v>37</v>
      </c>
      <c r="O178" s="58"/>
      <c r="P178" s="163">
        <f t="shared" si="11"/>
        <v>0</v>
      </c>
      <c r="Q178" s="163">
        <v>0</v>
      </c>
      <c r="R178" s="163">
        <f t="shared" si="12"/>
        <v>0</v>
      </c>
      <c r="S178" s="163">
        <v>0</v>
      </c>
      <c r="T178" s="164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217</v>
      </c>
      <c r="AT178" s="165" t="s">
        <v>213</v>
      </c>
      <c r="AU178" s="165" t="s">
        <v>78</v>
      </c>
      <c r="AY178" s="14" t="s">
        <v>211</v>
      </c>
      <c r="BE178" s="166">
        <f t="shared" si="14"/>
        <v>0</v>
      </c>
      <c r="BF178" s="166">
        <f t="shared" si="15"/>
        <v>0</v>
      </c>
      <c r="BG178" s="166">
        <f t="shared" si="16"/>
        <v>0</v>
      </c>
      <c r="BH178" s="166">
        <f t="shared" si="17"/>
        <v>0</v>
      </c>
      <c r="BI178" s="166">
        <f t="shared" si="18"/>
        <v>0</v>
      </c>
      <c r="BJ178" s="14" t="s">
        <v>84</v>
      </c>
      <c r="BK178" s="166">
        <f t="shared" si="19"/>
        <v>0</v>
      </c>
      <c r="BL178" s="14" t="s">
        <v>217</v>
      </c>
      <c r="BM178" s="165" t="s">
        <v>371</v>
      </c>
    </row>
    <row r="179" spans="1:65" s="2" customFormat="1" ht="16.5" customHeight="1" x14ac:dyDescent="0.2">
      <c r="A179" s="29"/>
      <c r="B179" s="152"/>
      <c r="C179" s="153" t="s">
        <v>297</v>
      </c>
      <c r="D179" s="153" t="s">
        <v>213</v>
      </c>
      <c r="E179" s="154" t="s">
        <v>916</v>
      </c>
      <c r="F179" s="155" t="s">
        <v>917</v>
      </c>
      <c r="G179" s="156" t="s">
        <v>767</v>
      </c>
      <c r="H179" s="157">
        <v>18</v>
      </c>
      <c r="I179" s="158"/>
      <c r="J179" s="159">
        <f t="shared" si="10"/>
        <v>0</v>
      </c>
      <c r="K179" s="160"/>
      <c r="L179" s="30"/>
      <c r="M179" s="161" t="s">
        <v>1</v>
      </c>
      <c r="N179" s="162" t="s">
        <v>37</v>
      </c>
      <c r="O179" s="58"/>
      <c r="P179" s="163">
        <f t="shared" si="11"/>
        <v>0</v>
      </c>
      <c r="Q179" s="163">
        <v>0</v>
      </c>
      <c r="R179" s="163">
        <f t="shared" si="12"/>
        <v>0</v>
      </c>
      <c r="S179" s="163">
        <v>0</v>
      </c>
      <c r="T179" s="164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217</v>
      </c>
      <c r="AT179" s="165" t="s">
        <v>213</v>
      </c>
      <c r="AU179" s="165" t="s">
        <v>78</v>
      </c>
      <c r="AY179" s="14" t="s">
        <v>211</v>
      </c>
      <c r="BE179" s="166">
        <f t="shared" si="14"/>
        <v>0</v>
      </c>
      <c r="BF179" s="166">
        <f t="shared" si="15"/>
        <v>0</v>
      </c>
      <c r="BG179" s="166">
        <f t="shared" si="16"/>
        <v>0</v>
      </c>
      <c r="BH179" s="166">
        <f t="shared" si="17"/>
        <v>0</v>
      </c>
      <c r="BI179" s="166">
        <f t="shared" si="18"/>
        <v>0</v>
      </c>
      <c r="BJ179" s="14" t="s">
        <v>84</v>
      </c>
      <c r="BK179" s="166">
        <f t="shared" si="19"/>
        <v>0</v>
      </c>
      <c r="BL179" s="14" t="s">
        <v>217</v>
      </c>
      <c r="BM179" s="165" t="s">
        <v>375</v>
      </c>
    </row>
    <row r="180" spans="1:65" s="2" customFormat="1" ht="16.5" customHeight="1" x14ac:dyDescent="0.2">
      <c r="A180" s="29"/>
      <c r="B180" s="152"/>
      <c r="C180" s="153" t="s">
        <v>365</v>
      </c>
      <c r="D180" s="153" t="s">
        <v>213</v>
      </c>
      <c r="E180" s="154" t="s">
        <v>918</v>
      </c>
      <c r="F180" s="155" t="s">
        <v>919</v>
      </c>
      <c r="G180" s="156" t="s">
        <v>920</v>
      </c>
      <c r="H180" s="157">
        <v>14</v>
      </c>
      <c r="I180" s="158"/>
      <c r="J180" s="159">
        <f t="shared" si="10"/>
        <v>0</v>
      </c>
      <c r="K180" s="160"/>
      <c r="L180" s="30"/>
      <c r="M180" s="161" t="s">
        <v>1</v>
      </c>
      <c r="N180" s="162" t="s">
        <v>37</v>
      </c>
      <c r="O180" s="58"/>
      <c r="P180" s="163">
        <f t="shared" si="11"/>
        <v>0</v>
      </c>
      <c r="Q180" s="163">
        <v>0</v>
      </c>
      <c r="R180" s="163">
        <f t="shared" si="12"/>
        <v>0</v>
      </c>
      <c r="S180" s="163">
        <v>0</v>
      </c>
      <c r="T180" s="164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217</v>
      </c>
      <c r="AT180" s="165" t="s">
        <v>213</v>
      </c>
      <c r="AU180" s="165" t="s">
        <v>78</v>
      </c>
      <c r="AY180" s="14" t="s">
        <v>211</v>
      </c>
      <c r="BE180" s="166">
        <f t="shared" si="14"/>
        <v>0</v>
      </c>
      <c r="BF180" s="166">
        <f t="shared" si="15"/>
        <v>0</v>
      </c>
      <c r="BG180" s="166">
        <f t="shared" si="16"/>
        <v>0</v>
      </c>
      <c r="BH180" s="166">
        <f t="shared" si="17"/>
        <v>0</v>
      </c>
      <c r="BI180" s="166">
        <f t="shared" si="18"/>
        <v>0</v>
      </c>
      <c r="BJ180" s="14" t="s">
        <v>84</v>
      </c>
      <c r="BK180" s="166">
        <f t="shared" si="19"/>
        <v>0</v>
      </c>
      <c r="BL180" s="14" t="s">
        <v>217</v>
      </c>
      <c r="BM180" s="165" t="s">
        <v>378</v>
      </c>
    </row>
    <row r="181" spans="1:65" s="12" customFormat="1" ht="25.9" customHeight="1" x14ac:dyDescent="0.2">
      <c r="B181" s="139"/>
      <c r="D181" s="140" t="s">
        <v>70</v>
      </c>
      <c r="E181" s="141" t="s">
        <v>946</v>
      </c>
      <c r="F181" s="141" t="s">
        <v>947</v>
      </c>
      <c r="I181" s="142"/>
      <c r="J181" s="143">
        <f>BK181</f>
        <v>0</v>
      </c>
      <c r="L181" s="139"/>
      <c r="M181" s="144"/>
      <c r="N181" s="145"/>
      <c r="O181" s="145"/>
      <c r="P181" s="146">
        <f>SUM(P182:P197)</f>
        <v>0</v>
      </c>
      <c r="Q181" s="145"/>
      <c r="R181" s="146">
        <f>SUM(R182:R197)</f>
        <v>0</v>
      </c>
      <c r="S181" s="145"/>
      <c r="T181" s="147">
        <f>SUM(T182:T197)</f>
        <v>0</v>
      </c>
      <c r="AR181" s="140" t="s">
        <v>78</v>
      </c>
      <c r="AT181" s="148" t="s">
        <v>70</v>
      </c>
      <c r="AU181" s="148" t="s">
        <v>71</v>
      </c>
      <c r="AY181" s="140" t="s">
        <v>211</v>
      </c>
      <c r="BK181" s="149">
        <f>SUM(BK182:BK197)</f>
        <v>0</v>
      </c>
    </row>
    <row r="182" spans="1:65" s="2" customFormat="1" ht="66.75" customHeight="1" x14ac:dyDescent="0.2">
      <c r="A182" s="29"/>
      <c r="B182" s="152"/>
      <c r="C182" s="153" t="s">
        <v>300</v>
      </c>
      <c r="D182" s="153" t="s">
        <v>213</v>
      </c>
      <c r="E182" s="154" t="s">
        <v>948</v>
      </c>
      <c r="F182" s="155" t="s">
        <v>949</v>
      </c>
      <c r="G182" s="156" t="s">
        <v>385</v>
      </c>
      <c r="H182" s="157">
        <v>1</v>
      </c>
      <c r="I182" s="158"/>
      <c r="J182" s="159">
        <f t="shared" ref="J182:J197" si="20">ROUND(I182*H182,2)</f>
        <v>0</v>
      </c>
      <c r="K182" s="160"/>
      <c r="L182" s="30"/>
      <c r="M182" s="161" t="s">
        <v>1</v>
      </c>
      <c r="N182" s="162" t="s">
        <v>37</v>
      </c>
      <c r="O182" s="58"/>
      <c r="P182" s="163">
        <f t="shared" ref="P182:P197" si="21">O182*H182</f>
        <v>0</v>
      </c>
      <c r="Q182" s="163">
        <v>0</v>
      </c>
      <c r="R182" s="163">
        <f t="shared" ref="R182:R197" si="22">Q182*H182</f>
        <v>0</v>
      </c>
      <c r="S182" s="163">
        <v>0</v>
      </c>
      <c r="T182" s="164">
        <f t="shared" ref="T182:T197" si="23"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217</v>
      </c>
      <c r="AT182" s="165" t="s">
        <v>213</v>
      </c>
      <c r="AU182" s="165" t="s">
        <v>78</v>
      </c>
      <c r="AY182" s="14" t="s">
        <v>211</v>
      </c>
      <c r="BE182" s="166">
        <f t="shared" ref="BE182:BE197" si="24">IF(N182="základná",J182,0)</f>
        <v>0</v>
      </c>
      <c r="BF182" s="166">
        <f t="shared" ref="BF182:BF197" si="25">IF(N182="znížená",J182,0)</f>
        <v>0</v>
      </c>
      <c r="BG182" s="166">
        <f t="shared" ref="BG182:BG197" si="26">IF(N182="zákl. prenesená",J182,0)</f>
        <v>0</v>
      </c>
      <c r="BH182" s="166">
        <f t="shared" ref="BH182:BH197" si="27">IF(N182="zníž. prenesená",J182,0)</f>
        <v>0</v>
      </c>
      <c r="BI182" s="166">
        <f t="shared" ref="BI182:BI197" si="28">IF(N182="nulová",J182,0)</f>
        <v>0</v>
      </c>
      <c r="BJ182" s="14" t="s">
        <v>84</v>
      </c>
      <c r="BK182" s="166">
        <f t="shared" ref="BK182:BK197" si="29">ROUND(I182*H182,2)</f>
        <v>0</v>
      </c>
      <c r="BL182" s="14" t="s">
        <v>217</v>
      </c>
      <c r="BM182" s="165" t="s">
        <v>382</v>
      </c>
    </row>
    <row r="183" spans="1:65" s="2" customFormat="1" ht="33" customHeight="1" x14ac:dyDescent="0.2">
      <c r="A183" s="29"/>
      <c r="B183" s="152"/>
      <c r="C183" s="153" t="s">
        <v>372</v>
      </c>
      <c r="D183" s="153" t="s">
        <v>213</v>
      </c>
      <c r="E183" s="154" t="s">
        <v>950</v>
      </c>
      <c r="F183" s="155" t="s">
        <v>951</v>
      </c>
      <c r="G183" s="156" t="s">
        <v>385</v>
      </c>
      <c r="H183" s="157">
        <v>2</v>
      </c>
      <c r="I183" s="158"/>
      <c r="J183" s="159">
        <f t="shared" si="20"/>
        <v>0</v>
      </c>
      <c r="K183" s="160"/>
      <c r="L183" s="30"/>
      <c r="M183" s="161" t="s">
        <v>1</v>
      </c>
      <c r="N183" s="162" t="s">
        <v>37</v>
      </c>
      <c r="O183" s="58"/>
      <c r="P183" s="163">
        <f t="shared" si="21"/>
        <v>0</v>
      </c>
      <c r="Q183" s="163">
        <v>0</v>
      </c>
      <c r="R183" s="163">
        <f t="shared" si="22"/>
        <v>0</v>
      </c>
      <c r="S183" s="163">
        <v>0</v>
      </c>
      <c r="T183" s="164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217</v>
      </c>
      <c r="AT183" s="165" t="s">
        <v>213</v>
      </c>
      <c r="AU183" s="165" t="s">
        <v>78</v>
      </c>
      <c r="AY183" s="14" t="s">
        <v>211</v>
      </c>
      <c r="BE183" s="166">
        <f t="shared" si="24"/>
        <v>0</v>
      </c>
      <c r="BF183" s="166">
        <f t="shared" si="25"/>
        <v>0</v>
      </c>
      <c r="BG183" s="166">
        <f t="shared" si="26"/>
        <v>0</v>
      </c>
      <c r="BH183" s="166">
        <f t="shared" si="27"/>
        <v>0</v>
      </c>
      <c r="BI183" s="166">
        <f t="shared" si="28"/>
        <v>0</v>
      </c>
      <c r="BJ183" s="14" t="s">
        <v>84</v>
      </c>
      <c r="BK183" s="166">
        <f t="shared" si="29"/>
        <v>0</v>
      </c>
      <c r="BL183" s="14" t="s">
        <v>217</v>
      </c>
      <c r="BM183" s="165" t="s">
        <v>386</v>
      </c>
    </row>
    <row r="184" spans="1:65" s="2" customFormat="1" ht="37.9" customHeight="1" x14ac:dyDescent="0.2">
      <c r="A184" s="29"/>
      <c r="B184" s="152"/>
      <c r="C184" s="153" t="s">
        <v>304</v>
      </c>
      <c r="D184" s="153" t="s">
        <v>213</v>
      </c>
      <c r="E184" s="154" t="s">
        <v>952</v>
      </c>
      <c r="F184" s="155" t="s">
        <v>953</v>
      </c>
      <c r="G184" s="156" t="s">
        <v>385</v>
      </c>
      <c r="H184" s="157">
        <v>3</v>
      </c>
      <c r="I184" s="158"/>
      <c r="J184" s="159">
        <f t="shared" si="20"/>
        <v>0</v>
      </c>
      <c r="K184" s="160"/>
      <c r="L184" s="30"/>
      <c r="M184" s="161" t="s">
        <v>1</v>
      </c>
      <c r="N184" s="162" t="s">
        <v>37</v>
      </c>
      <c r="O184" s="58"/>
      <c r="P184" s="163">
        <f t="shared" si="21"/>
        <v>0</v>
      </c>
      <c r="Q184" s="163">
        <v>0</v>
      </c>
      <c r="R184" s="163">
        <f t="shared" si="22"/>
        <v>0</v>
      </c>
      <c r="S184" s="163">
        <v>0</v>
      </c>
      <c r="T184" s="164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217</v>
      </c>
      <c r="AT184" s="165" t="s">
        <v>213</v>
      </c>
      <c r="AU184" s="165" t="s">
        <v>78</v>
      </c>
      <c r="AY184" s="14" t="s">
        <v>211</v>
      </c>
      <c r="BE184" s="166">
        <f t="shared" si="24"/>
        <v>0</v>
      </c>
      <c r="BF184" s="166">
        <f t="shared" si="25"/>
        <v>0</v>
      </c>
      <c r="BG184" s="166">
        <f t="shared" si="26"/>
        <v>0</v>
      </c>
      <c r="BH184" s="166">
        <f t="shared" si="27"/>
        <v>0</v>
      </c>
      <c r="BI184" s="166">
        <f t="shared" si="28"/>
        <v>0</v>
      </c>
      <c r="BJ184" s="14" t="s">
        <v>84</v>
      </c>
      <c r="BK184" s="166">
        <f t="shared" si="29"/>
        <v>0</v>
      </c>
      <c r="BL184" s="14" t="s">
        <v>217</v>
      </c>
      <c r="BM184" s="165" t="s">
        <v>392</v>
      </c>
    </row>
    <row r="185" spans="1:65" s="2" customFormat="1" ht="37.9" customHeight="1" x14ac:dyDescent="0.2">
      <c r="A185" s="29"/>
      <c r="B185" s="152"/>
      <c r="C185" s="153" t="s">
        <v>379</v>
      </c>
      <c r="D185" s="153" t="s">
        <v>213</v>
      </c>
      <c r="E185" s="154" t="s">
        <v>954</v>
      </c>
      <c r="F185" s="155" t="s">
        <v>955</v>
      </c>
      <c r="G185" s="156" t="s">
        <v>385</v>
      </c>
      <c r="H185" s="157">
        <v>1</v>
      </c>
      <c r="I185" s="158"/>
      <c r="J185" s="159">
        <f t="shared" si="20"/>
        <v>0</v>
      </c>
      <c r="K185" s="160"/>
      <c r="L185" s="30"/>
      <c r="M185" s="161" t="s">
        <v>1</v>
      </c>
      <c r="N185" s="162" t="s">
        <v>37</v>
      </c>
      <c r="O185" s="58"/>
      <c r="P185" s="163">
        <f t="shared" si="21"/>
        <v>0</v>
      </c>
      <c r="Q185" s="163">
        <v>0</v>
      </c>
      <c r="R185" s="163">
        <f t="shared" si="22"/>
        <v>0</v>
      </c>
      <c r="S185" s="163">
        <v>0</v>
      </c>
      <c r="T185" s="164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217</v>
      </c>
      <c r="AT185" s="165" t="s">
        <v>213</v>
      </c>
      <c r="AU185" s="165" t="s">
        <v>78</v>
      </c>
      <c r="AY185" s="14" t="s">
        <v>211</v>
      </c>
      <c r="BE185" s="166">
        <f t="shared" si="24"/>
        <v>0</v>
      </c>
      <c r="BF185" s="166">
        <f t="shared" si="25"/>
        <v>0</v>
      </c>
      <c r="BG185" s="166">
        <f t="shared" si="26"/>
        <v>0</v>
      </c>
      <c r="BH185" s="166">
        <f t="shared" si="27"/>
        <v>0</v>
      </c>
      <c r="BI185" s="166">
        <f t="shared" si="28"/>
        <v>0</v>
      </c>
      <c r="BJ185" s="14" t="s">
        <v>84</v>
      </c>
      <c r="BK185" s="166">
        <f t="shared" si="29"/>
        <v>0</v>
      </c>
      <c r="BL185" s="14" t="s">
        <v>217</v>
      </c>
      <c r="BM185" s="165" t="s">
        <v>399</v>
      </c>
    </row>
    <row r="186" spans="1:65" s="2" customFormat="1" ht="24.2" customHeight="1" x14ac:dyDescent="0.2">
      <c r="A186" s="29"/>
      <c r="B186" s="152"/>
      <c r="C186" s="153" t="s">
        <v>307</v>
      </c>
      <c r="D186" s="153" t="s">
        <v>213</v>
      </c>
      <c r="E186" s="154" t="s">
        <v>956</v>
      </c>
      <c r="F186" s="155" t="s">
        <v>932</v>
      </c>
      <c r="G186" s="156" t="s">
        <v>385</v>
      </c>
      <c r="H186" s="157">
        <v>3</v>
      </c>
      <c r="I186" s="158"/>
      <c r="J186" s="159">
        <f t="shared" si="20"/>
        <v>0</v>
      </c>
      <c r="K186" s="160"/>
      <c r="L186" s="30"/>
      <c r="M186" s="161" t="s">
        <v>1</v>
      </c>
      <c r="N186" s="162" t="s">
        <v>37</v>
      </c>
      <c r="O186" s="58"/>
      <c r="P186" s="163">
        <f t="shared" si="21"/>
        <v>0</v>
      </c>
      <c r="Q186" s="163">
        <v>0</v>
      </c>
      <c r="R186" s="163">
        <f t="shared" si="22"/>
        <v>0</v>
      </c>
      <c r="S186" s="163">
        <v>0</v>
      </c>
      <c r="T186" s="164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217</v>
      </c>
      <c r="AT186" s="165" t="s">
        <v>213</v>
      </c>
      <c r="AU186" s="165" t="s">
        <v>78</v>
      </c>
      <c r="AY186" s="14" t="s">
        <v>211</v>
      </c>
      <c r="BE186" s="166">
        <f t="shared" si="24"/>
        <v>0</v>
      </c>
      <c r="BF186" s="166">
        <f t="shared" si="25"/>
        <v>0</v>
      </c>
      <c r="BG186" s="166">
        <f t="shared" si="26"/>
        <v>0</v>
      </c>
      <c r="BH186" s="166">
        <f t="shared" si="27"/>
        <v>0</v>
      </c>
      <c r="BI186" s="166">
        <f t="shared" si="28"/>
        <v>0</v>
      </c>
      <c r="BJ186" s="14" t="s">
        <v>84</v>
      </c>
      <c r="BK186" s="166">
        <f t="shared" si="29"/>
        <v>0</v>
      </c>
      <c r="BL186" s="14" t="s">
        <v>217</v>
      </c>
      <c r="BM186" s="165" t="s">
        <v>404</v>
      </c>
    </row>
    <row r="187" spans="1:65" s="2" customFormat="1" ht="24.2" customHeight="1" x14ac:dyDescent="0.2">
      <c r="A187" s="29"/>
      <c r="B187" s="152"/>
      <c r="C187" s="153" t="s">
        <v>389</v>
      </c>
      <c r="D187" s="153" t="s">
        <v>213</v>
      </c>
      <c r="E187" s="154" t="s">
        <v>957</v>
      </c>
      <c r="F187" s="155" t="s">
        <v>893</v>
      </c>
      <c r="G187" s="156" t="s">
        <v>385</v>
      </c>
      <c r="H187" s="157">
        <v>2</v>
      </c>
      <c r="I187" s="158"/>
      <c r="J187" s="159">
        <f t="shared" si="20"/>
        <v>0</v>
      </c>
      <c r="K187" s="160"/>
      <c r="L187" s="30"/>
      <c r="M187" s="161" t="s">
        <v>1</v>
      </c>
      <c r="N187" s="162" t="s">
        <v>37</v>
      </c>
      <c r="O187" s="58"/>
      <c r="P187" s="163">
        <f t="shared" si="21"/>
        <v>0</v>
      </c>
      <c r="Q187" s="163">
        <v>0</v>
      </c>
      <c r="R187" s="163">
        <f t="shared" si="22"/>
        <v>0</v>
      </c>
      <c r="S187" s="163">
        <v>0</v>
      </c>
      <c r="T187" s="164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217</v>
      </c>
      <c r="AT187" s="165" t="s">
        <v>213</v>
      </c>
      <c r="AU187" s="165" t="s">
        <v>78</v>
      </c>
      <c r="AY187" s="14" t="s">
        <v>211</v>
      </c>
      <c r="BE187" s="166">
        <f t="shared" si="24"/>
        <v>0</v>
      </c>
      <c r="BF187" s="166">
        <f t="shared" si="25"/>
        <v>0</v>
      </c>
      <c r="BG187" s="166">
        <f t="shared" si="26"/>
        <v>0</v>
      </c>
      <c r="BH187" s="166">
        <f t="shared" si="27"/>
        <v>0</v>
      </c>
      <c r="BI187" s="166">
        <f t="shared" si="28"/>
        <v>0</v>
      </c>
      <c r="BJ187" s="14" t="s">
        <v>84</v>
      </c>
      <c r="BK187" s="166">
        <f t="shared" si="29"/>
        <v>0</v>
      </c>
      <c r="BL187" s="14" t="s">
        <v>217</v>
      </c>
      <c r="BM187" s="165" t="s">
        <v>407</v>
      </c>
    </row>
    <row r="188" spans="1:65" s="2" customFormat="1" ht="24.2" customHeight="1" x14ac:dyDescent="0.2">
      <c r="A188" s="29"/>
      <c r="B188" s="152"/>
      <c r="C188" s="153" t="s">
        <v>311</v>
      </c>
      <c r="D188" s="153" t="s">
        <v>213</v>
      </c>
      <c r="E188" s="154" t="s">
        <v>958</v>
      </c>
      <c r="F188" s="155" t="s">
        <v>959</v>
      </c>
      <c r="G188" s="156" t="s">
        <v>385</v>
      </c>
      <c r="H188" s="157">
        <v>1</v>
      </c>
      <c r="I188" s="158"/>
      <c r="J188" s="159">
        <f t="shared" si="20"/>
        <v>0</v>
      </c>
      <c r="K188" s="160"/>
      <c r="L188" s="30"/>
      <c r="M188" s="161" t="s">
        <v>1</v>
      </c>
      <c r="N188" s="162" t="s">
        <v>37</v>
      </c>
      <c r="O188" s="58"/>
      <c r="P188" s="163">
        <f t="shared" si="21"/>
        <v>0</v>
      </c>
      <c r="Q188" s="163">
        <v>0</v>
      </c>
      <c r="R188" s="163">
        <f t="shared" si="22"/>
        <v>0</v>
      </c>
      <c r="S188" s="163">
        <v>0</v>
      </c>
      <c r="T188" s="164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217</v>
      </c>
      <c r="AT188" s="165" t="s">
        <v>213</v>
      </c>
      <c r="AU188" s="165" t="s">
        <v>78</v>
      </c>
      <c r="AY188" s="14" t="s">
        <v>211</v>
      </c>
      <c r="BE188" s="166">
        <f t="shared" si="24"/>
        <v>0</v>
      </c>
      <c r="BF188" s="166">
        <f t="shared" si="25"/>
        <v>0</v>
      </c>
      <c r="BG188" s="166">
        <f t="shared" si="26"/>
        <v>0</v>
      </c>
      <c r="BH188" s="166">
        <f t="shared" si="27"/>
        <v>0</v>
      </c>
      <c r="BI188" s="166">
        <f t="shared" si="28"/>
        <v>0</v>
      </c>
      <c r="BJ188" s="14" t="s">
        <v>84</v>
      </c>
      <c r="BK188" s="166">
        <f t="shared" si="29"/>
        <v>0</v>
      </c>
      <c r="BL188" s="14" t="s">
        <v>217</v>
      </c>
      <c r="BM188" s="165" t="s">
        <v>411</v>
      </c>
    </row>
    <row r="189" spans="1:65" s="2" customFormat="1" ht="24.2" customHeight="1" x14ac:dyDescent="0.2">
      <c r="A189" s="29"/>
      <c r="B189" s="152"/>
      <c r="C189" s="153" t="s">
        <v>400</v>
      </c>
      <c r="D189" s="153" t="s">
        <v>213</v>
      </c>
      <c r="E189" s="154" t="s">
        <v>960</v>
      </c>
      <c r="F189" s="155" t="s">
        <v>961</v>
      </c>
      <c r="G189" s="156" t="s">
        <v>385</v>
      </c>
      <c r="H189" s="157">
        <v>2</v>
      </c>
      <c r="I189" s="158"/>
      <c r="J189" s="159">
        <f t="shared" si="20"/>
        <v>0</v>
      </c>
      <c r="K189" s="160"/>
      <c r="L189" s="30"/>
      <c r="M189" s="161" t="s">
        <v>1</v>
      </c>
      <c r="N189" s="162" t="s">
        <v>37</v>
      </c>
      <c r="O189" s="58"/>
      <c r="P189" s="163">
        <f t="shared" si="21"/>
        <v>0</v>
      </c>
      <c r="Q189" s="163">
        <v>0</v>
      </c>
      <c r="R189" s="163">
        <f t="shared" si="22"/>
        <v>0</v>
      </c>
      <c r="S189" s="163">
        <v>0</v>
      </c>
      <c r="T189" s="164">
        <f t="shared" si="2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217</v>
      </c>
      <c r="AT189" s="165" t="s">
        <v>213</v>
      </c>
      <c r="AU189" s="165" t="s">
        <v>78</v>
      </c>
      <c r="AY189" s="14" t="s">
        <v>211</v>
      </c>
      <c r="BE189" s="166">
        <f t="shared" si="24"/>
        <v>0</v>
      </c>
      <c r="BF189" s="166">
        <f t="shared" si="25"/>
        <v>0</v>
      </c>
      <c r="BG189" s="166">
        <f t="shared" si="26"/>
        <v>0</v>
      </c>
      <c r="BH189" s="166">
        <f t="shared" si="27"/>
        <v>0</v>
      </c>
      <c r="BI189" s="166">
        <f t="shared" si="28"/>
        <v>0</v>
      </c>
      <c r="BJ189" s="14" t="s">
        <v>84</v>
      </c>
      <c r="BK189" s="166">
        <f t="shared" si="29"/>
        <v>0</v>
      </c>
      <c r="BL189" s="14" t="s">
        <v>217</v>
      </c>
      <c r="BM189" s="165" t="s">
        <v>415</v>
      </c>
    </row>
    <row r="190" spans="1:65" s="2" customFormat="1" ht="37.9" customHeight="1" x14ac:dyDescent="0.2">
      <c r="A190" s="29"/>
      <c r="B190" s="152"/>
      <c r="C190" s="153" t="s">
        <v>314</v>
      </c>
      <c r="D190" s="153" t="s">
        <v>213</v>
      </c>
      <c r="E190" s="154" t="s">
        <v>962</v>
      </c>
      <c r="F190" s="155" t="s">
        <v>935</v>
      </c>
      <c r="G190" s="156" t="s">
        <v>385</v>
      </c>
      <c r="H190" s="157">
        <v>2</v>
      </c>
      <c r="I190" s="158"/>
      <c r="J190" s="159">
        <f t="shared" si="20"/>
        <v>0</v>
      </c>
      <c r="K190" s="160"/>
      <c r="L190" s="30"/>
      <c r="M190" s="161" t="s">
        <v>1</v>
      </c>
      <c r="N190" s="162" t="s">
        <v>37</v>
      </c>
      <c r="O190" s="58"/>
      <c r="P190" s="163">
        <f t="shared" si="21"/>
        <v>0</v>
      </c>
      <c r="Q190" s="163">
        <v>0</v>
      </c>
      <c r="R190" s="163">
        <f t="shared" si="22"/>
        <v>0</v>
      </c>
      <c r="S190" s="163">
        <v>0</v>
      </c>
      <c r="T190" s="164">
        <f t="shared" si="2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217</v>
      </c>
      <c r="AT190" s="165" t="s">
        <v>213</v>
      </c>
      <c r="AU190" s="165" t="s">
        <v>78</v>
      </c>
      <c r="AY190" s="14" t="s">
        <v>211</v>
      </c>
      <c r="BE190" s="166">
        <f t="shared" si="24"/>
        <v>0</v>
      </c>
      <c r="BF190" s="166">
        <f t="shared" si="25"/>
        <v>0</v>
      </c>
      <c r="BG190" s="166">
        <f t="shared" si="26"/>
        <v>0</v>
      </c>
      <c r="BH190" s="166">
        <f t="shared" si="27"/>
        <v>0</v>
      </c>
      <c r="BI190" s="166">
        <f t="shared" si="28"/>
        <v>0</v>
      </c>
      <c r="BJ190" s="14" t="s">
        <v>84</v>
      </c>
      <c r="BK190" s="166">
        <f t="shared" si="29"/>
        <v>0</v>
      </c>
      <c r="BL190" s="14" t="s">
        <v>217</v>
      </c>
      <c r="BM190" s="165" t="s">
        <v>421</v>
      </c>
    </row>
    <row r="191" spans="1:65" s="2" customFormat="1" ht="24.2" customHeight="1" x14ac:dyDescent="0.2">
      <c r="A191" s="29"/>
      <c r="B191" s="152"/>
      <c r="C191" s="153" t="s">
        <v>408</v>
      </c>
      <c r="D191" s="153" t="s">
        <v>213</v>
      </c>
      <c r="E191" s="154" t="s">
        <v>906</v>
      </c>
      <c r="F191" s="155" t="s">
        <v>907</v>
      </c>
      <c r="G191" s="156" t="s">
        <v>871</v>
      </c>
      <c r="H191" s="157">
        <v>2</v>
      </c>
      <c r="I191" s="158"/>
      <c r="J191" s="159">
        <f t="shared" si="20"/>
        <v>0</v>
      </c>
      <c r="K191" s="160"/>
      <c r="L191" s="30"/>
      <c r="M191" s="161" t="s">
        <v>1</v>
      </c>
      <c r="N191" s="162" t="s">
        <v>37</v>
      </c>
      <c r="O191" s="58"/>
      <c r="P191" s="163">
        <f t="shared" si="21"/>
        <v>0</v>
      </c>
      <c r="Q191" s="163">
        <v>0</v>
      </c>
      <c r="R191" s="163">
        <f t="shared" si="22"/>
        <v>0</v>
      </c>
      <c r="S191" s="163">
        <v>0</v>
      </c>
      <c r="T191" s="164">
        <f t="shared" si="2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217</v>
      </c>
      <c r="AT191" s="165" t="s">
        <v>213</v>
      </c>
      <c r="AU191" s="165" t="s">
        <v>78</v>
      </c>
      <c r="AY191" s="14" t="s">
        <v>211</v>
      </c>
      <c r="BE191" s="166">
        <f t="shared" si="24"/>
        <v>0</v>
      </c>
      <c r="BF191" s="166">
        <f t="shared" si="25"/>
        <v>0</v>
      </c>
      <c r="BG191" s="166">
        <f t="shared" si="26"/>
        <v>0</v>
      </c>
      <c r="BH191" s="166">
        <f t="shared" si="27"/>
        <v>0</v>
      </c>
      <c r="BI191" s="166">
        <f t="shared" si="28"/>
        <v>0</v>
      </c>
      <c r="BJ191" s="14" t="s">
        <v>84</v>
      </c>
      <c r="BK191" s="166">
        <f t="shared" si="29"/>
        <v>0</v>
      </c>
      <c r="BL191" s="14" t="s">
        <v>217</v>
      </c>
      <c r="BM191" s="165" t="s">
        <v>424</v>
      </c>
    </row>
    <row r="192" spans="1:65" s="2" customFormat="1" ht="24.2" customHeight="1" x14ac:dyDescent="0.2">
      <c r="A192" s="29"/>
      <c r="B192" s="152"/>
      <c r="C192" s="153" t="s">
        <v>322</v>
      </c>
      <c r="D192" s="153" t="s">
        <v>213</v>
      </c>
      <c r="E192" s="154" t="s">
        <v>963</v>
      </c>
      <c r="F192" s="155" t="s">
        <v>964</v>
      </c>
      <c r="G192" s="156" t="s">
        <v>871</v>
      </c>
      <c r="H192" s="157">
        <v>1</v>
      </c>
      <c r="I192" s="158"/>
      <c r="J192" s="159">
        <f t="shared" si="20"/>
        <v>0</v>
      </c>
      <c r="K192" s="160"/>
      <c r="L192" s="30"/>
      <c r="M192" s="161" t="s">
        <v>1</v>
      </c>
      <c r="N192" s="162" t="s">
        <v>37</v>
      </c>
      <c r="O192" s="58"/>
      <c r="P192" s="163">
        <f t="shared" si="21"/>
        <v>0</v>
      </c>
      <c r="Q192" s="163">
        <v>0</v>
      </c>
      <c r="R192" s="163">
        <f t="shared" si="22"/>
        <v>0</v>
      </c>
      <c r="S192" s="163">
        <v>0</v>
      </c>
      <c r="T192" s="164">
        <f t="shared" si="2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217</v>
      </c>
      <c r="AT192" s="165" t="s">
        <v>213</v>
      </c>
      <c r="AU192" s="165" t="s">
        <v>78</v>
      </c>
      <c r="AY192" s="14" t="s">
        <v>211</v>
      </c>
      <c r="BE192" s="166">
        <f t="shared" si="24"/>
        <v>0</v>
      </c>
      <c r="BF192" s="166">
        <f t="shared" si="25"/>
        <v>0</v>
      </c>
      <c r="BG192" s="166">
        <f t="shared" si="26"/>
        <v>0</v>
      </c>
      <c r="BH192" s="166">
        <f t="shared" si="27"/>
        <v>0</v>
      </c>
      <c r="BI192" s="166">
        <f t="shared" si="28"/>
        <v>0</v>
      </c>
      <c r="BJ192" s="14" t="s">
        <v>84</v>
      </c>
      <c r="BK192" s="166">
        <f t="shared" si="29"/>
        <v>0</v>
      </c>
      <c r="BL192" s="14" t="s">
        <v>217</v>
      </c>
      <c r="BM192" s="165" t="s">
        <v>428</v>
      </c>
    </row>
    <row r="193" spans="1:65" s="2" customFormat="1" ht="24.2" customHeight="1" x14ac:dyDescent="0.2">
      <c r="A193" s="29"/>
      <c r="B193" s="152"/>
      <c r="C193" s="153" t="s">
        <v>418</v>
      </c>
      <c r="D193" s="153" t="s">
        <v>213</v>
      </c>
      <c r="E193" s="154" t="s">
        <v>940</v>
      </c>
      <c r="F193" s="155" t="s">
        <v>941</v>
      </c>
      <c r="G193" s="156" t="s">
        <v>871</v>
      </c>
      <c r="H193" s="157">
        <v>16</v>
      </c>
      <c r="I193" s="158"/>
      <c r="J193" s="159">
        <f t="shared" si="20"/>
        <v>0</v>
      </c>
      <c r="K193" s="160"/>
      <c r="L193" s="30"/>
      <c r="M193" s="161" t="s">
        <v>1</v>
      </c>
      <c r="N193" s="162" t="s">
        <v>37</v>
      </c>
      <c r="O193" s="58"/>
      <c r="P193" s="163">
        <f t="shared" si="21"/>
        <v>0</v>
      </c>
      <c r="Q193" s="163">
        <v>0</v>
      </c>
      <c r="R193" s="163">
        <f t="shared" si="22"/>
        <v>0</v>
      </c>
      <c r="S193" s="163">
        <v>0</v>
      </c>
      <c r="T193" s="164">
        <f t="shared" si="2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217</v>
      </c>
      <c r="AT193" s="165" t="s">
        <v>213</v>
      </c>
      <c r="AU193" s="165" t="s">
        <v>78</v>
      </c>
      <c r="AY193" s="14" t="s">
        <v>211</v>
      </c>
      <c r="BE193" s="166">
        <f t="shared" si="24"/>
        <v>0</v>
      </c>
      <c r="BF193" s="166">
        <f t="shared" si="25"/>
        <v>0</v>
      </c>
      <c r="BG193" s="166">
        <f t="shared" si="26"/>
        <v>0</v>
      </c>
      <c r="BH193" s="166">
        <f t="shared" si="27"/>
        <v>0</v>
      </c>
      <c r="BI193" s="166">
        <f t="shared" si="28"/>
        <v>0</v>
      </c>
      <c r="BJ193" s="14" t="s">
        <v>84</v>
      </c>
      <c r="BK193" s="166">
        <f t="shared" si="29"/>
        <v>0</v>
      </c>
      <c r="BL193" s="14" t="s">
        <v>217</v>
      </c>
      <c r="BM193" s="165" t="s">
        <v>431</v>
      </c>
    </row>
    <row r="194" spans="1:65" s="2" customFormat="1" ht="24.2" customHeight="1" x14ac:dyDescent="0.2">
      <c r="A194" s="29"/>
      <c r="B194" s="152"/>
      <c r="C194" s="153" t="s">
        <v>326</v>
      </c>
      <c r="D194" s="153" t="s">
        <v>213</v>
      </c>
      <c r="E194" s="154" t="s">
        <v>912</v>
      </c>
      <c r="F194" s="155" t="s">
        <v>913</v>
      </c>
      <c r="G194" s="156" t="s">
        <v>216</v>
      </c>
      <c r="H194" s="157">
        <v>3</v>
      </c>
      <c r="I194" s="158"/>
      <c r="J194" s="159">
        <f t="shared" si="20"/>
        <v>0</v>
      </c>
      <c r="K194" s="160"/>
      <c r="L194" s="30"/>
      <c r="M194" s="161" t="s">
        <v>1</v>
      </c>
      <c r="N194" s="162" t="s">
        <v>37</v>
      </c>
      <c r="O194" s="58"/>
      <c r="P194" s="163">
        <f t="shared" si="21"/>
        <v>0</v>
      </c>
      <c r="Q194" s="163">
        <v>0</v>
      </c>
      <c r="R194" s="163">
        <f t="shared" si="22"/>
        <v>0</v>
      </c>
      <c r="S194" s="163">
        <v>0</v>
      </c>
      <c r="T194" s="164">
        <f t="shared" si="2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217</v>
      </c>
      <c r="AT194" s="165" t="s">
        <v>213</v>
      </c>
      <c r="AU194" s="165" t="s">
        <v>78</v>
      </c>
      <c r="AY194" s="14" t="s">
        <v>211</v>
      </c>
      <c r="BE194" s="166">
        <f t="shared" si="24"/>
        <v>0</v>
      </c>
      <c r="BF194" s="166">
        <f t="shared" si="25"/>
        <v>0</v>
      </c>
      <c r="BG194" s="166">
        <f t="shared" si="26"/>
        <v>0</v>
      </c>
      <c r="BH194" s="166">
        <f t="shared" si="27"/>
        <v>0</v>
      </c>
      <c r="BI194" s="166">
        <f t="shared" si="28"/>
        <v>0</v>
      </c>
      <c r="BJ194" s="14" t="s">
        <v>84</v>
      </c>
      <c r="BK194" s="166">
        <f t="shared" si="29"/>
        <v>0</v>
      </c>
      <c r="BL194" s="14" t="s">
        <v>217</v>
      </c>
      <c r="BM194" s="165" t="s">
        <v>435</v>
      </c>
    </row>
    <row r="195" spans="1:65" s="2" customFormat="1" ht="24.2" customHeight="1" x14ac:dyDescent="0.2">
      <c r="A195" s="29"/>
      <c r="B195" s="152"/>
      <c r="C195" s="153" t="s">
        <v>425</v>
      </c>
      <c r="D195" s="153" t="s">
        <v>213</v>
      </c>
      <c r="E195" s="154" t="s">
        <v>944</v>
      </c>
      <c r="F195" s="155" t="s">
        <v>945</v>
      </c>
      <c r="G195" s="156" t="s">
        <v>216</v>
      </c>
      <c r="H195" s="157">
        <v>4</v>
      </c>
      <c r="I195" s="158"/>
      <c r="J195" s="159">
        <f t="shared" si="20"/>
        <v>0</v>
      </c>
      <c r="K195" s="160"/>
      <c r="L195" s="30"/>
      <c r="M195" s="161" t="s">
        <v>1</v>
      </c>
      <c r="N195" s="162" t="s">
        <v>37</v>
      </c>
      <c r="O195" s="58"/>
      <c r="P195" s="163">
        <f t="shared" si="21"/>
        <v>0</v>
      </c>
      <c r="Q195" s="163">
        <v>0</v>
      </c>
      <c r="R195" s="163">
        <f t="shared" si="22"/>
        <v>0</v>
      </c>
      <c r="S195" s="163">
        <v>0</v>
      </c>
      <c r="T195" s="164">
        <f t="shared" si="2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217</v>
      </c>
      <c r="AT195" s="165" t="s">
        <v>213</v>
      </c>
      <c r="AU195" s="165" t="s">
        <v>78</v>
      </c>
      <c r="AY195" s="14" t="s">
        <v>211</v>
      </c>
      <c r="BE195" s="166">
        <f t="shared" si="24"/>
        <v>0</v>
      </c>
      <c r="BF195" s="166">
        <f t="shared" si="25"/>
        <v>0</v>
      </c>
      <c r="BG195" s="166">
        <f t="shared" si="26"/>
        <v>0</v>
      </c>
      <c r="BH195" s="166">
        <f t="shared" si="27"/>
        <v>0</v>
      </c>
      <c r="BI195" s="166">
        <f t="shared" si="28"/>
        <v>0</v>
      </c>
      <c r="BJ195" s="14" t="s">
        <v>84</v>
      </c>
      <c r="BK195" s="166">
        <f t="shared" si="29"/>
        <v>0</v>
      </c>
      <c r="BL195" s="14" t="s">
        <v>217</v>
      </c>
      <c r="BM195" s="165" t="s">
        <v>438</v>
      </c>
    </row>
    <row r="196" spans="1:65" s="2" customFormat="1" ht="16.5" customHeight="1" x14ac:dyDescent="0.2">
      <c r="A196" s="29"/>
      <c r="B196" s="152"/>
      <c r="C196" s="153" t="s">
        <v>329</v>
      </c>
      <c r="D196" s="153" t="s">
        <v>213</v>
      </c>
      <c r="E196" s="154" t="s">
        <v>916</v>
      </c>
      <c r="F196" s="155" t="s">
        <v>917</v>
      </c>
      <c r="G196" s="156" t="s">
        <v>767</v>
      </c>
      <c r="H196" s="157">
        <v>14</v>
      </c>
      <c r="I196" s="158"/>
      <c r="J196" s="159">
        <f t="shared" si="20"/>
        <v>0</v>
      </c>
      <c r="K196" s="160"/>
      <c r="L196" s="30"/>
      <c r="M196" s="161" t="s">
        <v>1</v>
      </c>
      <c r="N196" s="162" t="s">
        <v>37</v>
      </c>
      <c r="O196" s="58"/>
      <c r="P196" s="163">
        <f t="shared" si="21"/>
        <v>0</v>
      </c>
      <c r="Q196" s="163">
        <v>0</v>
      </c>
      <c r="R196" s="163">
        <f t="shared" si="22"/>
        <v>0</v>
      </c>
      <c r="S196" s="163">
        <v>0</v>
      </c>
      <c r="T196" s="164">
        <f t="shared" si="2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217</v>
      </c>
      <c r="AT196" s="165" t="s">
        <v>213</v>
      </c>
      <c r="AU196" s="165" t="s">
        <v>78</v>
      </c>
      <c r="AY196" s="14" t="s">
        <v>211</v>
      </c>
      <c r="BE196" s="166">
        <f t="shared" si="24"/>
        <v>0</v>
      </c>
      <c r="BF196" s="166">
        <f t="shared" si="25"/>
        <v>0</v>
      </c>
      <c r="BG196" s="166">
        <f t="shared" si="26"/>
        <v>0</v>
      </c>
      <c r="BH196" s="166">
        <f t="shared" si="27"/>
        <v>0</v>
      </c>
      <c r="BI196" s="166">
        <f t="shared" si="28"/>
        <v>0</v>
      </c>
      <c r="BJ196" s="14" t="s">
        <v>84</v>
      </c>
      <c r="BK196" s="166">
        <f t="shared" si="29"/>
        <v>0</v>
      </c>
      <c r="BL196" s="14" t="s">
        <v>217</v>
      </c>
      <c r="BM196" s="165" t="s">
        <v>444</v>
      </c>
    </row>
    <row r="197" spans="1:65" s="2" customFormat="1" ht="16.5" customHeight="1" x14ac:dyDescent="0.2">
      <c r="A197" s="29"/>
      <c r="B197" s="152"/>
      <c r="C197" s="153" t="s">
        <v>432</v>
      </c>
      <c r="D197" s="153" t="s">
        <v>213</v>
      </c>
      <c r="E197" s="154" t="s">
        <v>918</v>
      </c>
      <c r="F197" s="155" t="s">
        <v>919</v>
      </c>
      <c r="G197" s="156" t="s">
        <v>920</v>
      </c>
      <c r="H197" s="157">
        <v>14</v>
      </c>
      <c r="I197" s="158"/>
      <c r="J197" s="159">
        <f t="shared" si="20"/>
        <v>0</v>
      </c>
      <c r="K197" s="160"/>
      <c r="L197" s="30"/>
      <c r="M197" s="161" t="s">
        <v>1</v>
      </c>
      <c r="N197" s="162" t="s">
        <v>37</v>
      </c>
      <c r="O197" s="58"/>
      <c r="P197" s="163">
        <f t="shared" si="21"/>
        <v>0</v>
      </c>
      <c r="Q197" s="163">
        <v>0</v>
      </c>
      <c r="R197" s="163">
        <f t="shared" si="22"/>
        <v>0</v>
      </c>
      <c r="S197" s="163">
        <v>0</v>
      </c>
      <c r="T197" s="164">
        <f t="shared" si="2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217</v>
      </c>
      <c r="AT197" s="165" t="s">
        <v>213</v>
      </c>
      <c r="AU197" s="165" t="s">
        <v>78</v>
      </c>
      <c r="AY197" s="14" t="s">
        <v>211</v>
      </c>
      <c r="BE197" s="166">
        <f t="shared" si="24"/>
        <v>0</v>
      </c>
      <c r="BF197" s="166">
        <f t="shared" si="25"/>
        <v>0</v>
      </c>
      <c r="BG197" s="166">
        <f t="shared" si="26"/>
        <v>0</v>
      </c>
      <c r="BH197" s="166">
        <f t="shared" si="27"/>
        <v>0</v>
      </c>
      <c r="BI197" s="166">
        <f t="shared" si="28"/>
        <v>0</v>
      </c>
      <c r="BJ197" s="14" t="s">
        <v>84</v>
      </c>
      <c r="BK197" s="166">
        <f t="shared" si="29"/>
        <v>0</v>
      </c>
      <c r="BL197" s="14" t="s">
        <v>217</v>
      </c>
      <c r="BM197" s="165" t="s">
        <v>447</v>
      </c>
    </row>
    <row r="198" spans="1:65" s="12" customFormat="1" ht="25.9" customHeight="1" x14ac:dyDescent="0.2">
      <c r="B198" s="139"/>
      <c r="D198" s="140" t="s">
        <v>70</v>
      </c>
      <c r="E198" s="141" t="s">
        <v>965</v>
      </c>
      <c r="F198" s="141" t="s">
        <v>966</v>
      </c>
      <c r="I198" s="142"/>
      <c r="J198" s="143">
        <f>BK198</f>
        <v>0</v>
      </c>
      <c r="L198" s="139"/>
      <c r="M198" s="144"/>
      <c r="N198" s="145"/>
      <c r="O198" s="145"/>
      <c r="P198" s="146">
        <f>SUM(P199:P210)</f>
        <v>0</v>
      </c>
      <c r="Q198" s="145"/>
      <c r="R198" s="146">
        <f>SUM(R199:R210)</f>
        <v>0</v>
      </c>
      <c r="S198" s="145"/>
      <c r="T198" s="147">
        <f>SUM(T199:T210)</f>
        <v>0</v>
      </c>
      <c r="AR198" s="140" t="s">
        <v>78</v>
      </c>
      <c r="AT198" s="148" t="s">
        <v>70</v>
      </c>
      <c r="AU198" s="148" t="s">
        <v>71</v>
      </c>
      <c r="AY198" s="140" t="s">
        <v>211</v>
      </c>
      <c r="BK198" s="149">
        <f>SUM(BK199:BK210)</f>
        <v>0</v>
      </c>
    </row>
    <row r="199" spans="1:65" s="2" customFormat="1" ht="66.75" customHeight="1" x14ac:dyDescent="0.2">
      <c r="A199" s="29"/>
      <c r="B199" s="152"/>
      <c r="C199" s="153" t="s">
        <v>333</v>
      </c>
      <c r="D199" s="153" t="s">
        <v>213</v>
      </c>
      <c r="E199" s="154" t="s">
        <v>967</v>
      </c>
      <c r="F199" s="155" t="s">
        <v>968</v>
      </c>
      <c r="G199" s="156" t="s">
        <v>385</v>
      </c>
      <c r="H199" s="157">
        <v>1</v>
      </c>
      <c r="I199" s="158"/>
      <c r="J199" s="159">
        <f t="shared" ref="J199:J210" si="30">ROUND(I199*H199,2)</f>
        <v>0</v>
      </c>
      <c r="K199" s="160"/>
      <c r="L199" s="30"/>
      <c r="M199" s="161" t="s">
        <v>1</v>
      </c>
      <c r="N199" s="162" t="s">
        <v>37</v>
      </c>
      <c r="O199" s="58"/>
      <c r="P199" s="163">
        <f t="shared" ref="P199:P210" si="31">O199*H199</f>
        <v>0</v>
      </c>
      <c r="Q199" s="163">
        <v>0</v>
      </c>
      <c r="R199" s="163">
        <f t="shared" ref="R199:R210" si="32">Q199*H199</f>
        <v>0</v>
      </c>
      <c r="S199" s="163">
        <v>0</v>
      </c>
      <c r="T199" s="164">
        <f t="shared" ref="T199:T210" si="33"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217</v>
      </c>
      <c r="AT199" s="165" t="s">
        <v>213</v>
      </c>
      <c r="AU199" s="165" t="s">
        <v>78</v>
      </c>
      <c r="AY199" s="14" t="s">
        <v>211</v>
      </c>
      <c r="BE199" s="166">
        <f t="shared" ref="BE199:BE210" si="34">IF(N199="základná",J199,0)</f>
        <v>0</v>
      </c>
      <c r="BF199" s="166">
        <f t="shared" ref="BF199:BF210" si="35">IF(N199="znížená",J199,0)</f>
        <v>0</v>
      </c>
      <c r="BG199" s="166">
        <f t="shared" ref="BG199:BG210" si="36">IF(N199="zákl. prenesená",J199,0)</f>
        <v>0</v>
      </c>
      <c r="BH199" s="166">
        <f t="shared" ref="BH199:BH210" si="37">IF(N199="zníž. prenesená",J199,0)</f>
        <v>0</v>
      </c>
      <c r="BI199" s="166">
        <f t="shared" ref="BI199:BI210" si="38">IF(N199="nulová",J199,0)</f>
        <v>0</v>
      </c>
      <c r="BJ199" s="14" t="s">
        <v>84</v>
      </c>
      <c r="BK199" s="166">
        <f t="shared" ref="BK199:BK210" si="39">ROUND(I199*H199,2)</f>
        <v>0</v>
      </c>
      <c r="BL199" s="14" t="s">
        <v>217</v>
      </c>
      <c r="BM199" s="165" t="s">
        <v>451</v>
      </c>
    </row>
    <row r="200" spans="1:65" s="2" customFormat="1" ht="33" customHeight="1" x14ac:dyDescent="0.2">
      <c r="A200" s="29"/>
      <c r="B200" s="152"/>
      <c r="C200" s="153" t="s">
        <v>441</v>
      </c>
      <c r="D200" s="153" t="s">
        <v>213</v>
      </c>
      <c r="E200" s="154" t="s">
        <v>969</v>
      </c>
      <c r="F200" s="155" t="s">
        <v>926</v>
      </c>
      <c r="G200" s="156" t="s">
        <v>385</v>
      </c>
      <c r="H200" s="157">
        <v>2</v>
      </c>
      <c r="I200" s="158"/>
      <c r="J200" s="159">
        <f t="shared" si="30"/>
        <v>0</v>
      </c>
      <c r="K200" s="160"/>
      <c r="L200" s="30"/>
      <c r="M200" s="161" t="s">
        <v>1</v>
      </c>
      <c r="N200" s="162" t="s">
        <v>37</v>
      </c>
      <c r="O200" s="58"/>
      <c r="P200" s="163">
        <f t="shared" si="31"/>
        <v>0</v>
      </c>
      <c r="Q200" s="163">
        <v>0</v>
      </c>
      <c r="R200" s="163">
        <f t="shared" si="32"/>
        <v>0</v>
      </c>
      <c r="S200" s="163">
        <v>0</v>
      </c>
      <c r="T200" s="164">
        <f t="shared" si="3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217</v>
      </c>
      <c r="AT200" s="165" t="s">
        <v>213</v>
      </c>
      <c r="AU200" s="165" t="s">
        <v>78</v>
      </c>
      <c r="AY200" s="14" t="s">
        <v>211</v>
      </c>
      <c r="BE200" s="166">
        <f t="shared" si="34"/>
        <v>0</v>
      </c>
      <c r="BF200" s="166">
        <f t="shared" si="35"/>
        <v>0</v>
      </c>
      <c r="BG200" s="166">
        <f t="shared" si="36"/>
        <v>0</v>
      </c>
      <c r="BH200" s="166">
        <f t="shared" si="37"/>
        <v>0</v>
      </c>
      <c r="BI200" s="166">
        <f t="shared" si="38"/>
        <v>0</v>
      </c>
      <c r="BJ200" s="14" t="s">
        <v>84</v>
      </c>
      <c r="BK200" s="166">
        <f t="shared" si="39"/>
        <v>0</v>
      </c>
      <c r="BL200" s="14" t="s">
        <v>217</v>
      </c>
      <c r="BM200" s="165" t="s">
        <v>454</v>
      </c>
    </row>
    <row r="201" spans="1:65" s="2" customFormat="1" ht="24.2" customHeight="1" x14ac:dyDescent="0.2">
      <c r="A201" s="29"/>
      <c r="B201" s="152"/>
      <c r="C201" s="153" t="s">
        <v>336</v>
      </c>
      <c r="D201" s="153" t="s">
        <v>213</v>
      </c>
      <c r="E201" s="154" t="s">
        <v>970</v>
      </c>
      <c r="F201" s="155" t="s">
        <v>971</v>
      </c>
      <c r="G201" s="156" t="s">
        <v>385</v>
      </c>
      <c r="H201" s="157">
        <v>7</v>
      </c>
      <c r="I201" s="158"/>
      <c r="J201" s="159">
        <f t="shared" si="30"/>
        <v>0</v>
      </c>
      <c r="K201" s="160"/>
      <c r="L201" s="30"/>
      <c r="M201" s="161" t="s">
        <v>1</v>
      </c>
      <c r="N201" s="162" t="s">
        <v>37</v>
      </c>
      <c r="O201" s="58"/>
      <c r="P201" s="163">
        <f t="shared" si="31"/>
        <v>0</v>
      </c>
      <c r="Q201" s="163">
        <v>0</v>
      </c>
      <c r="R201" s="163">
        <f t="shared" si="32"/>
        <v>0</v>
      </c>
      <c r="S201" s="163">
        <v>0</v>
      </c>
      <c r="T201" s="164">
        <f t="shared" si="3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217</v>
      </c>
      <c r="AT201" s="165" t="s">
        <v>213</v>
      </c>
      <c r="AU201" s="165" t="s">
        <v>78</v>
      </c>
      <c r="AY201" s="14" t="s">
        <v>211</v>
      </c>
      <c r="BE201" s="166">
        <f t="shared" si="34"/>
        <v>0</v>
      </c>
      <c r="BF201" s="166">
        <f t="shared" si="35"/>
        <v>0</v>
      </c>
      <c r="BG201" s="166">
        <f t="shared" si="36"/>
        <v>0</v>
      </c>
      <c r="BH201" s="166">
        <f t="shared" si="37"/>
        <v>0</v>
      </c>
      <c r="BI201" s="166">
        <f t="shared" si="38"/>
        <v>0</v>
      </c>
      <c r="BJ201" s="14" t="s">
        <v>84</v>
      </c>
      <c r="BK201" s="166">
        <f t="shared" si="39"/>
        <v>0</v>
      </c>
      <c r="BL201" s="14" t="s">
        <v>217</v>
      </c>
      <c r="BM201" s="165" t="s">
        <v>458</v>
      </c>
    </row>
    <row r="202" spans="1:65" s="2" customFormat="1" ht="24.2" customHeight="1" x14ac:dyDescent="0.2">
      <c r="A202" s="29"/>
      <c r="B202" s="152"/>
      <c r="C202" s="153" t="s">
        <v>448</v>
      </c>
      <c r="D202" s="153" t="s">
        <v>213</v>
      </c>
      <c r="E202" s="154" t="s">
        <v>972</v>
      </c>
      <c r="F202" s="155" t="s">
        <v>973</v>
      </c>
      <c r="G202" s="156" t="s">
        <v>385</v>
      </c>
      <c r="H202" s="157">
        <v>1</v>
      </c>
      <c r="I202" s="158"/>
      <c r="J202" s="159">
        <f t="shared" si="30"/>
        <v>0</v>
      </c>
      <c r="K202" s="160"/>
      <c r="L202" s="30"/>
      <c r="M202" s="161" t="s">
        <v>1</v>
      </c>
      <c r="N202" s="162" t="s">
        <v>37</v>
      </c>
      <c r="O202" s="58"/>
      <c r="P202" s="163">
        <f t="shared" si="31"/>
        <v>0</v>
      </c>
      <c r="Q202" s="163">
        <v>0</v>
      </c>
      <c r="R202" s="163">
        <f t="shared" si="32"/>
        <v>0</v>
      </c>
      <c r="S202" s="163">
        <v>0</v>
      </c>
      <c r="T202" s="164">
        <f t="shared" si="3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217</v>
      </c>
      <c r="AT202" s="165" t="s">
        <v>213</v>
      </c>
      <c r="AU202" s="165" t="s">
        <v>78</v>
      </c>
      <c r="AY202" s="14" t="s">
        <v>211</v>
      </c>
      <c r="BE202" s="166">
        <f t="shared" si="34"/>
        <v>0</v>
      </c>
      <c r="BF202" s="166">
        <f t="shared" si="35"/>
        <v>0</v>
      </c>
      <c r="BG202" s="166">
        <f t="shared" si="36"/>
        <v>0</v>
      </c>
      <c r="BH202" s="166">
        <f t="shared" si="37"/>
        <v>0</v>
      </c>
      <c r="BI202" s="166">
        <f t="shared" si="38"/>
        <v>0</v>
      </c>
      <c r="BJ202" s="14" t="s">
        <v>84</v>
      </c>
      <c r="BK202" s="166">
        <f t="shared" si="39"/>
        <v>0</v>
      </c>
      <c r="BL202" s="14" t="s">
        <v>217</v>
      </c>
      <c r="BM202" s="165" t="s">
        <v>461</v>
      </c>
    </row>
    <row r="203" spans="1:65" s="2" customFormat="1" ht="24.2" customHeight="1" x14ac:dyDescent="0.2">
      <c r="A203" s="29"/>
      <c r="B203" s="152"/>
      <c r="C203" s="153" t="s">
        <v>340</v>
      </c>
      <c r="D203" s="153" t="s">
        <v>213</v>
      </c>
      <c r="E203" s="154" t="s">
        <v>974</v>
      </c>
      <c r="F203" s="155" t="s">
        <v>975</v>
      </c>
      <c r="G203" s="156" t="s">
        <v>871</v>
      </c>
      <c r="H203" s="157">
        <v>5</v>
      </c>
      <c r="I203" s="158"/>
      <c r="J203" s="159">
        <f t="shared" si="30"/>
        <v>0</v>
      </c>
      <c r="K203" s="160"/>
      <c r="L203" s="30"/>
      <c r="M203" s="161" t="s">
        <v>1</v>
      </c>
      <c r="N203" s="162" t="s">
        <v>37</v>
      </c>
      <c r="O203" s="58"/>
      <c r="P203" s="163">
        <f t="shared" si="31"/>
        <v>0</v>
      </c>
      <c r="Q203" s="163">
        <v>0</v>
      </c>
      <c r="R203" s="163">
        <f t="shared" si="32"/>
        <v>0</v>
      </c>
      <c r="S203" s="163">
        <v>0</v>
      </c>
      <c r="T203" s="164">
        <f t="shared" si="3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217</v>
      </c>
      <c r="AT203" s="165" t="s">
        <v>213</v>
      </c>
      <c r="AU203" s="165" t="s">
        <v>78</v>
      </c>
      <c r="AY203" s="14" t="s">
        <v>211</v>
      </c>
      <c r="BE203" s="166">
        <f t="shared" si="34"/>
        <v>0</v>
      </c>
      <c r="BF203" s="166">
        <f t="shared" si="35"/>
        <v>0</v>
      </c>
      <c r="BG203" s="166">
        <f t="shared" si="36"/>
        <v>0</v>
      </c>
      <c r="BH203" s="166">
        <f t="shared" si="37"/>
        <v>0</v>
      </c>
      <c r="BI203" s="166">
        <f t="shared" si="38"/>
        <v>0</v>
      </c>
      <c r="BJ203" s="14" t="s">
        <v>84</v>
      </c>
      <c r="BK203" s="166">
        <f t="shared" si="39"/>
        <v>0</v>
      </c>
      <c r="BL203" s="14" t="s">
        <v>217</v>
      </c>
      <c r="BM203" s="165" t="s">
        <v>465</v>
      </c>
    </row>
    <row r="204" spans="1:65" s="2" customFormat="1" ht="24.2" customHeight="1" x14ac:dyDescent="0.2">
      <c r="A204" s="29"/>
      <c r="B204" s="152"/>
      <c r="C204" s="153" t="s">
        <v>455</v>
      </c>
      <c r="D204" s="153" t="s">
        <v>213</v>
      </c>
      <c r="E204" s="154" t="s">
        <v>976</v>
      </c>
      <c r="F204" s="155" t="s">
        <v>977</v>
      </c>
      <c r="G204" s="156" t="s">
        <v>871</v>
      </c>
      <c r="H204" s="157">
        <v>70</v>
      </c>
      <c r="I204" s="158"/>
      <c r="J204" s="159">
        <f t="shared" si="30"/>
        <v>0</v>
      </c>
      <c r="K204" s="160"/>
      <c r="L204" s="30"/>
      <c r="M204" s="161" t="s">
        <v>1</v>
      </c>
      <c r="N204" s="162" t="s">
        <v>37</v>
      </c>
      <c r="O204" s="58"/>
      <c r="P204" s="163">
        <f t="shared" si="31"/>
        <v>0</v>
      </c>
      <c r="Q204" s="163">
        <v>0</v>
      </c>
      <c r="R204" s="163">
        <f t="shared" si="32"/>
        <v>0</v>
      </c>
      <c r="S204" s="163">
        <v>0</v>
      </c>
      <c r="T204" s="164">
        <f t="shared" si="3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5" t="s">
        <v>217</v>
      </c>
      <c r="AT204" s="165" t="s">
        <v>213</v>
      </c>
      <c r="AU204" s="165" t="s">
        <v>78</v>
      </c>
      <c r="AY204" s="14" t="s">
        <v>211</v>
      </c>
      <c r="BE204" s="166">
        <f t="shared" si="34"/>
        <v>0</v>
      </c>
      <c r="BF204" s="166">
        <f t="shared" si="35"/>
        <v>0</v>
      </c>
      <c r="BG204" s="166">
        <f t="shared" si="36"/>
        <v>0</v>
      </c>
      <c r="BH204" s="166">
        <f t="shared" si="37"/>
        <v>0</v>
      </c>
      <c r="BI204" s="166">
        <f t="shared" si="38"/>
        <v>0</v>
      </c>
      <c r="BJ204" s="14" t="s">
        <v>84</v>
      </c>
      <c r="BK204" s="166">
        <f t="shared" si="39"/>
        <v>0</v>
      </c>
      <c r="BL204" s="14" t="s">
        <v>217</v>
      </c>
      <c r="BM204" s="165" t="s">
        <v>472</v>
      </c>
    </row>
    <row r="205" spans="1:65" s="2" customFormat="1" ht="24.2" customHeight="1" x14ac:dyDescent="0.2">
      <c r="A205" s="29"/>
      <c r="B205" s="152"/>
      <c r="C205" s="153" t="s">
        <v>343</v>
      </c>
      <c r="D205" s="153" t="s">
        <v>213</v>
      </c>
      <c r="E205" s="154" t="s">
        <v>912</v>
      </c>
      <c r="F205" s="155" t="s">
        <v>913</v>
      </c>
      <c r="G205" s="156" t="s">
        <v>216</v>
      </c>
      <c r="H205" s="157">
        <v>4</v>
      </c>
      <c r="I205" s="158"/>
      <c r="J205" s="159">
        <f t="shared" si="30"/>
        <v>0</v>
      </c>
      <c r="K205" s="160"/>
      <c r="L205" s="30"/>
      <c r="M205" s="161" t="s">
        <v>1</v>
      </c>
      <c r="N205" s="162" t="s">
        <v>37</v>
      </c>
      <c r="O205" s="58"/>
      <c r="P205" s="163">
        <f t="shared" si="31"/>
        <v>0</v>
      </c>
      <c r="Q205" s="163">
        <v>0</v>
      </c>
      <c r="R205" s="163">
        <f t="shared" si="32"/>
        <v>0</v>
      </c>
      <c r="S205" s="163">
        <v>0</v>
      </c>
      <c r="T205" s="164">
        <f t="shared" si="3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5" t="s">
        <v>217</v>
      </c>
      <c r="AT205" s="165" t="s">
        <v>213</v>
      </c>
      <c r="AU205" s="165" t="s">
        <v>78</v>
      </c>
      <c r="AY205" s="14" t="s">
        <v>211</v>
      </c>
      <c r="BE205" s="166">
        <f t="shared" si="34"/>
        <v>0</v>
      </c>
      <c r="BF205" s="166">
        <f t="shared" si="35"/>
        <v>0</v>
      </c>
      <c r="BG205" s="166">
        <f t="shared" si="36"/>
        <v>0</v>
      </c>
      <c r="BH205" s="166">
        <f t="shared" si="37"/>
        <v>0</v>
      </c>
      <c r="BI205" s="166">
        <f t="shared" si="38"/>
        <v>0</v>
      </c>
      <c r="BJ205" s="14" t="s">
        <v>84</v>
      </c>
      <c r="BK205" s="166">
        <f t="shared" si="39"/>
        <v>0</v>
      </c>
      <c r="BL205" s="14" t="s">
        <v>217</v>
      </c>
      <c r="BM205" s="165" t="s">
        <v>468</v>
      </c>
    </row>
    <row r="206" spans="1:65" s="2" customFormat="1" ht="24.2" customHeight="1" x14ac:dyDescent="0.2">
      <c r="A206" s="29"/>
      <c r="B206" s="152"/>
      <c r="C206" s="153" t="s">
        <v>462</v>
      </c>
      <c r="D206" s="153" t="s">
        <v>213</v>
      </c>
      <c r="E206" s="154" t="s">
        <v>944</v>
      </c>
      <c r="F206" s="155" t="s">
        <v>945</v>
      </c>
      <c r="G206" s="156" t="s">
        <v>216</v>
      </c>
      <c r="H206" s="157">
        <v>10</v>
      </c>
      <c r="I206" s="158"/>
      <c r="J206" s="159">
        <f t="shared" si="30"/>
        <v>0</v>
      </c>
      <c r="K206" s="160"/>
      <c r="L206" s="30"/>
      <c r="M206" s="161" t="s">
        <v>1</v>
      </c>
      <c r="N206" s="162" t="s">
        <v>37</v>
      </c>
      <c r="O206" s="58"/>
      <c r="P206" s="163">
        <f t="shared" si="31"/>
        <v>0</v>
      </c>
      <c r="Q206" s="163">
        <v>0</v>
      </c>
      <c r="R206" s="163">
        <f t="shared" si="32"/>
        <v>0</v>
      </c>
      <c r="S206" s="163">
        <v>0</v>
      </c>
      <c r="T206" s="164">
        <f t="shared" si="3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217</v>
      </c>
      <c r="AT206" s="165" t="s">
        <v>213</v>
      </c>
      <c r="AU206" s="165" t="s">
        <v>78</v>
      </c>
      <c r="AY206" s="14" t="s">
        <v>211</v>
      </c>
      <c r="BE206" s="166">
        <f t="shared" si="34"/>
        <v>0</v>
      </c>
      <c r="BF206" s="166">
        <f t="shared" si="35"/>
        <v>0</v>
      </c>
      <c r="BG206" s="166">
        <f t="shared" si="36"/>
        <v>0</v>
      </c>
      <c r="BH206" s="166">
        <f t="shared" si="37"/>
        <v>0</v>
      </c>
      <c r="BI206" s="166">
        <f t="shared" si="38"/>
        <v>0</v>
      </c>
      <c r="BJ206" s="14" t="s">
        <v>84</v>
      </c>
      <c r="BK206" s="166">
        <f t="shared" si="39"/>
        <v>0</v>
      </c>
      <c r="BL206" s="14" t="s">
        <v>217</v>
      </c>
      <c r="BM206" s="165" t="s">
        <v>475</v>
      </c>
    </row>
    <row r="207" spans="1:65" s="2" customFormat="1" ht="33" customHeight="1" x14ac:dyDescent="0.2">
      <c r="A207" s="29"/>
      <c r="B207" s="152"/>
      <c r="C207" s="153" t="s">
        <v>347</v>
      </c>
      <c r="D207" s="153" t="s">
        <v>213</v>
      </c>
      <c r="E207" s="154" t="s">
        <v>978</v>
      </c>
      <c r="F207" s="155" t="s">
        <v>979</v>
      </c>
      <c r="G207" s="156" t="s">
        <v>385</v>
      </c>
      <c r="H207" s="157">
        <v>2</v>
      </c>
      <c r="I207" s="158"/>
      <c r="J207" s="159">
        <f t="shared" si="30"/>
        <v>0</v>
      </c>
      <c r="K207" s="160"/>
      <c r="L207" s="30"/>
      <c r="M207" s="161" t="s">
        <v>1</v>
      </c>
      <c r="N207" s="162" t="s">
        <v>37</v>
      </c>
      <c r="O207" s="58"/>
      <c r="P207" s="163">
        <f t="shared" si="31"/>
        <v>0</v>
      </c>
      <c r="Q207" s="163">
        <v>0</v>
      </c>
      <c r="R207" s="163">
        <f t="shared" si="32"/>
        <v>0</v>
      </c>
      <c r="S207" s="163">
        <v>0</v>
      </c>
      <c r="T207" s="164">
        <f t="shared" si="3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 t="s">
        <v>217</v>
      </c>
      <c r="AT207" s="165" t="s">
        <v>213</v>
      </c>
      <c r="AU207" s="165" t="s">
        <v>78</v>
      </c>
      <c r="AY207" s="14" t="s">
        <v>211</v>
      </c>
      <c r="BE207" s="166">
        <f t="shared" si="34"/>
        <v>0</v>
      </c>
      <c r="BF207" s="166">
        <f t="shared" si="35"/>
        <v>0</v>
      </c>
      <c r="BG207" s="166">
        <f t="shared" si="36"/>
        <v>0</v>
      </c>
      <c r="BH207" s="166">
        <f t="shared" si="37"/>
        <v>0</v>
      </c>
      <c r="BI207" s="166">
        <f t="shared" si="38"/>
        <v>0</v>
      </c>
      <c r="BJ207" s="14" t="s">
        <v>84</v>
      </c>
      <c r="BK207" s="166">
        <f t="shared" si="39"/>
        <v>0</v>
      </c>
      <c r="BL207" s="14" t="s">
        <v>217</v>
      </c>
      <c r="BM207" s="165" t="s">
        <v>479</v>
      </c>
    </row>
    <row r="208" spans="1:65" s="2" customFormat="1" ht="33" customHeight="1" x14ac:dyDescent="0.2">
      <c r="A208" s="29"/>
      <c r="B208" s="152"/>
      <c r="C208" s="153" t="s">
        <v>469</v>
      </c>
      <c r="D208" s="153" t="s">
        <v>213</v>
      </c>
      <c r="E208" s="154" t="s">
        <v>980</v>
      </c>
      <c r="F208" s="155" t="s">
        <v>981</v>
      </c>
      <c r="G208" s="156" t="s">
        <v>385</v>
      </c>
      <c r="H208" s="157">
        <v>4</v>
      </c>
      <c r="I208" s="158"/>
      <c r="J208" s="159">
        <f t="shared" si="30"/>
        <v>0</v>
      </c>
      <c r="K208" s="160"/>
      <c r="L208" s="30"/>
      <c r="M208" s="161" t="s">
        <v>1</v>
      </c>
      <c r="N208" s="162" t="s">
        <v>37</v>
      </c>
      <c r="O208" s="58"/>
      <c r="P208" s="163">
        <f t="shared" si="31"/>
        <v>0</v>
      </c>
      <c r="Q208" s="163">
        <v>0</v>
      </c>
      <c r="R208" s="163">
        <f t="shared" si="32"/>
        <v>0</v>
      </c>
      <c r="S208" s="163">
        <v>0</v>
      </c>
      <c r="T208" s="164">
        <f t="shared" si="3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217</v>
      </c>
      <c r="AT208" s="165" t="s">
        <v>213</v>
      </c>
      <c r="AU208" s="165" t="s">
        <v>78</v>
      </c>
      <c r="AY208" s="14" t="s">
        <v>211</v>
      </c>
      <c r="BE208" s="166">
        <f t="shared" si="34"/>
        <v>0</v>
      </c>
      <c r="BF208" s="166">
        <f t="shared" si="35"/>
        <v>0</v>
      </c>
      <c r="BG208" s="166">
        <f t="shared" si="36"/>
        <v>0</v>
      </c>
      <c r="BH208" s="166">
        <f t="shared" si="37"/>
        <v>0</v>
      </c>
      <c r="BI208" s="166">
        <f t="shared" si="38"/>
        <v>0</v>
      </c>
      <c r="BJ208" s="14" t="s">
        <v>84</v>
      </c>
      <c r="BK208" s="166">
        <f t="shared" si="39"/>
        <v>0</v>
      </c>
      <c r="BL208" s="14" t="s">
        <v>217</v>
      </c>
      <c r="BM208" s="165" t="s">
        <v>482</v>
      </c>
    </row>
    <row r="209" spans="1:65" s="2" customFormat="1" ht="16.5" customHeight="1" x14ac:dyDescent="0.2">
      <c r="A209" s="29"/>
      <c r="B209" s="152"/>
      <c r="C209" s="153" t="s">
        <v>350</v>
      </c>
      <c r="D209" s="153" t="s">
        <v>213</v>
      </c>
      <c r="E209" s="154" t="s">
        <v>916</v>
      </c>
      <c r="F209" s="155" t="s">
        <v>917</v>
      </c>
      <c r="G209" s="156" t="s">
        <v>767</v>
      </c>
      <c r="H209" s="157">
        <v>18</v>
      </c>
      <c r="I209" s="158"/>
      <c r="J209" s="159">
        <f t="shared" si="30"/>
        <v>0</v>
      </c>
      <c r="K209" s="160"/>
      <c r="L209" s="30"/>
      <c r="M209" s="161" t="s">
        <v>1</v>
      </c>
      <c r="N209" s="162" t="s">
        <v>37</v>
      </c>
      <c r="O209" s="58"/>
      <c r="P209" s="163">
        <f t="shared" si="31"/>
        <v>0</v>
      </c>
      <c r="Q209" s="163">
        <v>0</v>
      </c>
      <c r="R209" s="163">
        <f t="shared" si="32"/>
        <v>0</v>
      </c>
      <c r="S209" s="163">
        <v>0</v>
      </c>
      <c r="T209" s="164">
        <f t="shared" si="3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217</v>
      </c>
      <c r="AT209" s="165" t="s">
        <v>213</v>
      </c>
      <c r="AU209" s="165" t="s">
        <v>78</v>
      </c>
      <c r="AY209" s="14" t="s">
        <v>211</v>
      </c>
      <c r="BE209" s="166">
        <f t="shared" si="34"/>
        <v>0</v>
      </c>
      <c r="BF209" s="166">
        <f t="shared" si="35"/>
        <v>0</v>
      </c>
      <c r="BG209" s="166">
        <f t="shared" si="36"/>
        <v>0</v>
      </c>
      <c r="BH209" s="166">
        <f t="shared" si="37"/>
        <v>0</v>
      </c>
      <c r="BI209" s="166">
        <f t="shared" si="38"/>
        <v>0</v>
      </c>
      <c r="BJ209" s="14" t="s">
        <v>84</v>
      </c>
      <c r="BK209" s="166">
        <f t="shared" si="39"/>
        <v>0</v>
      </c>
      <c r="BL209" s="14" t="s">
        <v>217</v>
      </c>
      <c r="BM209" s="165" t="s">
        <v>486</v>
      </c>
    </row>
    <row r="210" spans="1:65" s="2" customFormat="1" ht="16.5" customHeight="1" x14ac:dyDescent="0.2">
      <c r="A210" s="29"/>
      <c r="B210" s="152"/>
      <c r="C210" s="153" t="s">
        <v>476</v>
      </c>
      <c r="D210" s="153" t="s">
        <v>213</v>
      </c>
      <c r="E210" s="154" t="s">
        <v>918</v>
      </c>
      <c r="F210" s="155" t="s">
        <v>919</v>
      </c>
      <c r="G210" s="156" t="s">
        <v>920</v>
      </c>
      <c r="H210" s="157">
        <v>14</v>
      </c>
      <c r="I210" s="158"/>
      <c r="J210" s="159">
        <f t="shared" si="30"/>
        <v>0</v>
      </c>
      <c r="K210" s="160"/>
      <c r="L210" s="30"/>
      <c r="M210" s="161" t="s">
        <v>1</v>
      </c>
      <c r="N210" s="162" t="s">
        <v>37</v>
      </c>
      <c r="O210" s="58"/>
      <c r="P210" s="163">
        <f t="shared" si="31"/>
        <v>0</v>
      </c>
      <c r="Q210" s="163">
        <v>0</v>
      </c>
      <c r="R210" s="163">
        <f t="shared" si="32"/>
        <v>0</v>
      </c>
      <c r="S210" s="163">
        <v>0</v>
      </c>
      <c r="T210" s="164">
        <f t="shared" si="3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5" t="s">
        <v>217</v>
      </c>
      <c r="AT210" s="165" t="s">
        <v>213</v>
      </c>
      <c r="AU210" s="165" t="s">
        <v>78</v>
      </c>
      <c r="AY210" s="14" t="s">
        <v>211</v>
      </c>
      <c r="BE210" s="166">
        <f t="shared" si="34"/>
        <v>0</v>
      </c>
      <c r="BF210" s="166">
        <f t="shared" si="35"/>
        <v>0</v>
      </c>
      <c r="BG210" s="166">
        <f t="shared" si="36"/>
        <v>0</v>
      </c>
      <c r="BH210" s="166">
        <f t="shared" si="37"/>
        <v>0</v>
      </c>
      <c r="BI210" s="166">
        <f t="shared" si="38"/>
        <v>0</v>
      </c>
      <c r="BJ210" s="14" t="s">
        <v>84</v>
      </c>
      <c r="BK210" s="166">
        <f t="shared" si="39"/>
        <v>0</v>
      </c>
      <c r="BL210" s="14" t="s">
        <v>217</v>
      </c>
      <c r="BM210" s="165" t="s">
        <v>489</v>
      </c>
    </row>
    <row r="211" spans="1:65" s="12" customFormat="1" ht="25.9" customHeight="1" x14ac:dyDescent="0.2">
      <c r="B211" s="139"/>
      <c r="D211" s="140" t="s">
        <v>70</v>
      </c>
      <c r="E211" s="141" t="s">
        <v>982</v>
      </c>
      <c r="F211" s="141" t="s">
        <v>983</v>
      </c>
      <c r="I211" s="142"/>
      <c r="J211" s="143">
        <f>BK211</f>
        <v>0</v>
      </c>
      <c r="L211" s="139"/>
      <c r="M211" s="144"/>
      <c r="N211" s="145"/>
      <c r="O211" s="145"/>
      <c r="P211" s="146">
        <f>SUM(P212:P231)</f>
        <v>0</v>
      </c>
      <c r="Q211" s="145"/>
      <c r="R211" s="146">
        <f>SUM(R212:R231)</f>
        <v>0</v>
      </c>
      <c r="S211" s="145"/>
      <c r="T211" s="147">
        <f>SUM(T212:T231)</f>
        <v>0</v>
      </c>
      <c r="AR211" s="140" t="s">
        <v>78</v>
      </c>
      <c r="AT211" s="148" t="s">
        <v>70</v>
      </c>
      <c r="AU211" s="148" t="s">
        <v>71</v>
      </c>
      <c r="AY211" s="140" t="s">
        <v>211</v>
      </c>
      <c r="BK211" s="149">
        <f>SUM(BK212:BK231)</f>
        <v>0</v>
      </c>
    </row>
    <row r="212" spans="1:65" s="2" customFormat="1" ht="66.75" customHeight="1" x14ac:dyDescent="0.2">
      <c r="A212" s="29"/>
      <c r="B212" s="152"/>
      <c r="C212" s="153" t="s">
        <v>354</v>
      </c>
      <c r="D212" s="153" t="s">
        <v>213</v>
      </c>
      <c r="E212" s="154" t="s">
        <v>984</v>
      </c>
      <c r="F212" s="155" t="s">
        <v>985</v>
      </c>
      <c r="G212" s="156" t="s">
        <v>385</v>
      </c>
      <c r="H212" s="157">
        <v>1</v>
      </c>
      <c r="I212" s="158"/>
      <c r="J212" s="159">
        <f t="shared" ref="J212:J231" si="40">ROUND(I212*H212,2)</f>
        <v>0</v>
      </c>
      <c r="K212" s="160"/>
      <c r="L212" s="30"/>
      <c r="M212" s="161" t="s">
        <v>1</v>
      </c>
      <c r="N212" s="162" t="s">
        <v>37</v>
      </c>
      <c r="O212" s="58"/>
      <c r="P212" s="163">
        <f t="shared" ref="P212:P231" si="41">O212*H212</f>
        <v>0</v>
      </c>
      <c r="Q212" s="163">
        <v>0</v>
      </c>
      <c r="R212" s="163">
        <f t="shared" ref="R212:R231" si="42">Q212*H212</f>
        <v>0</v>
      </c>
      <c r="S212" s="163">
        <v>0</v>
      </c>
      <c r="T212" s="164">
        <f t="shared" ref="T212:T231" si="43"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5" t="s">
        <v>217</v>
      </c>
      <c r="AT212" s="165" t="s">
        <v>213</v>
      </c>
      <c r="AU212" s="165" t="s">
        <v>78</v>
      </c>
      <c r="AY212" s="14" t="s">
        <v>211</v>
      </c>
      <c r="BE212" s="166">
        <f t="shared" ref="BE212:BE231" si="44">IF(N212="základná",J212,0)</f>
        <v>0</v>
      </c>
      <c r="BF212" s="166">
        <f t="shared" ref="BF212:BF231" si="45">IF(N212="znížená",J212,0)</f>
        <v>0</v>
      </c>
      <c r="BG212" s="166">
        <f t="shared" ref="BG212:BG231" si="46">IF(N212="zákl. prenesená",J212,0)</f>
        <v>0</v>
      </c>
      <c r="BH212" s="166">
        <f t="shared" ref="BH212:BH231" si="47">IF(N212="zníž. prenesená",J212,0)</f>
        <v>0</v>
      </c>
      <c r="BI212" s="166">
        <f t="shared" ref="BI212:BI231" si="48">IF(N212="nulová",J212,0)</f>
        <v>0</v>
      </c>
      <c r="BJ212" s="14" t="s">
        <v>84</v>
      </c>
      <c r="BK212" s="166">
        <f t="shared" ref="BK212:BK231" si="49">ROUND(I212*H212,2)</f>
        <v>0</v>
      </c>
      <c r="BL212" s="14" t="s">
        <v>217</v>
      </c>
      <c r="BM212" s="165" t="s">
        <v>493</v>
      </c>
    </row>
    <row r="213" spans="1:65" s="2" customFormat="1" ht="33" customHeight="1" x14ac:dyDescent="0.2">
      <c r="A213" s="29"/>
      <c r="B213" s="152"/>
      <c r="C213" s="153" t="s">
        <v>483</v>
      </c>
      <c r="D213" s="153" t="s">
        <v>213</v>
      </c>
      <c r="E213" s="154" t="s">
        <v>986</v>
      </c>
      <c r="F213" s="155" t="s">
        <v>926</v>
      </c>
      <c r="G213" s="156" t="s">
        <v>385</v>
      </c>
      <c r="H213" s="157">
        <v>2</v>
      </c>
      <c r="I213" s="158"/>
      <c r="J213" s="159">
        <f t="shared" si="40"/>
        <v>0</v>
      </c>
      <c r="K213" s="160"/>
      <c r="L213" s="30"/>
      <c r="M213" s="161" t="s">
        <v>1</v>
      </c>
      <c r="N213" s="162" t="s">
        <v>37</v>
      </c>
      <c r="O213" s="58"/>
      <c r="P213" s="163">
        <f t="shared" si="41"/>
        <v>0</v>
      </c>
      <c r="Q213" s="163">
        <v>0</v>
      </c>
      <c r="R213" s="163">
        <f t="shared" si="42"/>
        <v>0</v>
      </c>
      <c r="S213" s="163">
        <v>0</v>
      </c>
      <c r="T213" s="164">
        <f t="shared" si="4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5" t="s">
        <v>217</v>
      </c>
      <c r="AT213" s="165" t="s">
        <v>213</v>
      </c>
      <c r="AU213" s="165" t="s">
        <v>78</v>
      </c>
      <c r="AY213" s="14" t="s">
        <v>211</v>
      </c>
      <c r="BE213" s="166">
        <f t="shared" si="44"/>
        <v>0</v>
      </c>
      <c r="BF213" s="166">
        <f t="shared" si="45"/>
        <v>0</v>
      </c>
      <c r="BG213" s="166">
        <f t="shared" si="46"/>
        <v>0</v>
      </c>
      <c r="BH213" s="166">
        <f t="shared" si="47"/>
        <v>0</v>
      </c>
      <c r="BI213" s="166">
        <f t="shared" si="48"/>
        <v>0</v>
      </c>
      <c r="BJ213" s="14" t="s">
        <v>84</v>
      </c>
      <c r="BK213" s="166">
        <f t="shared" si="49"/>
        <v>0</v>
      </c>
      <c r="BL213" s="14" t="s">
        <v>217</v>
      </c>
      <c r="BM213" s="165" t="s">
        <v>496</v>
      </c>
    </row>
    <row r="214" spans="1:65" s="2" customFormat="1" ht="24.2" customHeight="1" x14ac:dyDescent="0.2">
      <c r="A214" s="29"/>
      <c r="B214" s="152"/>
      <c r="C214" s="153" t="s">
        <v>357</v>
      </c>
      <c r="D214" s="153" t="s">
        <v>213</v>
      </c>
      <c r="E214" s="154" t="s">
        <v>987</v>
      </c>
      <c r="F214" s="155" t="s">
        <v>988</v>
      </c>
      <c r="G214" s="156" t="s">
        <v>385</v>
      </c>
      <c r="H214" s="157">
        <v>1</v>
      </c>
      <c r="I214" s="158"/>
      <c r="J214" s="159">
        <f t="shared" si="40"/>
        <v>0</v>
      </c>
      <c r="K214" s="160"/>
      <c r="L214" s="30"/>
      <c r="M214" s="161" t="s">
        <v>1</v>
      </c>
      <c r="N214" s="162" t="s">
        <v>37</v>
      </c>
      <c r="O214" s="58"/>
      <c r="P214" s="163">
        <f t="shared" si="41"/>
        <v>0</v>
      </c>
      <c r="Q214" s="163">
        <v>0</v>
      </c>
      <c r="R214" s="163">
        <f t="shared" si="42"/>
        <v>0</v>
      </c>
      <c r="S214" s="163">
        <v>0</v>
      </c>
      <c r="T214" s="164">
        <f t="shared" si="4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5" t="s">
        <v>217</v>
      </c>
      <c r="AT214" s="165" t="s">
        <v>213</v>
      </c>
      <c r="AU214" s="165" t="s">
        <v>78</v>
      </c>
      <c r="AY214" s="14" t="s">
        <v>211</v>
      </c>
      <c r="BE214" s="166">
        <f t="shared" si="44"/>
        <v>0</v>
      </c>
      <c r="BF214" s="166">
        <f t="shared" si="45"/>
        <v>0</v>
      </c>
      <c r="BG214" s="166">
        <f t="shared" si="46"/>
        <v>0</v>
      </c>
      <c r="BH214" s="166">
        <f t="shared" si="47"/>
        <v>0</v>
      </c>
      <c r="BI214" s="166">
        <f t="shared" si="48"/>
        <v>0</v>
      </c>
      <c r="BJ214" s="14" t="s">
        <v>84</v>
      </c>
      <c r="BK214" s="166">
        <f t="shared" si="49"/>
        <v>0</v>
      </c>
      <c r="BL214" s="14" t="s">
        <v>217</v>
      </c>
      <c r="BM214" s="165" t="s">
        <v>500</v>
      </c>
    </row>
    <row r="215" spans="1:65" s="2" customFormat="1" ht="24.2" customHeight="1" x14ac:dyDescent="0.2">
      <c r="A215" s="29"/>
      <c r="B215" s="152"/>
      <c r="C215" s="153" t="s">
        <v>490</v>
      </c>
      <c r="D215" s="153" t="s">
        <v>213</v>
      </c>
      <c r="E215" s="154" t="s">
        <v>989</v>
      </c>
      <c r="F215" s="155" t="s">
        <v>971</v>
      </c>
      <c r="G215" s="156" t="s">
        <v>385</v>
      </c>
      <c r="H215" s="157">
        <v>4</v>
      </c>
      <c r="I215" s="158"/>
      <c r="J215" s="159">
        <f t="shared" si="40"/>
        <v>0</v>
      </c>
      <c r="K215" s="160"/>
      <c r="L215" s="30"/>
      <c r="M215" s="161" t="s">
        <v>1</v>
      </c>
      <c r="N215" s="162" t="s">
        <v>37</v>
      </c>
      <c r="O215" s="58"/>
      <c r="P215" s="163">
        <f t="shared" si="41"/>
        <v>0</v>
      </c>
      <c r="Q215" s="163">
        <v>0</v>
      </c>
      <c r="R215" s="163">
        <f t="shared" si="42"/>
        <v>0</v>
      </c>
      <c r="S215" s="163">
        <v>0</v>
      </c>
      <c r="T215" s="164">
        <f t="shared" si="4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 t="s">
        <v>217</v>
      </c>
      <c r="AT215" s="165" t="s">
        <v>213</v>
      </c>
      <c r="AU215" s="165" t="s">
        <v>78</v>
      </c>
      <c r="AY215" s="14" t="s">
        <v>211</v>
      </c>
      <c r="BE215" s="166">
        <f t="shared" si="44"/>
        <v>0</v>
      </c>
      <c r="BF215" s="166">
        <f t="shared" si="45"/>
        <v>0</v>
      </c>
      <c r="BG215" s="166">
        <f t="shared" si="46"/>
        <v>0</v>
      </c>
      <c r="BH215" s="166">
        <f t="shared" si="47"/>
        <v>0</v>
      </c>
      <c r="BI215" s="166">
        <f t="shared" si="48"/>
        <v>0</v>
      </c>
      <c r="BJ215" s="14" t="s">
        <v>84</v>
      </c>
      <c r="BK215" s="166">
        <f t="shared" si="49"/>
        <v>0</v>
      </c>
      <c r="BL215" s="14" t="s">
        <v>217</v>
      </c>
      <c r="BM215" s="165" t="s">
        <v>503</v>
      </c>
    </row>
    <row r="216" spans="1:65" s="2" customFormat="1" ht="24.2" customHeight="1" x14ac:dyDescent="0.2">
      <c r="A216" s="29"/>
      <c r="B216" s="152"/>
      <c r="C216" s="153" t="s">
        <v>361</v>
      </c>
      <c r="D216" s="153" t="s">
        <v>213</v>
      </c>
      <c r="E216" s="154" t="s">
        <v>990</v>
      </c>
      <c r="F216" s="155" t="s">
        <v>991</v>
      </c>
      <c r="G216" s="156" t="s">
        <v>385</v>
      </c>
      <c r="H216" s="157">
        <v>1</v>
      </c>
      <c r="I216" s="158"/>
      <c r="J216" s="159">
        <f t="shared" si="40"/>
        <v>0</v>
      </c>
      <c r="K216" s="160"/>
      <c r="L216" s="30"/>
      <c r="M216" s="161" t="s">
        <v>1</v>
      </c>
      <c r="N216" s="162" t="s">
        <v>37</v>
      </c>
      <c r="O216" s="58"/>
      <c r="P216" s="163">
        <f t="shared" si="41"/>
        <v>0</v>
      </c>
      <c r="Q216" s="163">
        <v>0</v>
      </c>
      <c r="R216" s="163">
        <f t="shared" si="42"/>
        <v>0</v>
      </c>
      <c r="S216" s="163">
        <v>0</v>
      </c>
      <c r="T216" s="164">
        <f t="shared" si="4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5" t="s">
        <v>217</v>
      </c>
      <c r="AT216" s="165" t="s">
        <v>213</v>
      </c>
      <c r="AU216" s="165" t="s">
        <v>78</v>
      </c>
      <c r="AY216" s="14" t="s">
        <v>211</v>
      </c>
      <c r="BE216" s="166">
        <f t="shared" si="44"/>
        <v>0</v>
      </c>
      <c r="BF216" s="166">
        <f t="shared" si="45"/>
        <v>0</v>
      </c>
      <c r="BG216" s="166">
        <f t="shared" si="46"/>
        <v>0</v>
      </c>
      <c r="BH216" s="166">
        <f t="shared" si="47"/>
        <v>0</v>
      </c>
      <c r="BI216" s="166">
        <f t="shared" si="48"/>
        <v>0</v>
      </c>
      <c r="BJ216" s="14" t="s">
        <v>84</v>
      </c>
      <c r="BK216" s="166">
        <f t="shared" si="49"/>
        <v>0</v>
      </c>
      <c r="BL216" s="14" t="s">
        <v>217</v>
      </c>
      <c r="BM216" s="165" t="s">
        <v>507</v>
      </c>
    </row>
    <row r="217" spans="1:65" s="2" customFormat="1" ht="24.2" customHeight="1" x14ac:dyDescent="0.2">
      <c r="A217" s="29"/>
      <c r="B217" s="152"/>
      <c r="C217" s="153" t="s">
        <v>497</v>
      </c>
      <c r="D217" s="153" t="s">
        <v>213</v>
      </c>
      <c r="E217" s="154" t="s">
        <v>992</v>
      </c>
      <c r="F217" s="155" t="s">
        <v>971</v>
      </c>
      <c r="G217" s="156" t="s">
        <v>385</v>
      </c>
      <c r="H217" s="157">
        <v>2</v>
      </c>
      <c r="I217" s="158"/>
      <c r="J217" s="159">
        <f t="shared" si="40"/>
        <v>0</v>
      </c>
      <c r="K217" s="160"/>
      <c r="L217" s="30"/>
      <c r="M217" s="161" t="s">
        <v>1</v>
      </c>
      <c r="N217" s="162" t="s">
        <v>37</v>
      </c>
      <c r="O217" s="58"/>
      <c r="P217" s="163">
        <f t="shared" si="41"/>
        <v>0</v>
      </c>
      <c r="Q217" s="163">
        <v>0</v>
      </c>
      <c r="R217" s="163">
        <f t="shared" si="42"/>
        <v>0</v>
      </c>
      <c r="S217" s="163">
        <v>0</v>
      </c>
      <c r="T217" s="164">
        <f t="shared" si="4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5" t="s">
        <v>217</v>
      </c>
      <c r="AT217" s="165" t="s">
        <v>213</v>
      </c>
      <c r="AU217" s="165" t="s">
        <v>78</v>
      </c>
      <c r="AY217" s="14" t="s">
        <v>211</v>
      </c>
      <c r="BE217" s="166">
        <f t="shared" si="44"/>
        <v>0</v>
      </c>
      <c r="BF217" s="166">
        <f t="shared" si="45"/>
        <v>0</v>
      </c>
      <c r="BG217" s="166">
        <f t="shared" si="46"/>
        <v>0</v>
      </c>
      <c r="BH217" s="166">
        <f t="shared" si="47"/>
        <v>0</v>
      </c>
      <c r="BI217" s="166">
        <f t="shared" si="48"/>
        <v>0</v>
      </c>
      <c r="BJ217" s="14" t="s">
        <v>84</v>
      </c>
      <c r="BK217" s="166">
        <f t="shared" si="49"/>
        <v>0</v>
      </c>
      <c r="BL217" s="14" t="s">
        <v>217</v>
      </c>
      <c r="BM217" s="165" t="s">
        <v>512</v>
      </c>
    </row>
    <row r="218" spans="1:65" s="2" customFormat="1" ht="24.2" customHeight="1" x14ac:dyDescent="0.2">
      <c r="A218" s="29"/>
      <c r="B218" s="152"/>
      <c r="C218" s="153" t="s">
        <v>364</v>
      </c>
      <c r="D218" s="153" t="s">
        <v>213</v>
      </c>
      <c r="E218" s="154" t="s">
        <v>993</v>
      </c>
      <c r="F218" s="155" t="s">
        <v>994</v>
      </c>
      <c r="G218" s="156" t="s">
        <v>385</v>
      </c>
      <c r="H218" s="157">
        <v>2</v>
      </c>
      <c r="I218" s="158"/>
      <c r="J218" s="159">
        <f t="shared" si="40"/>
        <v>0</v>
      </c>
      <c r="K218" s="160"/>
      <c r="L218" s="30"/>
      <c r="M218" s="161" t="s">
        <v>1</v>
      </c>
      <c r="N218" s="162" t="s">
        <v>37</v>
      </c>
      <c r="O218" s="58"/>
      <c r="P218" s="163">
        <f t="shared" si="41"/>
        <v>0</v>
      </c>
      <c r="Q218" s="163">
        <v>0</v>
      </c>
      <c r="R218" s="163">
        <f t="shared" si="42"/>
        <v>0</v>
      </c>
      <c r="S218" s="163">
        <v>0</v>
      </c>
      <c r="T218" s="164">
        <f t="shared" si="4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5" t="s">
        <v>217</v>
      </c>
      <c r="AT218" s="165" t="s">
        <v>213</v>
      </c>
      <c r="AU218" s="165" t="s">
        <v>78</v>
      </c>
      <c r="AY218" s="14" t="s">
        <v>211</v>
      </c>
      <c r="BE218" s="166">
        <f t="shared" si="44"/>
        <v>0</v>
      </c>
      <c r="BF218" s="166">
        <f t="shared" si="45"/>
        <v>0</v>
      </c>
      <c r="BG218" s="166">
        <f t="shared" si="46"/>
        <v>0</v>
      </c>
      <c r="BH218" s="166">
        <f t="shared" si="47"/>
        <v>0</v>
      </c>
      <c r="BI218" s="166">
        <f t="shared" si="48"/>
        <v>0</v>
      </c>
      <c r="BJ218" s="14" t="s">
        <v>84</v>
      </c>
      <c r="BK218" s="166">
        <f t="shared" si="49"/>
        <v>0</v>
      </c>
      <c r="BL218" s="14" t="s">
        <v>217</v>
      </c>
      <c r="BM218" s="165" t="s">
        <v>516</v>
      </c>
    </row>
    <row r="219" spans="1:65" s="2" customFormat="1" ht="24.2" customHeight="1" x14ac:dyDescent="0.2">
      <c r="A219" s="29"/>
      <c r="B219" s="152"/>
      <c r="C219" s="153" t="s">
        <v>504</v>
      </c>
      <c r="D219" s="153" t="s">
        <v>213</v>
      </c>
      <c r="E219" s="154" t="s">
        <v>995</v>
      </c>
      <c r="F219" s="155" t="s">
        <v>996</v>
      </c>
      <c r="G219" s="156" t="s">
        <v>385</v>
      </c>
      <c r="H219" s="157">
        <v>1</v>
      </c>
      <c r="I219" s="158"/>
      <c r="J219" s="159">
        <f t="shared" si="40"/>
        <v>0</v>
      </c>
      <c r="K219" s="160"/>
      <c r="L219" s="30"/>
      <c r="M219" s="161" t="s">
        <v>1</v>
      </c>
      <c r="N219" s="162" t="s">
        <v>37</v>
      </c>
      <c r="O219" s="58"/>
      <c r="P219" s="163">
        <f t="shared" si="41"/>
        <v>0</v>
      </c>
      <c r="Q219" s="163">
        <v>0</v>
      </c>
      <c r="R219" s="163">
        <f t="shared" si="42"/>
        <v>0</v>
      </c>
      <c r="S219" s="163">
        <v>0</v>
      </c>
      <c r="T219" s="164">
        <f t="shared" si="4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5" t="s">
        <v>217</v>
      </c>
      <c r="AT219" s="165" t="s">
        <v>213</v>
      </c>
      <c r="AU219" s="165" t="s">
        <v>78</v>
      </c>
      <c r="AY219" s="14" t="s">
        <v>211</v>
      </c>
      <c r="BE219" s="166">
        <f t="shared" si="44"/>
        <v>0</v>
      </c>
      <c r="BF219" s="166">
        <f t="shared" si="45"/>
        <v>0</v>
      </c>
      <c r="BG219" s="166">
        <f t="shared" si="46"/>
        <v>0</v>
      </c>
      <c r="BH219" s="166">
        <f t="shared" si="47"/>
        <v>0</v>
      </c>
      <c r="BI219" s="166">
        <f t="shared" si="48"/>
        <v>0</v>
      </c>
      <c r="BJ219" s="14" t="s">
        <v>84</v>
      </c>
      <c r="BK219" s="166">
        <f t="shared" si="49"/>
        <v>0</v>
      </c>
      <c r="BL219" s="14" t="s">
        <v>217</v>
      </c>
      <c r="BM219" s="165" t="s">
        <v>519</v>
      </c>
    </row>
    <row r="220" spans="1:65" s="2" customFormat="1" ht="24.2" customHeight="1" x14ac:dyDescent="0.2">
      <c r="A220" s="29"/>
      <c r="B220" s="152"/>
      <c r="C220" s="153" t="s">
        <v>368</v>
      </c>
      <c r="D220" s="153" t="s">
        <v>213</v>
      </c>
      <c r="E220" s="154" t="s">
        <v>997</v>
      </c>
      <c r="F220" s="155" t="s">
        <v>905</v>
      </c>
      <c r="G220" s="156" t="s">
        <v>385</v>
      </c>
      <c r="H220" s="157">
        <v>1</v>
      </c>
      <c r="I220" s="158"/>
      <c r="J220" s="159">
        <f t="shared" si="40"/>
        <v>0</v>
      </c>
      <c r="K220" s="160"/>
      <c r="L220" s="30"/>
      <c r="M220" s="161" t="s">
        <v>1</v>
      </c>
      <c r="N220" s="162" t="s">
        <v>37</v>
      </c>
      <c r="O220" s="58"/>
      <c r="P220" s="163">
        <f t="shared" si="41"/>
        <v>0</v>
      </c>
      <c r="Q220" s="163">
        <v>0</v>
      </c>
      <c r="R220" s="163">
        <f t="shared" si="42"/>
        <v>0</v>
      </c>
      <c r="S220" s="163">
        <v>0</v>
      </c>
      <c r="T220" s="164">
        <f t="shared" si="4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5" t="s">
        <v>217</v>
      </c>
      <c r="AT220" s="165" t="s">
        <v>213</v>
      </c>
      <c r="AU220" s="165" t="s">
        <v>78</v>
      </c>
      <c r="AY220" s="14" t="s">
        <v>211</v>
      </c>
      <c r="BE220" s="166">
        <f t="shared" si="44"/>
        <v>0</v>
      </c>
      <c r="BF220" s="166">
        <f t="shared" si="45"/>
        <v>0</v>
      </c>
      <c r="BG220" s="166">
        <f t="shared" si="46"/>
        <v>0</v>
      </c>
      <c r="BH220" s="166">
        <f t="shared" si="47"/>
        <v>0</v>
      </c>
      <c r="BI220" s="166">
        <f t="shared" si="48"/>
        <v>0</v>
      </c>
      <c r="BJ220" s="14" t="s">
        <v>84</v>
      </c>
      <c r="BK220" s="166">
        <f t="shared" si="49"/>
        <v>0</v>
      </c>
      <c r="BL220" s="14" t="s">
        <v>217</v>
      </c>
      <c r="BM220" s="165" t="s">
        <v>772</v>
      </c>
    </row>
    <row r="221" spans="1:65" s="2" customFormat="1" ht="37.9" customHeight="1" x14ac:dyDescent="0.2">
      <c r="A221" s="29"/>
      <c r="B221" s="152"/>
      <c r="C221" s="153" t="s">
        <v>513</v>
      </c>
      <c r="D221" s="153" t="s">
        <v>213</v>
      </c>
      <c r="E221" s="154" t="s">
        <v>998</v>
      </c>
      <c r="F221" s="155" t="s">
        <v>999</v>
      </c>
      <c r="G221" s="156" t="s">
        <v>385</v>
      </c>
      <c r="H221" s="157">
        <v>4</v>
      </c>
      <c r="I221" s="158"/>
      <c r="J221" s="159">
        <f t="shared" si="40"/>
        <v>0</v>
      </c>
      <c r="K221" s="160"/>
      <c r="L221" s="30"/>
      <c r="M221" s="161" t="s">
        <v>1</v>
      </c>
      <c r="N221" s="162" t="s">
        <v>37</v>
      </c>
      <c r="O221" s="58"/>
      <c r="P221" s="163">
        <f t="shared" si="41"/>
        <v>0</v>
      </c>
      <c r="Q221" s="163">
        <v>0</v>
      </c>
      <c r="R221" s="163">
        <f t="shared" si="42"/>
        <v>0</v>
      </c>
      <c r="S221" s="163">
        <v>0</v>
      </c>
      <c r="T221" s="164">
        <f t="shared" si="4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5" t="s">
        <v>217</v>
      </c>
      <c r="AT221" s="165" t="s">
        <v>213</v>
      </c>
      <c r="AU221" s="165" t="s">
        <v>78</v>
      </c>
      <c r="AY221" s="14" t="s">
        <v>211</v>
      </c>
      <c r="BE221" s="166">
        <f t="shared" si="44"/>
        <v>0</v>
      </c>
      <c r="BF221" s="166">
        <f t="shared" si="45"/>
        <v>0</v>
      </c>
      <c r="BG221" s="166">
        <f t="shared" si="46"/>
        <v>0</v>
      </c>
      <c r="BH221" s="166">
        <f t="shared" si="47"/>
        <v>0</v>
      </c>
      <c r="BI221" s="166">
        <f t="shared" si="48"/>
        <v>0</v>
      </c>
      <c r="BJ221" s="14" t="s">
        <v>84</v>
      </c>
      <c r="BK221" s="166">
        <f t="shared" si="49"/>
        <v>0</v>
      </c>
      <c r="BL221" s="14" t="s">
        <v>217</v>
      </c>
      <c r="BM221" s="165" t="s">
        <v>777</v>
      </c>
    </row>
    <row r="222" spans="1:65" s="2" customFormat="1" ht="44.25" customHeight="1" x14ac:dyDescent="0.2">
      <c r="A222" s="29"/>
      <c r="B222" s="152"/>
      <c r="C222" s="153" t="s">
        <v>371</v>
      </c>
      <c r="D222" s="153" t="s">
        <v>213</v>
      </c>
      <c r="E222" s="154" t="s">
        <v>1000</v>
      </c>
      <c r="F222" s="155" t="s">
        <v>1001</v>
      </c>
      <c r="G222" s="156" t="s">
        <v>385</v>
      </c>
      <c r="H222" s="157">
        <v>1</v>
      </c>
      <c r="I222" s="158"/>
      <c r="J222" s="159">
        <f t="shared" si="40"/>
        <v>0</v>
      </c>
      <c r="K222" s="160"/>
      <c r="L222" s="30"/>
      <c r="M222" s="161" t="s">
        <v>1</v>
      </c>
      <c r="N222" s="162" t="s">
        <v>37</v>
      </c>
      <c r="O222" s="58"/>
      <c r="P222" s="163">
        <f t="shared" si="41"/>
        <v>0</v>
      </c>
      <c r="Q222" s="163">
        <v>0</v>
      </c>
      <c r="R222" s="163">
        <f t="shared" si="42"/>
        <v>0</v>
      </c>
      <c r="S222" s="163">
        <v>0</v>
      </c>
      <c r="T222" s="164">
        <f t="shared" si="4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5" t="s">
        <v>217</v>
      </c>
      <c r="AT222" s="165" t="s">
        <v>213</v>
      </c>
      <c r="AU222" s="165" t="s">
        <v>78</v>
      </c>
      <c r="AY222" s="14" t="s">
        <v>211</v>
      </c>
      <c r="BE222" s="166">
        <f t="shared" si="44"/>
        <v>0</v>
      </c>
      <c r="BF222" s="166">
        <f t="shared" si="45"/>
        <v>0</v>
      </c>
      <c r="BG222" s="166">
        <f t="shared" si="46"/>
        <v>0</v>
      </c>
      <c r="BH222" s="166">
        <f t="shared" si="47"/>
        <v>0</v>
      </c>
      <c r="BI222" s="166">
        <f t="shared" si="48"/>
        <v>0</v>
      </c>
      <c r="BJ222" s="14" t="s">
        <v>84</v>
      </c>
      <c r="BK222" s="166">
        <f t="shared" si="49"/>
        <v>0</v>
      </c>
      <c r="BL222" s="14" t="s">
        <v>217</v>
      </c>
      <c r="BM222" s="165" t="s">
        <v>780</v>
      </c>
    </row>
    <row r="223" spans="1:65" s="2" customFormat="1" ht="24.2" customHeight="1" x14ac:dyDescent="0.2">
      <c r="A223" s="29"/>
      <c r="B223" s="152"/>
      <c r="C223" s="153" t="s">
        <v>781</v>
      </c>
      <c r="D223" s="153" t="s">
        <v>213</v>
      </c>
      <c r="E223" s="154" t="s">
        <v>1002</v>
      </c>
      <c r="F223" s="155" t="s">
        <v>1003</v>
      </c>
      <c r="G223" s="156" t="s">
        <v>871</v>
      </c>
      <c r="H223" s="157">
        <v>3</v>
      </c>
      <c r="I223" s="158"/>
      <c r="J223" s="159">
        <f t="shared" si="40"/>
        <v>0</v>
      </c>
      <c r="K223" s="160"/>
      <c r="L223" s="30"/>
      <c r="M223" s="161" t="s">
        <v>1</v>
      </c>
      <c r="N223" s="162" t="s">
        <v>37</v>
      </c>
      <c r="O223" s="58"/>
      <c r="P223" s="163">
        <f t="shared" si="41"/>
        <v>0</v>
      </c>
      <c r="Q223" s="163">
        <v>0</v>
      </c>
      <c r="R223" s="163">
        <f t="shared" si="42"/>
        <v>0</v>
      </c>
      <c r="S223" s="163">
        <v>0</v>
      </c>
      <c r="T223" s="164">
        <f t="shared" si="4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5" t="s">
        <v>217</v>
      </c>
      <c r="AT223" s="165" t="s">
        <v>213</v>
      </c>
      <c r="AU223" s="165" t="s">
        <v>78</v>
      </c>
      <c r="AY223" s="14" t="s">
        <v>211</v>
      </c>
      <c r="BE223" s="166">
        <f t="shared" si="44"/>
        <v>0</v>
      </c>
      <c r="BF223" s="166">
        <f t="shared" si="45"/>
        <v>0</v>
      </c>
      <c r="BG223" s="166">
        <f t="shared" si="46"/>
        <v>0</v>
      </c>
      <c r="BH223" s="166">
        <f t="shared" si="47"/>
        <v>0</v>
      </c>
      <c r="BI223" s="166">
        <f t="shared" si="48"/>
        <v>0</v>
      </c>
      <c r="BJ223" s="14" t="s">
        <v>84</v>
      </c>
      <c r="BK223" s="166">
        <f t="shared" si="49"/>
        <v>0</v>
      </c>
      <c r="BL223" s="14" t="s">
        <v>217</v>
      </c>
      <c r="BM223" s="165" t="s">
        <v>784</v>
      </c>
    </row>
    <row r="224" spans="1:65" s="2" customFormat="1" ht="24.2" customHeight="1" x14ac:dyDescent="0.2">
      <c r="A224" s="29"/>
      <c r="B224" s="152"/>
      <c r="C224" s="153" t="s">
        <v>375</v>
      </c>
      <c r="D224" s="153" t="s">
        <v>213</v>
      </c>
      <c r="E224" s="154" t="s">
        <v>940</v>
      </c>
      <c r="F224" s="155" t="s">
        <v>941</v>
      </c>
      <c r="G224" s="156" t="s">
        <v>871</v>
      </c>
      <c r="H224" s="157">
        <v>32</v>
      </c>
      <c r="I224" s="158"/>
      <c r="J224" s="159">
        <f t="shared" si="40"/>
        <v>0</v>
      </c>
      <c r="K224" s="160"/>
      <c r="L224" s="30"/>
      <c r="M224" s="161" t="s">
        <v>1</v>
      </c>
      <c r="N224" s="162" t="s">
        <v>37</v>
      </c>
      <c r="O224" s="58"/>
      <c r="P224" s="163">
        <f t="shared" si="41"/>
        <v>0</v>
      </c>
      <c r="Q224" s="163">
        <v>0</v>
      </c>
      <c r="R224" s="163">
        <f t="shared" si="42"/>
        <v>0</v>
      </c>
      <c r="S224" s="163">
        <v>0</v>
      </c>
      <c r="T224" s="164">
        <f t="shared" si="4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5" t="s">
        <v>217</v>
      </c>
      <c r="AT224" s="165" t="s">
        <v>213</v>
      </c>
      <c r="AU224" s="165" t="s">
        <v>78</v>
      </c>
      <c r="AY224" s="14" t="s">
        <v>211</v>
      </c>
      <c r="BE224" s="166">
        <f t="shared" si="44"/>
        <v>0</v>
      </c>
      <c r="BF224" s="166">
        <f t="shared" si="45"/>
        <v>0</v>
      </c>
      <c r="BG224" s="166">
        <f t="shared" si="46"/>
        <v>0</v>
      </c>
      <c r="BH224" s="166">
        <f t="shared" si="47"/>
        <v>0</v>
      </c>
      <c r="BI224" s="166">
        <f t="shared" si="48"/>
        <v>0</v>
      </c>
      <c r="BJ224" s="14" t="s">
        <v>84</v>
      </c>
      <c r="BK224" s="166">
        <f t="shared" si="49"/>
        <v>0</v>
      </c>
      <c r="BL224" s="14" t="s">
        <v>217</v>
      </c>
      <c r="BM224" s="165" t="s">
        <v>787</v>
      </c>
    </row>
    <row r="225" spans="1:65" s="2" customFormat="1" ht="24.2" customHeight="1" x14ac:dyDescent="0.2">
      <c r="A225" s="29"/>
      <c r="B225" s="152"/>
      <c r="C225" s="153" t="s">
        <v>1004</v>
      </c>
      <c r="D225" s="153" t="s">
        <v>213</v>
      </c>
      <c r="E225" s="154" t="s">
        <v>1005</v>
      </c>
      <c r="F225" s="155" t="s">
        <v>1006</v>
      </c>
      <c r="G225" s="156" t="s">
        <v>871</v>
      </c>
      <c r="H225" s="157">
        <v>25</v>
      </c>
      <c r="I225" s="158"/>
      <c r="J225" s="159">
        <f t="shared" si="40"/>
        <v>0</v>
      </c>
      <c r="K225" s="160"/>
      <c r="L225" s="30"/>
      <c r="M225" s="161" t="s">
        <v>1</v>
      </c>
      <c r="N225" s="162" t="s">
        <v>37</v>
      </c>
      <c r="O225" s="58"/>
      <c r="P225" s="163">
        <f t="shared" si="41"/>
        <v>0</v>
      </c>
      <c r="Q225" s="163">
        <v>0</v>
      </c>
      <c r="R225" s="163">
        <f t="shared" si="42"/>
        <v>0</v>
      </c>
      <c r="S225" s="163">
        <v>0</v>
      </c>
      <c r="T225" s="164">
        <f t="shared" si="4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5" t="s">
        <v>217</v>
      </c>
      <c r="AT225" s="165" t="s">
        <v>213</v>
      </c>
      <c r="AU225" s="165" t="s">
        <v>78</v>
      </c>
      <c r="AY225" s="14" t="s">
        <v>211</v>
      </c>
      <c r="BE225" s="166">
        <f t="shared" si="44"/>
        <v>0</v>
      </c>
      <c r="BF225" s="166">
        <f t="shared" si="45"/>
        <v>0</v>
      </c>
      <c r="BG225" s="166">
        <f t="shared" si="46"/>
        <v>0</v>
      </c>
      <c r="BH225" s="166">
        <f t="shared" si="47"/>
        <v>0</v>
      </c>
      <c r="BI225" s="166">
        <f t="shared" si="48"/>
        <v>0</v>
      </c>
      <c r="BJ225" s="14" t="s">
        <v>84</v>
      </c>
      <c r="BK225" s="166">
        <f t="shared" si="49"/>
        <v>0</v>
      </c>
      <c r="BL225" s="14" t="s">
        <v>217</v>
      </c>
      <c r="BM225" s="165" t="s">
        <v>1007</v>
      </c>
    </row>
    <row r="226" spans="1:65" s="2" customFormat="1" ht="24.2" customHeight="1" x14ac:dyDescent="0.2">
      <c r="A226" s="29"/>
      <c r="B226" s="152"/>
      <c r="C226" s="153" t="s">
        <v>378</v>
      </c>
      <c r="D226" s="153" t="s">
        <v>213</v>
      </c>
      <c r="E226" s="154" t="s">
        <v>942</v>
      </c>
      <c r="F226" s="155" t="s">
        <v>943</v>
      </c>
      <c r="G226" s="156" t="s">
        <v>871</v>
      </c>
      <c r="H226" s="157">
        <v>16</v>
      </c>
      <c r="I226" s="158"/>
      <c r="J226" s="159">
        <f t="shared" si="40"/>
        <v>0</v>
      </c>
      <c r="K226" s="160"/>
      <c r="L226" s="30"/>
      <c r="M226" s="161" t="s">
        <v>1</v>
      </c>
      <c r="N226" s="162" t="s">
        <v>37</v>
      </c>
      <c r="O226" s="58"/>
      <c r="P226" s="163">
        <f t="shared" si="41"/>
        <v>0</v>
      </c>
      <c r="Q226" s="163">
        <v>0</v>
      </c>
      <c r="R226" s="163">
        <f t="shared" si="42"/>
        <v>0</v>
      </c>
      <c r="S226" s="163">
        <v>0</v>
      </c>
      <c r="T226" s="164">
        <f t="shared" si="4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5" t="s">
        <v>217</v>
      </c>
      <c r="AT226" s="165" t="s">
        <v>213</v>
      </c>
      <c r="AU226" s="165" t="s">
        <v>78</v>
      </c>
      <c r="AY226" s="14" t="s">
        <v>211</v>
      </c>
      <c r="BE226" s="166">
        <f t="shared" si="44"/>
        <v>0</v>
      </c>
      <c r="BF226" s="166">
        <f t="shared" si="45"/>
        <v>0</v>
      </c>
      <c r="BG226" s="166">
        <f t="shared" si="46"/>
        <v>0</v>
      </c>
      <c r="BH226" s="166">
        <f t="shared" si="47"/>
        <v>0</v>
      </c>
      <c r="BI226" s="166">
        <f t="shared" si="48"/>
        <v>0</v>
      </c>
      <c r="BJ226" s="14" t="s">
        <v>84</v>
      </c>
      <c r="BK226" s="166">
        <f t="shared" si="49"/>
        <v>0</v>
      </c>
      <c r="BL226" s="14" t="s">
        <v>217</v>
      </c>
      <c r="BM226" s="165" t="s">
        <v>1008</v>
      </c>
    </row>
    <row r="227" spans="1:65" s="2" customFormat="1" ht="24.2" customHeight="1" x14ac:dyDescent="0.2">
      <c r="A227" s="29"/>
      <c r="B227" s="152"/>
      <c r="C227" s="153" t="s">
        <v>1009</v>
      </c>
      <c r="D227" s="153" t="s">
        <v>213</v>
      </c>
      <c r="E227" s="154" t="s">
        <v>912</v>
      </c>
      <c r="F227" s="155" t="s">
        <v>913</v>
      </c>
      <c r="G227" s="156" t="s">
        <v>216</v>
      </c>
      <c r="H227" s="157">
        <v>4</v>
      </c>
      <c r="I227" s="158"/>
      <c r="J227" s="159">
        <f t="shared" si="40"/>
        <v>0</v>
      </c>
      <c r="K227" s="160"/>
      <c r="L227" s="30"/>
      <c r="M227" s="161" t="s">
        <v>1</v>
      </c>
      <c r="N227" s="162" t="s">
        <v>37</v>
      </c>
      <c r="O227" s="58"/>
      <c r="P227" s="163">
        <f t="shared" si="41"/>
        <v>0</v>
      </c>
      <c r="Q227" s="163">
        <v>0</v>
      </c>
      <c r="R227" s="163">
        <f t="shared" si="42"/>
        <v>0</v>
      </c>
      <c r="S227" s="163">
        <v>0</v>
      </c>
      <c r="T227" s="164">
        <f t="shared" si="4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5" t="s">
        <v>217</v>
      </c>
      <c r="AT227" s="165" t="s">
        <v>213</v>
      </c>
      <c r="AU227" s="165" t="s">
        <v>78</v>
      </c>
      <c r="AY227" s="14" t="s">
        <v>211</v>
      </c>
      <c r="BE227" s="166">
        <f t="shared" si="44"/>
        <v>0</v>
      </c>
      <c r="BF227" s="166">
        <f t="shared" si="45"/>
        <v>0</v>
      </c>
      <c r="BG227" s="166">
        <f t="shared" si="46"/>
        <v>0</v>
      </c>
      <c r="BH227" s="166">
        <f t="shared" si="47"/>
        <v>0</v>
      </c>
      <c r="BI227" s="166">
        <f t="shared" si="48"/>
        <v>0</v>
      </c>
      <c r="BJ227" s="14" t="s">
        <v>84</v>
      </c>
      <c r="BK227" s="166">
        <f t="shared" si="49"/>
        <v>0</v>
      </c>
      <c r="BL227" s="14" t="s">
        <v>217</v>
      </c>
      <c r="BM227" s="165" t="s">
        <v>1010</v>
      </c>
    </row>
    <row r="228" spans="1:65" s="2" customFormat="1" ht="24.2" customHeight="1" x14ac:dyDescent="0.2">
      <c r="A228" s="29"/>
      <c r="B228" s="152"/>
      <c r="C228" s="153" t="s">
        <v>382</v>
      </c>
      <c r="D228" s="153" t="s">
        <v>213</v>
      </c>
      <c r="E228" s="154" t="s">
        <v>944</v>
      </c>
      <c r="F228" s="155" t="s">
        <v>945</v>
      </c>
      <c r="G228" s="156" t="s">
        <v>216</v>
      </c>
      <c r="H228" s="157">
        <v>10</v>
      </c>
      <c r="I228" s="158"/>
      <c r="J228" s="159">
        <f t="shared" si="40"/>
        <v>0</v>
      </c>
      <c r="K228" s="160"/>
      <c r="L228" s="30"/>
      <c r="M228" s="161" t="s">
        <v>1</v>
      </c>
      <c r="N228" s="162" t="s">
        <v>37</v>
      </c>
      <c r="O228" s="58"/>
      <c r="P228" s="163">
        <f t="shared" si="41"/>
        <v>0</v>
      </c>
      <c r="Q228" s="163">
        <v>0</v>
      </c>
      <c r="R228" s="163">
        <f t="shared" si="42"/>
        <v>0</v>
      </c>
      <c r="S228" s="163">
        <v>0</v>
      </c>
      <c r="T228" s="164">
        <f t="shared" si="4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5" t="s">
        <v>217</v>
      </c>
      <c r="AT228" s="165" t="s">
        <v>213</v>
      </c>
      <c r="AU228" s="165" t="s">
        <v>78</v>
      </c>
      <c r="AY228" s="14" t="s">
        <v>211</v>
      </c>
      <c r="BE228" s="166">
        <f t="shared" si="44"/>
        <v>0</v>
      </c>
      <c r="BF228" s="166">
        <f t="shared" si="45"/>
        <v>0</v>
      </c>
      <c r="BG228" s="166">
        <f t="shared" si="46"/>
        <v>0</v>
      </c>
      <c r="BH228" s="166">
        <f t="shared" si="47"/>
        <v>0</v>
      </c>
      <c r="BI228" s="166">
        <f t="shared" si="48"/>
        <v>0</v>
      </c>
      <c r="BJ228" s="14" t="s">
        <v>84</v>
      </c>
      <c r="BK228" s="166">
        <f t="shared" si="49"/>
        <v>0</v>
      </c>
      <c r="BL228" s="14" t="s">
        <v>217</v>
      </c>
      <c r="BM228" s="165" t="s">
        <v>1011</v>
      </c>
    </row>
    <row r="229" spans="1:65" s="2" customFormat="1" ht="33" customHeight="1" x14ac:dyDescent="0.2">
      <c r="A229" s="29"/>
      <c r="B229" s="152"/>
      <c r="C229" s="153" t="s">
        <v>1012</v>
      </c>
      <c r="D229" s="153" t="s">
        <v>213</v>
      </c>
      <c r="E229" s="154" t="s">
        <v>1013</v>
      </c>
      <c r="F229" s="155" t="s">
        <v>1014</v>
      </c>
      <c r="G229" s="156" t="s">
        <v>385</v>
      </c>
      <c r="H229" s="157">
        <v>2</v>
      </c>
      <c r="I229" s="158"/>
      <c r="J229" s="159">
        <f t="shared" si="40"/>
        <v>0</v>
      </c>
      <c r="K229" s="160"/>
      <c r="L229" s="30"/>
      <c r="M229" s="161" t="s">
        <v>1</v>
      </c>
      <c r="N229" s="162" t="s">
        <v>37</v>
      </c>
      <c r="O229" s="58"/>
      <c r="P229" s="163">
        <f t="shared" si="41"/>
        <v>0</v>
      </c>
      <c r="Q229" s="163">
        <v>0</v>
      </c>
      <c r="R229" s="163">
        <f t="shared" si="42"/>
        <v>0</v>
      </c>
      <c r="S229" s="163">
        <v>0</v>
      </c>
      <c r="T229" s="164">
        <f t="shared" si="4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5" t="s">
        <v>217</v>
      </c>
      <c r="AT229" s="165" t="s">
        <v>213</v>
      </c>
      <c r="AU229" s="165" t="s">
        <v>78</v>
      </c>
      <c r="AY229" s="14" t="s">
        <v>211</v>
      </c>
      <c r="BE229" s="166">
        <f t="shared" si="44"/>
        <v>0</v>
      </c>
      <c r="BF229" s="166">
        <f t="shared" si="45"/>
        <v>0</v>
      </c>
      <c r="BG229" s="166">
        <f t="shared" si="46"/>
        <v>0</v>
      </c>
      <c r="BH229" s="166">
        <f t="shared" si="47"/>
        <v>0</v>
      </c>
      <c r="BI229" s="166">
        <f t="shared" si="48"/>
        <v>0</v>
      </c>
      <c r="BJ229" s="14" t="s">
        <v>84</v>
      </c>
      <c r="BK229" s="166">
        <f t="shared" si="49"/>
        <v>0</v>
      </c>
      <c r="BL229" s="14" t="s">
        <v>217</v>
      </c>
      <c r="BM229" s="165" t="s">
        <v>1015</v>
      </c>
    </row>
    <row r="230" spans="1:65" s="2" customFormat="1" ht="16.5" customHeight="1" x14ac:dyDescent="0.2">
      <c r="A230" s="29"/>
      <c r="B230" s="152"/>
      <c r="C230" s="153" t="s">
        <v>386</v>
      </c>
      <c r="D230" s="153" t="s">
        <v>213</v>
      </c>
      <c r="E230" s="154" t="s">
        <v>916</v>
      </c>
      <c r="F230" s="155" t="s">
        <v>917</v>
      </c>
      <c r="G230" s="156" t="s">
        <v>767</v>
      </c>
      <c r="H230" s="157">
        <v>18</v>
      </c>
      <c r="I230" s="158"/>
      <c r="J230" s="159">
        <f t="shared" si="40"/>
        <v>0</v>
      </c>
      <c r="K230" s="160"/>
      <c r="L230" s="30"/>
      <c r="M230" s="161" t="s">
        <v>1</v>
      </c>
      <c r="N230" s="162" t="s">
        <v>37</v>
      </c>
      <c r="O230" s="58"/>
      <c r="P230" s="163">
        <f t="shared" si="41"/>
        <v>0</v>
      </c>
      <c r="Q230" s="163">
        <v>0</v>
      </c>
      <c r="R230" s="163">
        <f t="shared" si="42"/>
        <v>0</v>
      </c>
      <c r="S230" s="163">
        <v>0</v>
      </c>
      <c r="T230" s="164">
        <f t="shared" si="4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5" t="s">
        <v>217</v>
      </c>
      <c r="AT230" s="165" t="s">
        <v>213</v>
      </c>
      <c r="AU230" s="165" t="s">
        <v>78</v>
      </c>
      <c r="AY230" s="14" t="s">
        <v>211</v>
      </c>
      <c r="BE230" s="166">
        <f t="shared" si="44"/>
        <v>0</v>
      </c>
      <c r="BF230" s="166">
        <f t="shared" si="45"/>
        <v>0</v>
      </c>
      <c r="BG230" s="166">
        <f t="shared" si="46"/>
        <v>0</v>
      </c>
      <c r="BH230" s="166">
        <f t="shared" si="47"/>
        <v>0</v>
      </c>
      <c r="BI230" s="166">
        <f t="shared" si="48"/>
        <v>0</v>
      </c>
      <c r="BJ230" s="14" t="s">
        <v>84</v>
      </c>
      <c r="BK230" s="166">
        <f t="shared" si="49"/>
        <v>0</v>
      </c>
      <c r="BL230" s="14" t="s">
        <v>217</v>
      </c>
      <c r="BM230" s="165" t="s">
        <v>1016</v>
      </c>
    </row>
    <row r="231" spans="1:65" s="2" customFormat="1" ht="16.5" customHeight="1" x14ac:dyDescent="0.2">
      <c r="A231" s="29"/>
      <c r="B231" s="152"/>
      <c r="C231" s="153" t="s">
        <v>1017</v>
      </c>
      <c r="D231" s="153" t="s">
        <v>213</v>
      </c>
      <c r="E231" s="154" t="s">
        <v>918</v>
      </c>
      <c r="F231" s="155" t="s">
        <v>919</v>
      </c>
      <c r="G231" s="156" t="s">
        <v>920</v>
      </c>
      <c r="H231" s="157">
        <v>14</v>
      </c>
      <c r="I231" s="158"/>
      <c r="J231" s="159">
        <f t="shared" si="40"/>
        <v>0</v>
      </c>
      <c r="K231" s="160"/>
      <c r="L231" s="30"/>
      <c r="M231" s="161" t="s">
        <v>1</v>
      </c>
      <c r="N231" s="162" t="s">
        <v>37</v>
      </c>
      <c r="O231" s="58"/>
      <c r="P231" s="163">
        <f t="shared" si="41"/>
        <v>0</v>
      </c>
      <c r="Q231" s="163">
        <v>0</v>
      </c>
      <c r="R231" s="163">
        <f t="shared" si="42"/>
        <v>0</v>
      </c>
      <c r="S231" s="163">
        <v>0</v>
      </c>
      <c r="T231" s="164">
        <f t="shared" si="4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5" t="s">
        <v>217</v>
      </c>
      <c r="AT231" s="165" t="s">
        <v>213</v>
      </c>
      <c r="AU231" s="165" t="s">
        <v>78</v>
      </c>
      <c r="AY231" s="14" t="s">
        <v>211</v>
      </c>
      <c r="BE231" s="166">
        <f t="shared" si="44"/>
        <v>0</v>
      </c>
      <c r="BF231" s="166">
        <f t="shared" si="45"/>
        <v>0</v>
      </c>
      <c r="BG231" s="166">
        <f t="shared" si="46"/>
        <v>0</v>
      </c>
      <c r="BH231" s="166">
        <f t="shared" si="47"/>
        <v>0</v>
      </c>
      <c r="BI231" s="166">
        <f t="shared" si="48"/>
        <v>0</v>
      </c>
      <c r="BJ231" s="14" t="s">
        <v>84</v>
      </c>
      <c r="BK231" s="166">
        <f t="shared" si="49"/>
        <v>0</v>
      </c>
      <c r="BL231" s="14" t="s">
        <v>217</v>
      </c>
      <c r="BM231" s="165" t="s">
        <v>1018</v>
      </c>
    </row>
    <row r="232" spans="1:65" s="12" customFormat="1" ht="25.9" customHeight="1" x14ac:dyDescent="0.2">
      <c r="B232" s="139"/>
      <c r="D232" s="140" t="s">
        <v>70</v>
      </c>
      <c r="E232" s="141" t="s">
        <v>1019</v>
      </c>
      <c r="F232" s="141" t="s">
        <v>1020</v>
      </c>
      <c r="I232" s="142"/>
      <c r="J232" s="143">
        <f>BK232</f>
        <v>0</v>
      </c>
      <c r="L232" s="139"/>
      <c r="M232" s="144"/>
      <c r="N232" s="145"/>
      <c r="O232" s="145"/>
      <c r="P232" s="146">
        <f>SUM(P233:P238)</f>
        <v>0</v>
      </c>
      <c r="Q232" s="145"/>
      <c r="R232" s="146">
        <f>SUM(R233:R238)</f>
        <v>0</v>
      </c>
      <c r="S232" s="145"/>
      <c r="T232" s="147">
        <f>SUM(T233:T238)</f>
        <v>0</v>
      </c>
      <c r="AR232" s="140" t="s">
        <v>78</v>
      </c>
      <c r="AT232" s="148" t="s">
        <v>70</v>
      </c>
      <c r="AU232" s="148" t="s">
        <v>71</v>
      </c>
      <c r="AY232" s="140" t="s">
        <v>211</v>
      </c>
      <c r="BK232" s="149">
        <f>SUM(BK233:BK238)</f>
        <v>0</v>
      </c>
    </row>
    <row r="233" spans="1:65" s="2" customFormat="1" ht="37.9" customHeight="1" x14ac:dyDescent="0.2">
      <c r="A233" s="29"/>
      <c r="B233" s="152"/>
      <c r="C233" s="153" t="s">
        <v>392</v>
      </c>
      <c r="D233" s="153" t="s">
        <v>213</v>
      </c>
      <c r="E233" s="154" t="s">
        <v>1021</v>
      </c>
      <c r="F233" s="155" t="s">
        <v>1022</v>
      </c>
      <c r="G233" s="156" t="s">
        <v>385</v>
      </c>
      <c r="H233" s="157">
        <v>1</v>
      </c>
      <c r="I233" s="158"/>
      <c r="J233" s="159">
        <f t="shared" ref="J233:J238" si="50">ROUND(I233*H233,2)</f>
        <v>0</v>
      </c>
      <c r="K233" s="160"/>
      <c r="L233" s="30"/>
      <c r="M233" s="161" t="s">
        <v>1</v>
      </c>
      <c r="N233" s="162" t="s">
        <v>37</v>
      </c>
      <c r="O233" s="58"/>
      <c r="P233" s="163">
        <f t="shared" ref="P233:P238" si="51">O233*H233</f>
        <v>0</v>
      </c>
      <c r="Q233" s="163">
        <v>0</v>
      </c>
      <c r="R233" s="163">
        <f t="shared" ref="R233:R238" si="52">Q233*H233</f>
        <v>0</v>
      </c>
      <c r="S233" s="163">
        <v>0</v>
      </c>
      <c r="T233" s="164">
        <f t="shared" ref="T233:T238" si="53">S233*H233</f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5" t="s">
        <v>217</v>
      </c>
      <c r="AT233" s="165" t="s">
        <v>213</v>
      </c>
      <c r="AU233" s="165" t="s">
        <v>78</v>
      </c>
      <c r="AY233" s="14" t="s">
        <v>211</v>
      </c>
      <c r="BE233" s="166">
        <f t="shared" ref="BE233:BE238" si="54">IF(N233="základná",J233,0)</f>
        <v>0</v>
      </c>
      <c r="BF233" s="166">
        <f t="shared" ref="BF233:BF238" si="55">IF(N233="znížená",J233,0)</f>
        <v>0</v>
      </c>
      <c r="BG233" s="166">
        <f t="shared" ref="BG233:BG238" si="56">IF(N233="zákl. prenesená",J233,0)</f>
        <v>0</v>
      </c>
      <c r="BH233" s="166">
        <f t="shared" ref="BH233:BH238" si="57">IF(N233="zníž. prenesená",J233,0)</f>
        <v>0</v>
      </c>
      <c r="BI233" s="166">
        <f t="shared" ref="BI233:BI238" si="58">IF(N233="nulová",J233,0)</f>
        <v>0</v>
      </c>
      <c r="BJ233" s="14" t="s">
        <v>84</v>
      </c>
      <c r="BK233" s="166">
        <f t="shared" ref="BK233:BK238" si="59">ROUND(I233*H233,2)</f>
        <v>0</v>
      </c>
      <c r="BL233" s="14" t="s">
        <v>217</v>
      </c>
      <c r="BM233" s="165" t="s">
        <v>1023</v>
      </c>
    </row>
    <row r="234" spans="1:65" s="2" customFormat="1" ht="24.2" customHeight="1" x14ac:dyDescent="0.2">
      <c r="A234" s="29"/>
      <c r="B234" s="152"/>
      <c r="C234" s="153" t="s">
        <v>1024</v>
      </c>
      <c r="D234" s="153" t="s">
        <v>213</v>
      </c>
      <c r="E234" s="154" t="s">
        <v>938</v>
      </c>
      <c r="F234" s="155" t="s">
        <v>939</v>
      </c>
      <c r="G234" s="156" t="s">
        <v>871</v>
      </c>
      <c r="H234" s="157">
        <v>3</v>
      </c>
      <c r="I234" s="158"/>
      <c r="J234" s="159">
        <f t="shared" si="50"/>
        <v>0</v>
      </c>
      <c r="K234" s="160"/>
      <c r="L234" s="30"/>
      <c r="M234" s="161" t="s">
        <v>1</v>
      </c>
      <c r="N234" s="162" t="s">
        <v>37</v>
      </c>
      <c r="O234" s="58"/>
      <c r="P234" s="163">
        <f t="shared" si="51"/>
        <v>0</v>
      </c>
      <c r="Q234" s="163">
        <v>0</v>
      </c>
      <c r="R234" s="163">
        <f t="shared" si="52"/>
        <v>0</v>
      </c>
      <c r="S234" s="163">
        <v>0</v>
      </c>
      <c r="T234" s="164">
        <f t="shared" si="5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5" t="s">
        <v>217</v>
      </c>
      <c r="AT234" s="165" t="s">
        <v>213</v>
      </c>
      <c r="AU234" s="165" t="s">
        <v>78</v>
      </c>
      <c r="AY234" s="14" t="s">
        <v>211</v>
      </c>
      <c r="BE234" s="166">
        <f t="shared" si="54"/>
        <v>0</v>
      </c>
      <c r="BF234" s="166">
        <f t="shared" si="55"/>
        <v>0</v>
      </c>
      <c r="BG234" s="166">
        <f t="shared" si="56"/>
        <v>0</v>
      </c>
      <c r="BH234" s="166">
        <f t="shared" si="57"/>
        <v>0</v>
      </c>
      <c r="BI234" s="166">
        <f t="shared" si="58"/>
        <v>0</v>
      </c>
      <c r="BJ234" s="14" t="s">
        <v>84</v>
      </c>
      <c r="BK234" s="166">
        <f t="shared" si="59"/>
        <v>0</v>
      </c>
      <c r="BL234" s="14" t="s">
        <v>217</v>
      </c>
      <c r="BM234" s="165" t="s">
        <v>1025</v>
      </c>
    </row>
    <row r="235" spans="1:65" s="2" customFormat="1" ht="24.2" customHeight="1" x14ac:dyDescent="0.2">
      <c r="A235" s="29"/>
      <c r="B235" s="152"/>
      <c r="C235" s="153" t="s">
        <v>399</v>
      </c>
      <c r="D235" s="153" t="s">
        <v>213</v>
      </c>
      <c r="E235" s="154" t="s">
        <v>1026</v>
      </c>
      <c r="F235" s="155" t="s">
        <v>1027</v>
      </c>
      <c r="G235" s="156" t="s">
        <v>385</v>
      </c>
      <c r="H235" s="157">
        <v>1</v>
      </c>
      <c r="I235" s="158"/>
      <c r="J235" s="159">
        <f t="shared" si="50"/>
        <v>0</v>
      </c>
      <c r="K235" s="160"/>
      <c r="L235" s="30"/>
      <c r="M235" s="161" t="s">
        <v>1</v>
      </c>
      <c r="N235" s="162" t="s">
        <v>37</v>
      </c>
      <c r="O235" s="58"/>
      <c r="P235" s="163">
        <f t="shared" si="51"/>
        <v>0</v>
      </c>
      <c r="Q235" s="163">
        <v>0</v>
      </c>
      <c r="R235" s="163">
        <f t="shared" si="52"/>
        <v>0</v>
      </c>
      <c r="S235" s="163">
        <v>0</v>
      </c>
      <c r="T235" s="164">
        <f t="shared" si="5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5" t="s">
        <v>217</v>
      </c>
      <c r="AT235" s="165" t="s">
        <v>213</v>
      </c>
      <c r="AU235" s="165" t="s">
        <v>78</v>
      </c>
      <c r="AY235" s="14" t="s">
        <v>211</v>
      </c>
      <c r="BE235" s="166">
        <f t="shared" si="54"/>
        <v>0</v>
      </c>
      <c r="BF235" s="166">
        <f t="shared" si="55"/>
        <v>0</v>
      </c>
      <c r="BG235" s="166">
        <f t="shared" si="56"/>
        <v>0</v>
      </c>
      <c r="BH235" s="166">
        <f t="shared" si="57"/>
        <v>0</v>
      </c>
      <c r="BI235" s="166">
        <f t="shared" si="58"/>
        <v>0</v>
      </c>
      <c r="BJ235" s="14" t="s">
        <v>84</v>
      </c>
      <c r="BK235" s="166">
        <f t="shared" si="59"/>
        <v>0</v>
      </c>
      <c r="BL235" s="14" t="s">
        <v>217</v>
      </c>
      <c r="BM235" s="165" t="s">
        <v>1028</v>
      </c>
    </row>
    <row r="236" spans="1:65" s="2" customFormat="1" ht="33" customHeight="1" x14ac:dyDescent="0.2">
      <c r="A236" s="29"/>
      <c r="B236" s="152"/>
      <c r="C236" s="153" t="s">
        <v>1029</v>
      </c>
      <c r="D236" s="153" t="s">
        <v>213</v>
      </c>
      <c r="E236" s="154" t="s">
        <v>1030</v>
      </c>
      <c r="F236" s="155" t="s">
        <v>1031</v>
      </c>
      <c r="G236" s="156" t="s">
        <v>385</v>
      </c>
      <c r="H236" s="157">
        <v>1</v>
      </c>
      <c r="I236" s="158"/>
      <c r="J236" s="159">
        <f t="shared" si="50"/>
        <v>0</v>
      </c>
      <c r="K236" s="160"/>
      <c r="L236" s="30"/>
      <c r="M236" s="161" t="s">
        <v>1</v>
      </c>
      <c r="N236" s="162" t="s">
        <v>37</v>
      </c>
      <c r="O236" s="58"/>
      <c r="P236" s="163">
        <f t="shared" si="51"/>
        <v>0</v>
      </c>
      <c r="Q236" s="163">
        <v>0</v>
      </c>
      <c r="R236" s="163">
        <f t="shared" si="52"/>
        <v>0</v>
      </c>
      <c r="S236" s="163">
        <v>0</v>
      </c>
      <c r="T236" s="164">
        <f t="shared" si="5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5" t="s">
        <v>217</v>
      </c>
      <c r="AT236" s="165" t="s">
        <v>213</v>
      </c>
      <c r="AU236" s="165" t="s">
        <v>78</v>
      </c>
      <c r="AY236" s="14" t="s">
        <v>211</v>
      </c>
      <c r="BE236" s="166">
        <f t="shared" si="54"/>
        <v>0</v>
      </c>
      <c r="BF236" s="166">
        <f t="shared" si="55"/>
        <v>0</v>
      </c>
      <c r="BG236" s="166">
        <f t="shared" si="56"/>
        <v>0</v>
      </c>
      <c r="BH236" s="166">
        <f t="shared" si="57"/>
        <v>0</v>
      </c>
      <c r="BI236" s="166">
        <f t="shared" si="58"/>
        <v>0</v>
      </c>
      <c r="BJ236" s="14" t="s">
        <v>84</v>
      </c>
      <c r="BK236" s="166">
        <f t="shared" si="59"/>
        <v>0</v>
      </c>
      <c r="BL236" s="14" t="s">
        <v>217</v>
      </c>
      <c r="BM236" s="165" t="s">
        <v>1032</v>
      </c>
    </row>
    <row r="237" spans="1:65" s="2" customFormat="1" ht="16.5" customHeight="1" x14ac:dyDescent="0.2">
      <c r="A237" s="29"/>
      <c r="B237" s="152"/>
      <c r="C237" s="153" t="s">
        <v>404</v>
      </c>
      <c r="D237" s="153" t="s">
        <v>213</v>
      </c>
      <c r="E237" s="154" t="s">
        <v>916</v>
      </c>
      <c r="F237" s="155" t="s">
        <v>917</v>
      </c>
      <c r="G237" s="156" t="s">
        <v>767</v>
      </c>
      <c r="H237" s="157">
        <v>1</v>
      </c>
      <c r="I237" s="158"/>
      <c r="J237" s="159">
        <f t="shared" si="50"/>
        <v>0</v>
      </c>
      <c r="K237" s="160"/>
      <c r="L237" s="30"/>
      <c r="M237" s="161" t="s">
        <v>1</v>
      </c>
      <c r="N237" s="162" t="s">
        <v>37</v>
      </c>
      <c r="O237" s="58"/>
      <c r="P237" s="163">
        <f t="shared" si="51"/>
        <v>0</v>
      </c>
      <c r="Q237" s="163">
        <v>0</v>
      </c>
      <c r="R237" s="163">
        <f t="shared" si="52"/>
        <v>0</v>
      </c>
      <c r="S237" s="163">
        <v>0</v>
      </c>
      <c r="T237" s="164">
        <f t="shared" si="5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5" t="s">
        <v>217</v>
      </c>
      <c r="AT237" s="165" t="s">
        <v>213</v>
      </c>
      <c r="AU237" s="165" t="s">
        <v>78</v>
      </c>
      <c r="AY237" s="14" t="s">
        <v>211</v>
      </c>
      <c r="BE237" s="166">
        <f t="shared" si="54"/>
        <v>0</v>
      </c>
      <c r="BF237" s="166">
        <f t="shared" si="55"/>
        <v>0</v>
      </c>
      <c r="BG237" s="166">
        <f t="shared" si="56"/>
        <v>0</v>
      </c>
      <c r="BH237" s="166">
        <f t="shared" si="57"/>
        <v>0</v>
      </c>
      <c r="BI237" s="166">
        <f t="shared" si="58"/>
        <v>0</v>
      </c>
      <c r="BJ237" s="14" t="s">
        <v>84</v>
      </c>
      <c r="BK237" s="166">
        <f t="shared" si="59"/>
        <v>0</v>
      </c>
      <c r="BL237" s="14" t="s">
        <v>217</v>
      </c>
      <c r="BM237" s="165" t="s">
        <v>1033</v>
      </c>
    </row>
    <row r="238" spans="1:65" s="2" customFormat="1" ht="16.5" customHeight="1" x14ac:dyDescent="0.2">
      <c r="A238" s="29"/>
      <c r="B238" s="152"/>
      <c r="C238" s="153" t="s">
        <v>1034</v>
      </c>
      <c r="D238" s="153" t="s">
        <v>213</v>
      </c>
      <c r="E238" s="154" t="s">
        <v>918</v>
      </c>
      <c r="F238" s="155" t="s">
        <v>919</v>
      </c>
      <c r="G238" s="156" t="s">
        <v>920</v>
      </c>
      <c r="H238" s="157">
        <v>1</v>
      </c>
      <c r="I238" s="158"/>
      <c r="J238" s="159">
        <f t="shared" si="50"/>
        <v>0</v>
      </c>
      <c r="K238" s="160"/>
      <c r="L238" s="30"/>
      <c r="M238" s="161" t="s">
        <v>1</v>
      </c>
      <c r="N238" s="162" t="s">
        <v>37</v>
      </c>
      <c r="O238" s="58"/>
      <c r="P238" s="163">
        <f t="shared" si="51"/>
        <v>0</v>
      </c>
      <c r="Q238" s="163">
        <v>0</v>
      </c>
      <c r="R238" s="163">
        <f t="shared" si="52"/>
        <v>0</v>
      </c>
      <c r="S238" s="163">
        <v>0</v>
      </c>
      <c r="T238" s="164">
        <f t="shared" si="5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5" t="s">
        <v>217</v>
      </c>
      <c r="AT238" s="165" t="s">
        <v>213</v>
      </c>
      <c r="AU238" s="165" t="s">
        <v>78</v>
      </c>
      <c r="AY238" s="14" t="s">
        <v>211</v>
      </c>
      <c r="BE238" s="166">
        <f t="shared" si="54"/>
        <v>0</v>
      </c>
      <c r="BF238" s="166">
        <f t="shared" si="55"/>
        <v>0</v>
      </c>
      <c r="BG238" s="166">
        <f t="shared" si="56"/>
        <v>0</v>
      </c>
      <c r="BH238" s="166">
        <f t="shared" si="57"/>
        <v>0</v>
      </c>
      <c r="BI238" s="166">
        <f t="shared" si="58"/>
        <v>0</v>
      </c>
      <c r="BJ238" s="14" t="s">
        <v>84</v>
      </c>
      <c r="BK238" s="166">
        <f t="shared" si="59"/>
        <v>0</v>
      </c>
      <c r="BL238" s="14" t="s">
        <v>217</v>
      </c>
      <c r="BM238" s="165" t="s">
        <v>1035</v>
      </c>
    </row>
    <row r="239" spans="1:65" s="12" customFormat="1" ht="25.9" customHeight="1" x14ac:dyDescent="0.2">
      <c r="B239" s="139"/>
      <c r="D239" s="140" t="s">
        <v>70</v>
      </c>
      <c r="E239" s="141" t="s">
        <v>1036</v>
      </c>
      <c r="F239" s="141" t="s">
        <v>1037</v>
      </c>
      <c r="I239" s="142"/>
      <c r="J239" s="143">
        <f>BK239</f>
        <v>0</v>
      </c>
      <c r="L239" s="139"/>
      <c r="M239" s="144"/>
      <c r="N239" s="145"/>
      <c r="O239" s="145"/>
      <c r="P239" s="146">
        <f>SUM(P240:P247)</f>
        <v>0</v>
      </c>
      <c r="Q239" s="145"/>
      <c r="R239" s="146">
        <f>SUM(R240:R247)</f>
        <v>0</v>
      </c>
      <c r="S239" s="145"/>
      <c r="T239" s="147">
        <f>SUM(T240:T247)</f>
        <v>0</v>
      </c>
      <c r="AR239" s="140" t="s">
        <v>78</v>
      </c>
      <c r="AT239" s="148" t="s">
        <v>70</v>
      </c>
      <c r="AU239" s="148" t="s">
        <v>71</v>
      </c>
      <c r="AY239" s="140" t="s">
        <v>211</v>
      </c>
      <c r="BK239" s="149">
        <f>SUM(BK240:BK247)</f>
        <v>0</v>
      </c>
    </row>
    <row r="240" spans="1:65" s="2" customFormat="1" ht="66.75" customHeight="1" x14ac:dyDescent="0.2">
      <c r="A240" s="29"/>
      <c r="B240" s="152"/>
      <c r="C240" s="153" t="s">
        <v>407</v>
      </c>
      <c r="D240" s="153" t="s">
        <v>213</v>
      </c>
      <c r="E240" s="154" t="s">
        <v>1038</v>
      </c>
      <c r="F240" s="155" t="s">
        <v>1039</v>
      </c>
      <c r="G240" s="156" t="s">
        <v>385</v>
      </c>
      <c r="H240" s="157">
        <v>1</v>
      </c>
      <c r="I240" s="158"/>
      <c r="J240" s="159">
        <f t="shared" ref="J240:J247" si="60">ROUND(I240*H240,2)</f>
        <v>0</v>
      </c>
      <c r="K240" s="160"/>
      <c r="L240" s="30"/>
      <c r="M240" s="161" t="s">
        <v>1</v>
      </c>
      <c r="N240" s="162" t="s">
        <v>37</v>
      </c>
      <c r="O240" s="58"/>
      <c r="P240" s="163">
        <f t="shared" ref="P240:P247" si="61">O240*H240</f>
        <v>0</v>
      </c>
      <c r="Q240" s="163">
        <v>0</v>
      </c>
      <c r="R240" s="163">
        <f t="shared" ref="R240:R247" si="62">Q240*H240</f>
        <v>0</v>
      </c>
      <c r="S240" s="163">
        <v>0</v>
      </c>
      <c r="T240" s="164">
        <f t="shared" ref="T240:T247" si="63">S240*H240</f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5" t="s">
        <v>217</v>
      </c>
      <c r="AT240" s="165" t="s">
        <v>213</v>
      </c>
      <c r="AU240" s="165" t="s">
        <v>78</v>
      </c>
      <c r="AY240" s="14" t="s">
        <v>211</v>
      </c>
      <c r="BE240" s="166">
        <f t="shared" ref="BE240:BE247" si="64">IF(N240="základná",J240,0)</f>
        <v>0</v>
      </c>
      <c r="BF240" s="166">
        <f t="shared" ref="BF240:BF247" si="65">IF(N240="znížená",J240,0)</f>
        <v>0</v>
      </c>
      <c r="BG240" s="166">
        <f t="shared" ref="BG240:BG247" si="66">IF(N240="zákl. prenesená",J240,0)</f>
        <v>0</v>
      </c>
      <c r="BH240" s="166">
        <f t="shared" ref="BH240:BH247" si="67">IF(N240="zníž. prenesená",J240,0)</f>
        <v>0</v>
      </c>
      <c r="BI240" s="166">
        <f t="shared" ref="BI240:BI247" si="68">IF(N240="nulová",J240,0)</f>
        <v>0</v>
      </c>
      <c r="BJ240" s="14" t="s">
        <v>84</v>
      </c>
      <c r="BK240" s="166">
        <f t="shared" ref="BK240:BK247" si="69">ROUND(I240*H240,2)</f>
        <v>0</v>
      </c>
      <c r="BL240" s="14" t="s">
        <v>217</v>
      </c>
      <c r="BM240" s="165" t="s">
        <v>1040</v>
      </c>
    </row>
    <row r="241" spans="1:65" s="2" customFormat="1" ht="24.2" customHeight="1" x14ac:dyDescent="0.2">
      <c r="A241" s="29"/>
      <c r="B241" s="152"/>
      <c r="C241" s="153" t="s">
        <v>387</v>
      </c>
      <c r="D241" s="153" t="s">
        <v>213</v>
      </c>
      <c r="E241" s="154" t="s">
        <v>1041</v>
      </c>
      <c r="F241" s="155" t="s">
        <v>1042</v>
      </c>
      <c r="G241" s="156" t="s">
        <v>385</v>
      </c>
      <c r="H241" s="157">
        <v>1</v>
      </c>
      <c r="I241" s="158"/>
      <c r="J241" s="159">
        <f t="shared" si="60"/>
        <v>0</v>
      </c>
      <c r="K241" s="160"/>
      <c r="L241" s="30"/>
      <c r="M241" s="161" t="s">
        <v>1</v>
      </c>
      <c r="N241" s="162" t="s">
        <v>37</v>
      </c>
      <c r="O241" s="58"/>
      <c r="P241" s="163">
        <f t="shared" si="61"/>
        <v>0</v>
      </c>
      <c r="Q241" s="163">
        <v>0</v>
      </c>
      <c r="R241" s="163">
        <f t="shared" si="62"/>
        <v>0</v>
      </c>
      <c r="S241" s="163">
        <v>0</v>
      </c>
      <c r="T241" s="164">
        <f t="shared" si="6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5" t="s">
        <v>217</v>
      </c>
      <c r="AT241" s="165" t="s">
        <v>213</v>
      </c>
      <c r="AU241" s="165" t="s">
        <v>78</v>
      </c>
      <c r="AY241" s="14" t="s">
        <v>211</v>
      </c>
      <c r="BE241" s="166">
        <f t="shared" si="64"/>
        <v>0</v>
      </c>
      <c r="BF241" s="166">
        <f t="shared" si="65"/>
        <v>0</v>
      </c>
      <c r="BG241" s="166">
        <f t="shared" si="66"/>
        <v>0</v>
      </c>
      <c r="BH241" s="166">
        <f t="shared" si="67"/>
        <v>0</v>
      </c>
      <c r="BI241" s="166">
        <f t="shared" si="68"/>
        <v>0</v>
      </c>
      <c r="BJ241" s="14" t="s">
        <v>84</v>
      </c>
      <c r="BK241" s="166">
        <f t="shared" si="69"/>
        <v>0</v>
      </c>
      <c r="BL241" s="14" t="s">
        <v>217</v>
      </c>
      <c r="BM241" s="165" t="s">
        <v>1043</v>
      </c>
    </row>
    <row r="242" spans="1:65" s="2" customFormat="1" ht="16.5" customHeight="1" x14ac:dyDescent="0.2">
      <c r="A242" s="29"/>
      <c r="B242" s="152"/>
      <c r="C242" s="153" t="s">
        <v>411</v>
      </c>
      <c r="D242" s="153" t="s">
        <v>213</v>
      </c>
      <c r="E242" s="154" t="s">
        <v>1044</v>
      </c>
      <c r="F242" s="155" t="s">
        <v>1045</v>
      </c>
      <c r="G242" s="156" t="s">
        <v>385</v>
      </c>
      <c r="H242" s="157">
        <v>1</v>
      </c>
      <c r="I242" s="158"/>
      <c r="J242" s="159">
        <f t="shared" si="60"/>
        <v>0</v>
      </c>
      <c r="K242" s="160"/>
      <c r="L242" s="30"/>
      <c r="M242" s="161" t="s">
        <v>1</v>
      </c>
      <c r="N242" s="162" t="s">
        <v>37</v>
      </c>
      <c r="O242" s="58"/>
      <c r="P242" s="163">
        <f t="shared" si="61"/>
        <v>0</v>
      </c>
      <c r="Q242" s="163">
        <v>0</v>
      </c>
      <c r="R242" s="163">
        <f t="shared" si="62"/>
        <v>0</v>
      </c>
      <c r="S242" s="163">
        <v>0</v>
      </c>
      <c r="T242" s="164">
        <f t="shared" si="6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5" t="s">
        <v>217</v>
      </c>
      <c r="AT242" s="165" t="s">
        <v>213</v>
      </c>
      <c r="AU242" s="165" t="s">
        <v>78</v>
      </c>
      <c r="AY242" s="14" t="s">
        <v>211</v>
      </c>
      <c r="BE242" s="166">
        <f t="shared" si="64"/>
        <v>0</v>
      </c>
      <c r="BF242" s="166">
        <f t="shared" si="65"/>
        <v>0</v>
      </c>
      <c r="BG242" s="166">
        <f t="shared" si="66"/>
        <v>0</v>
      </c>
      <c r="BH242" s="166">
        <f t="shared" si="67"/>
        <v>0</v>
      </c>
      <c r="BI242" s="166">
        <f t="shared" si="68"/>
        <v>0</v>
      </c>
      <c r="BJ242" s="14" t="s">
        <v>84</v>
      </c>
      <c r="BK242" s="166">
        <f t="shared" si="69"/>
        <v>0</v>
      </c>
      <c r="BL242" s="14" t="s">
        <v>217</v>
      </c>
      <c r="BM242" s="165" t="s">
        <v>1046</v>
      </c>
    </row>
    <row r="243" spans="1:65" s="2" customFormat="1" ht="16.5" customHeight="1" x14ac:dyDescent="0.2">
      <c r="A243" s="29"/>
      <c r="B243" s="152"/>
      <c r="C243" s="153" t="s">
        <v>13</v>
      </c>
      <c r="D243" s="153" t="s">
        <v>213</v>
      </c>
      <c r="E243" s="154" t="s">
        <v>1047</v>
      </c>
      <c r="F243" s="155" t="s">
        <v>1048</v>
      </c>
      <c r="G243" s="156" t="s">
        <v>385</v>
      </c>
      <c r="H243" s="157">
        <v>1</v>
      </c>
      <c r="I243" s="158"/>
      <c r="J243" s="159">
        <f t="shared" si="60"/>
        <v>0</v>
      </c>
      <c r="K243" s="160"/>
      <c r="L243" s="30"/>
      <c r="M243" s="161" t="s">
        <v>1</v>
      </c>
      <c r="N243" s="162" t="s">
        <v>37</v>
      </c>
      <c r="O243" s="58"/>
      <c r="P243" s="163">
        <f t="shared" si="61"/>
        <v>0</v>
      </c>
      <c r="Q243" s="163">
        <v>0</v>
      </c>
      <c r="R243" s="163">
        <f t="shared" si="62"/>
        <v>0</v>
      </c>
      <c r="S243" s="163">
        <v>0</v>
      </c>
      <c r="T243" s="164">
        <f t="shared" si="6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5" t="s">
        <v>217</v>
      </c>
      <c r="AT243" s="165" t="s">
        <v>213</v>
      </c>
      <c r="AU243" s="165" t="s">
        <v>78</v>
      </c>
      <c r="AY243" s="14" t="s">
        <v>211</v>
      </c>
      <c r="BE243" s="166">
        <f t="shared" si="64"/>
        <v>0</v>
      </c>
      <c r="BF243" s="166">
        <f t="shared" si="65"/>
        <v>0</v>
      </c>
      <c r="BG243" s="166">
        <f t="shared" si="66"/>
        <v>0</v>
      </c>
      <c r="BH243" s="166">
        <f t="shared" si="67"/>
        <v>0</v>
      </c>
      <c r="BI243" s="166">
        <f t="shared" si="68"/>
        <v>0</v>
      </c>
      <c r="BJ243" s="14" t="s">
        <v>84</v>
      </c>
      <c r="BK243" s="166">
        <f t="shared" si="69"/>
        <v>0</v>
      </c>
      <c r="BL243" s="14" t="s">
        <v>217</v>
      </c>
      <c r="BM243" s="165" t="s">
        <v>1049</v>
      </c>
    </row>
    <row r="244" spans="1:65" s="2" customFormat="1" ht="16.5" customHeight="1" x14ac:dyDescent="0.2">
      <c r="A244" s="29"/>
      <c r="B244" s="152"/>
      <c r="C244" s="153" t="s">
        <v>415</v>
      </c>
      <c r="D244" s="153" t="s">
        <v>213</v>
      </c>
      <c r="E244" s="154" t="s">
        <v>1050</v>
      </c>
      <c r="F244" s="155" t="s">
        <v>1051</v>
      </c>
      <c r="G244" s="156" t="s">
        <v>385</v>
      </c>
      <c r="H244" s="157">
        <v>1</v>
      </c>
      <c r="I244" s="158"/>
      <c r="J244" s="159">
        <f t="shared" si="60"/>
        <v>0</v>
      </c>
      <c r="K244" s="160"/>
      <c r="L244" s="30"/>
      <c r="M244" s="161" t="s">
        <v>1</v>
      </c>
      <c r="N244" s="162" t="s">
        <v>37</v>
      </c>
      <c r="O244" s="58"/>
      <c r="P244" s="163">
        <f t="shared" si="61"/>
        <v>0</v>
      </c>
      <c r="Q244" s="163">
        <v>0</v>
      </c>
      <c r="R244" s="163">
        <f t="shared" si="62"/>
        <v>0</v>
      </c>
      <c r="S244" s="163">
        <v>0</v>
      </c>
      <c r="T244" s="164">
        <f t="shared" si="6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5" t="s">
        <v>217</v>
      </c>
      <c r="AT244" s="165" t="s">
        <v>213</v>
      </c>
      <c r="AU244" s="165" t="s">
        <v>78</v>
      </c>
      <c r="AY244" s="14" t="s">
        <v>211</v>
      </c>
      <c r="BE244" s="166">
        <f t="shared" si="64"/>
        <v>0</v>
      </c>
      <c r="BF244" s="166">
        <f t="shared" si="65"/>
        <v>0</v>
      </c>
      <c r="BG244" s="166">
        <f t="shared" si="66"/>
        <v>0</v>
      </c>
      <c r="BH244" s="166">
        <f t="shared" si="67"/>
        <v>0</v>
      </c>
      <c r="BI244" s="166">
        <f t="shared" si="68"/>
        <v>0</v>
      </c>
      <c r="BJ244" s="14" t="s">
        <v>84</v>
      </c>
      <c r="BK244" s="166">
        <f t="shared" si="69"/>
        <v>0</v>
      </c>
      <c r="BL244" s="14" t="s">
        <v>217</v>
      </c>
      <c r="BM244" s="165" t="s">
        <v>1052</v>
      </c>
    </row>
    <row r="245" spans="1:65" s="2" customFormat="1" ht="16.5" customHeight="1" x14ac:dyDescent="0.2">
      <c r="A245" s="29"/>
      <c r="B245" s="152"/>
      <c r="C245" s="153" t="s">
        <v>1053</v>
      </c>
      <c r="D245" s="153" t="s">
        <v>213</v>
      </c>
      <c r="E245" s="154" t="s">
        <v>1054</v>
      </c>
      <c r="F245" s="155" t="s">
        <v>1055</v>
      </c>
      <c r="G245" s="156" t="s">
        <v>385</v>
      </c>
      <c r="H245" s="157">
        <v>1</v>
      </c>
      <c r="I245" s="158"/>
      <c r="J245" s="159">
        <f t="shared" si="60"/>
        <v>0</v>
      </c>
      <c r="K245" s="160"/>
      <c r="L245" s="30"/>
      <c r="M245" s="161" t="s">
        <v>1</v>
      </c>
      <c r="N245" s="162" t="s">
        <v>37</v>
      </c>
      <c r="O245" s="58"/>
      <c r="P245" s="163">
        <f t="shared" si="61"/>
        <v>0</v>
      </c>
      <c r="Q245" s="163">
        <v>0</v>
      </c>
      <c r="R245" s="163">
        <f t="shared" si="62"/>
        <v>0</v>
      </c>
      <c r="S245" s="163">
        <v>0</v>
      </c>
      <c r="T245" s="164">
        <f t="shared" si="6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5" t="s">
        <v>217</v>
      </c>
      <c r="AT245" s="165" t="s">
        <v>213</v>
      </c>
      <c r="AU245" s="165" t="s">
        <v>78</v>
      </c>
      <c r="AY245" s="14" t="s">
        <v>211</v>
      </c>
      <c r="BE245" s="166">
        <f t="shared" si="64"/>
        <v>0</v>
      </c>
      <c r="BF245" s="166">
        <f t="shared" si="65"/>
        <v>0</v>
      </c>
      <c r="BG245" s="166">
        <f t="shared" si="66"/>
        <v>0</v>
      </c>
      <c r="BH245" s="166">
        <f t="shared" si="67"/>
        <v>0</v>
      </c>
      <c r="BI245" s="166">
        <f t="shared" si="68"/>
        <v>0</v>
      </c>
      <c r="BJ245" s="14" t="s">
        <v>84</v>
      </c>
      <c r="BK245" s="166">
        <f t="shared" si="69"/>
        <v>0</v>
      </c>
      <c r="BL245" s="14" t="s">
        <v>217</v>
      </c>
      <c r="BM245" s="165" t="s">
        <v>1056</v>
      </c>
    </row>
    <row r="246" spans="1:65" s="2" customFormat="1" ht="16.5" customHeight="1" x14ac:dyDescent="0.2">
      <c r="A246" s="29"/>
      <c r="B246" s="152"/>
      <c r="C246" s="153" t="s">
        <v>421</v>
      </c>
      <c r="D246" s="153" t="s">
        <v>213</v>
      </c>
      <c r="E246" s="154" t="s">
        <v>916</v>
      </c>
      <c r="F246" s="155" t="s">
        <v>917</v>
      </c>
      <c r="G246" s="156" t="s">
        <v>767</v>
      </c>
      <c r="H246" s="157">
        <v>1</v>
      </c>
      <c r="I246" s="158"/>
      <c r="J246" s="159">
        <f t="shared" si="60"/>
        <v>0</v>
      </c>
      <c r="K246" s="160"/>
      <c r="L246" s="30"/>
      <c r="M246" s="161" t="s">
        <v>1</v>
      </c>
      <c r="N246" s="162" t="s">
        <v>37</v>
      </c>
      <c r="O246" s="58"/>
      <c r="P246" s="163">
        <f t="shared" si="61"/>
        <v>0</v>
      </c>
      <c r="Q246" s="163">
        <v>0</v>
      </c>
      <c r="R246" s="163">
        <f t="shared" si="62"/>
        <v>0</v>
      </c>
      <c r="S246" s="163">
        <v>0</v>
      </c>
      <c r="T246" s="164">
        <f t="shared" si="6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5" t="s">
        <v>217</v>
      </c>
      <c r="AT246" s="165" t="s">
        <v>213</v>
      </c>
      <c r="AU246" s="165" t="s">
        <v>78</v>
      </c>
      <c r="AY246" s="14" t="s">
        <v>211</v>
      </c>
      <c r="BE246" s="166">
        <f t="shared" si="64"/>
        <v>0</v>
      </c>
      <c r="BF246" s="166">
        <f t="shared" si="65"/>
        <v>0</v>
      </c>
      <c r="BG246" s="166">
        <f t="shared" si="66"/>
        <v>0</v>
      </c>
      <c r="BH246" s="166">
        <f t="shared" si="67"/>
        <v>0</v>
      </c>
      <c r="BI246" s="166">
        <f t="shared" si="68"/>
        <v>0</v>
      </c>
      <c r="BJ246" s="14" t="s">
        <v>84</v>
      </c>
      <c r="BK246" s="166">
        <f t="shared" si="69"/>
        <v>0</v>
      </c>
      <c r="BL246" s="14" t="s">
        <v>217</v>
      </c>
      <c r="BM246" s="165" t="s">
        <v>1057</v>
      </c>
    </row>
    <row r="247" spans="1:65" s="2" customFormat="1" ht="16.5" customHeight="1" x14ac:dyDescent="0.2">
      <c r="A247" s="29"/>
      <c r="B247" s="152"/>
      <c r="C247" s="153" t="s">
        <v>1058</v>
      </c>
      <c r="D247" s="153" t="s">
        <v>213</v>
      </c>
      <c r="E247" s="154" t="s">
        <v>918</v>
      </c>
      <c r="F247" s="155" t="s">
        <v>919</v>
      </c>
      <c r="G247" s="156" t="s">
        <v>920</v>
      </c>
      <c r="H247" s="157">
        <v>1</v>
      </c>
      <c r="I247" s="158"/>
      <c r="J247" s="159">
        <f t="shared" si="60"/>
        <v>0</v>
      </c>
      <c r="K247" s="160"/>
      <c r="L247" s="30"/>
      <c r="M247" s="161" t="s">
        <v>1</v>
      </c>
      <c r="N247" s="162" t="s">
        <v>37</v>
      </c>
      <c r="O247" s="58"/>
      <c r="P247" s="163">
        <f t="shared" si="61"/>
        <v>0</v>
      </c>
      <c r="Q247" s="163">
        <v>0</v>
      </c>
      <c r="R247" s="163">
        <f t="shared" si="62"/>
        <v>0</v>
      </c>
      <c r="S247" s="163">
        <v>0</v>
      </c>
      <c r="T247" s="164">
        <f t="shared" si="6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5" t="s">
        <v>217</v>
      </c>
      <c r="AT247" s="165" t="s">
        <v>213</v>
      </c>
      <c r="AU247" s="165" t="s">
        <v>78</v>
      </c>
      <c r="AY247" s="14" t="s">
        <v>211</v>
      </c>
      <c r="BE247" s="166">
        <f t="shared" si="64"/>
        <v>0</v>
      </c>
      <c r="BF247" s="166">
        <f t="shared" si="65"/>
        <v>0</v>
      </c>
      <c r="BG247" s="166">
        <f t="shared" si="66"/>
        <v>0</v>
      </c>
      <c r="BH247" s="166">
        <f t="shared" si="67"/>
        <v>0</v>
      </c>
      <c r="BI247" s="166">
        <f t="shared" si="68"/>
        <v>0</v>
      </c>
      <c r="BJ247" s="14" t="s">
        <v>84</v>
      </c>
      <c r="BK247" s="166">
        <f t="shared" si="69"/>
        <v>0</v>
      </c>
      <c r="BL247" s="14" t="s">
        <v>217</v>
      </c>
      <c r="BM247" s="165" t="s">
        <v>1059</v>
      </c>
    </row>
    <row r="248" spans="1:65" s="12" customFormat="1" ht="25.9" customHeight="1" x14ac:dyDescent="0.2">
      <c r="B248" s="139"/>
      <c r="D248" s="140" t="s">
        <v>70</v>
      </c>
      <c r="E248" s="141" t="s">
        <v>1060</v>
      </c>
      <c r="F248" s="141" t="s">
        <v>1061</v>
      </c>
      <c r="I248" s="142"/>
      <c r="J248" s="143">
        <f>BK248</f>
        <v>0</v>
      </c>
      <c r="L248" s="139"/>
      <c r="M248" s="144"/>
      <c r="N248" s="145"/>
      <c r="O248" s="145"/>
      <c r="P248" s="146">
        <f>SUM(P249:P254)</f>
        <v>0</v>
      </c>
      <c r="Q248" s="145"/>
      <c r="R248" s="146">
        <f>SUM(R249:R254)</f>
        <v>0</v>
      </c>
      <c r="S248" s="145"/>
      <c r="T248" s="147">
        <f>SUM(T249:T254)</f>
        <v>0</v>
      </c>
      <c r="AR248" s="140" t="s">
        <v>78</v>
      </c>
      <c r="AT248" s="148" t="s">
        <v>70</v>
      </c>
      <c r="AU248" s="148" t="s">
        <v>71</v>
      </c>
      <c r="AY248" s="140" t="s">
        <v>211</v>
      </c>
      <c r="BK248" s="149">
        <f>SUM(BK249:BK254)</f>
        <v>0</v>
      </c>
    </row>
    <row r="249" spans="1:65" s="2" customFormat="1" ht="55.5" customHeight="1" x14ac:dyDescent="0.2">
      <c r="A249" s="29"/>
      <c r="B249" s="152"/>
      <c r="C249" s="153" t="s">
        <v>424</v>
      </c>
      <c r="D249" s="153" t="s">
        <v>213</v>
      </c>
      <c r="E249" s="154" t="s">
        <v>1062</v>
      </c>
      <c r="F249" s="155" t="s">
        <v>1063</v>
      </c>
      <c r="G249" s="156" t="s">
        <v>385</v>
      </c>
      <c r="H249" s="157">
        <v>1</v>
      </c>
      <c r="I249" s="158"/>
      <c r="J249" s="159">
        <f t="shared" ref="J249:J254" si="70">ROUND(I249*H249,2)</f>
        <v>0</v>
      </c>
      <c r="K249" s="160"/>
      <c r="L249" s="30"/>
      <c r="M249" s="161" t="s">
        <v>1</v>
      </c>
      <c r="N249" s="162" t="s">
        <v>37</v>
      </c>
      <c r="O249" s="58"/>
      <c r="P249" s="163">
        <f t="shared" ref="P249:P254" si="71">O249*H249</f>
        <v>0</v>
      </c>
      <c r="Q249" s="163">
        <v>0</v>
      </c>
      <c r="R249" s="163">
        <f t="shared" ref="R249:R254" si="72">Q249*H249</f>
        <v>0</v>
      </c>
      <c r="S249" s="163">
        <v>0</v>
      </c>
      <c r="T249" s="164">
        <f t="shared" ref="T249:T254" si="73">S249*H249</f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5" t="s">
        <v>217</v>
      </c>
      <c r="AT249" s="165" t="s">
        <v>213</v>
      </c>
      <c r="AU249" s="165" t="s">
        <v>78</v>
      </c>
      <c r="AY249" s="14" t="s">
        <v>211</v>
      </c>
      <c r="BE249" s="166">
        <f t="shared" ref="BE249:BE254" si="74">IF(N249="základná",J249,0)</f>
        <v>0</v>
      </c>
      <c r="BF249" s="166">
        <f t="shared" ref="BF249:BF254" si="75">IF(N249="znížená",J249,0)</f>
        <v>0</v>
      </c>
      <c r="BG249" s="166">
        <f t="shared" ref="BG249:BG254" si="76">IF(N249="zákl. prenesená",J249,0)</f>
        <v>0</v>
      </c>
      <c r="BH249" s="166">
        <f t="shared" ref="BH249:BH254" si="77">IF(N249="zníž. prenesená",J249,0)</f>
        <v>0</v>
      </c>
      <c r="BI249" s="166">
        <f t="shared" ref="BI249:BI254" si="78">IF(N249="nulová",J249,0)</f>
        <v>0</v>
      </c>
      <c r="BJ249" s="14" t="s">
        <v>84</v>
      </c>
      <c r="BK249" s="166">
        <f t="shared" ref="BK249:BK254" si="79">ROUND(I249*H249,2)</f>
        <v>0</v>
      </c>
      <c r="BL249" s="14" t="s">
        <v>217</v>
      </c>
      <c r="BM249" s="165" t="s">
        <v>1064</v>
      </c>
    </row>
    <row r="250" spans="1:65" s="2" customFormat="1" ht="24.2" customHeight="1" x14ac:dyDescent="0.2">
      <c r="A250" s="29"/>
      <c r="B250" s="152"/>
      <c r="C250" s="153" t="s">
        <v>1065</v>
      </c>
      <c r="D250" s="153" t="s">
        <v>213</v>
      </c>
      <c r="E250" s="154" t="s">
        <v>1066</v>
      </c>
      <c r="F250" s="155" t="s">
        <v>1067</v>
      </c>
      <c r="G250" s="156" t="s">
        <v>385</v>
      </c>
      <c r="H250" s="157">
        <v>1</v>
      </c>
      <c r="I250" s="158"/>
      <c r="J250" s="159">
        <f t="shared" si="70"/>
        <v>0</v>
      </c>
      <c r="K250" s="160"/>
      <c r="L250" s="30"/>
      <c r="M250" s="161" t="s">
        <v>1</v>
      </c>
      <c r="N250" s="162" t="s">
        <v>37</v>
      </c>
      <c r="O250" s="58"/>
      <c r="P250" s="163">
        <f t="shared" si="71"/>
        <v>0</v>
      </c>
      <c r="Q250" s="163">
        <v>0</v>
      </c>
      <c r="R250" s="163">
        <f t="shared" si="72"/>
        <v>0</v>
      </c>
      <c r="S250" s="163">
        <v>0</v>
      </c>
      <c r="T250" s="164">
        <f t="shared" si="7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5" t="s">
        <v>217</v>
      </c>
      <c r="AT250" s="165" t="s">
        <v>213</v>
      </c>
      <c r="AU250" s="165" t="s">
        <v>78</v>
      </c>
      <c r="AY250" s="14" t="s">
        <v>211</v>
      </c>
      <c r="BE250" s="166">
        <f t="shared" si="74"/>
        <v>0</v>
      </c>
      <c r="BF250" s="166">
        <f t="shared" si="75"/>
        <v>0</v>
      </c>
      <c r="BG250" s="166">
        <f t="shared" si="76"/>
        <v>0</v>
      </c>
      <c r="BH250" s="166">
        <f t="shared" si="77"/>
        <v>0</v>
      </c>
      <c r="BI250" s="166">
        <f t="shared" si="78"/>
        <v>0</v>
      </c>
      <c r="BJ250" s="14" t="s">
        <v>84</v>
      </c>
      <c r="BK250" s="166">
        <f t="shared" si="79"/>
        <v>0</v>
      </c>
      <c r="BL250" s="14" t="s">
        <v>217</v>
      </c>
      <c r="BM250" s="165" t="s">
        <v>1068</v>
      </c>
    </row>
    <row r="251" spans="1:65" s="2" customFormat="1" ht="24.2" customHeight="1" x14ac:dyDescent="0.2">
      <c r="A251" s="29"/>
      <c r="B251" s="152"/>
      <c r="C251" s="153" t="s">
        <v>428</v>
      </c>
      <c r="D251" s="153" t="s">
        <v>213</v>
      </c>
      <c r="E251" s="154" t="s">
        <v>1069</v>
      </c>
      <c r="F251" s="155" t="s">
        <v>1070</v>
      </c>
      <c r="G251" s="156" t="s">
        <v>385</v>
      </c>
      <c r="H251" s="157">
        <v>1</v>
      </c>
      <c r="I251" s="158"/>
      <c r="J251" s="159">
        <f t="shared" si="70"/>
        <v>0</v>
      </c>
      <c r="K251" s="160"/>
      <c r="L251" s="30"/>
      <c r="M251" s="161" t="s">
        <v>1</v>
      </c>
      <c r="N251" s="162" t="s">
        <v>37</v>
      </c>
      <c r="O251" s="58"/>
      <c r="P251" s="163">
        <f t="shared" si="71"/>
        <v>0</v>
      </c>
      <c r="Q251" s="163">
        <v>0</v>
      </c>
      <c r="R251" s="163">
        <f t="shared" si="72"/>
        <v>0</v>
      </c>
      <c r="S251" s="163">
        <v>0</v>
      </c>
      <c r="T251" s="164">
        <f t="shared" si="7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65" t="s">
        <v>217</v>
      </c>
      <c r="AT251" s="165" t="s">
        <v>213</v>
      </c>
      <c r="AU251" s="165" t="s">
        <v>78</v>
      </c>
      <c r="AY251" s="14" t="s">
        <v>211</v>
      </c>
      <c r="BE251" s="166">
        <f t="shared" si="74"/>
        <v>0</v>
      </c>
      <c r="BF251" s="166">
        <f t="shared" si="75"/>
        <v>0</v>
      </c>
      <c r="BG251" s="166">
        <f t="shared" si="76"/>
        <v>0</v>
      </c>
      <c r="BH251" s="166">
        <f t="shared" si="77"/>
        <v>0</v>
      </c>
      <c r="BI251" s="166">
        <f t="shared" si="78"/>
        <v>0</v>
      </c>
      <c r="BJ251" s="14" t="s">
        <v>84</v>
      </c>
      <c r="BK251" s="166">
        <f t="shared" si="79"/>
        <v>0</v>
      </c>
      <c r="BL251" s="14" t="s">
        <v>217</v>
      </c>
      <c r="BM251" s="165" t="s">
        <v>1071</v>
      </c>
    </row>
    <row r="252" spans="1:65" s="2" customFormat="1" ht="24.2" customHeight="1" x14ac:dyDescent="0.2">
      <c r="A252" s="29"/>
      <c r="B252" s="152"/>
      <c r="C252" s="153" t="s">
        <v>1072</v>
      </c>
      <c r="D252" s="153" t="s">
        <v>213</v>
      </c>
      <c r="E252" s="154" t="s">
        <v>1073</v>
      </c>
      <c r="F252" s="155" t="s">
        <v>1074</v>
      </c>
      <c r="G252" s="156" t="s">
        <v>385</v>
      </c>
      <c r="H252" s="157">
        <v>1</v>
      </c>
      <c r="I252" s="158"/>
      <c r="J252" s="159">
        <f t="shared" si="70"/>
        <v>0</v>
      </c>
      <c r="K252" s="160"/>
      <c r="L252" s="30"/>
      <c r="M252" s="161" t="s">
        <v>1</v>
      </c>
      <c r="N252" s="162" t="s">
        <v>37</v>
      </c>
      <c r="O252" s="58"/>
      <c r="P252" s="163">
        <f t="shared" si="71"/>
        <v>0</v>
      </c>
      <c r="Q252" s="163">
        <v>0</v>
      </c>
      <c r="R252" s="163">
        <f t="shared" si="72"/>
        <v>0</v>
      </c>
      <c r="S252" s="163">
        <v>0</v>
      </c>
      <c r="T252" s="164">
        <f t="shared" si="7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65" t="s">
        <v>217</v>
      </c>
      <c r="AT252" s="165" t="s">
        <v>213</v>
      </c>
      <c r="AU252" s="165" t="s">
        <v>78</v>
      </c>
      <c r="AY252" s="14" t="s">
        <v>211</v>
      </c>
      <c r="BE252" s="166">
        <f t="shared" si="74"/>
        <v>0</v>
      </c>
      <c r="BF252" s="166">
        <f t="shared" si="75"/>
        <v>0</v>
      </c>
      <c r="BG252" s="166">
        <f t="shared" si="76"/>
        <v>0</v>
      </c>
      <c r="BH252" s="166">
        <f t="shared" si="77"/>
        <v>0</v>
      </c>
      <c r="BI252" s="166">
        <f t="shared" si="78"/>
        <v>0</v>
      </c>
      <c r="BJ252" s="14" t="s">
        <v>84</v>
      </c>
      <c r="BK252" s="166">
        <f t="shared" si="79"/>
        <v>0</v>
      </c>
      <c r="BL252" s="14" t="s">
        <v>217</v>
      </c>
      <c r="BM252" s="165" t="s">
        <v>1075</v>
      </c>
    </row>
    <row r="253" spans="1:65" s="2" customFormat="1" ht="16.5" customHeight="1" x14ac:dyDescent="0.2">
      <c r="A253" s="29"/>
      <c r="B253" s="152"/>
      <c r="C253" s="153" t="s">
        <v>431</v>
      </c>
      <c r="D253" s="153" t="s">
        <v>213</v>
      </c>
      <c r="E253" s="154" t="s">
        <v>916</v>
      </c>
      <c r="F253" s="155" t="s">
        <v>917</v>
      </c>
      <c r="G253" s="156" t="s">
        <v>767</v>
      </c>
      <c r="H253" s="157">
        <v>1</v>
      </c>
      <c r="I253" s="158"/>
      <c r="J253" s="159">
        <f t="shared" si="70"/>
        <v>0</v>
      </c>
      <c r="K253" s="160"/>
      <c r="L253" s="30"/>
      <c r="M253" s="161" t="s">
        <v>1</v>
      </c>
      <c r="N253" s="162" t="s">
        <v>37</v>
      </c>
      <c r="O253" s="58"/>
      <c r="P253" s="163">
        <f t="shared" si="71"/>
        <v>0</v>
      </c>
      <c r="Q253" s="163">
        <v>0</v>
      </c>
      <c r="R253" s="163">
        <f t="shared" si="72"/>
        <v>0</v>
      </c>
      <c r="S253" s="163">
        <v>0</v>
      </c>
      <c r="T253" s="164">
        <f t="shared" si="7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65" t="s">
        <v>217</v>
      </c>
      <c r="AT253" s="165" t="s">
        <v>213</v>
      </c>
      <c r="AU253" s="165" t="s">
        <v>78</v>
      </c>
      <c r="AY253" s="14" t="s">
        <v>211</v>
      </c>
      <c r="BE253" s="166">
        <f t="shared" si="74"/>
        <v>0</v>
      </c>
      <c r="BF253" s="166">
        <f t="shared" si="75"/>
        <v>0</v>
      </c>
      <c r="BG253" s="166">
        <f t="shared" si="76"/>
        <v>0</v>
      </c>
      <c r="BH253" s="166">
        <f t="shared" si="77"/>
        <v>0</v>
      </c>
      <c r="BI253" s="166">
        <f t="shared" si="78"/>
        <v>0</v>
      </c>
      <c r="BJ253" s="14" t="s">
        <v>84</v>
      </c>
      <c r="BK253" s="166">
        <f t="shared" si="79"/>
        <v>0</v>
      </c>
      <c r="BL253" s="14" t="s">
        <v>217</v>
      </c>
      <c r="BM253" s="165" t="s">
        <v>1076</v>
      </c>
    </row>
    <row r="254" spans="1:65" s="2" customFormat="1" ht="16.5" customHeight="1" x14ac:dyDescent="0.2">
      <c r="A254" s="29"/>
      <c r="B254" s="152"/>
      <c r="C254" s="153" t="s">
        <v>1077</v>
      </c>
      <c r="D254" s="153" t="s">
        <v>213</v>
      </c>
      <c r="E254" s="154" t="s">
        <v>918</v>
      </c>
      <c r="F254" s="155" t="s">
        <v>919</v>
      </c>
      <c r="G254" s="156" t="s">
        <v>920</v>
      </c>
      <c r="H254" s="157">
        <v>1</v>
      </c>
      <c r="I254" s="158"/>
      <c r="J254" s="159">
        <f t="shared" si="70"/>
        <v>0</v>
      </c>
      <c r="K254" s="160"/>
      <c r="L254" s="30"/>
      <c r="M254" s="161" t="s">
        <v>1</v>
      </c>
      <c r="N254" s="162" t="s">
        <v>37</v>
      </c>
      <c r="O254" s="58"/>
      <c r="P254" s="163">
        <f t="shared" si="71"/>
        <v>0</v>
      </c>
      <c r="Q254" s="163">
        <v>0</v>
      </c>
      <c r="R254" s="163">
        <f t="shared" si="72"/>
        <v>0</v>
      </c>
      <c r="S254" s="163">
        <v>0</v>
      </c>
      <c r="T254" s="164">
        <f t="shared" si="7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65" t="s">
        <v>217</v>
      </c>
      <c r="AT254" s="165" t="s">
        <v>213</v>
      </c>
      <c r="AU254" s="165" t="s">
        <v>78</v>
      </c>
      <c r="AY254" s="14" t="s">
        <v>211</v>
      </c>
      <c r="BE254" s="166">
        <f t="shared" si="74"/>
        <v>0</v>
      </c>
      <c r="BF254" s="166">
        <f t="shared" si="75"/>
        <v>0</v>
      </c>
      <c r="BG254" s="166">
        <f t="shared" si="76"/>
        <v>0</v>
      </c>
      <c r="BH254" s="166">
        <f t="shared" si="77"/>
        <v>0</v>
      </c>
      <c r="BI254" s="166">
        <f t="shared" si="78"/>
        <v>0</v>
      </c>
      <c r="BJ254" s="14" t="s">
        <v>84</v>
      </c>
      <c r="BK254" s="166">
        <f t="shared" si="79"/>
        <v>0</v>
      </c>
      <c r="BL254" s="14" t="s">
        <v>217</v>
      </c>
      <c r="BM254" s="165" t="s">
        <v>1078</v>
      </c>
    </row>
    <row r="255" spans="1:65" s="12" customFormat="1" ht="25.9" customHeight="1" x14ac:dyDescent="0.2">
      <c r="B255" s="139"/>
      <c r="D255" s="140" t="s">
        <v>70</v>
      </c>
      <c r="E255" s="141" t="s">
        <v>1079</v>
      </c>
      <c r="F255" s="141" t="s">
        <v>1080</v>
      </c>
      <c r="I255" s="142"/>
      <c r="J255" s="143">
        <f>BK255</f>
        <v>0</v>
      </c>
      <c r="L255" s="139"/>
      <c r="M255" s="144"/>
      <c r="N255" s="145"/>
      <c r="O255" s="145"/>
      <c r="P255" s="146">
        <f>SUM(P256:P264)</f>
        <v>0</v>
      </c>
      <c r="Q255" s="145"/>
      <c r="R255" s="146">
        <f>SUM(R256:R264)</f>
        <v>0</v>
      </c>
      <c r="S255" s="145"/>
      <c r="T255" s="147">
        <f>SUM(T256:T264)</f>
        <v>0</v>
      </c>
      <c r="AR255" s="140" t="s">
        <v>78</v>
      </c>
      <c r="AT255" s="148" t="s">
        <v>70</v>
      </c>
      <c r="AU255" s="148" t="s">
        <v>71</v>
      </c>
      <c r="AY255" s="140" t="s">
        <v>211</v>
      </c>
      <c r="BK255" s="149">
        <f>SUM(BK256:BK264)</f>
        <v>0</v>
      </c>
    </row>
    <row r="256" spans="1:65" s="2" customFormat="1" ht="62.65" customHeight="1" x14ac:dyDescent="0.2">
      <c r="A256" s="29"/>
      <c r="B256" s="152"/>
      <c r="C256" s="153" t="s">
        <v>435</v>
      </c>
      <c r="D256" s="153" t="s">
        <v>213</v>
      </c>
      <c r="E256" s="154" t="s">
        <v>1081</v>
      </c>
      <c r="F256" s="155" t="s">
        <v>1082</v>
      </c>
      <c r="G256" s="156" t="s">
        <v>385</v>
      </c>
      <c r="H256" s="157">
        <v>1</v>
      </c>
      <c r="I256" s="158"/>
      <c r="J256" s="159">
        <f t="shared" ref="J256:J264" si="80">ROUND(I256*H256,2)</f>
        <v>0</v>
      </c>
      <c r="K256" s="160"/>
      <c r="L256" s="30"/>
      <c r="M256" s="161" t="s">
        <v>1</v>
      </c>
      <c r="N256" s="162" t="s">
        <v>37</v>
      </c>
      <c r="O256" s="58"/>
      <c r="P256" s="163">
        <f t="shared" ref="P256:P264" si="81">O256*H256</f>
        <v>0</v>
      </c>
      <c r="Q256" s="163">
        <v>0</v>
      </c>
      <c r="R256" s="163">
        <f t="shared" ref="R256:R264" si="82">Q256*H256</f>
        <v>0</v>
      </c>
      <c r="S256" s="163">
        <v>0</v>
      </c>
      <c r="T256" s="164">
        <f t="shared" ref="T256:T264" si="83">S256*H256</f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5" t="s">
        <v>217</v>
      </c>
      <c r="AT256" s="165" t="s">
        <v>213</v>
      </c>
      <c r="AU256" s="165" t="s">
        <v>78</v>
      </c>
      <c r="AY256" s="14" t="s">
        <v>211</v>
      </c>
      <c r="BE256" s="166">
        <f t="shared" ref="BE256:BE264" si="84">IF(N256="základná",J256,0)</f>
        <v>0</v>
      </c>
      <c r="BF256" s="166">
        <f t="shared" ref="BF256:BF264" si="85">IF(N256="znížená",J256,0)</f>
        <v>0</v>
      </c>
      <c r="BG256" s="166">
        <f t="shared" ref="BG256:BG264" si="86">IF(N256="zákl. prenesená",J256,0)</f>
        <v>0</v>
      </c>
      <c r="BH256" s="166">
        <f t="shared" ref="BH256:BH264" si="87">IF(N256="zníž. prenesená",J256,0)</f>
        <v>0</v>
      </c>
      <c r="BI256" s="166">
        <f t="shared" ref="BI256:BI264" si="88">IF(N256="nulová",J256,0)</f>
        <v>0</v>
      </c>
      <c r="BJ256" s="14" t="s">
        <v>84</v>
      </c>
      <c r="BK256" s="166">
        <f t="shared" ref="BK256:BK264" si="89">ROUND(I256*H256,2)</f>
        <v>0</v>
      </c>
      <c r="BL256" s="14" t="s">
        <v>217</v>
      </c>
      <c r="BM256" s="165" t="s">
        <v>1083</v>
      </c>
    </row>
    <row r="257" spans="1:65" s="2" customFormat="1" ht="66.75" customHeight="1" x14ac:dyDescent="0.2">
      <c r="A257" s="29"/>
      <c r="B257" s="152"/>
      <c r="C257" s="153" t="s">
        <v>1084</v>
      </c>
      <c r="D257" s="153" t="s">
        <v>213</v>
      </c>
      <c r="E257" s="154" t="s">
        <v>1085</v>
      </c>
      <c r="F257" s="155" t="s">
        <v>1086</v>
      </c>
      <c r="G257" s="156" t="s">
        <v>385</v>
      </c>
      <c r="H257" s="157">
        <v>6</v>
      </c>
      <c r="I257" s="158"/>
      <c r="J257" s="159">
        <f t="shared" si="80"/>
        <v>0</v>
      </c>
      <c r="K257" s="160"/>
      <c r="L257" s="30"/>
      <c r="M257" s="161" t="s">
        <v>1</v>
      </c>
      <c r="N257" s="162" t="s">
        <v>37</v>
      </c>
      <c r="O257" s="58"/>
      <c r="P257" s="163">
        <f t="shared" si="81"/>
        <v>0</v>
      </c>
      <c r="Q257" s="163">
        <v>0</v>
      </c>
      <c r="R257" s="163">
        <f t="shared" si="82"/>
        <v>0</v>
      </c>
      <c r="S257" s="163">
        <v>0</v>
      </c>
      <c r="T257" s="164">
        <f t="shared" si="8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65" t="s">
        <v>217</v>
      </c>
      <c r="AT257" s="165" t="s">
        <v>213</v>
      </c>
      <c r="AU257" s="165" t="s">
        <v>78</v>
      </c>
      <c r="AY257" s="14" t="s">
        <v>211</v>
      </c>
      <c r="BE257" s="166">
        <f t="shared" si="84"/>
        <v>0</v>
      </c>
      <c r="BF257" s="166">
        <f t="shared" si="85"/>
        <v>0</v>
      </c>
      <c r="BG257" s="166">
        <f t="shared" si="86"/>
        <v>0</v>
      </c>
      <c r="BH257" s="166">
        <f t="shared" si="87"/>
        <v>0</v>
      </c>
      <c r="BI257" s="166">
        <f t="shared" si="88"/>
        <v>0</v>
      </c>
      <c r="BJ257" s="14" t="s">
        <v>84</v>
      </c>
      <c r="BK257" s="166">
        <f t="shared" si="89"/>
        <v>0</v>
      </c>
      <c r="BL257" s="14" t="s">
        <v>217</v>
      </c>
      <c r="BM257" s="165" t="s">
        <v>1087</v>
      </c>
    </row>
    <row r="258" spans="1:65" s="2" customFormat="1" ht="37.9" customHeight="1" x14ac:dyDescent="0.2">
      <c r="A258" s="29"/>
      <c r="B258" s="152"/>
      <c r="C258" s="153" t="s">
        <v>438</v>
      </c>
      <c r="D258" s="153" t="s">
        <v>213</v>
      </c>
      <c r="E258" s="154" t="s">
        <v>1088</v>
      </c>
      <c r="F258" s="155" t="s">
        <v>1089</v>
      </c>
      <c r="G258" s="156" t="s">
        <v>871</v>
      </c>
      <c r="H258" s="157">
        <v>19</v>
      </c>
      <c r="I258" s="158"/>
      <c r="J258" s="159">
        <f t="shared" si="80"/>
        <v>0</v>
      </c>
      <c r="K258" s="160"/>
      <c r="L258" s="30"/>
      <c r="M258" s="161" t="s">
        <v>1</v>
      </c>
      <c r="N258" s="162" t="s">
        <v>37</v>
      </c>
      <c r="O258" s="58"/>
      <c r="P258" s="163">
        <f t="shared" si="81"/>
        <v>0</v>
      </c>
      <c r="Q258" s="163">
        <v>0</v>
      </c>
      <c r="R258" s="163">
        <f t="shared" si="82"/>
        <v>0</v>
      </c>
      <c r="S258" s="163">
        <v>0</v>
      </c>
      <c r="T258" s="164">
        <f t="shared" si="8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5" t="s">
        <v>217</v>
      </c>
      <c r="AT258" s="165" t="s">
        <v>213</v>
      </c>
      <c r="AU258" s="165" t="s">
        <v>78</v>
      </c>
      <c r="AY258" s="14" t="s">
        <v>211</v>
      </c>
      <c r="BE258" s="166">
        <f t="shared" si="84"/>
        <v>0</v>
      </c>
      <c r="BF258" s="166">
        <f t="shared" si="85"/>
        <v>0</v>
      </c>
      <c r="BG258" s="166">
        <f t="shared" si="86"/>
        <v>0</v>
      </c>
      <c r="BH258" s="166">
        <f t="shared" si="87"/>
        <v>0</v>
      </c>
      <c r="BI258" s="166">
        <f t="shared" si="88"/>
        <v>0</v>
      </c>
      <c r="BJ258" s="14" t="s">
        <v>84</v>
      </c>
      <c r="BK258" s="166">
        <f t="shared" si="89"/>
        <v>0</v>
      </c>
      <c r="BL258" s="14" t="s">
        <v>217</v>
      </c>
      <c r="BM258" s="165" t="s">
        <v>1090</v>
      </c>
    </row>
    <row r="259" spans="1:65" s="2" customFormat="1" ht="37.9" customHeight="1" x14ac:dyDescent="0.2">
      <c r="A259" s="29"/>
      <c r="B259" s="152"/>
      <c r="C259" s="153" t="s">
        <v>1091</v>
      </c>
      <c r="D259" s="153" t="s">
        <v>213</v>
      </c>
      <c r="E259" s="154" t="s">
        <v>1092</v>
      </c>
      <c r="F259" s="155" t="s">
        <v>1093</v>
      </c>
      <c r="G259" s="156" t="s">
        <v>871</v>
      </c>
      <c r="H259" s="157">
        <v>60</v>
      </c>
      <c r="I259" s="158"/>
      <c r="J259" s="159">
        <f t="shared" si="80"/>
        <v>0</v>
      </c>
      <c r="K259" s="160"/>
      <c r="L259" s="30"/>
      <c r="M259" s="161" t="s">
        <v>1</v>
      </c>
      <c r="N259" s="162" t="s">
        <v>37</v>
      </c>
      <c r="O259" s="58"/>
      <c r="P259" s="163">
        <f t="shared" si="81"/>
        <v>0</v>
      </c>
      <c r="Q259" s="163">
        <v>0</v>
      </c>
      <c r="R259" s="163">
        <f t="shared" si="82"/>
        <v>0</v>
      </c>
      <c r="S259" s="163">
        <v>0</v>
      </c>
      <c r="T259" s="164">
        <f t="shared" si="83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65" t="s">
        <v>217</v>
      </c>
      <c r="AT259" s="165" t="s">
        <v>213</v>
      </c>
      <c r="AU259" s="165" t="s">
        <v>78</v>
      </c>
      <c r="AY259" s="14" t="s">
        <v>211</v>
      </c>
      <c r="BE259" s="166">
        <f t="shared" si="84"/>
        <v>0</v>
      </c>
      <c r="BF259" s="166">
        <f t="shared" si="85"/>
        <v>0</v>
      </c>
      <c r="BG259" s="166">
        <f t="shared" si="86"/>
        <v>0</v>
      </c>
      <c r="BH259" s="166">
        <f t="shared" si="87"/>
        <v>0</v>
      </c>
      <c r="BI259" s="166">
        <f t="shared" si="88"/>
        <v>0</v>
      </c>
      <c r="BJ259" s="14" t="s">
        <v>84</v>
      </c>
      <c r="BK259" s="166">
        <f t="shared" si="89"/>
        <v>0</v>
      </c>
      <c r="BL259" s="14" t="s">
        <v>217</v>
      </c>
      <c r="BM259" s="165" t="s">
        <v>1094</v>
      </c>
    </row>
    <row r="260" spans="1:65" s="2" customFormat="1" ht="16.5" customHeight="1" x14ac:dyDescent="0.2">
      <c r="A260" s="29"/>
      <c r="B260" s="152"/>
      <c r="C260" s="153" t="s">
        <v>444</v>
      </c>
      <c r="D260" s="153" t="s">
        <v>213</v>
      </c>
      <c r="E260" s="154" t="s">
        <v>1095</v>
      </c>
      <c r="F260" s="155" t="s">
        <v>1096</v>
      </c>
      <c r="G260" s="156" t="s">
        <v>385</v>
      </c>
      <c r="H260" s="157">
        <v>5</v>
      </c>
      <c r="I260" s="158"/>
      <c r="J260" s="159">
        <f t="shared" si="80"/>
        <v>0</v>
      </c>
      <c r="K260" s="160"/>
      <c r="L260" s="30"/>
      <c r="M260" s="161" t="s">
        <v>1</v>
      </c>
      <c r="N260" s="162" t="s">
        <v>37</v>
      </c>
      <c r="O260" s="58"/>
      <c r="P260" s="163">
        <f t="shared" si="81"/>
        <v>0</v>
      </c>
      <c r="Q260" s="163">
        <v>0</v>
      </c>
      <c r="R260" s="163">
        <f t="shared" si="82"/>
        <v>0</v>
      </c>
      <c r="S260" s="163">
        <v>0</v>
      </c>
      <c r="T260" s="164">
        <f t="shared" si="83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65" t="s">
        <v>217</v>
      </c>
      <c r="AT260" s="165" t="s">
        <v>213</v>
      </c>
      <c r="AU260" s="165" t="s">
        <v>78</v>
      </c>
      <c r="AY260" s="14" t="s">
        <v>211</v>
      </c>
      <c r="BE260" s="166">
        <f t="shared" si="84"/>
        <v>0</v>
      </c>
      <c r="BF260" s="166">
        <f t="shared" si="85"/>
        <v>0</v>
      </c>
      <c r="BG260" s="166">
        <f t="shared" si="86"/>
        <v>0</v>
      </c>
      <c r="BH260" s="166">
        <f t="shared" si="87"/>
        <v>0</v>
      </c>
      <c r="BI260" s="166">
        <f t="shared" si="88"/>
        <v>0</v>
      </c>
      <c r="BJ260" s="14" t="s">
        <v>84</v>
      </c>
      <c r="BK260" s="166">
        <f t="shared" si="89"/>
        <v>0</v>
      </c>
      <c r="BL260" s="14" t="s">
        <v>217</v>
      </c>
      <c r="BM260" s="165" t="s">
        <v>1097</v>
      </c>
    </row>
    <row r="261" spans="1:65" s="2" customFormat="1" ht="16.5" customHeight="1" x14ac:dyDescent="0.2">
      <c r="A261" s="29"/>
      <c r="B261" s="152"/>
      <c r="C261" s="153" t="s">
        <v>1098</v>
      </c>
      <c r="D261" s="153" t="s">
        <v>213</v>
      </c>
      <c r="E261" s="154" t="s">
        <v>1099</v>
      </c>
      <c r="F261" s="155" t="s">
        <v>1100</v>
      </c>
      <c r="G261" s="156" t="s">
        <v>767</v>
      </c>
      <c r="H261" s="157">
        <v>5.9</v>
      </c>
      <c r="I261" s="158"/>
      <c r="J261" s="159">
        <f t="shared" si="80"/>
        <v>0</v>
      </c>
      <c r="K261" s="160"/>
      <c r="L261" s="30"/>
      <c r="M261" s="161" t="s">
        <v>1</v>
      </c>
      <c r="N261" s="162" t="s">
        <v>37</v>
      </c>
      <c r="O261" s="58"/>
      <c r="P261" s="163">
        <f t="shared" si="81"/>
        <v>0</v>
      </c>
      <c r="Q261" s="163">
        <v>0</v>
      </c>
      <c r="R261" s="163">
        <f t="shared" si="82"/>
        <v>0</v>
      </c>
      <c r="S261" s="163">
        <v>0</v>
      </c>
      <c r="T261" s="164">
        <f t="shared" si="83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65" t="s">
        <v>217</v>
      </c>
      <c r="AT261" s="165" t="s">
        <v>213</v>
      </c>
      <c r="AU261" s="165" t="s">
        <v>78</v>
      </c>
      <c r="AY261" s="14" t="s">
        <v>211</v>
      </c>
      <c r="BE261" s="166">
        <f t="shared" si="84"/>
        <v>0</v>
      </c>
      <c r="BF261" s="166">
        <f t="shared" si="85"/>
        <v>0</v>
      </c>
      <c r="BG261" s="166">
        <f t="shared" si="86"/>
        <v>0</v>
      </c>
      <c r="BH261" s="166">
        <f t="shared" si="87"/>
        <v>0</v>
      </c>
      <c r="BI261" s="166">
        <f t="shared" si="88"/>
        <v>0</v>
      </c>
      <c r="BJ261" s="14" t="s">
        <v>84</v>
      </c>
      <c r="BK261" s="166">
        <f t="shared" si="89"/>
        <v>0</v>
      </c>
      <c r="BL261" s="14" t="s">
        <v>217</v>
      </c>
      <c r="BM261" s="165" t="s">
        <v>1101</v>
      </c>
    </row>
    <row r="262" spans="1:65" s="2" customFormat="1" ht="37.9" customHeight="1" x14ac:dyDescent="0.2">
      <c r="A262" s="29"/>
      <c r="B262" s="152"/>
      <c r="C262" s="153" t="s">
        <v>447</v>
      </c>
      <c r="D262" s="153" t="s">
        <v>213</v>
      </c>
      <c r="E262" s="154" t="s">
        <v>1102</v>
      </c>
      <c r="F262" s="155" t="s">
        <v>1103</v>
      </c>
      <c r="G262" s="156" t="s">
        <v>385</v>
      </c>
      <c r="H262" s="157">
        <v>6</v>
      </c>
      <c r="I262" s="158"/>
      <c r="J262" s="159">
        <f t="shared" si="80"/>
        <v>0</v>
      </c>
      <c r="K262" s="160"/>
      <c r="L262" s="30"/>
      <c r="M262" s="161" t="s">
        <v>1</v>
      </c>
      <c r="N262" s="162" t="s">
        <v>37</v>
      </c>
      <c r="O262" s="58"/>
      <c r="P262" s="163">
        <f t="shared" si="81"/>
        <v>0</v>
      </c>
      <c r="Q262" s="163">
        <v>0</v>
      </c>
      <c r="R262" s="163">
        <f t="shared" si="82"/>
        <v>0</v>
      </c>
      <c r="S262" s="163">
        <v>0</v>
      </c>
      <c r="T262" s="164">
        <f t="shared" si="83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65" t="s">
        <v>217</v>
      </c>
      <c r="AT262" s="165" t="s">
        <v>213</v>
      </c>
      <c r="AU262" s="165" t="s">
        <v>78</v>
      </c>
      <c r="AY262" s="14" t="s">
        <v>211</v>
      </c>
      <c r="BE262" s="166">
        <f t="shared" si="84"/>
        <v>0</v>
      </c>
      <c r="BF262" s="166">
        <f t="shared" si="85"/>
        <v>0</v>
      </c>
      <c r="BG262" s="166">
        <f t="shared" si="86"/>
        <v>0</v>
      </c>
      <c r="BH262" s="166">
        <f t="shared" si="87"/>
        <v>0</v>
      </c>
      <c r="BI262" s="166">
        <f t="shared" si="88"/>
        <v>0</v>
      </c>
      <c r="BJ262" s="14" t="s">
        <v>84</v>
      </c>
      <c r="BK262" s="166">
        <f t="shared" si="89"/>
        <v>0</v>
      </c>
      <c r="BL262" s="14" t="s">
        <v>217</v>
      </c>
      <c r="BM262" s="165" t="s">
        <v>1104</v>
      </c>
    </row>
    <row r="263" spans="1:65" s="2" customFormat="1" ht="16.5" customHeight="1" x14ac:dyDescent="0.2">
      <c r="A263" s="29"/>
      <c r="B263" s="152"/>
      <c r="C263" s="153" t="s">
        <v>1105</v>
      </c>
      <c r="D263" s="153" t="s">
        <v>213</v>
      </c>
      <c r="E263" s="154" t="s">
        <v>916</v>
      </c>
      <c r="F263" s="155" t="s">
        <v>917</v>
      </c>
      <c r="G263" s="156" t="s">
        <v>767</v>
      </c>
      <c r="H263" s="157">
        <v>10</v>
      </c>
      <c r="I263" s="158"/>
      <c r="J263" s="159">
        <f t="shared" si="80"/>
        <v>0</v>
      </c>
      <c r="K263" s="160"/>
      <c r="L263" s="30"/>
      <c r="M263" s="161" t="s">
        <v>1</v>
      </c>
      <c r="N263" s="162" t="s">
        <v>37</v>
      </c>
      <c r="O263" s="58"/>
      <c r="P263" s="163">
        <f t="shared" si="81"/>
        <v>0</v>
      </c>
      <c r="Q263" s="163">
        <v>0</v>
      </c>
      <c r="R263" s="163">
        <f t="shared" si="82"/>
        <v>0</v>
      </c>
      <c r="S263" s="163">
        <v>0</v>
      </c>
      <c r="T263" s="164">
        <f t="shared" si="83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65" t="s">
        <v>217</v>
      </c>
      <c r="AT263" s="165" t="s">
        <v>213</v>
      </c>
      <c r="AU263" s="165" t="s">
        <v>78</v>
      </c>
      <c r="AY263" s="14" t="s">
        <v>211</v>
      </c>
      <c r="BE263" s="166">
        <f t="shared" si="84"/>
        <v>0</v>
      </c>
      <c r="BF263" s="166">
        <f t="shared" si="85"/>
        <v>0</v>
      </c>
      <c r="BG263" s="166">
        <f t="shared" si="86"/>
        <v>0</v>
      </c>
      <c r="BH263" s="166">
        <f t="shared" si="87"/>
        <v>0</v>
      </c>
      <c r="BI263" s="166">
        <f t="shared" si="88"/>
        <v>0</v>
      </c>
      <c r="BJ263" s="14" t="s">
        <v>84</v>
      </c>
      <c r="BK263" s="166">
        <f t="shared" si="89"/>
        <v>0</v>
      </c>
      <c r="BL263" s="14" t="s">
        <v>217</v>
      </c>
      <c r="BM263" s="165" t="s">
        <v>1106</v>
      </c>
    </row>
    <row r="264" spans="1:65" s="2" customFormat="1" ht="16.5" customHeight="1" x14ac:dyDescent="0.2">
      <c r="A264" s="29"/>
      <c r="B264" s="152"/>
      <c r="C264" s="153" t="s">
        <v>451</v>
      </c>
      <c r="D264" s="153" t="s">
        <v>213</v>
      </c>
      <c r="E264" s="154" t="s">
        <v>918</v>
      </c>
      <c r="F264" s="155" t="s">
        <v>919</v>
      </c>
      <c r="G264" s="156" t="s">
        <v>920</v>
      </c>
      <c r="H264" s="157">
        <v>6</v>
      </c>
      <c r="I264" s="158"/>
      <c r="J264" s="159">
        <f t="shared" si="80"/>
        <v>0</v>
      </c>
      <c r="K264" s="160"/>
      <c r="L264" s="30"/>
      <c r="M264" s="161" t="s">
        <v>1</v>
      </c>
      <c r="N264" s="162" t="s">
        <v>37</v>
      </c>
      <c r="O264" s="58"/>
      <c r="P264" s="163">
        <f t="shared" si="81"/>
        <v>0</v>
      </c>
      <c r="Q264" s="163">
        <v>0</v>
      </c>
      <c r="R264" s="163">
        <f t="shared" si="82"/>
        <v>0</v>
      </c>
      <c r="S264" s="163">
        <v>0</v>
      </c>
      <c r="T264" s="164">
        <f t="shared" si="83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65" t="s">
        <v>217</v>
      </c>
      <c r="AT264" s="165" t="s">
        <v>213</v>
      </c>
      <c r="AU264" s="165" t="s">
        <v>78</v>
      </c>
      <c r="AY264" s="14" t="s">
        <v>211</v>
      </c>
      <c r="BE264" s="166">
        <f t="shared" si="84"/>
        <v>0</v>
      </c>
      <c r="BF264" s="166">
        <f t="shared" si="85"/>
        <v>0</v>
      </c>
      <c r="BG264" s="166">
        <f t="shared" si="86"/>
        <v>0</v>
      </c>
      <c r="BH264" s="166">
        <f t="shared" si="87"/>
        <v>0</v>
      </c>
      <c r="BI264" s="166">
        <f t="shared" si="88"/>
        <v>0</v>
      </c>
      <c r="BJ264" s="14" t="s">
        <v>84</v>
      </c>
      <c r="BK264" s="166">
        <f t="shared" si="89"/>
        <v>0</v>
      </c>
      <c r="BL264" s="14" t="s">
        <v>217</v>
      </c>
      <c r="BM264" s="165" t="s">
        <v>1107</v>
      </c>
    </row>
    <row r="265" spans="1:65" s="12" customFormat="1" ht="25.9" customHeight="1" x14ac:dyDescent="0.2">
      <c r="B265" s="139"/>
      <c r="D265" s="140" t="s">
        <v>70</v>
      </c>
      <c r="E265" s="141" t="s">
        <v>1108</v>
      </c>
      <c r="F265" s="141" t="s">
        <v>1109</v>
      </c>
      <c r="I265" s="142"/>
      <c r="J265" s="143">
        <f>BK265</f>
        <v>0</v>
      </c>
      <c r="L265" s="139"/>
      <c r="M265" s="144"/>
      <c r="N265" s="145"/>
      <c r="O265" s="145"/>
      <c r="P265" s="146">
        <f>SUM(P266:P274)</f>
        <v>0</v>
      </c>
      <c r="Q265" s="145"/>
      <c r="R265" s="146">
        <f>SUM(R266:R274)</f>
        <v>0</v>
      </c>
      <c r="S265" s="145"/>
      <c r="T265" s="147">
        <f>SUM(T266:T274)</f>
        <v>0</v>
      </c>
      <c r="AR265" s="140" t="s">
        <v>78</v>
      </c>
      <c r="AT265" s="148" t="s">
        <v>70</v>
      </c>
      <c r="AU265" s="148" t="s">
        <v>71</v>
      </c>
      <c r="AY265" s="140" t="s">
        <v>211</v>
      </c>
      <c r="BK265" s="149">
        <f>SUM(BK266:BK274)</f>
        <v>0</v>
      </c>
    </row>
    <row r="266" spans="1:65" s="2" customFormat="1" ht="62.65" customHeight="1" x14ac:dyDescent="0.2">
      <c r="A266" s="29"/>
      <c r="B266" s="152"/>
      <c r="C266" s="153" t="s">
        <v>1110</v>
      </c>
      <c r="D266" s="153" t="s">
        <v>213</v>
      </c>
      <c r="E266" s="154" t="s">
        <v>1111</v>
      </c>
      <c r="F266" s="155" t="s">
        <v>1082</v>
      </c>
      <c r="G266" s="156" t="s">
        <v>385</v>
      </c>
      <c r="H266" s="157">
        <v>1</v>
      </c>
      <c r="I266" s="158"/>
      <c r="J266" s="159">
        <f t="shared" ref="J266:J274" si="90">ROUND(I266*H266,2)</f>
        <v>0</v>
      </c>
      <c r="K266" s="160"/>
      <c r="L266" s="30"/>
      <c r="M266" s="161" t="s">
        <v>1</v>
      </c>
      <c r="N266" s="162" t="s">
        <v>37</v>
      </c>
      <c r="O266" s="58"/>
      <c r="P266" s="163">
        <f t="shared" ref="P266:P274" si="91">O266*H266</f>
        <v>0</v>
      </c>
      <c r="Q266" s="163">
        <v>0</v>
      </c>
      <c r="R266" s="163">
        <f t="shared" ref="R266:R274" si="92">Q266*H266</f>
        <v>0</v>
      </c>
      <c r="S266" s="163">
        <v>0</v>
      </c>
      <c r="T266" s="164">
        <f t="shared" ref="T266:T274" si="93">S266*H266</f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65" t="s">
        <v>217</v>
      </c>
      <c r="AT266" s="165" t="s">
        <v>213</v>
      </c>
      <c r="AU266" s="165" t="s">
        <v>78</v>
      </c>
      <c r="AY266" s="14" t="s">
        <v>211</v>
      </c>
      <c r="BE266" s="166">
        <f t="shared" ref="BE266:BE274" si="94">IF(N266="základná",J266,0)</f>
        <v>0</v>
      </c>
      <c r="BF266" s="166">
        <f t="shared" ref="BF266:BF274" si="95">IF(N266="znížená",J266,0)</f>
        <v>0</v>
      </c>
      <c r="BG266" s="166">
        <f t="shared" ref="BG266:BG274" si="96">IF(N266="zákl. prenesená",J266,0)</f>
        <v>0</v>
      </c>
      <c r="BH266" s="166">
        <f t="shared" ref="BH266:BH274" si="97">IF(N266="zníž. prenesená",J266,0)</f>
        <v>0</v>
      </c>
      <c r="BI266" s="166">
        <f t="shared" ref="BI266:BI274" si="98">IF(N266="nulová",J266,0)</f>
        <v>0</v>
      </c>
      <c r="BJ266" s="14" t="s">
        <v>84</v>
      </c>
      <c r="BK266" s="166">
        <f t="shared" ref="BK266:BK274" si="99">ROUND(I266*H266,2)</f>
        <v>0</v>
      </c>
      <c r="BL266" s="14" t="s">
        <v>217</v>
      </c>
      <c r="BM266" s="165" t="s">
        <v>1112</v>
      </c>
    </row>
    <row r="267" spans="1:65" s="2" customFormat="1" ht="66.75" customHeight="1" x14ac:dyDescent="0.2">
      <c r="A267" s="29"/>
      <c r="B267" s="152"/>
      <c r="C267" s="153" t="s">
        <v>454</v>
      </c>
      <c r="D267" s="153" t="s">
        <v>213</v>
      </c>
      <c r="E267" s="154" t="s">
        <v>1113</v>
      </c>
      <c r="F267" s="155" t="s">
        <v>1086</v>
      </c>
      <c r="G267" s="156" t="s">
        <v>385</v>
      </c>
      <c r="H267" s="157">
        <v>7</v>
      </c>
      <c r="I267" s="158"/>
      <c r="J267" s="159">
        <f t="shared" si="90"/>
        <v>0</v>
      </c>
      <c r="K267" s="160"/>
      <c r="L267" s="30"/>
      <c r="M267" s="161" t="s">
        <v>1</v>
      </c>
      <c r="N267" s="162" t="s">
        <v>37</v>
      </c>
      <c r="O267" s="58"/>
      <c r="P267" s="163">
        <f t="shared" si="91"/>
        <v>0</v>
      </c>
      <c r="Q267" s="163">
        <v>0</v>
      </c>
      <c r="R267" s="163">
        <f t="shared" si="92"/>
        <v>0</v>
      </c>
      <c r="S267" s="163">
        <v>0</v>
      </c>
      <c r="T267" s="164">
        <f t="shared" si="93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65" t="s">
        <v>217</v>
      </c>
      <c r="AT267" s="165" t="s">
        <v>213</v>
      </c>
      <c r="AU267" s="165" t="s">
        <v>78</v>
      </c>
      <c r="AY267" s="14" t="s">
        <v>211</v>
      </c>
      <c r="BE267" s="166">
        <f t="shared" si="94"/>
        <v>0</v>
      </c>
      <c r="BF267" s="166">
        <f t="shared" si="95"/>
        <v>0</v>
      </c>
      <c r="BG267" s="166">
        <f t="shared" si="96"/>
        <v>0</v>
      </c>
      <c r="BH267" s="166">
        <f t="shared" si="97"/>
        <v>0</v>
      </c>
      <c r="BI267" s="166">
        <f t="shared" si="98"/>
        <v>0</v>
      </c>
      <c r="BJ267" s="14" t="s">
        <v>84</v>
      </c>
      <c r="BK267" s="166">
        <f t="shared" si="99"/>
        <v>0</v>
      </c>
      <c r="BL267" s="14" t="s">
        <v>217</v>
      </c>
      <c r="BM267" s="165" t="s">
        <v>1114</v>
      </c>
    </row>
    <row r="268" spans="1:65" s="2" customFormat="1" ht="37.9" customHeight="1" x14ac:dyDescent="0.2">
      <c r="A268" s="29"/>
      <c r="B268" s="152"/>
      <c r="C268" s="153" t="s">
        <v>1115</v>
      </c>
      <c r="D268" s="153" t="s">
        <v>213</v>
      </c>
      <c r="E268" s="154" t="s">
        <v>1088</v>
      </c>
      <c r="F268" s="155" t="s">
        <v>1089</v>
      </c>
      <c r="G268" s="156" t="s">
        <v>871</v>
      </c>
      <c r="H268" s="157">
        <v>18</v>
      </c>
      <c r="I268" s="158"/>
      <c r="J268" s="159">
        <f t="shared" si="90"/>
        <v>0</v>
      </c>
      <c r="K268" s="160"/>
      <c r="L268" s="30"/>
      <c r="M268" s="161" t="s">
        <v>1</v>
      </c>
      <c r="N268" s="162" t="s">
        <v>37</v>
      </c>
      <c r="O268" s="58"/>
      <c r="P268" s="163">
        <f t="shared" si="91"/>
        <v>0</v>
      </c>
      <c r="Q268" s="163">
        <v>0</v>
      </c>
      <c r="R268" s="163">
        <f t="shared" si="92"/>
        <v>0</v>
      </c>
      <c r="S268" s="163">
        <v>0</v>
      </c>
      <c r="T268" s="164">
        <f t="shared" si="93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65" t="s">
        <v>217</v>
      </c>
      <c r="AT268" s="165" t="s">
        <v>213</v>
      </c>
      <c r="AU268" s="165" t="s">
        <v>78</v>
      </c>
      <c r="AY268" s="14" t="s">
        <v>211</v>
      </c>
      <c r="BE268" s="166">
        <f t="shared" si="94"/>
        <v>0</v>
      </c>
      <c r="BF268" s="166">
        <f t="shared" si="95"/>
        <v>0</v>
      </c>
      <c r="BG268" s="166">
        <f t="shared" si="96"/>
        <v>0</v>
      </c>
      <c r="BH268" s="166">
        <f t="shared" si="97"/>
        <v>0</v>
      </c>
      <c r="BI268" s="166">
        <f t="shared" si="98"/>
        <v>0</v>
      </c>
      <c r="BJ268" s="14" t="s">
        <v>84</v>
      </c>
      <c r="BK268" s="166">
        <f t="shared" si="99"/>
        <v>0</v>
      </c>
      <c r="BL268" s="14" t="s">
        <v>217</v>
      </c>
      <c r="BM268" s="165" t="s">
        <v>1116</v>
      </c>
    </row>
    <row r="269" spans="1:65" s="2" customFormat="1" ht="37.9" customHeight="1" x14ac:dyDescent="0.2">
      <c r="A269" s="29"/>
      <c r="B269" s="152"/>
      <c r="C269" s="153" t="s">
        <v>458</v>
      </c>
      <c r="D269" s="153" t="s">
        <v>213</v>
      </c>
      <c r="E269" s="154" t="s">
        <v>1092</v>
      </c>
      <c r="F269" s="155" t="s">
        <v>1093</v>
      </c>
      <c r="G269" s="156" t="s">
        <v>871</v>
      </c>
      <c r="H269" s="157">
        <v>40</v>
      </c>
      <c r="I269" s="158"/>
      <c r="J269" s="159">
        <f t="shared" si="90"/>
        <v>0</v>
      </c>
      <c r="K269" s="160"/>
      <c r="L269" s="30"/>
      <c r="M269" s="161" t="s">
        <v>1</v>
      </c>
      <c r="N269" s="162" t="s">
        <v>37</v>
      </c>
      <c r="O269" s="58"/>
      <c r="P269" s="163">
        <f t="shared" si="91"/>
        <v>0</v>
      </c>
      <c r="Q269" s="163">
        <v>0</v>
      </c>
      <c r="R269" s="163">
        <f t="shared" si="92"/>
        <v>0</v>
      </c>
      <c r="S269" s="163">
        <v>0</v>
      </c>
      <c r="T269" s="164">
        <f t="shared" si="93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65" t="s">
        <v>217</v>
      </c>
      <c r="AT269" s="165" t="s">
        <v>213</v>
      </c>
      <c r="AU269" s="165" t="s">
        <v>78</v>
      </c>
      <c r="AY269" s="14" t="s">
        <v>211</v>
      </c>
      <c r="BE269" s="166">
        <f t="shared" si="94"/>
        <v>0</v>
      </c>
      <c r="BF269" s="166">
        <f t="shared" si="95"/>
        <v>0</v>
      </c>
      <c r="BG269" s="166">
        <f t="shared" si="96"/>
        <v>0</v>
      </c>
      <c r="BH269" s="166">
        <f t="shared" si="97"/>
        <v>0</v>
      </c>
      <c r="BI269" s="166">
        <f t="shared" si="98"/>
        <v>0</v>
      </c>
      <c r="BJ269" s="14" t="s">
        <v>84</v>
      </c>
      <c r="BK269" s="166">
        <f t="shared" si="99"/>
        <v>0</v>
      </c>
      <c r="BL269" s="14" t="s">
        <v>217</v>
      </c>
      <c r="BM269" s="165" t="s">
        <v>1117</v>
      </c>
    </row>
    <row r="270" spans="1:65" s="2" customFormat="1" ht="16.5" customHeight="1" x14ac:dyDescent="0.2">
      <c r="A270" s="29"/>
      <c r="B270" s="152"/>
      <c r="C270" s="153" t="s">
        <v>1118</v>
      </c>
      <c r="D270" s="153" t="s">
        <v>213</v>
      </c>
      <c r="E270" s="154" t="s">
        <v>1095</v>
      </c>
      <c r="F270" s="155" t="s">
        <v>1096</v>
      </c>
      <c r="G270" s="156" t="s">
        <v>385</v>
      </c>
      <c r="H270" s="157">
        <v>6</v>
      </c>
      <c r="I270" s="158"/>
      <c r="J270" s="159">
        <f t="shared" si="90"/>
        <v>0</v>
      </c>
      <c r="K270" s="160"/>
      <c r="L270" s="30"/>
      <c r="M270" s="161" t="s">
        <v>1</v>
      </c>
      <c r="N270" s="162" t="s">
        <v>37</v>
      </c>
      <c r="O270" s="58"/>
      <c r="P270" s="163">
        <f t="shared" si="91"/>
        <v>0</v>
      </c>
      <c r="Q270" s="163">
        <v>0</v>
      </c>
      <c r="R270" s="163">
        <f t="shared" si="92"/>
        <v>0</v>
      </c>
      <c r="S270" s="163">
        <v>0</v>
      </c>
      <c r="T270" s="164">
        <f t="shared" si="93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65" t="s">
        <v>217</v>
      </c>
      <c r="AT270" s="165" t="s">
        <v>213</v>
      </c>
      <c r="AU270" s="165" t="s">
        <v>78</v>
      </c>
      <c r="AY270" s="14" t="s">
        <v>211</v>
      </c>
      <c r="BE270" s="166">
        <f t="shared" si="94"/>
        <v>0</v>
      </c>
      <c r="BF270" s="166">
        <f t="shared" si="95"/>
        <v>0</v>
      </c>
      <c r="BG270" s="166">
        <f t="shared" si="96"/>
        <v>0</v>
      </c>
      <c r="BH270" s="166">
        <f t="shared" si="97"/>
        <v>0</v>
      </c>
      <c r="BI270" s="166">
        <f t="shared" si="98"/>
        <v>0</v>
      </c>
      <c r="BJ270" s="14" t="s">
        <v>84</v>
      </c>
      <c r="BK270" s="166">
        <f t="shared" si="99"/>
        <v>0</v>
      </c>
      <c r="BL270" s="14" t="s">
        <v>217</v>
      </c>
      <c r="BM270" s="165" t="s">
        <v>1119</v>
      </c>
    </row>
    <row r="271" spans="1:65" s="2" customFormat="1" ht="16.5" customHeight="1" x14ac:dyDescent="0.2">
      <c r="A271" s="29"/>
      <c r="B271" s="152"/>
      <c r="C271" s="153" t="s">
        <v>461</v>
      </c>
      <c r="D271" s="153" t="s">
        <v>213</v>
      </c>
      <c r="E271" s="154" t="s">
        <v>1099</v>
      </c>
      <c r="F271" s="155" t="s">
        <v>1100</v>
      </c>
      <c r="G271" s="156" t="s">
        <v>767</v>
      </c>
      <c r="H271" s="157">
        <v>4.9000000000000004</v>
      </c>
      <c r="I271" s="158"/>
      <c r="J271" s="159">
        <f t="shared" si="90"/>
        <v>0</v>
      </c>
      <c r="K271" s="160"/>
      <c r="L271" s="30"/>
      <c r="M271" s="161" t="s">
        <v>1</v>
      </c>
      <c r="N271" s="162" t="s">
        <v>37</v>
      </c>
      <c r="O271" s="58"/>
      <c r="P271" s="163">
        <f t="shared" si="91"/>
        <v>0</v>
      </c>
      <c r="Q271" s="163">
        <v>0</v>
      </c>
      <c r="R271" s="163">
        <f t="shared" si="92"/>
        <v>0</v>
      </c>
      <c r="S271" s="163">
        <v>0</v>
      </c>
      <c r="T271" s="164">
        <f t="shared" si="93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65" t="s">
        <v>217</v>
      </c>
      <c r="AT271" s="165" t="s">
        <v>213</v>
      </c>
      <c r="AU271" s="165" t="s">
        <v>78</v>
      </c>
      <c r="AY271" s="14" t="s">
        <v>211</v>
      </c>
      <c r="BE271" s="166">
        <f t="shared" si="94"/>
        <v>0</v>
      </c>
      <c r="BF271" s="166">
        <f t="shared" si="95"/>
        <v>0</v>
      </c>
      <c r="BG271" s="166">
        <f t="shared" si="96"/>
        <v>0</v>
      </c>
      <c r="BH271" s="166">
        <f t="shared" si="97"/>
        <v>0</v>
      </c>
      <c r="BI271" s="166">
        <f t="shared" si="98"/>
        <v>0</v>
      </c>
      <c r="BJ271" s="14" t="s">
        <v>84</v>
      </c>
      <c r="BK271" s="166">
        <f t="shared" si="99"/>
        <v>0</v>
      </c>
      <c r="BL271" s="14" t="s">
        <v>217</v>
      </c>
      <c r="BM271" s="165" t="s">
        <v>1120</v>
      </c>
    </row>
    <row r="272" spans="1:65" s="2" customFormat="1" ht="37.9" customHeight="1" x14ac:dyDescent="0.2">
      <c r="A272" s="29"/>
      <c r="B272" s="152"/>
      <c r="C272" s="153" t="s">
        <v>1121</v>
      </c>
      <c r="D272" s="153" t="s">
        <v>213</v>
      </c>
      <c r="E272" s="154" t="s">
        <v>1102</v>
      </c>
      <c r="F272" s="155" t="s">
        <v>1103</v>
      </c>
      <c r="G272" s="156" t="s">
        <v>385</v>
      </c>
      <c r="H272" s="157">
        <v>7</v>
      </c>
      <c r="I272" s="158"/>
      <c r="J272" s="159">
        <f t="shared" si="90"/>
        <v>0</v>
      </c>
      <c r="K272" s="160"/>
      <c r="L272" s="30"/>
      <c r="M272" s="161" t="s">
        <v>1</v>
      </c>
      <c r="N272" s="162" t="s">
        <v>37</v>
      </c>
      <c r="O272" s="58"/>
      <c r="P272" s="163">
        <f t="shared" si="91"/>
        <v>0</v>
      </c>
      <c r="Q272" s="163">
        <v>0</v>
      </c>
      <c r="R272" s="163">
        <f t="shared" si="92"/>
        <v>0</v>
      </c>
      <c r="S272" s="163">
        <v>0</v>
      </c>
      <c r="T272" s="164">
        <f t="shared" si="93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65" t="s">
        <v>217</v>
      </c>
      <c r="AT272" s="165" t="s">
        <v>213</v>
      </c>
      <c r="AU272" s="165" t="s">
        <v>78</v>
      </c>
      <c r="AY272" s="14" t="s">
        <v>211</v>
      </c>
      <c r="BE272" s="166">
        <f t="shared" si="94"/>
        <v>0</v>
      </c>
      <c r="BF272" s="166">
        <f t="shared" si="95"/>
        <v>0</v>
      </c>
      <c r="BG272" s="166">
        <f t="shared" si="96"/>
        <v>0</v>
      </c>
      <c r="BH272" s="166">
        <f t="shared" si="97"/>
        <v>0</v>
      </c>
      <c r="BI272" s="166">
        <f t="shared" si="98"/>
        <v>0</v>
      </c>
      <c r="BJ272" s="14" t="s">
        <v>84</v>
      </c>
      <c r="BK272" s="166">
        <f t="shared" si="99"/>
        <v>0</v>
      </c>
      <c r="BL272" s="14" t="s">
        <v>217</v>
      </c>
      <c r="BM272" s="165" t="s">
        <v>1122</v>
      </c>
    </row>
    <row r="273" spans="1:65" s="2" customFormat="1" ht="16.5" customHeight="1" x14ac:dyDescent="0.2">
      <c r="A273" s="29"/>
      <c r="B273" s="152"/>
      <c r="C273" s="153" t="s">
        <v>465</v>
      </c>
      <c r="D273" s="153" t="s">
        <v>213</v>
      </c>
      <c r="E273" s="154" t="s">
        <v>916</v>
      </c>
      <c r="F273" s="155" t="s">
        <v>917</v>
      </c>
      <c r="G273" s="156" t="s">
        <v>767</v>
      </c>
      <c r="H273" s="157">
        <v>11</v>
      </c>
      <c r="I273" s="158"/>
      <c r="J273" s="159">
        <f t="shared" si="90"/>
        <v>0</v>
      </c>
      <c r="K273" s="160"/>
      <c r="L273" s="30"/>
      <c r="M273" s="161" t="s">
        <v>1</v>
      </c>
      <c r="N273" s="162" t="s">
        <v>37</v>
      </c>
      <c r="O273" s="58"/>
      <c r="P273" s="163">
        <f t="shared" si="91"/>
        <v>0</v>
      </c>
      <c r="Q273" s="163">
        <v>0</v>
      </c>
      <c r="R273" s="163">
        <f t="shared" si="92"/>
        <v>0</v>
      </c>
      <c r="S273" s="163">
        <v>0</v>
      </c>
      <c r="T273" s="164">
        <f t="shared" si="93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65" t="s">
        <v>217</v>
      </c>
      <c r="AT273" s="165" t="s">
        <v>213</v>
      </c>
      <c r="AU273" s="165" t="s">
        <v>78</v>
      </c>
      <c r="AY273" s="14" t="s">
        <v>211</v>
      </c>
      <c r="BE273" s="166">
        <f t="shared" si="94"/>
        <v>0</v>
      </c>
      <c r="BF273" s="166">
        <f t="shared" si="95"/>
        <v>0</v>
      </c>
      <c r="BG273" s="166">
        <f t="shared" si="96"/>
        <v>0</v>
      </c>
      <c r="BH273" s="166">
        <f t="shared" si="97"/>
        <v>0</v>
      </c>
      <c r="BI273" s="166">
        <f t="shared" si="98"/>
        <v>0</v>
      </c>
      <c r="BJ273" s="14" t="s">
        <v>84</v>
      </c>
      <c r="BK273" s="166">
        <f t="shared" si="99"/>
        <v>0</v>
      </c>
      <c r="BL273" s="14" t="s">
        <v>217</v>
      </c>
      <c r="BM273" s="165" t="s">
        <v>1123</v>
      </c>
    </row>
    <row r="274" spans="1:65" s="2" customFormat="1" ht="16.5" customHeight="1" x14ac:dyDescent="0.2">
      <c r="A274" s="29"/>
      <c r="B274" s="152"/>
      <c r="C274" s="153" t="s">
        <v>1124</v>
      </c>
      <c r="D274" s="153" t="s">
        <v>213</v>
      </c>
      <c r="E274" s="154" t="s">
        <v>918</v>
      </c>
      <c r="F274" s="155" t="s">
        <v>919</v>
      </c>
      <c r="G274" s="156" t="s">
        <v>920</v>
      </c>
      <c r="H274" s="157">
        <v>7</v>
      </c>
      <c r="I274" s="158"/>
      <c r="J274" s="159">
        <f t="shared" si="90"/>
        <v>0</v>
      </c>
      <c r="K274" s="160"/>
      <c r="L274" s="30"/>
      <c r="M274" s="161" t="s">
        <v>1</v>
      </c>
      <c r="N274" s="162" t="s">
        <v>37</v>
      </c>
      <c r="O274" s="58"/>
      <c r="P274" s="163">
        <f t="shared" si="91"/>
        <v>0</v>
      </c>
      <c r="Q274" s="163">
        <v>0</v>
      </c>
      <c r="R274" s="163">
        <f t="shared" si="92"/>
        <v>0</v>
      </c>
      <c r="S274" s="163">
        <v>0</v>
      </c>
      <c r="T274" s="164">
        <f t="shared" si="93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65" t="s">
        <v>217</v>
      </c>
      <c r="AT274" s="165" t="s">
        <v>213</v>
      </c>
      <c r="AU274" s="165" t="s">
        <v>78</v>
      </c>
      <c r="AY274" s="14" t="s">
        <v>211</v>
      </c>
      <c r="BE274" s="166">
        <f t="shared" si="94"/>
        <v>0</v>
      </c>
      <c r="BF274" s="166">
        <f t="shared" si="95"/>
        <v>0</v>
      </c>
      <c r="BG274" s="166">
        <f t="shared" si="96"/>
        <v>0</v>
      </c>
      <c r="BH274" s="166">
        <f t="shared" si="97"/>
        <v>0</v>
      </c>
      <c r="BI274" s="166">
        <f t="shared" si="98"/>
        <v>0</v>
      </c>
      <c r="BJ274" s="14" t="s">
        <v>84</v>
      </c>
      <c r="BK274" s="166">
        <f t="shared" si="99"/>
        <v>0</v>
      </c>
      <c r="BL274" s="14" t="s">
        <v>217</v>
      </c>
      <c r="BM274" s="165" t="s">
        <v>1125</v>
      </c>
    </row>
    <row r="275" spans="1:65" s="12" customFormat="1" ht="25.9" customHeight="1" x14ac:dyDescent="0.2">
      <c r="B275" s="139"/>
      <c r="D275" s="140" t="s">
        <v>70</v>
      </c>
      <c r="E275" s="141" t="s">
        <v>1126</v>
      </c>
      <c r="F275" s="141" t="s">
        <v>1127</v>
      </c>
      <c r="I275" s="142"/>
      <c r="J275" s="143">
        <f>BK275</f>
        <v>0</v>
      </c>
      <c r="L275" s="139"/>
      <c r="M275" s="144"/>
      <c r="N275" s="145"/>
      <c r="O275" s="145"/>
      <c r="P275" s="146">
        <f>SUM(P276:P285)</f>
        <v>0</v>
      </c>
      <c r="Q275" s="145"/>
      <c r="R275" s="146">
        <f>SUM(R276:R285)</f>
        <v>0</v>
      </c>
      <c r="S275" s="145"/>
      <c r="T275" s="147">
        <f>SUM(T276:T285)</f>
        <v>0</v>
      </c>
      <c r="AR275" s="140" t="s">
        <v>78</v>
      </c>
      <c r="AT275" s="148" t="s">
        <v>70</v>
      </c>
      <c r="AU275" s="148" t="s">
        <v>71</v>
      </c>
      <c r="AY275" s="140" t="s">
        <v>211</v>
      </c>
      <c r="BK275" s="149">
        <f>SUM(BK276:BK285)</f>
        <v>0</v>
      </c>
    </row>
    <row r="276" spans="1:65" s="2" customFormat="1" ht="62.65" customHeight="1" x14ac:dyDescent="0.2">
      <c r="A276" s="29"/>
      <c r="B276" s="152"/>
      <c r="C276" s="153" t="s">
        <v>472</v>
      </c>
      <c r="D276" s="153" t="s">
        <v>213</v>
      </c>
      <c r="E276" s="154" t="s">
        <v>1128</v>
      </c>
      <c r="F276" s="155" t="s">
        <v>1129</v>
      </c>
      <c r="G276" s="156" t="s">
        <v>385</v>
      </c>
      <c r="H276" s="157">
        <v>1</v>
      </c>
      <c r="I276" s="158"/>
      <c r="J276" s="159">
        <f t="shared" ref="J276:J285" si="100">ROUND(I276*H276,2)</f>
        <v>0</v>
      </c>
      <c r="K276" s="160"/>
      <c r="L276" s="30"/>
      <c r="M276" s="161" t="s">
        <v>1</v>
      </c>
      <c r="N276" s="162" t="s">
        <v>37</v>
      </c>
      <c r="O276" s="58"/>
      <c r="P276" s="163">
        <f t="shared" ref="P276:P285" si="101">O276*H276</f>
        <v>0</v>
      </c>
      <c r="Q276" s="163">
        <v>0</v>
      </c>
      <c r="R276" s="163">
        <f t="shared" ref="R276:R285" si="102">Q276*H276</f>
        <v>0</v>
      </c>
      <c r="S276" s="163">
        <v>0</v>
      </c>
      <c r="T276" s="164">
        <f t="shared" ref="T276:T285" si="103">S276*H276</f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65" t="s">
        <v>217</v>
      </c>
      <c r="AT276" s="165" t="s">
        <v>213</v>
      </c>
      <c r="AU276" s="165" t="s">
        <v>78</v>
      </c>
      <c r="AY276" s="14" t="s">
        <v>211</v>
      </c>
      <c r="BE276" s="166">
        <f t="shared" ref="BE276:BE285" si="104">IF(N276="základná",J276,0)</f>
        <v>0</v>
      </c>
      <c r="BF276" s="166">
        <f t="shared" ref="BF276:BF285" si="105">IF(N276="znížená",J276,0)</f>
        <v>0</v>
      </c>
      <c r="BG276" s="166">
        <f t="shared" ref="BG276:BG285" si="106">IF(N276="zákl. prenesená",J276,0)</f>
        <v>0</v>
      </c>
      <c r="BH276" s="166">
        <f t="shared" ref="BH276:BH285" si="107">IF(N276="zníž. prenesená",J276,0)</f>
        <v>0</v>
      </c>
      <c r="BI276" s="166">
        <f t="shared" ref="BI276:BI285" si="108">IF(N276="nulová",J276,0)</f>
        <v>0</v>
      </c>
      <c r="BJ276" s="14" t="s">
        <v>84</v>
      </c>
      <c r="BK276" s="166">
        <f t="shared" ref="BK276:BK285" si="109">ROUND(I276*H276,2)</f>
        <v>0</v>
      </c>
      <c r="BL276" s="14" t="s">
        <v>217</v>
      </c>
      <c r="BM276" s="165" t="s">
        <v>1130</v>
      </c>
    </row>
    <row r="277" spans="1:65" s="2" customFormat="1" ht="66.75" customHeight="1" x14ac:dyDescent="0.2">
      <c r="A277" s="29"/>
      <c r="B277" s="152"/>
      <c r="C277" s="153" t="s">
        <v>1131</v>
      </c>
      <c r="D277" s="153" t="s">
        <v>213</v>
      </c>
      <c r="E277" s="154" t="s">
        <v>1132</v>
      </c>
      <c r="F277" s="155" t="s">
        <v>1086</v>
      </c>
      <c r="G277" s="156" t="s">
        <v>385</v>
      </c>
      <c r="H277" s="157">
        <v>3</v>
      </c>
      <c r="I277" s="158"/>
      <c r="J277" s="159">
        <f t="shared" si="100"/>
        <v>0</v>
      </c>
      <c r="K277" s="160"/>
      <c r="L277" s="30"/>
      <c r="M277" s="161" t="s">
        <v>1</v>
      </c>
      <c r="N277" s="162" t="s">
        <v>37</v>
      </c>
      <c r="O277" s="58"/>
      <c r="P277" s="163">
        <f t="shared" si="101"/>
        <v>0</v>
      </c>
      <c r="Q277" s="163">
        <v>0</v>
      </c>
      <c r="R277" s="163">
        <f t="shared" si="102"/>
        <v>0</v>
      </c>
      <c r="S277" s="163">
        <v>0</v>
      </c>
      <c r="T277" s="164">
        <f t="shared" si="103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65" t="s">
        <v>217</v>
      </c>
      <c r="AT277" s="165" t="s">
        <v>213</v>
      </c>
      <c r="AU277" s="165" t="s">
        <v>78</v>
      </c>
      <c r="AY277" s="14" t="s">
        <v>211</v>
      </c>
      <c r="BE277" s="166">
        <f t="shared" si="104"/>
        <v>0</v>
      </c>
      <c r="BF277" s="166">
        <f t="shared" si="105"/>
        <v>0</v>
      </c>
      <c r="BG277" s="166">
        <f t="shared" si="106"/>
        <v>0</v>
      </c>
      <c r="BH277" s="166">
        <f t="shared" si="107"/>
        <v>0</v>
      </c>
      <c r="BI277" s="166">
        <f t="shared" si="108"/>
        <v>0</v>
      </c>
      <c r="BJ277" s="14" t="s">
        <v>84</v>
      </c>
      <c r="BK277" s="166">
        <f t="shared" si="109"/>
        <v>0</v>
      </c>
      <c r="BL277" s="14" t="s">
        <v>217</v>
      </c>
      <c r="BM277" s="165" t="s">
        <v>1133</v>
      </c>
    </row>
    <row r="278" spans="1:65" s="2" customFormat="1" ht="66.75" customHeight="1" x14ac:dyDescent="0.2">
      <c r="A278" s="29"/>
      <c r="B278" s="152"/>
      <c r="C278" s="153" t="s">
        <v>468</v>
      </c>
      <c r="D278" s="153" t="s">
        <v>213</v>
      </c>
      <c r="E278" s="154" t="s">
        <v>1134</v>
      </c>
      <c r="F278" s="155" t="s">
        <v>1135</v>
      </c>
      <c r="G278" s="156" t="s">
        <v>385</v>
      </c>
      <c r="H278" s="157">
        <v>2</v>
      </c>
      <c r="I278" s="158"/>
      <c r="J278" s="159">
        <f t="shared" si="100"/>
        <v>0</v>
      </c>
      <c r="K278" s="160"/>
      <c r="L278" s="30"/>
      <c r="M278" s="161" t="s">
        <v>1</v>
      </c>
      <c r="N278" s="162" t="s">
        <v>37</v>
      </c>
      <c r="O278" s="58"/>
      <c r="P278" s="163">
        <f t="shared" si="101"/>
        <v>0</v>
      </c>
      <c r="Q278" s="163">
        <v>0</v>
      </c>
      <c r="R278" s="163">
        <f t="shared" si="102"/>
        <v>0</v>
      </c>
      <c r="S278" s="163">
        <v>0</v>
      </c>
      <c r="T278" s="164">
        <f t="shared" si="103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65" t="s">
        <v>217</v>
      </c>
      <c r="AT278" s="165" t="s">
        <v>213</v>
      </c>
      <c r="AU278" s="165" t="s">
        <v>78</v>
      </c>
      <c r="AY278" s="14" t="s">
        <v>211</v>
      </c>
      <c r="BE278" s="166">
        <f t="shared" si="104"/>
        <v>0</v>
      </c>
      <c r="BF278" s="166">
        <f t="shared" si="105"/>
        <v>0</v>
      </c>
      <c r="BG278" s="166">
        <f t="shared" si="106"/>
        <v>0</v>
      </c>
      <c r="BH278" s="166">
        <f t="shared" si="107"/>
        <v>0</v>
      </c>
      <c r="BI278" s="166">
        <f t="shared" si="108"/>
        <v>0</v>
      </c>
      <c r="BJ278" s="14" t="s">
        <v>84</v>
      </c>
      <c r="BK278" s="166">
        <f t="shared" si="109"/>
        <v>0</v>
      </c>
      <c r="BL278" s="14" t="s">
        <v>217</v>
      </c>
      <c r="BM278" s="165" t="s">
        <v>1136</v>
      </c>
    </row>
    <row r="279" spans="1:65" s="2" customFormat="1" ht="66.75" customHeight="1" x14ac:dyDescent="0.2">
      <c r="A279" s="29"/>
      <c r="B279" s="152"/>
      <c r="C279" s="153" t="s">
        <v>1137</v>
      </c>
      <c r="D279" s="153" t="s">
        <v>213</v>
      </c>
      <c r="E279" s="154" t="s">
        <v>1138</v>
      </c>
      <c r="F279" s="155" t="s">
        <v>1139</v>
      </c>
      <c r="G279" s="156" t="s">
        <v>385</v>
      </c>
      <c r="H279" s="157">
        <v>2</v>
      </c>
      <c r="I279" s="158"/>
      <c r="J279" s="159">
        <f t="shared" si="100"/>
        <v>0</v>
      </c>
      <c r="K279" s="160"/>
      <c r="L279" s="30"/>
      <c r="M279" s="161" t="s">
        <v>1</v>
      </c>
      <c r="N279" s="162" t="s">
        <v>37</v>
      </c>
      <c r="O279" s="58"/>
      <c r="P279" s="163">
        <f t="shared" si="101"/>
        <v>0</v>
      </c>
      <c r="Q279" s="163">
        <v>0</v>
      </c>
      <c r="R279" s="163">
        <f t="shared" si="102"/>
        <v>0</v>
      </c>
      <c r="S279" s="163">
        <v>0</v>
      </c>
      <c r="T279" s="164">
        <f t="shared" si="103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65" t="s">
        <v>217</v>
      </c>
      <c r="AT279" s="165" t="s">
        <v>213</v>
      </c>
      <c r="AU279" s="165" t="s">
        <v>78</v>
      </c>
      <c r="AY279" s="14" t="s">
        <v>211</v>
      </c>
      <c r="BE279" s="166">
        <f t="shared" si="104"/>
        <v>0</v>
      </c>
      <c r="BF279" s="166">
        <f t="shared" si="105"/>
        <v>0</v>
      </c>
      <c r="BG279" s="166">
        <f t="shared" si="106"/>
        <v>0</v>
      </c>
      <c r="BH279" s="166">
        <f t="shared" si="107"/>
        <v>0</v>
      </c>
      <c r="BI279" s="166">
        <f t="shared" si="108"/>
        <v>0</v>
      </c>
      <c r="BJ279" s="14" t="s">
        <v>84</v>
      </c>
      <c r="BK279" s="166">
        <f t="shared" si="109"/>
        <v>0</v>
      </c>
      <c r="BL279" s="14" t="s">
        <v>217</v>
      </c>
      <c r="BM279" s="165" t="s">
        <v>1140</v>
      </c>
    </row>
    <row r="280" spans="1:65" s="2" customFormat="1" ht="37.9" customHeight="1" x14ac:dyDescent="0.2">
      <c r="A280" s="29"/>
      <c r="B280" s="152"/>
      <c r="C280" s="153" t="s">
        <v>475</v>
      </c>
      <c r="D280" s="153" t="s">
        <v>213</v>
      </c>
      <c r="E280" s="154" t="s">
        <v>1088</v>
      </c>
      <c r="F280" s="155" t="s">
        <v>1089</v>
      </c>
      <c r="G280" s="156" t="s">
        <v>871</v>
      </c>
      <c r="H280" s="157">
        <v>30</v>
      </c>
      <c r="I280" s="158"/>
      <c r="J280" s="159">
        <f t="shared" si="100"/>
        <v>0</v>
      </c>
      <c r="K280" s="160"/>
      <c r="L280" s="30"/>
      <c r="M280" s="161" t="s">
        <v>1</v>
      </c>
      <c r="N280" s="162" t="s">
        <v>37</v>
      </c>
      <c r="O280" s="58"/>
      <c r="P280" s="163">
        <f t="shared" si="101"/>
        <v>0</v>
      </c>
      <c r="Q280" s="163">
        <v>0</v>
      </c>
      <c r="R280" s="163">
        <f t="shared" si="102"/>
        <v>0</v>
      </c>
      <c r="S280" s="163">
        <v>0</v>
      </c>
      <c r="T280" s="164">
        <f t="shared" si="103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65" t="s">
        <v>217</v>
      </c>
      <c r="AT280" s="165" t="s">
        <v>213</v>
      </c>
      <c r="AU280" s="165" t="s">
        <v>78</v>
      </c>
      <c r="AY280" s="14" t="s">
        <v>211</v>
      </c>
      <c r="BE280" s="166">
        <f t="shared" si="104"/>
        <v>0</v>
      </c>
      <c r="BF280" s="166">
        <f t="shared" si="105"/>
        <v>0</v>
      </c>
      <c r="BG280" s="166">
        <f t="shared" si="106"/>
        <v>0</v>
      </c>
      <c r="BH280" s="166">
        <f t="shared" si="107"/>
        <v>0</v>
      </c>
      <c r="BI280" s="166">
        <f t="shared" si="108"/>
        <v>0</v>
      </c>
      <c r="BJ280" s="14" t="s">
        <v>84</v>
      </c>
      <c r="BK280" s="166">
        <f t="shared" si="109"/>
        <v>0</v>
      </c>
      <c r="BL280" s="14" t="s">
        <v>217</v>
      </c>
      <c r="BM280" s="165" t="s">
        <v>1141</v>
      </c>
    </row>
    <row r="281" spans="1:65" s="2" customFormat="1" ht="37.9" customHeight="1" x14ac:dyDescent="0.2">
      <c r="A281" s="29"/>
      <c r="B281" s="152"/>
      <c r="C281" s="153" t="s">
        <v>1142</v>
      </c>
      <c r="D281" s="153" t="s">
        <v>213</v>
      </c>
      <c r="E281" s="154" t="s">
        <v>1092</v>
      </c>
      <c r="F281" s="155" t="s">
        <v>1093</v>
      </c>
      <c r="G281" s="156" t="s">
        <v>871</v>
      </c>
      <c r="H281" s="157">
        <v>39</v>
      </c>
      <c r="I281" s="158"/>
      <c r="J281" s="159">
        <f t="shared" si="100"/>
        <v>0</v>
      </c>
      <c r="K281" s="160"/>
      <c r="L281" s="30"/>
      <c r="M281" s="161" t="s">
        <v>1</v>
      </c>
      <c r="N281" s="162" t="s">
        <v>37</v>
      </c>
      <c r="O281" s="58"/>
      <c r="P281" s="163">
        <f t="shared" si="101"/>
        <v>0</v>
      </c>
      <c r="Q281" s="163">
        <v>0</v>
      </c>
      <c r="R281" s="163">
        <f t="shared" si="102"/>
        <v>0</v>
      </c>
      <c r="S281" s="163">
        <v>0</v>
      </c>
      <c r="T281" s="164">
        <f t="shared" si="103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65" t="s">
        <v>217</v>
      </c>
      <c r="AT281" s="165" t="s">
        <v>213</v>
      </c>
      <c r="AU281" s="165" t="s">
        <v>78</v>
      </c>
      <c r="AY281" s="14" t="s">
        <v>211</v>
      </c>
      <c r="BE281" s="166">
        <f t="shared" si="104"/>
        <v>0</v>
      </c>
      <c r="BF281" s="166">
        <f t="shared" si="105"/>
        <v>0</v>
      </c>
      <c r="BG281" s="166">
        <f t="shared" si="106"/>
        <v>0</v>
      </c>
      <c r="BH281" s="166">
        <f t="shared" si="107"/>
        <v>0</v>
      </c>
      <c r="BI281" s="166">
        <f t="shared" si="108"/>
        <v>0</v>
      </c>
      <c r="BJ281" s="14" t="s">
        <v>84</v>
      </c>
      <c r="BK281" s="166">
        <f t="shared" si="109"/>
        <v>0</v>
      </c>
      <c r="BL281" s="14" t="s">
        <v>217</v>
      </c>
      <c r="BM281" s="165" t="s">
        <v>1143</v>
      </c>
    </row>
    <row r="282" spans="1:65" s="2" customFormat="1" ht="16.5" customHeight="1" x14ac:dyDescent="0.2">
      <c r="A282" s="29"/>
      <c r="B282" s="152"/>
      <c r="C282" s="153" t="s">
        <v>479</v>
      </c>
      <c r="D282" s="153" t="s">
        <v>213</v>
      </c>
      <c r="E282" s="154" t="s">
        <v>1095</v>
      </c>
      <c r="F282" s="155" t="s">
        <v>1096</v>
      </c>
      <c r="G282" s="156" t="s">
        <v>385</v>
      </c>
      <c r="H282" s="157">
        <v>6</v>
      </c>
      <c r="I282" s="158"/>
      <c r="J282" s="159">
        <f t="shared" si="100"/>
        <v>0</v>
      </c>
      <c r="K282" s="160"/>
      <c r="L282" s="30"/>
      <c r="M282" s="161" t="s">
        <v>1</v>
      </c>
      <c r="N282" s="162" t="s">
        <v>37</v>
      </c>
      <c r="O282" s="58"/>
      <c r="P282" s="163">
        <f t="shared" si="101"/>
        <v>0</v>
      </c>
      <c r="Q282" s="163">
        <v>0</v>
      </c>
      <c r="R282" s="163">
        <f t="shared" si="102"/>
        <v>0</v>
      </c>
      <c r="S282" s="163">
        <v>0</v>
      </c>
      <c r="T282" s="164">
        <f t="shared" si="103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65" t="s">
        <v>217</v>
      </c>
      <c r="AT282" s="165" t="s">
        <v>213</v>
      </c>
      <c r="AU282" s="165" t="s">
        <v>78</v>
      </c>
      <c r="AY282" s="14" t="s">
        <v>211</v>
      </c>
      <c r="BE282" s="166">
        <f t="shared" si="104"/>
        <v>0</v>
      </c>
      <c r="BF282" s="166">
        <f t="shared" si="105"/>
        <v>0</v>
      </c>
      <c r="BG282" s="166">
        <f t="shared" si="106"/>
        <v>0</v>
      </c>
      <c r="BH282" s="166">
        <f t="shared" si="107"/>
        <v>0</v>
      </c>
      <c r="BI282" s="166">
        <f t="shared" si="108"/>
        <v>0</v>
      </c>
      <c r="BJ282" s="14" t="s">
        <v>84</v>
      </c>
      <c r="BK282" s="166">
        <f t="shared" si="109"/>
        <v>0</v>
      </c>
      <c r="BL282" s="14" t="s">
        <v>217</v>
      </c>
      <c r="BM282" s="165" t="s">
        <v>1144</v>
      </c>
    </row>
    <row r="283" spans="1:65" s="2" customFormat="1" ht="16.5" customHeight="1" x14ac:dyDescent="0.2">
      <c r="A283" s="29"/>
      <c r="B283" s="152"/>
      <c r="C283" s="153" t="s">
        <v>1145</v>
      </c>
      <c r="D283" s="153" t="s">
        <v>213</v>
      </c>
      <c r="E283" s="154" t="s">
        <v>1099</v>
      </c>
      <c r="F283" s="155" t="s">
        <v>1100</v>
      </c>
      <c r="G283" s="156" t="s">
        <v>767</v>
      </c>
      <c r="H283" s="157">
        <v>5.6</v>
      </c>
      <c r="I283" s="158"/>
      <c r="J283" s="159">
        <f t="shared" si="100"/>
        <v>0</v>
      </c>
      <c r="K283" s="160"/>
      <c r="L283" s="30"/>
      <c r="M283" s="161" t="s">
        <v>1</v>
      </c>
      <c r="N283" s="162" t="s">
        <v>37</v>
      </c>
      <c r="O283" s="58"/>
      <c r="P283" s="163">
        <f t="shared" si="101"/>
        <v>0</v>
      </c>
      <c r="Q283" s="163">
        <v>0</v>
      </c>
      <c r="R283" s="163">
        <f t="shared" si="102"/>
        <v>0</v>
      </c>
      <c r="S283" s="163">
        <v>0</v>
      </c>
      <c r="T283" s="164">
        <f t="shared" si="103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65" t="s">
        <v>217</v>
      </c>
      <c r="AT283" s="165" t="s">
        <v>213</v>
      </c>
      <c r="AU283" s="165" t="s">
        <v>78</v>
      </c>
      <c r="AY283" s="14" t="s">
        <v>211</v>
      </c>
      <c r="BE283" s="166">
        <f t="shared" si="104"/>
        <v>0</v>
      </c>
      <c r="BF283" s="166">
        <f t="shared" si="105"/>
        <v>0</v>
      </c>
      <c r="BG283" s="166">
        <f t="shared" si="106"/>
        <v>0</v>
      </c>
      <c r="BH283" s="166">
        <f t="shared" si="107"/>
        <v>0</v>
      </c>
      <c r="BI283" s="166">
        <f t="shared" si="108"/>
        <v>0</v>
      </c>
      <c r="BJ283" s="14" t="s">
        <v>84</v>
      </c>
      <c r="BK283" s="166">
        <f t="shared" si="109"/>
        <v>0</v>
      </c>
      <c r="BL283" s="14" t="s">
        <v>217</v>
      </c>
      <c r="BM283" s="165" t="s">
        <v>1146</v>
      </c>
    </row>
    <row r="284" spans="1:65" s="2" customFormat="1" ht="16.5" customHeight="1" x14ac:dyDescent="0.2">
      <c r="A284" s="29"/>
      <c r="B284" s="152"/>
      <c r="C284" s="153" t="s">
        <v>482</v>
      </c>
      <c r="D284" s="153" t="s">
        <v>213</v>
      </c>
      <c r="E284" s="154" t="s">
        <v>916</v>
      </c>
      <c r="F284" s="155" t="s">
        <v>917</v>
      </c>
      <c r="G284" s="156" t="s">
        <v>767</v>
      </c>
      <c r="H284" s="157">
        <v>12</v>
      </c>
      <c r="I284" s="158"/>
      <c r="J284" s="159">
        <f t="shared" si="100"/>
        <v>0</v>
      </c>
      <c r="K284" s="160"/>
      <c r="L284" s="30"/>
      <c r="M284" s="161" t="s">
        <v>1</v>
      </c>
      <c r="N284" s="162" t="s">
        <v>37</v>
      </c>
      <c r="O284" s="58"/>
      <c r="P284" s="163">
        <f t="shared" si="101"/>
        <v>0</v>
      </c>
      <c r="Q284" s="163">
        <v>0</v>
      </c>
      <c r="R284" s="163">
        <f t="shared" si="102"/>
        <v>0</v>
      </c>
      <c r="S284" s="163">
        <v>0</v>
      </c>
      <c r="T284" s="164">
        <f t="shared" si="103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65" t="s">
        <v>217</v>
      </c>
      <c r="AT284" s="165" t="s">
        <v>213</v>
      </c>
      <c r="AU284" s="165" t="s">
        <v>78</v>
      </c>
      <c r="AY284" s="14" t="s">
        <v>211</v>
      </c>
      <c r="BE284" s="166">
        <f t="shared" si="104"/>
        <v>0</v>
      </c>
      <c r="BF284" s="166">
        <f t="shared" si="105"/>
        <v>0</v>
      </c>
      <c r="BG284" s="166">
        <f t="shared" si="106"/>
        <v>0</v>
      </c>
      <c r="BH284" s="166">
        <f t="shared" si="107"/>
        <v>0</v>
      </c>
      <c r="BI284" s="166">
        <f t="shared" si="108"/>
        <v>0</v>
      </c>
      <c r="BJ284" s="14" t="s">
        <v>84</v>
      </c>
      <c r="BK284" s="166">
        <f t="shared" si="109"/>
        <v>0</v>
      </c>
      <c r="BL284" s="14" t="s">
        <v>217</v>
      </c>
      <c r="BM284" s="165" t="s">
        <v>1147</v>
      </c>
    </row>
    <row r="285" spans="1:65" s="2" customFormat="1" ht="16.5" customHeight="1" x14ac:dyDescent="0.2">
      <c r="A285" s="29"/>
      <c r="B285" s="152"/>
      <c r="C285" s="153" t="s">
        <v>1148</v>
      </c>
      <c r="D285" s="153" t="s">
        <v>213</v>
      </c>
      <c r="E285" s="154" t="s">
        <v>918</v>
      </c>
      <c r="F285" s="155" t="s">
        <v>919</v>
      </c>
      <c r="G285" s="156" t="s">
        <v>920</v>
      </c>
      <c r="H285" s="157">
        <v>7</v>
      </c>
      <c r="I285" s="158"/>
      <c r="J285" s="159">
        <f t="shared" si="100"/>
        <v>0</v>
      </c>
      <c r="K285" s="160"/>
      <c r="L285" s="30"/>
      <c r="M285" s="161" t="s">
        <v>1</v>
      </c>
      <c r="N285" s="162" t="s">
        <v>37</v>
      </c>
      <c r="O285" s="58"/>
      <c r="P285" s="163">
        <f t="shared" si="101"/>
        <v>0</v>
      </c>
      <c r="Q285" s="163">
        <v>0</v>
      </c>
      <c r="R285" s="163">
        <f t="shared" si="102"/>
        <v>0</v>
      </c>
      <c r="S285" s="163">
        <v>0</v>
      </c>
      <c r="T285" s="164">
        <f t="shared" si="103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65" t="s">
        <v>217</v>
      </c>
      <c r="AT285" s="165" t="s">
        <v>213</v>
      </c>
      <c r="AU285" s="165" t="s">
        <v>78</v>
      </c>
      <c r="AY285" s="14" t="s">
        <v>211</v>
      </c>
      <c r="BE285" s="166">
        <f t="shared" si="104"/>
        <v>0</v>
      </c>
      <c r="BF285" s="166">
        <f t="shared" si="105"/>
        <v>0</v>
      </c>
      <c r="BG285" s="166">
        <f t="shared" si="106"/>
        <v>0</v>
      </c>
      <c r="BH285" s="166">
        <f t="shared" si="107"/>
        <v>0</v>
      </c>
      <c r="BI285" s="166">
        <f t="shared" si="108"/>
        <v>0</v>
      </c>
      <c r="BJ285" s="14" t="s">
        <v>84</v>
      </c>
      <c r="BK285" s="166">
        <f t="shared" si="109"/>
        <v>0</v>
      </c>
      <c r="BL285" s="14" t="s">
        <v>217</v>
      </c>
      <c r="BM285" s="165" t="s">
        <v>1149</v>
      </c>
    </row>
    <row r="286" spans="1:65" s="12" customFormat="1" ht="25.9" customHeight="1" x14ac:dyDescent="0.2">
      <c r="B286" s="139"/>
      <c r="D286" s="140" t="s">
        <v>70</v>
      </c>
      <c r="E286" s="141" t="s">
        <v>1150</v>
      </c>
      <c r="F286" s="141" t="s">
        <v>1151</v>
      </c>
      <c r="I286" s="142"/>
      <c r="J286" s="143">
        <f>BK286</f>
        <v>0</v>
      </c>
      <c r="L286" s="139"/>
      <c r="M286" s="144"/>
      <c r="N286" s="145"/>
      <c r="O286" s="145"/>
      <c r="P286" s="146">
        <f>SUM(P287:P296)</f>
        <v>0</v>
      </c>
      <c r="Q286" s="145"/>
      <c r="R286" s="146">
        <f>SUM(R287:R296)</f>
        <v>0</v>
      </c>
      <c r="S286" s="145"/>
      <c r="T286" s="147">
        <f>SUM(T287:T296)</f>
        <v>0</v>
      </c>
      <c r="AR286" s="140" t="s">
        <v>78</v>
      </c>
      <c r="AT286" s="148" t="s">
        <v>70</v>
      </c>
      <c r="AU286" s="148" t="s">
        <v>71</v>
      </c>
      <c r="AY286" s="140" t="s">
        <v>211</v>
      </c>
      <c r="BK286" s="149">
        <f>SUM(BK287:BK296)</f>
        <v>0</v>
      </c>
    </row>
    <row r="287" spans="1:65" s="2" customFormat="1" ht="62.65" customHeight="1" x14ac:dyDescent="0.2">
      <c r="A287" s="29"/>
      <c r="B287" s="152"/>
      <c r="C287" s="153" t="s">
        <v>486</v>
      </c>
      <c r="D287" s="153" t="s">
        <v>213</v>
      </c>
      <c r="E287" s="154" t="s">
        <v>1152</v>
      </c>
      <c r="F287" s="155" t="s">
        <v>1129</v>
      </c>
      <c r="G287" s="156" t="s">
        <v>385</v>
      </c>
      <c r="H287" s="157">
        <v>1</v>
      </c>
      <c r="I287" s="158"/>
      <c r="J287" s="159">
        <f t="shared" ref="J287:J296" si="110">ROUND(I287*H287,2)</f>
        <v>0</v>
      </c>
      <c r="K287" s="160"/>
      <c r="L287" s="30"/>
      <c r="M287" s="161" t="s">
        <v>1</v>
      </c>
      <c r="N287" s="162" t="s">
        <v>37</v>
      </c>
      <c r="O287" s="58"/>
      <c r="P287" s="163">
        <f t="shared" ref="P287:P296" si="111">O287*H287</f>
        <v>0</v>
      </c>
      <c r="Q287" s="163">
        <v>0</v>
      </c>
      <c r="R287" s="163">
        <f t="shared" ref="R287:R296" si="112">Q287*H287</f>
        <v>0</v>
      </c>
      <c r="S287" s="163">
        <v>0</v>
      </c>
      <c r="T287" s="164">
        <f t="shared" ref="T287:T296" si="113">S287*H287</f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65" t="s">
        <v>217</v>
      </c>
      <c r="AT287" s="165" t="s">
        <v>213</v>
      </c>
      <c r="AU287" s="165" t="s">
        <v>78</v>
      </c>
      <c r="AY287" s="14" t="s">
        <v>211</v>
      </c>
      <c r="BE287" s="166">
        <f t="shared" ref="BE287:BE296" si="114">IF(N287="základná",J287,0)</f>
        <v>0</v>
      </c>
      <c r="BF287" s="166">
        <f t="shared" ref="BF287:BF296" si="115">IF(N287="znížená",J287,0)</f>
        <v>0</v>
      </c>
      <c r="BG287" s="166">
        <f t="shared" ref="BG287:BG296" si="116">IF(N287="zákl. prenesená",J287,0)</f>
        <v>0</v>
      </c>
      <c r="BH287" s="166">
        <f t="shared" ref="BH287:BH296" si="117">IF(N287="zníž. prenesená",J287,0)</f>
        <v>0</v>
      </c>
      <c r="BI287" s="166">
        <f t="shared" ref="BI287:BI296" si="118">IF(N287="nulová",J287,0)</f>
        <v>0</v>
      </c>
      <c r="BJ287" s="14" t="s">
        <v>84</v>
      </c>
      <c r="BK287" s="166">
        <f t="shared" ref="BK287:BK296" si="119">ROUND(I287*H287,2)</f>
        <v>0</v>
      </c>
      <c r="BL287" s="14" t="s">
        <v>217</v>
      </c>
      <c r="BM287" s="165" t="s">
        <v>1153</v>
      </c>
    </row>
    <row r="288" spans="1:65" s="2" customFormat="1" ht="66.75" customHeight="1" x14ac:dyDescent="0.2">
      <c r="A288" s="29"/>
      <c r="B288" s="152"/>
      <c r="C288" s="153" t="s">
        <v>1154</v>
      </c>
      <c r="D288" s="153" t="s">
        <v>213</v>
      </c>
      <c r="E288" s="154" t="s">
        <v>1155</v>
      </c>
      <c r="F288" s="155" t="s">
        <v>1086</v>
      </c>
      <c r="G288" s="156" t="s">
        <v>385</v>
      </c>
      <c r="H288" s="157">
        <v>8</v>
      </c>
      <c r="I288" s="158"/>
      <c r="J288" s="159">
        <f t="shared" si="110"/>
        <v>0</v>
      </c>
      <c r="K288" s="160"/>
      <c r="L288" s="30"/>
      <c r="M288" s="161" t="s">
        <v>1</v>
      </c>
      <c r="N288" s="162" t="s">
        <v>37</v>
      </c>
      <c r="O288" s="58"/>
      <c r="P288" s="163">
        <f t="shared" si="111"/>
        <v>0</v>
      </c>
      <c r="Q288" s="163">
        <v>0</v>
      </c>
      <c r="R288" s="163">
        <f t="shared" si="112"/>
        <v>0</v>
      </c>
      <c r="S288" s="163">
        <v>0</v>
      </c>
      <c r="T288" s="164">
        <f t="shared" si="113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65" t="s">
        <v>217</v>
      </c>
      <c r="AT288" s="165" t="s">
        <v>213</v>
      </c>
      <c r="AU288" s="165" t="s">
        <v>78</v>
      </c>
      <c r="AY288" s="14" t="s">
        <v>211</v>
      </c>
      <c r="BE288" s="166">
        <f t="shared" si="114"/>
        <v>0</v>
      </c>
      <c r="BF288" s="166">
        <f t="shared" si="115"/>
        <v>0</v>
      </c>
      <c r="BG288" s="166">
        <f t="shared" si="116"/>
        <v>0</v>
      </c>
      <c r="BH288" s="166">
        <f t="shared" si="117"/>
        <v>0</v>
      </c>
      <c r="BI288" s="166">
        <f t="shared" si="118"/>
        <v>0</v>
      </c>
      <c r="BJ288" s="14" t="s">
        <v>84</v>
      </c>
      <c r="BK288" s="166">
        <f t="shared" si="119"/>
        <v>0</v>
      </c>
      <c r="BL288" s="14" t="s">
        <v>217</v>
      </c>
      <c r="BM288" s="165" t="s">
        <v>1156</v>
      </c>
    </row>
    <row r="289" spans="1:65" s="2" customFormat="1" ht="37.9" customHeight="1" x14ac:dyDescent="0.2">
      <c r="A289" s="29"/>
      <c r="B289" s="152"/>
      <c r="C289" s="153" t="s">
        <v>489</v>
      </c>
      <c r="D289" s="153" t="s">
        <v>213</v>
      </c>
      <c r="E289" s="154" t="s">
        <v>1088</v>
      </c>
      <c r="F289" s="155" t="s">
        <v>1089</v>
      </c>
      <c r="G289" s="156" t="s">
        <v>871</v>
      </c>
      <c r="H289" s="157">
        <v>27</v>
      </c>
      <c r="I289" s="158"/>
      <c r="J289" s="159">
        <f t="shared" si="110"/>
        <v>0</v>
      </c>
      <c r="K289" s="160"/>
      <c r="L289" s="30"/>
      <c r="M289" s="161" t="s">
        <v>1</v>
      </c>
      <c r="N289" s="162" t="s">
        <v>37</v>
      </c>
      <c r="O289" s="58"/>
      <c r="P289" s="163">
        <f t="shared" si="111"/>
        <v>0</v>
      </c>
      <c r="Q289" s="163">
        <v>0</v>
      </c>
      <c r="R289" s="163">
        <f t="shared" si="112"/>
        <v>0</v>
      </c>
      <c r="S289" s="163">
        <v>0</v>
      </c>
      <c r="T289" s="164">
        <f t="shared" si="113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65" t="s">
        <v>217</v>
      </c>
      <c r="AT289" s="165" t="s">
        <v>213</v>
      </c>
      <c r="AU289" s="165" t="s">
        <v>78</v>
      </c>
      <c r="AY289" s="14" t="s">
        <v>211</v>
      </c>
      <c r="BE289" s="166">
        <f t="shared" si="114"/>
        <v>0</v>
      </c>
      <c r="BF289" s="166">
        <f t="shared" si="115"/>
        <v>0</v>
      </c>
      <c r="BG289" s="166">
        <f t="shared" si="116"/>
        <v>0</v>
      </c>
      <c r="BH289" s="166">
        <f t="shared" si="117"/>
        <v>0</v>
      </c>
      <c r="BI289" s="166">
        <f t="shared" si="118"/>
        <v>0</v>
      </c>
      <c r="BJ289" s="14" t="s">
        <v>84</v>
      </c>
      <c r="BK289" s="166">
        <f t="shared" si="119"/>
        <v>0</v>
      </c>
      <c r="BL289" s="14" t="s">
        <v>217</v>
      </c>
      <c r="BM289" s="165" t="s">
        <v>1157</v>
      </c>
    </row>
    <row r="290" spans="1:65" s="2" customFormat="1" ht="37.9" customHeight="1" x14ac:dyDescent="0.2">
      <c r="A290" s="29"/>
      <c r="B290" s="152"/>
      <c r="C290" s="153" t="s">
        <v>1158</v>
      </c>
      <c r="D290" s="153" t="s">
        <v>213</v>
      </c>
      <c r="E290" s="154" t="s">
        <v>1092</v>
      </c>
      <c r="F290" s="155" t="s">
        <v>1093</v>
      </c>
      <c r="G290" s="156" t="s">
        <v>871</v>
      </c>
      <c r="H290" s="157">
        <v>70</v>
      </c>
      <c r="I290" s="158"/>
      <c r="J290" s="159">
        <f t="shared" si="110"/>
        <v>0</v>
      </c>
      <c r="K290" s="160"/>
      <c r="L290" s="30"/>
      <c r="M290" s="161" t="s">
        <v>1</v>
      </c>
      <c r="N290" s="162" t="s">
        <v>37</v>
      </c>
      <c r="O290" s="58"/>
      <c r="P290" s="163">
        <f t="shared" si="111"/>
        <v>0</v>
      </c>
      <c r="Q290" s="163">
        <v>0</v>
      </c>
      <c r="R290" s="163">
        <f t="shared" si="112"/>
        <v>0</v>
      </c>
      <c r="S290" s="163">
        <v>0</v>
      </c>
      <c r="T290" s="164">
        <f t="shared" si="113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65" t="s">
        <v>217</v>
      </c>
      <c r="AT290" s="165" t="s">
        <v>213</v>
      </c>
      <c r="AU290" s="165" t="s">
        <v>78</v>
      </c>
      <c r="AY290" s="14" t="s">
        <v>211</v>
      </c>
      <c r="BE290" s="166">
        <f t="shared" si="114"/>
        <v>0</v>
      </c>
      <c r="BF290" s="166">
        <f t="shared" si="115"/>
        <v>0</v>
      </c>
      <c r="BG290" s="166">
        <f t="shared" si="116"/>
        <v>0</v>
      </c>
      <c r="BH290" s="166">
        <f t="shared" si="117"/>
        <v>0</v>
      </c>
      <c r="BI290" s="166">
        <f t="shared" si="118"/>
        <v>0</v>
      </c>
      <c r="BJ290" s="14" t="s">
        <v>84</v>
      </c>
      <c r="BK290" s="166">
        <f t="shared" si="119"/>
        <v>0</v>
      </c>
      <c r="BL290" s="14" t="s">
        <v>217</v>
      </c>
      <c r="BM290" s="165" t="s">
        <v>1159</v>
      </c>
    </row>
    <row r="291" spans="1:65" s="2" customFormat="1" ht="16.5" customHeight="1" x14ac:dyDescent="0.2">
      <c r="A291" s="29"/>
      <c r="B291" s="152"/>
      <c r="C291" s="153" t="s">
        <v>493</v>
      </c>
      <c r="D291" s="153" t="s">
        <v>213</v>
      </c>
      <c r="E291" s="154" t="s">
        <v>1095</v>
      </c>
      <c r="F291" s="155" t="s">
        <v>1096</v>
      </c>
      <c r="G291" s="156" t="s">
        <v>385</v>
      </c>
      <c r="H291" s="157">
        <v>7</v>
      </c>
      <c r="I291" s="158"/>
      <c r="J291" s="159">
        <f t="shared" si="110"/>
        <v>0</v>
      </c>
      <c r="K291" s="160"/>
      <c r="L291" s="30"/>
      <c r="M291" s="161" t="s">
        <v>1</v>
      </c>
      <c r="N291" s="162" t="s">
        <v>37</v>
      </c>
      <c r="O291" s="58"/>
      <c r="P291" s="163">
        <f t="shared" si="111"/>
        <v>0</v>
      </c>
      <c r="Q291" s="163">
        <v>0</v>
      </c>
      <c r="R291" s="163">
        <f t="shared" si="112"/>
        <v>0</v>
      </c>
      <c r="S291" s="163">
        <v>0</v>
      </c>
      <c r="T291" s="164">
        <f t="shared" si="113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65" t="s">
        <v>217</v>
      </c>
      <c r="AT291" s="165" t="s">
        <v>213</v>
      </c>
      <c r="AU291" s="165" t="s">
        <v>78</v>
      </c>
      <c r="AY291" s="14" t="s">
        <v>211</v>
      </c>
      <c r="BE291" s="166">
        <f t="shared" si="114"/>
        <v>0</v>
      </c>
      <c r="BF291" s="166">
        <f t="shared" si="115"/>
        <v>0</v>
      </c>
      <c r="BG291" s="166">
        <f t="shared" si="116"/>
        <v>0</v>
      </c>
      <c r="BH291" s="166">
        <f t="shared" si="117"/>
        <v>0</v>
      </c>
      <c r="BI291" s="166">
        <f t="shared" si="118"/>
        <v>0</v>
      </c>
      <c r="BJ291" s="14" t="s">
        <v>84</v>
      </c>
      <c r="BK291" s="166">
        <f t="shared" si="119"/>
        <v>0</v>
      </c>
      <c r="BL291" s="14" t="s">
        <v>217</v>
      </c>
      <c r="BM291" s="165" t="s">
        <v>1160</v>
      </c>
    </row>
    <row r="292" spans="1:65" s="2" customFormat="1" ht="16.5" customHeight="1" x14ac:dyDescent="0.2">
      <c r="A292" s="29"/>
      <c r="B292" s="152"/>
      <c r="C292" s="153" t="s">
        <v>1161</v>
      </c>
      <c r="D292" s="153" t="s">
        <v>213</v>
      </c>
      <c r="E292" s="154" t="s">
        <v>1099</v>
      </c>
      <c r="F292" s="155" t="s">
        <v>1100</v>
      </c>
      <c r="G292" s="156" t="s">
        <v>767</v>
      </c>
      <c r="H292" s="157">
        <v>7.1</v>
      </c>
      <c r="I292" s="158"/>
      <c r="J292" s="159">
        <f t="shared" si="110"/>
        <v>0</v>
      </c>
      <c r="K292" s="160"/>
      <c r="L292" s="30"/>
      <c r="M292" s="161" t="s">
        <v>1</v>
      </c>
      <c r="N292" s="162" t="s">
        <v>37</v>
      </c>
      <c r="O292" s="58"/>
      <c r="P292" s="163">
        <f t="shared" si="111"/>
        <v>0</v>
      </c>
      <c r="Q292" s="163">
        <v>0</v>
      </c>
      <c r="R292" s="163">
        <f t="shared" si="112"/>
        <v>0</v>
      </c>
      <c r="S292" s="163">
        <v>0</v>
      </c>
      <c r="T292" s="164">
        <f t="shared" si="113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65" t="s">
        <v>217</v>
      </c>
      <c r="AT292" s="165" t="s">
        <v>213</v>
      </c>
      <c r="AU292" s="165" t="s">
        <v>78</v>
      </c>
      <c r="AY292" s="14" t="s">
        <v>211</v>
      </c>
      <c r="BE292" s="166">
        <f t="shared" si="114"/>
        <v>0</v>
      </c>
      <c r="BF292" s="166">
        <f t="shared" si="115"/>
        <v>0</v>
      </c>
      <c r="BG292" s="166">
        <f t="shared" si="116"/>
        <v>0</v>
      </c>
      <c r="BH292" s="166">
        <f t="shared" si="117"/>
        <v>0</v>
      </c>
      <c r="BI292" s="166">
        <f t="shared" si="118"/>
        <v>0</v>
      </c>
      <c r="BJ292" s="14" t="s">
        <v>84</v>
      </c>
      <c r="BK292" s="166">
        <f t="shared" si="119"/>
        <v>0</v>
      </c>
      <c r="BL292" s="14" t="s">
        <v>217</v>
      </c>
      <c r="BM292" s="165" t="s">
        <v>1162</v>
      </c>
    </row>
    <row r="293" spans="1:65" s="2" customFormat="1" ht="37.9" customHeight="1" x14ac:dyDescent="0.2">
      <c r="A293" s="29"/>
      <c r="B293" s="152"/>
      <c r="C293" s="153" t="s">
        <v>496</v>
      </c>
      <c r="D293" s="153" t="s">
        <v>213</v>
      </c>
      <c r="E293" s="154" t="s">
        <v>1163</v>
      </c>
      <c r="F293" s="155" t="s">
        <v>1164</v>
      </c>
      <c r="G293" s="156" t="s">
        <v>385</v>
      </c>
      <c r="H293" s="157">
        <v>2</v>
      </c>
      <c r="I293" s="158"/>
      <c r="J293" s="159">
        <f t="shared" si="110"/>
        <v>0</v>
      </c>
      <c r="K293" s="160"/>
      <c r="L293" s="30"/>
      <c r="M293" s="161" t="s">
        <v>1</v>
      </c>
      <c r="N293" s="162" t="s">
        <v>37</v>
      </c>
      <c r="O293" s="58"/>
      <c r="P293" s="163">
        <f t="shared" si="111"/>
        <v>0</v>
      </c>
      <c r="Q293" s="163">
        <v>0</v>
      </c>
      <c r="R293" s="163">
        <f t="shared" si="112"/>
        <v>0</v>
      </c>
      <c r="S293" s="163">
        <v>0</v>
      </c>
      <c r="T293" s="164">
        <f t="shared" si="113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65" t="s">
        <v>217</v>
      </c>
      <c r="AT293" s="165" t="s">
        <v>213</v>
      </c>
      <c r="AU293" s="165" t="s">
        <v>78</v>
      </c>
      <c r="AY293" s="14" t="s">
        <v>211</v>
      </c>
      <c r="BE293" s="166">
        <f t="shared" si="114"/>
        <v>0</v>
      </c>
      <c r="BF293" s="166">
        <f t="shared" si="115"/>
        <v>0</v>
      </c>
      <c r="BG293" s="166">
        <f t="shared" si="116"/>
        <v>0</v>
      </c>
      <c r="BH293" s="166">
        <f t="shared" si="117"/>
        <v>0</v>
      </c>
      <c r="BI293" s="166">
        <f t="shared" si="118"/>
        <v>0</v>
      </c>
      <c r="BJ293" s="14" t="s">
        <v>84</v>
      </c>
      <c r="BK293" s="166">
        <f t="shared" si="119"/>
        <v>0</v>
      </c>
      <c r="BL293" s="14" t="s">
        <v>217</v>
      </c>
      <c r="BM293" s="165" t="s">
        <v>1165</v>
      </c>
    </row>
    <row r="294" spans="1:65" s="2" customFormat="1" ht="37.9" customHeight="1" x14ac:dyDescent="0.2">
      <c r="A294" s="29"/>
      <c r="B294" s="152"/>
      <c r="C294" s="153" t="s">
        <v>1166</v>
      </c>
      <c r="D294" s="153" t="s">
        <v>213</v>
      </c>
      <c r="E294" s="154" t="s">
        <v>1167</v>
      </c>
      <c r="F294" s="155" t="s">
        <v>1168</v>
      </c>
      <c r="G294" s="156" t="s">
        <v>385</v>
      </c>
      <c r="H294" s="157">
        <v>1</v>
      </c>
      <c r="I294" s="158"/>
      <c r="J294" s="159">
        <f t="shared" si="110"/>
        <v>0</v>
      </c>
      <c r="K294" s="160"/>
      <c r="L294" s="30"/>
      <c r="M294" s="161" t="s">
        <v>1</v>
      </c>
      <c r="N294" s="162" t="s">
        <v>37</v>
      </c>
      <c r="O294" s="58"/>
      <c r="P294" s="163">
        <f t="shared" si="111"/>
        <v>0</v>
      </c>
      <c r="Q294" s="163">
        <v>0</v>
      </c>
      <c r="R294" s="163">
        <f t="shared" si="112"/>
        <v>0</v>
      </c>
      <c r="S294" s="163">
        <v>0</v>
      </c>
      <c r="T294" s="164">
        <f t="shared" si="113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65" t="s">
        <v>217</v>
      </c>
      <c r="AT294" s="165" t="s">
        <v>213</v>
      </c>
      <c r="AU294" s="165" t="s">
        <v>78</v>
      </c>
      <c r="AY294" s="14" t="s">
        <v>211</v>
      </c>
      <c r="BE294" s="166">
        <f t="shared" si="114"/>
        <v>0</v>
      </c>
      <c r="BF294" s="166">
        <f t="shared" si="115"/>
        <v>0</v>
      </c>
      <c r="BG294" s="166">
        <f t="shared" si="116"/>
        <v>0</v>
      </c>
      <c r="BH294" s="166">
        <f t="shared" si="117"/>
        <v>0</v>
      </c>
      <c r="BI294" s="166">
        <f t="shared" si="118"/>
        <v>0</v>
      </c>
      <c r="BJ294" s="14" t="s">
        <v>84</v>
      </c>
      <c r="BK294" s="166">
        <f t="shared" si="119"/>
        <v>0</v>
      </c>
      <c r="BL294" s="14" t="s">
        <v>217</v>
      </c>
      <c r="BM294" s="165" t="s">
        <v>1169</v>
      </c>
    </row>
    <row r="295" spans="1:65" s="2" customFormat="1" ht="16.5" customHeight="1" x14ac:dyDescent="0.2">
      <c r="A295" s="29"/>
      <c r="B295" s="152"/>
      <c r="C295" s="153" t="s">
        <v>500</v>
      </c>
      <c r="D295" s="153" t="s">
        <v>213</v>
      </c>
      <c r="E295" s="154" t="s">
        <v>916</v>
      </c>
      <c r="F295" s="155" t="s">
        <v>917</v>
      </c>
      <c r="G295" s="156" t="s">
        <v>767</v>
      </c>
      <c r="H295" s="157">
        <v>13</v>
      </c>
      <c r="I295" s="158"/>
      <c r="J295" s="159">
        <f t="shared" si="110"/>
        <v>0</v>
      </c>
      <c r="K295" s="160"/>
      <c r="L295" s="30"/>
      <c r="M295" s="161" t="s">
        <v>1</v>
      </c>
      <c r="N295" s="162" t="s">
        <v>37</v>
      </c>
      <c r="O295" s="58"/>
      <c r="P295" s="163">
        <f t="shared" si="111"/>
        <v>0</v>
      </c>
      <c r="Q295" s="163">
        <v>0</v>
      </c>
      <c r="R295" s="163">
        <f t="shared" si="112"/>
        <v>0</v>
      </c>
      <c r="S295" s="163">
        <v>0</v>
      </c>
      <c r="T295" s="164">
        <f t="shared" si="113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65" t="s">
        <v>217</v>
      </c>
      <c r="AT295" s="165" t="s">
        <v>213</v>
      </c>
      <c r="AU295" s="165" t="s">
        <v>78</v>
      </c>
      <c r="AY295" s="14" t="s">
        <v>211</v>
      </c>
      <c r="BE295" s="166">
        <f t="shared" si="114"/>
        <v>0</v>
      </c>
      <c r="BF295" s="166">
        <f t="shared" si="115"/>
        <v>0</v>
      </c>
      <c r="BG295" s="166">
        <f t="shared" si="116"/>
        <v>0</v>
      </c>
      <c r="BH295" s="166">
        <f t="shared" si="117"/>
        <v>0</v>
      </c>
      <c r="BI295" s="166">
        <f t="shared" si="118"/>
        <v>0</v>
      </c>
      <c r="BJ295" s="14" t="s">
        <v>84</v>
      </c>
      <c r="BK295" s="166">
        <f t="shared" si="119"/>
        <v>0</v>
      </c>
      <c r="BL295" s="14" t="s">
        <v>217</v>
      </c>
      <c r="BM295" s="165" t="s">
        <v>1170</v>
      </c>
    </row>
    <row r="296" spans="1:65" s="2" customFormat="1" ht="16.5" customHeight="1" x14ac:dyDescent="0.2">
      <c r="A296" s="29"/>
      <c r="B296" s="152"/>
      <c r="C296" s="153" t="s">
        <v>1171</v>
      </c>
      <c r="D296" s="153" t="s">
        <v>213</v>
      </c>
      <c r="E296" s="154" t="s">
        <v>918</v>
      </c>
      <c r="F296" s="155" t="s">
        <v>919</v>
      </c>
      <c r="G296" s="156" t="s">
        <v>920</v>
      </c>
      <c r="H296" s="157">
        <v>8</v>
      </c>
      <c r="I296" s="158"/>
      <c r="J296" s="159">
        <f t="shared" si="110"/>
        <v>0</v>
      </c>
      <c r="K296" s="160"/>
      <c r="L296" s="30"/>
      <c r="M296" s="161" t="s">
        <v>1</v>
      </c>
      <c r="N296" s="162" t="s">
        <v>37</v>
      </c>
      <c r="O296" s="58"/>
      <c r="P296" s="163">
        <f t="shared" si="111"/>
        <v>0</v>
      </c>
      <c r="Q296" s="163">
        <v>0</v>
      </c>
      <c r="R296" s="163">
        <f t="shared" si="112"/>
        <v>0</v>
      </c>
      <c r="S296" s="163">
        <v>0</v>
      </c>
      <c r="T296" s="164">
        <f t="shared" si="113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65" t="s">
        <v>217</v>
      </c>
      <c r="AT296" s="165" t="s">
        <v>213</v>
      </c>
      <c r="AU296" s="165" t="s">
        <v>78</v>
      </c>
      <c r="AY296" s="14" t="s">
        <v>211</v>
      </c>
      <c r="BE296" s="166">
        <f t="shared" si="114"/>
        <v>0</v>
      </c>
      <c r="BF296" s="166">
        <f t="shared" si="115"/>
        <v>0</v>
      </c>
      <c r="BG296" s="166">
        <f t="shared" si="116"/>
        <v>0</v>
      </c>
      <c r="BH296" s="166">
        <f t="shared" si="117"/>
        <v>0</v>
      </c>
      <c r="BI296" s="166">
        <f t="shared" si="118"/>
        <v>0</v>
      </c>
      <c r="BJ296" s="14" t="s">
        <v>84</v>
      </c>
      <c r="BK296" s="166">
        <f t="shared" si="119"/>
        <v>0</v>
      </c>
      <c r="BL296" s="14" t="s">
        <v>217</v>
      </c>
      <c r="BM296" s="165" t="s">
        <v>1172</v>
      </c>
    </row>
    <row r="297" spans="1:65" s="12" customFormat="1" ht="25.9" customHeight="1" x14ac:dyDescent="0.2">
      <c r="B297" s="139"/>
      <c r="D297" s="140" t="s">
        <v>70</v>
      </c>
      <c r="E297" s="141" t="s">
        <v>1173</v>
      </c>
      <c r="F297" s="141" t="s">
        <v>1174</v>
      </c>
      <c r="I297" s="142"/>
      <c r="J297" s="143">
        <f>BK297</f>
        <v>0</v>
      </c>
      <c r="L297" s="139"/>
      <c r="M297" s="144"/>
      <c r="N297" s="145"/>
      <c r="O297" s="145"/>
      <c r="P297" s="146">
        <f>SUM(P298:P307)</f>
        <v>0</v>
      </c>
      <c r="Q297" s="145"/>
      <c r="R297" s="146">
        <f>SUM(R298:R307)</f>
        <v>0</v>
      </c>
      <c r="S297" s="145"/>
      <c r="T297" s="147">
        <f>SUM(T298:T307)</f>
        <v>0</v>
      </c>
      <c r="AR297" s="140" t="s">
        <v>78</v>
      </c>
      <c r="AT297" s="148" t="s">
        <v>70</v>
      </c>
      <c r="AU297" s="148" t="s">
        <v>71</v>
      </c>
      <c r="AY297" s="140" t="s">
        <v>211</v>
      </c>
      <c r="BK297" s="149">
        <f>SUM(BK298:BK307)</f>
        <v>0</v>
      </c>
    </row>
    <row r="298" spans="1:65" s="2" customFormat="1" ht="66.75" customHeight="1" x14ac:dyDescent="0.2">
      <c r="A298" s="29"/>
      <c r="B298" s="152"/>
      <c r="C298" s="153" t="s">
        <v>503</v>
      </c>
      <c r="D298" s="153" t="s">
        <v>213</v>
      </c>
      <c r="E298" s="154" t="s">
        <v>1175</v>
      </c>
      <c r="F298" s="155" t="s">
        <v>1176</v>
      </c>
      <c r="G298" s="156" t="s">
        <v>385</v>
      </c>
      <c r="H298" s="157">
        <v>2</v>
      </c>
      <c r="I298" s="158"/>
      <c r="J298" s="159">
        <f t="shared" ref="J298:J307" si="120">ROUND(I298*H298,2)</f>
        <v>0</v>
      </c>
      <c r="K298" s="160"/>
      <c r="L298" s="30"/>
      <c r="M298" s="161" t="s">
        <v>1</v>
      </c>
      <c r="N298" s="162" t="s">
        <v>37</v>
      </c>
      <c r="O298" s="58"/>
      <c r="P298" s="163">
        <f t="shared" ref="P298:P307" si="121">O298*H298</f>
        <v>0</v>
      </c>
      <c r="Q298" s="163">
        <v>0</v>
      </c>
      <c r="R298" s="163">
        <f t="shared" ref="R298:R307" si="122">Q298*H298</f>
        <v>0</v>
      </c>
      <c r="S298" s="163">
        <v>0</v>
      </c>
      <c r="T298" s="164">
        <f t="shared" ref="T298:T307" si="123">S298*H298</f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65" t="s">
        <v>217</v>
      </c>
      <c r="AT298" s="165" t="s">
        <v>213</v>
      </c>
      <c r="AU298" s="165" t="s">
        <v>78</v>
      </c>
      <c r="AY298" s="14" t="s">
        <v>211</v>
      </c>
      <c r="BE298" s="166">
        <f t="shared" ref="BE298:BE307" si="124">IF(N298="základná",J298,0)</f>
        <v>0</v>
      </c>
      <c r="BF298" s="166">
        <f t="shared" ref="BF298:BF307" si="125">IF(N298="znížená",J298,0)</f>
        <v>0</v>
      </c>
      <c r="BG298" s="166">
        <f t="shared" ref="BG298:BG307" si="126">IF(N298="zákl. prenesená",J298,0)</f>
        <v>0</v>
      </c>
      <c r="BH298" s="166">
        <f t="shared" ref="BH298:BH307" si="127">IF(N298="zníž. prenesená",J298,0)</f>
        <v>0</v>
      </c>
      <c r="BI298" s="166">
        <f t="shared" ref="BI298:BI307" si="128">IF(N298="nulová",J298,0)</f>
        <v>0</v>
      </c>
      <c r="BJ298" s="14" t="s">
        <v>84</v>
      </c>
      <c r="BK298" s="166">
        <f t="shared" ref="BK298:BK307" si="129">ROUND(I298*H298,2)</f>
        <v>0</v>
      </c>
      <c r="BL298" s="14" t="s">
        <v>217</v>
      </c>
      <c r="BM298" s="165" t="s">
        <v>1177</v>
      </c>
    </row>
    <row r="299" spans="1:65" s="2" customFormat="1" ht="66.75" customHeight="1" x14ac:dyDescent="0.2">
      <c r="A299" s="29"/>
      <c r="B299" s="152"/>
      <c r="C299" s="153" t="s">
        <v>1178</v>
      </c>
      <c r="D299" s="153" t="s">
        <v>213</v>
      </c>
      <c r="E299" s="154" t="s">
        <v>1179</v>
      </c>
      <c r="F299" s="155" t="s">
        <v>1180</v>
      </c>
      <c r="G299" s="156" t="s">
        <v>385</v>
      </c>
      <c r="H299" s="157">
        <v>2</v>
      </c>
      <c r="I299" s="158"/>
      <c r="J299" s="159">
        <f t="shared" si="120"/>
        <v>0</v>
      </c>
      <c r="K299" s="160"/>
      <c r="L299" s="30"/>
      <c r="M299" s="161" t="s">
        <v>1</v>
      </c>
      <c r="N299" s="162" t="s">
        <v>37</v>
      </c>
      <c r="O299" s="58"/>
      <c r="P299" s="163">
        <f t="shared" si="121"/>
        <v>0</v>
      </c>
      <c r="Q299" s="163">
        <v>0</v>
      </c>
      <c r="R299" s="163">
        <f t="shared" si="122"/>
        <v>0</v>
      </c>
      <c r="S299" s="163">
        <v>0</v>
      </c>
      <c r="T299" s="164">
        <f t="shared" si="123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65" t="s">
        <v>217</v>
      </c>
      <c r="AT299" s="165" t="s">
        <v>213</v>
      </c>
      <c r="AU299" s="165" t="s">
        <v>78</v>
      </c>
      <c r="AY299" s="14" t="s">
        <v>211</v>
      </c>
      <c r="BE299" s="166">
        <f t="shared" si="124"/>
        <v>0</v>
      </c>
      <c r="BF299" s="166">
        <f t="shared" si="125"/>
        <v>0</v>
      </c>
      <c r="BG299" s="166">
        <f t="shared" si="126"/>
        <v>0</v>
      </c>
      <c r="BH299" s="166">
        <f t="shared" si="127"/>
        <v>0</v>
      </c>
      <c r="BI299" s="166">
        <f t="shared" si="128"/>
        <v>0</v>
      </c>
      <c r="BJ299" s="14" t="s">
        <v>84</v>
      </c>
      <c r="BK299" s="166">
        <f t="shared" si="129"/>
        <v>0</v>
      </c>
      <c r="BL299" s="14" t="s">
        <v>217</v>
      </c>
      <c r="BM299" s="165" t="s">
        <v>1181</v>
      </c>
    </row>
    <row r="300" spans="1:65" s="2" customFormat="1" ht="37.9" customHeight="1" x14ac:dyDescent="0.2">
      <c r="A300" s="29"/>
      <c r="B300" s="152"/>
      <c r="C300" s="153" t="s">
        <v>507</v>
      </c>
      <c r="D300" s="153" t="s">
        <v>213</v>
      </c>
      <c r="E300" s="154" t="s">
        <v>1182</v>
      </c>
      <c r="F300" s="155" t="s">
        <v>1183</v>
      </c>
      <c r="G300" s="156" t="s">
        <v>385</v>
      </c>
      <c r="H300" s="157">
        <v>2</v>
      </c>
      <c r="I300" s="158"/>
      <c r="J300" s="159">
        <f t="shared" si="120"/>
        <v>0</v>
      </c>
      <c r="K300" s="160"/>
      <c r="L300" s="30"/>
      <c r="M300" s="161" t="s">
        <v>1</v>
      </c>
      <c r="N300" s="162" t="s">
        <v>37</v>
      </c>
      <c r="O300" s="58"/>
      <c r="P300" s="163">
        <f t="shared" si="121"/>
        <v>0</v>
      </c>
      <c r="Q300" s="163">
        <v>0</v>
      </c>
      <c r="R300" s="163">
        <f t="shared" si="122"/>
        <v>0</v>
      </c>
      <c r="S300" s="163">
        <v>0</v>
      </c>
      <c r="T300" s="164">
        <f t="shared" si="123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65" t="s">
        <v>217</v>
      </c>
      <c r="AT300" s="165" t="s">
        <v>213</v>
      </c>
      <c r="AU300" s="165" t="s">
        <v>78</v>
      </c>
      <c r="AY300" s="14" t="s">
        <v>211</v>
      </c>
      <c r="BE300" s="166">
        <f t="shared" si="124"/>
        <v>0</v>
      </c>
      <c r="BF300" s="166">
        <f t="shared" si="125"/>
        <v>0</v>
      </c>
      <c r="BG300" s="166">
        <f t="shared" si="126"/>
        <v>0</v>
      </c>
      <c r="BH300" s="166">
        <f t="shared" si="127"/>
        <v>0</v>
      </c>
      <c r="BI300" s="166">
        <f t="shared" si="128"/>
        <v>0</v>
      </c>
      <c r="BJ300" s="14" t="s">
        <v>84</v>
      </c>
      <c r="BK300" s="166">
        <f t="shared" si="129"/>
        <v>0</v>
      </c>
      <c r="BL300" s="14" t="s">
        <v>217</v>
      </c>
      <c r="BM300" s="165" t="s">
        <v>1184</v>
      </c>
    </row>
    <row r="301" spans="1:65" s="2" customFormat="1" ht="37.9" customHeight="1" x14ac:dyDescent="0.2">
      <c r="A301" s="29"/>
      <c r="B301" s="152"/>
      <c r="C301" s="153" t="s">
        <v>1185</v>
      </c>
      <c r="D301" s="153" t="s">
        <v>213</v>
      </c>
      <c r="E301" s="154" t="s">
        <v>1186</v>
      </c>
      <c r="F301" s="155" t="s">
        <v>1187</v>
      </c>
      <c r="G301" s="156" t="s">
        <v>385</v>
      </c>
      <c r="H301" s="157">
        <v>2</v>
      </c>
      <c r="I301" s="158"/>
      <c r="J301" s="159">
        <f t="shared" si="120"/>
        <v>0</v>
      </c>
      <c r="K301" s="160"/>
      <c r="L301" s="30"/>
      <c r="M301" s="161" t="s">
        <v>1</v>
      </c>
      <c r="N301" s="162" t="s">
        <v>37</v>
      </c>
      <c r="O301" s="58"/>
      <c r="P301" s="163">
        <f t="shared" si="121"/>
        <v>0</v>
      </c>
      <c r="Q301" s="163">
        <v>0</v>
      </c>
      <c r="R301" s="163">
        <f t="shared" si="122"/>
        <v>0</v>
      </c>
      <c r="S301" s="163">
        <v>0</v>
      </c>
      <c r="T301" s="164">
        <f t="shared" si="123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65" t="s">
        <v>217</v>
      </c>
      <c r="AT301" s="165" t="s">
        <v>213</v>
      </c>
      <c r="AU301" s="165" t="s">
        <v>78</v>
      </c>
      <c r="AY301" s="14" t="s">
        <v>211</v>
      </c>
      <c r="BE301" s="166">
        <f t="shared" si="124"/>
        <v>0</v>
      </c>
      <c r="BF301" s="166">
        <f t="shared" si="125"/>
        <v>0</v>
      </c>
      <c r="BG301" s="166">
        <f t="shared" si="126"/>
        <v>0</v>
      </c>
      <c r="BH301" s="166">
        <f t="shared" si="127"/>
        <v>0</v>
      </c>
      <c r="BI301" s="166">
        <f t="shared" si="128"/>
        <v>0</v>
      </c>
      <c r="BJ301" s="14" t="s">
        <v>84</v>
      </c>
      <c r="BK301" s="166">
        <f t="shared" si="129"/>
        <v>0</v>
      </c>
      <c r="BL301" s="14" t="s">
        <v>217</v>
      </c>
      <c r="BM301" s="165" t="s">
        <v>1188</v>
      </c>
    </row>
    <row r="302" spans="1:65" s="2" customFormat="1" ht="37.9" customHeight="1" x14ac:dyDescent="0.2">
      <c r="A302" s="29"/>
      <c r="B302" s="152"/>
      <c r="C302" s="153" t="s">
        <v>512</v>
      </c>
      <c r="D302" s="153" t="s">
        <v>213</v>
      </c>
      <c r="E302" s="154" t="s">
        <v>1189</v>
      </c>
      <c r="F302" s="155" t="s">
        <v>1190</v>
      </c>
      <c r="G302" s="156" t="s">
        <v>871</v>
      </c>
      <c r="H302" s="157">
        <v>32</v>
      </c>
      <c r="I302" s="158"/>
      <c r="J302" s="159">
        <f t="shared" si="120"/>
        <v>0</v>
      </c>
      <c r="K302" s="160"/>
      <c r="L302" s="30"/>
      <c r="M302" s="161" t="s">
        <v>1</v>
      </c>
      <c r="N302" s="162" t="s">
        <v>37</v>
      </c>
      <c r="O302" s="58"/>
      <c r="P302" s="163">
        <f t="shared" si="121"/>
        <v>0</v>
      </c>
      <c r="Q302" s="163">
        <v>0</v>
      </c>
      <c r="R302" s="163">
        <f t="shared" si="122"/>
        <v>0</v>
      </c>
      <c r="S302" s="163">
        <v>0</v>
      </c>
      <c r="T302" s="164">
        <f t="shared" si="123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65" t="s">
        <v>217</v>
      </c>
      <c r="AT302" s="165" t="s">
        <v>213</v>
      </c>
      <c r="AU302" s="165" t="s">
        <v>78</v>
      </c>
      <c r="AY302" s="14" t="s">
        <v>211</v>
      </c>
      <c r="BE302" s="166">
        <f t="shared" si="124"/>
        <v>0</v>
      </c>
      <c r="BF302" s="166">
        <f t="shared" si="125"/>
        <v>0</v>
      </c>
      <c r="BG302" s="166">
        <f t="shared" si="126"/>
        <v>0</v>
      </c>
      <c r="BH302" s="166">
        <f t="shared" si="127"/>
        <v>0</v>
      </c>
      <c r="BI302" s="166">
        <f t="shared" si="128"/>
        <v>0</v>
      </c>
      <c r="BJ302" s="14" t="s">
        <v>84</v>
      </c>
      <c r="BK302" s="166">
        <f t="shared" si="129"/>
        <v>0</v>
      </c>
      <c r="BL302" s="14" t="s">
        <v>217</v>
      </c>
      <c r="BM302" s="165" t="s">
        <v>1191</v>
      </c>
    </row>
    <row r="303" spans="1:65" s="2" customFormat="1" ht="16.5" customHeight="1" x14ac:dyDescent="0.2">
      <c r="A303" s="29"/>
      <c r="B303" s="152"/>
      <c r="C303" s="153" t="s">
        <v>1192</v>
      </c>
      <c r="D303" s="153" t="s">
        <v>213</v>
      </c>
      <c r="E303" s="154" t="s">
        <v>1193</v>
      </c>
      <c r="F303" s="155" t="s">
        <v>1194</v>
      </c>
      <c r="G303" s="156" t="s">
        <v>767</v>
      </c>
      <c r="H303" s="157">
        <v>0.18</v>
      </c>
      <c r="I303" s="158"/>
      <c r="J303" s="159">
        <f t="shared" si="120"/>
        <v>0</v>
      </c>
      <c r="K303" s="160"/>
      <c r="L303" s="30"/>
      <c r="M303" s="161" t="s">
        <v>1</v>
      </c>
      <c r="N303" s="162" t="s">
        <v>37</v>
      </c>
      <c r="O303" s="58"/>
      <c r="P303" s="163">
        <f t="shared" si="121"/>
        <v>0</v>
      </c>
      <c r="Q303" s="163">
        <v>0</v>
      </c>
      <c r="R303" s="163">
        <f t="shared" si="122"/>
        <v>0</v>
      </c>
      <c r="S303" s="163">
        <v>0</v>
      </c>
      <c r="T303" s="164">
        <f t="shared" si="123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65" t="s">
        <v>217</v>
      </c>
      <c r="AT303" s="165" t="s">
        <v>213</v>
      </c>
      <c r="AU303" s="165" t="s">
        <v>78</v>
      </c>
      <c r="AY303" s="14" t="s">
        <v>211</v>
      </c>
      <c r="BE303" s="166">
        <f t="shared" si="124"/>
        <v>0</v>
      </c>
      <c r="BF303" s="166">
        <f t="shared" si="125"/>
        <v>0</v>
      </c>
      <c r="BG303" s="166">
        <f t="shared" si="126"/>
        <v>0</v>
      </c>
      <c r="BH303" s="166">
        <f t="shared" si="127"/>
        <v>0</v>
      </c>
      <c r="BI303" s="166">
        <f t="shared" si="128"/>
        <v>0</v>
      </c>
      <c r="BJ303" s="14" t="s">
        <v>84</v>
      </c>
      <c r="BK303" s="166">
        <f t="shared" si="129"/>
        <v>0</v>
      </c>
      <c r="BL303" s="14" t="s">
        <v>217</v>
      </c>
      <c r="BM303" s="165" t="s">
        <v>1195</v>
      </c>
    </row>
    <row r="304" spans="1:65" s="2" customFormat="1" ht="24.2" customHeight="1" x14ac:dyDescent="0.2">
      <c r="A304" s="29"/>
      <c r="B304" s="152"/>
      <c r="C304" s="153" t="s">
        <v>516</v>
      </c>
      <c r="D304" s="153" t="s">
        <v>213</v>
      </c>
      <c r="E304" s="154" t="s">
        <v>1196</v>
      </c>
      <c r="F304" s="155" t="s">
        <v>1197</v>
      </c>
      <c r="G304" s="156" t="s">
        <v>385</v>
      </c>
      <c r="H304" s="157">
        <v>2</v>
      </c>
      <c r="I304" s="158"/>
      <c r="J304" s="159">
        <f t="shared" si="120"/>
        <v>0</v>
      </c>
      <c r="K304" s="160"/>
      <c r="L304" s="30"/>
      <c r="M304" s="161" t="s">
        <v>1</v>
      </c>
      <c r="N304" s="162" t="s">
        <v>37</v>
      </c>
      <c r="O304" s="58"/>
      <c r="P304" s="163">
        <f t="shared" si="121"/>
        <v>0</v>
      </c>
      <c r="Q304" s="163">
        <v>0</v>
      </c>
      <c r="R304" s="163">
        <f t="shared" si="122"/>
        <v>0</v>
      </c>
      <c r="S304" s="163">
        <v>0</v>
      </c>
      <c r="T304" s="164">
        <f t="shared" si="123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65" t="s">
        <v>217</v>
      </c>
      <c r="AT304" s="165" t="s">
        <v>213</v>
      </c>
      <c r="AU304" s="165" t="s">
        <v>78</v>
      </c>
      <c r="AY304" s="14" t="s">
        <v>211</v>
      </c>
      <c r="BE304" s="166">
        <f t="shared" si="124"/>
        <v>0</v>
      </c>
      <c r="BF304" s="166">
        <f t="shared" si="125"/>
        <v>0</v>
      </c>
      <c r="BG304" s="166">
        <f t="shared" si="126"/>
        <v>0</v>
      </c>
      <c r="BH304" s="166">
        <f t="shared" si="127"/>
        <v>0</v>
      </c>
      <c r="BI304" s="166">
        <f t="shared" si="128"/>
        <v>0</v>
      </c>
      <c r="BJ304" s="14" t="s">
        <v>84</v>
      </c>
      <c r="BK304" s="166">
        <f t="shared" si="129"/>
        <v>0</v>
      </c>
      <c r="BL304" s="14" t="s">
        <v>217</v>
      </c>
      <c r="BM304" s="165" t="s">
        <v>1198</v>
      </c>
    </row>
    <row r="305" spans="1:65" s="2" customFormat="1" ht="37.9" customHeight="1" x14ac:dyDescent="0.2">
      <c r="A305" s="29"/>
      <c r="B305" s="152"/>
      <c r="C305" s="153" t="s">
        <v>1199</v>
      </c>
      <c r="D305" s="153" t="s">
        <v>213</v>
      </c>
      <c r="E305" s="154" t="s">
        <v>1200</v>
      </c>
      <c r="F305" s="155" t="s">
        <v>1201</v>
      </c>
      <c r="G305" s="156" t="s">
        <v>385</v>
      </c>
      <c r="H305" s="157">
        <v>2</v>
      </c>
      <c r="I305" s="158"/>
      <c r="J305" s="159">
        <f t="shared" si="120"/>
        <v>0</v>
      </c>
      <c r="K305" s="160"/>
      <c r="L305" s="30"/>
      <c r="M305" s="161" t="s">
        <v>1</v>
      </c>
      <c r="N305" s="162" t="s">
        <v>37</v>
      </c>
      <c r="O305" s="58"/>
      <c r="P305" s="163">
        <f t="shared" si="121"/>
        <v>0</v>
      </c>
      <c r="Q305" s="163">
        <v>0</v>
      </c>
      <c r="R305" s="163">
        <f t="shared" si="122"/>
        <v>0</v>
      </c>
      <c r="S305" s="163">
        <v>0</v>
      </c>
      <c r="T305" s="164">
        <f t="shared" si="123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65" t="s">
        <v>217</v>
      </c>
      <c r="AT305" s="165" t="s">
        <v>213</v>
      </c>
      <c r="AU305" s="165" t="s">
        <v>78</v>
      </c>
      <c r="AY305" s="14" t="s">
        <v>211</v>
      </c>
      <c r="BE305" s="166">
        <f t="shared" si="124"/>
        <v>0</v>
      </c>
      <c r="BF305" s="166">
        <f t="shared" si="125"/>
        <v>0</v>
      </c>
      <c r="BG305" s="166">
        <f t="shared" si="126"/>
        <v>0</v>
      </c>
      <c r="BH305" s="166">
        <f t="shared" si="127"/>
        <v>0</v>
      </c>
      <c r="BI305" s="166">
        <f t="shared" si="128"/>
        <v>0</v>
      </c>
      <c r="BJ305" s="14" t="s">
        <v>84</v>
      </c>
      <c r="BK305" s="166">
        <f t="shared" si="129"/>
        <v>0</v>
      </c>
      <c r="BL305" s="14" t="s">
        <v>217</v>
      </c>
      <c r="BM305" s="165" t="s">
        <v>1202</v>
      </c>
    </row>
    <row r="306" spans="1:65" s="2" customFormat="1" ht="16.5" customHeight="1" x14ac:dyDescent="0.2">
      <c r="A306" s="29"/>
      <c r="B306" s="152"/>
      <c r="C306" s="153" t="s">
        <v>519</v>
      </c>
      <c r="D306" s="153" t="s">
        <v>213</v>
      </c>
      <c r="E306" s="154" t="s">
        <v>916</v>
      </c>
      <c r="F306" s="155" t="s">
        <v>917</v>
      </c>
      <c r="G306" s="156" t="s">
        <v>767</v>
      </c>
      <c r="H306" s="157">
        <v>4</v>
      </c>
      <c r="I306" s="158"/>
      <c r="J306" s="159">
        <f t="shared" si="120"/>
        <v>0</v>
      </c>
      <c r="K306" s="160"/>
      <c r="L306" s="30"/>
      <c r="M306" s="161" t="s">
        <v>1</v>
      </c>
      <c r="N306" s="162" t="s">
        <v>37</v>
      </c>
      <c r="O306" s="58"/>
      <c r="P306" s="163">
        <f t="shared" si="121"/>
        <v>0</v>
      </c>
      <c r="Q306" s="163">
        <v>0</v>
      </c>
      <c r="R306" s="163">
        <f t="shared" si="122"/>
        <v>0</v>
      </c>
      <c r="S306" s="163">
        <v>0</v>
      </c>
      <c r="T306" s="164">
        <f t="shared" si="123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65" t="s">
        <v>217</v>
      </c>
      <c r="AT306" s="165" t="s">
        <v>213</v>
      </c>
      <c r="AU306" s="165" t="s">
        <v>78</v>
      </c>
      <c r="AY306" s="14" t="s">
        <v>211</v>
      </c>
      <c r="BE306" s="166">
        <f t="shared" si="124"/>
        <v>0</v>
      </c>
      <c r="BF306" s="166">
        <f t="shared" si="125"/>
        <v>0</v>
      </c>
      <c r="BG306" s="166">
        <f t="shared" si="126"/>
        <v>0</v>
      </c>
      <c r="BH306" s="166">
        <f t="shared" si="127"/>
        <v>0</v>
      </c>
      <c r="BI306" s="166">
        <f t="shared" si="128"/>
        <v>0</v>
      </c>
      <c r="BJ306" s="14" t="s">
        <v>84</v>
      </c>
      <c r="BK306" s="166">
        <f t="shared" si="129"/>
        <v>0</v>
      </c>
      <c r="BL306" s="14" t="s">
        <v>217</v>
      </c>
      <c r="BM306" s="165" t="s">
        <v>1203</v>
      </c>
    </row>
    <row r="307" spans="1:65" s="2" customFormat="1" ht="16.5" customHeight="1" x14ac:dyDescent="0.2">
      <c r="A307" s="29"/>
      <c r="B307" s="152"/>
      <c r="C307" s="153" t="s">
        <v>1204</v>
      </c>
      <c r="D307" s="153" t="s">
        <v>213</v>
      </c>
      <c r="E307" s="154" t="s">
        <v>918</v>
      </c>
      <c r="F307" s="155" t="s">
        <v>919</v>
      </c>
      <c r="G307" s="156" t="s">
        <v>920</v>
      </c>
      <c r="H307" s="157">
        <v>2</v>
      </c>
      <c r="I307" s="158"/>
      <c r="J307" s="159">
        <f t="shared" si="120"/>
        <v>0</v>
      </c>
      <c r="K307" s="160"/>
      <c r="L307" s="30"/>
      <c r="M307" s="179" t="s">
        <v>1</v>
      </c>
      <c r="N307" s="180" t="s">
        <v>37</v>
      </c>
      <c r="O307" s="181"/>
      <c r="P307" s="182">
        <f t="shared" si="121"/>
        <v>0</v>
      </c>
      <c r="Q307" s="182">
        <v>0</v>
      </c>
      <c r="R307" s="182">
        <f t="shared" si="122"/>
        <v>0</v>
      </c>
      <c r="S307" s="182">
        <v>0</v>
      </c>
      <c r="T307" s="183">
        <f t="shared" si="123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65" t="s">
        <v>217</v>
      </c>
      <c r="AT307" s="165" t="s">
        <v>213</v>
      </c>
      <c r="AU307" s="165" t="s">
        <v>78</v>
      </c>
      <c r="AY307" s="14" t="s">
        <v>211</v>
      </c>
      <c r="BE307" s="166">
        <f t="shared" si="124"/>
        <v>0</v>
      </c>
      <c r="BF307" s="166">
        <f t="shared" si="125"/>
        <v>0</v>
      </c>
      <c r="BG307" s="166">
        <f t="shared" si="126"/>
        <v>0</v>
      </c>
      <c r="BH307" s="166">
        <f t="shared" si="127"/>
        <v>0</v>
      </c>
      <c r="BI307" s="166">
        <f t="shared" si="128"/>
        <v>0</v>
      </c>
      <c r="BJ307" s="14" t="s">
        <v>84</v>
      </c>
      <c r="BK307" s="166">
        <f t="shared" si="129"/>
        <v>0</v>
      </c>
      <c r="BL307" s="14" t="s">
        <v>217</v>
      </c>
      <c r="BM307" s="165" t="s">
        <v>1205</v>
      </c>
    </row>
    <row r="308" spans="1:65" s="2" customFormat="1" ht="6.95" customHeight="1" x14ac:dyDescent="0.2">
      <c r="A308" s="29"/>
      <c r="B308" s="47"/>
      <c r="C308" s="48"/>
      <c r="D308" s="48"/>
      <c r="E308" s="48"/>
      <c r="F308" s="48"/>
      <c r="G308" s="48"/>
      <c r="H308" s="48"/>
      <c r="I308" s="48"/>
      <c r="J308" s="48"/>
      <c r="K308" s="48"/>
      <c r="L308" s="30"/>
      <c r="M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</row>
  </sheetData>
  <autoFilter ref="C133:K307" xr:uid="{00000000-0009-0000-0000-000005000000}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2:BM145"/>
  <sheetViews>
    <sheetView showGridLines="0" topLeftCell="A130" workbookViewId="0">
      <selection activeCell="V123" sqref="V123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100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178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1206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ROUND(J122,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ROUND((SUM(BE122:BE144)),  2)</f>
        <v>0</v>
      </c>
      <c r="G35" s="105"/>
      <c r="H35" s="105"/>
      <c r="I35" s="106">
        <v>0.23</v>
      </c>
      <c r="J35" s="104">
        <f>ROUND(((SUM(BE122:BE144))*I35),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ROUND((SUM(BF122:BF144)),  2)</f>
        <v>0</v>
      </c>
      <c r="G36" s="105"/>
      <c r="H36" s="105"/>
      <c r="I36" s="106">
        <v>0.23</v>
      </c>
      <c r="J36" s="104">
        <f>ROUND(((SUM(BF122:BF144))*I36),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ROUND((SUM(BG122:BG144)),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ROUND((SUM(BH122:BH144)),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ROUND((SUM(BI122:BI144)),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178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02-3 - Garáže - Silnoprúdová elektroinštalácia-zelená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J122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789</v>
      </c>
      <c r="E99" s="122"/>
      <c r="F99" s="122"/>
      <c r="G99" s="122"/>
      <c r="H99" s="122"/>
      <c r="I99" s="122"/>
      <c r="J99" s="123">
        <f>J123</f>
        <v>0</v>
      </c>
      <c r="L99" s="120"/>
    </row>
    <row r="100" spans="1:47" s="10" customFormat="1" ht="19.899999999999999" hidden="1" customHeight="1" x14ac:dyDescent="0.2">
      <c r="B100" s="124"/>
      <c r="D100" s="125" t="s">
        <v>790</v>
      </c>
      <c r="E100" s="126"/>
      <c r="F100" s="126"/>
      <c r="G100" s="126"/>
      <c r="H100" s="126"/>
      <c r="I100" s="126"/>
      <c r="J100" s="127">
        <f>J124</f>
        <v>0</v>
      </c>
      <c r="L100" s="124"/>
    </row>
    <row r="101" spans="1:47" s="2" customFormat="1" ht="21.75" hidden="1" customHeight="1" x14ac:dyDescent="0.2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47" s="2" customFormat="1" ht="6.95" hidden="1" customHeight="1" x14ac:dyDescent="0.2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47" hidden="1" x14ac:dyDescent="0.2"/>
    <row r="104" spans="1:47" hidden="1" x14ac:dyDescent="0.2"/>
    <row r="105" spans="1:47" hidden="1" x14ac:dyDescent="0.2"/>
    <row r="106" spans="1:47" s="2" customFormat="1" ht="6.95" customHeight="1" x14ac:dyDescent="0.2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24.95" customHeight="1" x14ac:dyDescent="0.2">
      <c r="A107" s="29"/>
      <c r="B107" s="30"/>
      <c r="C107" s="18" t="s">
        <v>197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customHeight="1" x14ac:dyDescent="0.2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12" customHeight="1" x14ac:dyDescent="0.2">
      <c r="A109" s="29"/>
      <c r="B109" s="30"/>
      <c r="C109" s="24" t="s">
        <v>15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6.5" customHeight="1" x14ac:dyDescent="0.2">
      <c r="A110" s="29"/>
      <c r="B110" s="30"/>
      <c r="C110" s="29"/>
      <c r="D110" s="29"/>
      <c r="E110" s="252" t="str">
        <f>E7</f>
        <v>HS Hálkova - rekonštrukcia objektu, Hálkova 3, BA</v>
      </c>
      <c r="F110" s="253"/>
      <c r="G110" s="253"/>
      <c r="H110" s="253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1" customFormat="1" ht="12" customHeight="1" x14ac:dyDescent="0.2">
      <c r="B111" s="17"/>
      <c r="C111" s="24" t="s">
        <v>177</v>
      </c>
      <c r="L111" s="17"/>
    </row>
    <row r="112" spans="1:47" s="2" customFormat="1" ht="16.5" customHeight="1" x14ac:dyDescent="0.2">
      <c r="A112" s="29"/>
      <c r="B112" s="30"/>
      <c r="C112" s="29"/>
      <c r="D112" s="29"/>
      <c r="E112" s="252" t="s">
        <v>178</v>
      </c>
      <c r="F112" s="251"/>
      <c r="G112" s="251"/>
      <c r="H112" s="251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4" t="s">
        <v>179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 x14ac:dyDescent="0.2">
      <c r="A114" s="29"/>
      <c r="B114" s="30"/>
      <c r="C114" s="29"/>
      <c r="D114" s="29"/>
      <c r="E114" s="225" t="str">
        <f>E11</f>
        <v>SO 02-3 - Garáže - Silnoprúdová elektroinštalácia-zelená</v>
      </c>
      <c r="F114" s="251"/>
      <c r="G114" s="251"/>
      <c r="H114" s="251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 x14ac:dyDescent="0.2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 x14ac:dyDescent="0.2">
      <c r="A116" s="29"/>
      <c r="B116" s="30"/>
      <c r="C116" s="24" t="s">
        <v>19</v>
      </c>
      <c r="D116" s="29"/>
      <c r="E116" s="29"/>
      <c r="F116" s="22" t="str">
        <f>F14</f>
        <v xml:space="preserve"> </v>
      </c>
      <c r="G116" s="29"/>
      <c r="H116" s="29"/>
      <c r="I116" s="24" t="s">
        <v>21</v>
      </c>
      <c r="J116" s="55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 x14ac:dyDescent="0.2">
      <c r="A118" s="29"/>
      <c r="B118" s="30"/>
      <c r="C118" s="24" t="s">
        <v>22</v>
      </c>
      <c r="D118" s="29"/>
      <c r="E118" s="29"/>
      <c r="F118" s="22" t="str">
        <f>E17</f>
        <v xml:space="preserve"> </v>
      </c>
      <c r="G118" s="29"/>
      <c r="H118" s="29"/>
      <c r="I118" s="24" t="s">
        <v>27</v>
      </c>
      <c r="J118" s="27" t="str">
        <f>E23</f>
        <v xml:space="preserve">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4" t="s">
        <v>25</v>
      </c>
      <c r="D119" s="29"/>
      <c r="E119" s="29"/>
      <c r="F119" s="22" t="str">
        <f>IF(E20="","",E20)</f>
        <v>Vyplň údaj</v>
      </c>
      <c r="G119" s="29"/>
      <c r="H119" s="29"/>
      <c r="I119" s="24" t="s">
        <v>28</v>
      </c>
      <c r="J119" s="27" t="str">
        <f>E26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 x14ac:dyDescent="0.2">
      <c r="A121" s="128"/>
      <c r="B121" s="129"/>
      <c r="C121" s="130" t="s">
        <v>198</v>
      </c>
      <c r="D121" s="131" t="s">
        <v>56</v>
      </c>
      <c r="E121" s="131" t="s">
        <v>52</v>
      </c>
      <c r="F121" s="131" t="s">
        <v>53</v>
      </c>
      <c r="G121" s="131" t="s">
        <v>199</v>
      </c>
      <c r="H121" s="131" t="s">
        <v>200</v>
      </c>
      <c r="I121" s="131" t="s">
        <v>201</v>
      </c>
      <c r="J121" s="132" t="s">
        <v>183</v>
      </c>
      <c r="K121" s="133" t="s">
        <v>202</v>
      </c>
      <c r="L121" s="134"/>
      <c r="M121" s="62" t="s">
        <v>1</v>
      </c>
      <c r="N121" s="63" t="s">
        <v>35</v>
      </c>
      <c r="O121" s="63" t="s">
        <v>203</v>
      </c>
      <c r="P121" s="63" t="s">
        <v>204</v>
      </c>
      <c r="Q121" s="63" t="s">
        <v>205</v>
      </c>
      <c r="R121" s="63" t="s">
        <v>206</v>
      </c>
      <c r="S121" s="63" t="s">
        <v>207</v>
      </c>
      <c r="T121" s="64" t="s">
        <v>208</v>
      </c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</row>
    <row r="122" spans="1:65" s="2" customFormat="1" ht="22.9" customHeight="1" x14ac:dyDescent="0.25">
      <c r="A122" s="29"/>
      <c r="B122" s="30"/>
      <c r="C122" s="69" t="s">
        <v>184</v>
      </c>
      <c r="D122" s="29"/>
      <c r="E122" s="29"/>
      <c r="F122" s="29"/>
      <c r="G122" s="29"/>
      <c r="H122" s="29"/>
      <c r="I122" s="29"/>
      <c r="J122" s="135">
        <f>BK122</f>
        <v>0</v>
      </c>
      <c r="K122" s="29"/>
      <c r="L122" s="30"/>
      <c r="M122" s="65"/>
      <c r="N122" s="56"/>
      <c r="O122" s="66"/>
      <c r="P122" s="136">
        <f>P123</f>
        <v>0</v>
      </c>
      <c r="Q122" s="66"/>
      <c r="R122" s="136">
        <f>R123</f>
        <v>0</v>
      </c>
      <c r="S122" s="66"/>
      <c r="T122" s="137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70</v>
      </c>
      <c r="AU122" s="14" t="s">
        <v>185</v>
      </c>
      <c r="BK122" s="138">
        <f>BK123</f>
        <v>0</v>
      </c>
    </row>
    <row r="123" spans="1:65" s="12" customFormat="1" ht="25.9" customHeight="1" x14ac:dyDescent="0.2">
      <c r="B123" s="139"/>
      <c r="D123" s="140" t="s">
        <v>70</v>
      </c>
      <c r="E123" s="141" t="s">
        <v>401</v>
      </c>
      <c r="F123" s="141" t="s">
        <v>791</v>
      </c>
      <c r="I123" s="142"/>
      <c r="J123" s="143">
        <f>BK123</f>
        <v>0</v>
      </c>
      <c r="L123" s="139"/>
      <c r="M123" s="144"/>
      <c r="N123" s="145"/>
      <c r="O123" s="145"/>
      <c r="P123" s="146">
        <f>P124</f>
        <v>0</v>
      </c>
      <c r="Q123" s="145"/>
      <c r="R123" s="146">
        <f>R124</f>
        <v>0</v>
      </c>
      <c r="S123" s="145"/>
      <c r="T123" s="147">
        <f>T124</f>
        <v>0</v>
      </c>
      <c r="AR123" s="140" t="s">
        <v>220</v>
      </c>
      <c r="AT123" s="148" t="s">
        <v>70</v>
      </c>
      <c r="AU123" s="148" t="s">
        <v>71</v>
      </c>
      <c r="AY123" s="140" t="s">
        <v>211</v>
      </c>
      <c r="BK123" s="149">
        <f>BK124</f>
        <v>0</v>
      </c>
    </row>
    <row r="124" spans="1:65" s="12" customFormat="1" ht="22.9" customHeight="1" x14ac:dyDescent="0.2">
      <c r="B124" s="139"/>
      <c r="D124" s="140" t="s">
        <v>70</v>
      </c>
      <c r="E124" s="150" t="s">
        <v>792</v>
      </c>
      <c r="F124" s="150" t="s">
        <v>793</v>
      </c>
      <c r="I124" s="142"/>
      <c r="J124" s="151">
        <f>BK124</f>
        <v>0</v>
      </c>
      <c r="L124" s="139"/>
      <c r="M124" s="144"/>
      <c r="N124" s="145"/>
      <c r="O124" s="145"/>
      <c r="P124" s="146">
        <f>SUM(P125:P144)</f>
        <v>0</v>
      </c>
      <c r="Q124" s="145"/>
      <c r="R124" s="146">
        <f>SUM(R125:R144)</f>
        <v>0</v>
      </c>
      <c r="S124" s="145"/>
      <c r="T124" s="147">
        <f>SUM(T125:T144)</f>
        <v>0</v>
      </c>
      <c r="AR124" s="140" t="s">
        <v>78</v>
      </c>
      <c r="AT124" s="148" t="s">
        <v>70</v>
      </c>
      <c r="AU124" s="148" t="s">
        <v>78</v>
      </c>
      <c r="AY124" s="140" t="s">
        <v>211</v>
      </c>
      <c r="BK124" s="149">
        <f>SUM(BK125:BK144)</f>
        <v>0</v>
      </c>
    </row>
    <row r="125" spans="1:65" s="2" customFormat="1" ht="21.75" customHeight="1" x14ac:dyDescent="0.2">
      <c r="A125" s="29"/>
      <c r="B125" s="152"/>
      <c r="C125" s="167" t="s">
        <v>78</v>
      </c>
      <c r="D125" s="167" t="s">
        <v>401</v>
      </c>
      <c r="E125" s="168" t="s">
        <v>794</v>
      </c>
      <c r="F125" s="169" t="s">
        <v>1207</v>
      </c>
      <c r="G125" s="170" t="s">
        <v>385</v>
      </c>
      <c r="H125" s="171">
        <v>2</v>
      </c>
      <c r="I125" s="172"/>
      <c r="J125" s="173">
        <f t="shared" ref="J125:J144" si="0">ROUND(I125*H125,2)</f>
        <v>0</v>
      </c>
      <c r="K125" s="174"/>
      <c r="L125" s="175"/>
      <c r="M125" s="176" t="s">
        <v>1</v>
      </c>
      <c r="N125" s="177" t="s">
        <v>37</v>
      </c>
      <c r="O125" s="58"/>
      <c r="P125" s="163">
        <f t="shared" ref="P125:P144" si="1">O125*H125</f>
        <v>0</v>
      </c>
      <c r="Q125" s="163">
        <v>0</v>
      </c>
      <c r="R125" s="163">
        <f t="shared" ref="R125:R144" si="2">Q125*H125</f>
        <v>0</v>
      </c>
      <c r="S125" s="163">
        <v>0</v>
      </c>
      <c r="T125" s="164">
        <f t="shared" ref="T125:T144" si="3"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5" t="s">
        <v>227</v>
      </c>
      <c r="AT125" s="165" t="s">
        <v>401</v>
      </c>
      <c r="AU125" s="165" t="s">
        <v>84</v>
      </c>
      <c r="AY125" s="14" t="s">
        <v>211</v>
      </c>
      <c r="BE125" s="166">
        <f t="shared" ref="BE125:BE144" si="4">IF(N125="základná",J125,0)</f>
        <v>0</v>
      </c>
      <c r="BF125" s="166">
        <f t="shared" ref="BF125:BF144" si="5">IF(N125="znížená",J125,0)</f>
        <v>0</v>
      </c>
      <c r="BG125" s="166">
        <f t="shared" ref="BG125:BG144" si="6">IF(N125="zákl. prenesená",J125,0)</f>
        <v>0</v>
      </c>
      <c r="BH125" s="166">
        <f t="shared" ref="BH125:BH144" si="7">IF(N125="zníž. prenesená",J125,0)</f>
        <v>0</v>
      </c>
      <c r="BI125" s="166">
        <f t="shared" ref="BI125:BI144" si="8">IF(N125="nulová",J125,0)</f>
        <v>0</v>
      </c>
      <c r="BJ125" s="14" t="s">
        <v>84</v>
      </c>
      <c r="BK125" s="166">
        <f t="shared" ref="BK125:BK144" si="9">ROUND(I125*H125,2)</f>
        <v>0</v>
      </c>
      <c r="BL125" s="14" t="s">
        <v>217</v>
      </c>
      <c r="BM125" s="165" t="s">
        <v>84</v>
      </c>
    </row>
    <row r="126" spans="1:65" s="2" customFormat="1" ht="16.5" customHeight="1" x14ac:dyDescent="0.2">
      <c r="A126" s="29"/>
      <c r="B126" s="152"/>
      <c r="C126" s="153" t="s">
        <v>84</v>
      </c>
      <c r="D126" s="153" t="s">
        <v>213</v>
      </c>
      <c r="E126" s="154" t="s">
        <v>1208</v>
      </c>
      <c r="F126" s="155" t="s">
        <v>1209</v>
      </c>
      <c r="G126" s="156" t="s">
        <v>385</v>
      </c>
      <c r="H126" s="157">
        <v>2</v>
      </c>
      <c r="I126" s="158"/>
      <c r="J126" s="159">
        <f t="shared" si="0"/>
        <v>0</v>
      </c>
      <c r="K126" s="160"/>
      <c r="L126" s="30"/>
      <c r="M126" s="161" t="s">
        <v>1</v>
      </c>
      <c r="N126" s="162" t="s">
        <v>37</v>
      </c>
      <c r="O126" s="58"/>
      <c r="P126" s="163">
        <f t="shared" si="1"/>
        <v>0</v>
      </c>
      <c r="Q126" s="163">
        <v>0</v>
      </c>
      <c r="R126" s="163">
        <f t="shared" si="2"/>
        <v>0</v>
      </c>
      <c r="S126" s="163">
        <v>0</v>
      </c>
      <c r="T126" s="164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217</v>
      </c>
      <c r="AT126" s="165" t="s">
        <v>213</v>
      </c>
      <c r="AU126" s="165" t="s">
        <v>84</v>
      </c>
      <c r="AY126" s="14" t="s">
        <v>211</v>
      </c>
      <c r="BE126" s="166">
        <f t="shared" si="4"/>
        <v>0</v>
      </c>
      <c r="BF126" s="166">
        <f t="shared" si="5"/>
        <v>0</v>
      </c>
      <c r="BG126" s="166">
        <f t="shared" si="6"/>
        <v>0</v>
      </c>
      <c r="BH126" s="166">
        <f t="shared" si="7"/>
        <v>0</v>
      </c>
      <c r="BI126" s="166">
        <f t="shared" si="8"/>
        <v>0</v>
      </c>
      <c r="BJ126" s="14" t="s">
        <v>84</v>
      </c>
      <c r="BK126" s="166">
        <f t="shared" si="9"/>
        <v>0</v>
      </c>
      <c r="BL126" s="14" t="s">
        <v>217</v>
      </c>
      <c r="BM126" s="165" t="s">
        <v>217</v>
      </c>
    </row>
    <row r="127" spans="1:65" s="2" customFormat="1" ht="16.5" customHeight="1" x14ac:dyDescent="0.2">
      <c r="A127" s="29"/>
      <c r="B127" s="152"/>
      <c r="C127" s="167" t="s">
        <v>220</v>
      </c>
      <c r="D127" s="167" t="s">
        <v>401</v>
      </c>
      <c r="E127" s="168" t="s">
        <v>796</v>
      </c>
      <c r="F127" s="169" t="s">
        <v>797</v>
      </c>
      <c r="G127" s="170" t="s">
        <v>385</v>
      </c>
      <c r="H127" s="171">
        <v>1</v>
      </c>
      <c r="I127" s="172"/>
      <c r="J127" s="173">
        <f t="shared" si="0"/>
        <v>0</v>
      </c>
      <c r="K127" s="174"/>
      <c r="L127" s="175"/>
      <c r="M127" s="176" t="s">
        <v>1</v>
      </c>
      <c r="N127" s="177" t="s">
        <v>37</v>
      </c>
      <c r="O127" s="58"/>
      <c r="P127" s="163">
        <f t="shared" si="1"/>
        <v>0</v>
      </c>
      <c r="Q127" s="163">
        <v>0</v>
      </c>
      <c r="R127" s="163">
        <f t="shared" si="2"/>
        <v>0</v>
      </c>
      <c r="S127" s="163">
        <v>0</v>
      </c>
      <c r="T127" s="164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227</v>
      </c>
      <c r="AT127" s="165" t="s">
        <v>401</v>
      </c>
      <c r="AU127" s="165" t="s">
        <v>84</v>
      </c>
      <c r="AY127" s="14" t="s">
        <v>211</v>
      </c>
      <c r="BE127" s="166">
        <f t="shared" si="4"/>
        <v>0</v>
      </c>
      <c r="BF127" s="166">
        <f t="shared" si="5"/>
        <v>0</v>
      </c>
      <c r="BG127" s="166">
        <f t="shared" si="6"/>
        <v>0</v>
      </c>
      <c r="BH127" s="166">
        <f t="shared" si="7"/>
        <v>0</v>
      </c>
      <c r="BI127" s="166">
        <f t="shared" si="8"/>
        <v>0</v>
      </c>
      <c r="BJ127" s="14" t="s">
        <v>84</v>
      </c>
      <c r="BK127" s="166">
        <f t="shared" si="9"/>
        <v>0</v>
      </c>
      <c r="BL127" s="14" t="s">
        <v>217</v>
      </c>
      <c r="BM127" s="165" t="s">
        <v>224</v>
      </c>
    </row>
    <row r="128" spans="1:65" s="2" customFormat="1" ht="21.75" customHeight="1" x14ac:dyDescent="0.2">
      <c r="A128" s="29"/>
      <c r="B128" s="152"/>
      <c r="C128" s="153" t="s">
        <v>217</v>
      </c>
      <c r="D128" s="153" t="s">
        <v>213</v>
      </c>
      <c r="E128" s="154" t="s">
        <v>798</v>
      </c>
      <c r="F128" s="155" t="s">
        <v>799</v>
      </c>
      <c r="G128" s="156" t="s">
        <v>385</v>
      </c>
      <c r="H128" s="157">
        <v>1</v>
      </c>
      <c r="I128" s="158"/>
      <c r="J128" s="159">
        <f t="shared" si="0"/>
        <v>0</v>
      </c>
      <c r="K128" s="160"/>
      <c r="L128" s="30"/>
      <c r="M128" s="161" t="s">
        <v>1</v>
      </c>
      <c r="N128" s="162" t="s">
        <v>37</v>
      </c>
      <c r="O128" s="58"/>
      <c r="P128" s="163">
        <f t="shared" si="1"/>
        <v>0</v>
      </c>
      <c r="Q128" s="163">
        <v>0</v>
      </c>
      <c r="R128" s="163">
        <f t="shared" si="2"/>
        <v>0</v>
      </c>
      <c r="S128" s="163">
        <v>0</v>
      </c>
      <c r="T128" s="164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217</v>
      </c>
      <c r="AT128" s="165" t="s">
        <v>213</v>
      </c>
      <c r="AU128" s="165" t="s">
        <v>84</v>
      </c>
      <c r="AY128" s="14" t="s">
        <v>211</v>
      </c>
      <c r="BE128" s="166">
        <f t="shared" si="4"/>
        <v>0</v>
      </c>
      <c r="BF128" s="166">
        <f t="shared" si="5"/>
        <v>0</v>
      </c>
      <c r="BG128" s="166">
        <f t="shared" si="6"/>
        <v>0</v>
      </c>
      <c r="BH128" s="166">
        <f t="shared" si="7"/>
        <v>0</v>
      </c>
      <c r="BI128" s="166">
        <f t="shared" si="8"/>
        <v>0</v>
      </c>
      <c r="BJ128" s="14" t="s">
        <v>84</v>
      </c>
      <c r="BK128" s="166">
        <f t="shared" si="9"/>
        <v>0</v>
      </c>
      <c r="BL128" s="14" t="s">
        <v>217</v>
      </c>
      <c r="BM128" s="165" t="s">
        <v>227</v>
      </c>
    </row>
    <row r="129" spans="1:65" s="2" customFormat="1" ht="24.2" customHeight="1" x14ac:dyDescent="0.2">
      <c r="A129" s="29"/>
      <c r="B129" s="152"/>
      <c r="C129" s="167" t="s">
        <v>228</v>
      </c>
      <c r="D129" s="167" t="s">
        <v>401</v>
      </c>
      <c r="E129" s="168" t="s">
        <v>804</v>
      </c>
      <c r="F129" s="169" t="s">
        <v>805</v>
      </c>
      <c r="G129" s="170" t="s">
        <v>385</v>
      </c>
      <c r="H129" s="171">
        <v>4</v>
      </c>
      <c r="I129" s="172"/>
      <c r="J129" s="173">
        <f t="shared" si="0"/>
        <v>0</v>
      </c>
      <c r="K129" s="174"/>
      <c r="L129" s="175"/>
      <c r="M129" s="176" t="s">
        <v>1</v>
      </c>
      <c r="N129" s="177" t="s">
        <v>37</v>
      </c>
      <c r="O129" s="58"/>
      <c r="P129" s="163">
        <f t="shared" si="1"/>
        <v>0</v>
      </c>
      <c r="Q129" s="163">
        <v>0</v>
      </c>
      <c r="R129" s="163">
        <f t="shared" si="2"/>
        <v>0</v>
      </c>
      <c r="S129" s="163">
        <v>0</v>
      </c>
      <c r="T129" s="16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227</v>
      </c>
      <c r="AT129" s="165" t="s">
        <v>401</v>
      </c>
      <c r="AU129" s="165" t="s">
        <v>84</v>
      </c>
      <c r="AY129" s="14" t="s">
        <v>211</v>
      </c>
      <c r="BE129" s="166">
        <f t="shared" si="4"/>
        <v>0</v>
      </c>
      <c r="BF129" s="166">
        <f t="shared" si="5"/>
        <v>0</v>
      </c>
      <c r="BG129" s="166">
        <f t="shared" si="6"/>
        <v>0</v>
      </c>
      <c r="BH129" s="166">
        <f t="shared" si="7"/>
        <v>0</v>
      </c>
      <c r="BI129" s="166">
        <f t="shared" si="8"/>
        <v>0</v>
      </c>
      <c r="BJ129" s="14" t="s">
        <v>84</v>
      </c>
      <c r="BK129" s="166">
        <f t="shared" si="9"/>
        <v>0</v>
      </c>
      <c r="BL129" s="14" t="s">
        <v>217</v>
      </c>
      <c r="BM129" s="165" t="s">
        <v>231</v>
      </c>
    </row>
    <row r="130" spans="1:65" s="2" customFormat="1" ht="24.2" customHeight="1" x14ac:dyDescent="0.2">
      <c r="A130" s="29"/>
      <c r="B130" s="152"/>
      <c r="C130" s="153" t="s">
        <v>224</v>
      </c>
      <c r="D130" s="153" t="s">
        <v>213</v>
      </c>
      <c r="E130" s="154" t="s">
        <v>806</v>
      </c>
      <c r="F130" s="155" t="s">
        <v>807</v>
      </c>
      <c r="G130" s="156" t="s">
        <v>385</v>
      </c>
      <c r="H130" s="157">
        <v>4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37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217</v>
      </c>
      <c r="AT130" s="165" t="s">
        <v>213</v>
      </c>
      <c r="AU130" s="165" t="s">
        <v>84</v>
      </c>
      <c r="AY130" s="14" t="s">
        <v>211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84</v>
      </c>
      <c r="BK130" s="166">
        <f t="shared" si="9"/>
        <v>0</v>
      </c>
      <c r="BL130" s="14" t="s">
        <v>217</v>
      </c>
      <c r="BM130" s="165" t="s">
        <v>234</v>
      </c>
    </row>
    <row r="131" spans="1:65" s="2" customFormat="1" ht="24.2" customHeight="1" x14ac:dyDescent="0.2">
      <c r="A131" s="29"/>
      <c r="B131" s="152"/>
      <c r="C131" s="167" t="s">
        <v>235</v>
      </c>
      <c r="D131" s="167" t="s">
        <v>401</v>
      </c>
      <c r="E131" s="168" t="s">
        <v>808</v>
      </c>
      <c r="F131" s="187" t="s">
        <v>1210</v>
      </c>
      <c r="G131" s="170" t="s">
        <v>385</v>
      </c>
      <c r="H131" s="171">
        <v>10</v>
      </c>
      <c r="I131" s="172"/>
      <c r="J131" s="173">
        <f t="shared" si="0"/>
        <v>0</v>
      </c>
      <c r="K131" s="174"/>
      <c r="L131" s="175"/>
      <c r="M131" s="176" t="s">
        <v>1</v>
      </c>
      <c r="N131" s="177" t="s">
        <v>37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227</v>
      </c>
      <c r="AT131" s="165" t="s">
        <v>401</v>
      </c>
      <c r="AU131" s="165" t="s">
        <v>84</v>
      </c>
      <c r="AY131" s="14" t="s">
        <v>211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84</v>
      </c>
      <c r="BK131" s="166">
        <f t="shared" si="9"/>
        <v>0</v>
      </c>
      <c r="BL131" s="14" t="s">
        <v>217</v>
      </c>
      <c r="BM131" s="165" t="s">
        <v>239</v>
      </c>
    </row>
    <row r="132" spans="1:65" s="2" customFormat="1" ht="16.5" customHeight="1" x14ac:dyDescent="0.2">
      <c r="A132" s="29"/>
      <c r="B132" s="152"/>
      <c r="C132" s="153" t="s">
        <v>227</v>
      </c>
      <c r="D132" s="153" t="s">
        <v>213</v>
      </c>
      <c r="E132" s="154" t="s">
        <v>810</v>
      </c>
      <c r="F132" s="188" t="s">
        <v>811</v>
      </c>
      <c r="G132" s="156" t="s">
        <v>385</v>
      </c>
      <c r="H132" s="157">
        <v>10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37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217</v>
      </c>
      <c r="AT132" s="165" t="s">
        <v>213</v>
      </c>
      <c r="AU132" s="165" t="s">
        <v>84</v>
      </c>
      <c r="AY132" s="14" t="s">
        <v>211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84</v>
      </c>
      <c r="BK132" s="166">
        <f t="shared" si="9"/>
        <v>0</v>
      </c>
      <c r="BL132" s="14" t="s">
        <v>217</v>
      </c>
      <c r="BM132" s="165" t="s">
        <v>243</v>
      </c>
    </row>
    <row r="133" spans="1:65" s="2" customFormat="1" ht="24.2" customHeight="1" x14ac:dyDescent="0.2">
      <c r="A133" s="29"/>
      <c r="B133" s="152"/>
      <c r="C133" s="167" t="s">
        <v>244</v>
      </c>
      <c r="D133" s="167" t="s">
        <v>401</v>
      </c>
      <c r="E133" s="168" t="s">
        <v>812</v>
      </c>
      <c r="F133" s="169" t="s">
        <v>813</v>
      </c>
      <c r="G133" s="170" t="s">
        <v>385</v>
      </c>
      <c r="H133" s="171">
        <v>4</v>
      </c>
      <c r="I133" s="172"/>
      <c r="J133" s="173">
        <f t="shared" si="0"/>
        <v>0</v>
      </c>
      <c r="K133" s="174"/>
      <c r="L133" s="175"/>
      <c r="M133" s="176" t="s">
        <v>1</v>
      </c>
      <c r="N133" s="177" t="s">
        <v>37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227</v>
      </c>
      <c r="AT133" s="165" t="s">
        <v>401</v>
      </c>
      <c r="AU133" s="165" t="s">
        <v>84</v>
      </c>
      <c r="AY133" s="14" t="s">
        <v>211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84</v>
      </c>
      <c r="BK133" s="166">
        <f t="shared" si="9"/>
        <v>0</v>
      </c>
      <c r="BL133" s="14" t="s">
        <v>217</v>
      </c>
      <c r="BM133" s="165" t="s">
        <v>247</v>
      </c>
    </row>
    <row r="134" spans="1:65" s="2" customFormat="1" ht="24.2" customHeight="1" x14ac:dyDescent="0.2">
      <c r="A134" s="29"/>
      <c r="B134" s="152"/>
      <c r="C134" s="153" t="s">
        <v>231</v>
      </c>
      <c r="D134" s="153" t="s">
        <v>213</v>
      </c>
      <c r="E134" s="154" t="s">
        <v>814</v>
      </c>
      <c r="F134" s="155" t="s">
        <v>815</v>
      </c>
      <c r="G134" s="156" t="s">
        <v>385</v>
      </c>
      <c r="H134" s="157">
        <v>4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37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217</v>
      </c>
      <c r="AT134" s="165" t="s">
        <v>213</v>
      </c>
      <c r="AU134" s="165" t="s">
        <v>84</v>
      </c>
      <c r="AY134" s="14" t="s">
        <v>211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84</v>
      </c>
      <c r="BK134" s="166">
        <f t="shared" si="9"/>
        <v>0</v>
      </c>
      <c r="BL134" s="14" t="s">
        <v>217</v>
      </c>
      <c r="BM134" s="165" t="s">
        <v>250</v>
      </c>
    </row>
    <row r="135" spans="1:65" s="2" customFormat="1" ht="24.2" customHeight="1" x14ac:dyDescent="0.2">
      <c r="A135" s="29"/>
      <c r="B135" s="152"/>
      <c r="C135" s="153" t="s">
        <v>251</v>
      </c>
      <c r="D135" s="153" t="s">
        <v>213</v>
      </c>
      <c r="E135" s="154" t="s">
        <v>822</v>
      </c>
      <c r="F135" s="155" t="s">
        <v>823</v>
      </c>
      <c r="G135" s="156" t="s">
        <v>385</v>
      </c>
      <c r="H135" s="157">
        <v>8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37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217</v>
      </c>
      <c r="AT135" s="165" t="s">
        <v>213</v>
      </c>
      <c r="AU135" s="165" t="s">
        <v>84</v>
      </c>
      <c r="AY135" s="14" t="s">
        <v>211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84</v>
      </c>
      <c r="BK135" s="166">
        <f t="shared" si="9"/>
        <v>0</v>
      </c>
      <c r="BL135" s="14" t="s">
        <v>217</v>
      </c>
      <c r="BM135" s="165" t="s">
        <v>254</v>
      </c>
    </row>
    <row r="136" spans="1:65" s="2" customFormat="1" ht="24.2" customHeight="1" x14ac:dyDescent="0.2">
      <c r="A136" s="29"/>
      <c r="B136" s="152"/>
      <c r="C136" s="167" t="s">
        <v>234</v>
      </c>
      <c r="D136" s="167" t="s">
        <v>401</v>
      </c>
      <c r="E136" s="168" t="s">
        <v>820</v>
      </c>
      <c r="F136" s="169" t="s">
        <v>821</v>
      </c>
      <c r="G136" s="170" t="s">
        <v>385</v>
      </c>
      <c r="H136" s="171">
        <v>8</v>
      </c>
      <c r="I136" s="172"/>
      <c r="J136" s="173">
        <f t="shared" si="0"/>
        <v>0</v>
      </c>
      <c r="K136" s="174"/>
      <c r="L136" s="175"/>
      <c r="M136" s="176" t="s">
        <v>1</v>
      </c>
      <c r="N136" s="177" t="s">
        <v>37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227</v>
      </c>
      <c r="AT136" s="165" t="s">
        <v>401</v>
      </c>
      <c r="AU136" s="165" t="s">
        <v>84</v>
      </c>
      <c r="AY136" s="14" t="s">
        <v>211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84</v>
      </c>
      <c r="BK136" s="166">
        <f t="shared" si="9"/>
        <v>0</v>
      </c>
      <c r="BL136" s="14" t="s">
        <v>217</v>
      </c>
      <c r="BM136" s="165" t="s">
        <v>266</v>
      </c>
    </row>
    <row r="137" spans="1:65" s="2" customFormat="1" ht="21.75" customHeight="1" x14ac:dyDescent="0.2">
      <c r="A137" s="29"/>
      <c r="B137" s="152"/>
      <c r="C137" s="167" t="s">
        <v>259</v>
      </c>
      <c r="D137" s="167" t="s">
        <v>401</v>
      </c>
      <c r="E137" s="168" t="s">
        <v>832</v>
      </c>
      <c r="F137" s="169" t="s">
        <v>833</v>
      </c>
      <c r="G137" s="170" t="s">
        <v>1</v>
      </c>
      <c r="H137" s="171">
        <v>2</v>
      </c>
      <c r="I137" s="172"/>
      <c r="J137" s="173">
        <f t="shared" si="0"/>
        <v>0</v>
      </c>
      <c r="K137" s="174"/>
      <c r="L137" s="175"/>
      <c r="M137" s="176" t="s">
        <v>1</v>
      </c>
      <c r="N137" s="177" t="s">
        <v>37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227</v>
      </c>
      <c r="AT137" s="165" t="s">
        <v>401</v>
      </c>
      <c r="AU137" s="165" t="s">
        <v>84</v>
      </c>
      <c r="AY137" s="14" t="s">
        <v>211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84</v>
      </c>
      <c r="BK137" s="166">
        <f t="shared" si="9"/>
        <v>0</v>
      </c>
      <c r="BL137" s="14" t="s">
        <v>217</v>
      </c>
      <c r="BM137" s="165" t="s">
        <v>270</v>
      </c>
    </row>
    <row r="138" spans="1:65" s="2" customFormat="1" ht="16.5" customHeight="1" x14ac:dyDescent="0.2">
      <c r="A138" s="29"/>
      <c r="B138" s="152"/>
      <c r="C138" s="167" t="s">
        <v>239</v>
      </c>
      <c r="D138" s="167" t="s">
        <v>401</v>
      </c>
      <c r="E138" s="168" t="s">
        <v>834</v>
      </c>
      <c r="F138" s="169" t="s">
        <v>835</v>
      </c>
      <c r="G138" s="170" t="s">
        <v>1</v>
      </c>
      <c r="H138" s="171">
        <v>4</v>
      </c>
      <c r="I138" s="172"/>
      <c r="J138" s="173">
        <f t="shared" si="0"/>
        <v>0</v>
      </c>
      <c r="K138" s="174"/>
      <c r="L138" s="175"/>
      <c r="M138" s="176" t="s">
        <v>1</v>
      </c>
      <c r="N138" s="177" t="s">
        <v>37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227</v>
      </c>
      <c r="AT138" s="165" t="s">
        <v>401</v>
      </c>
      <c r="AU138" s="165" t="s">
        <v>84</v>
      </c>
      <c r="AY138" s="14" t="s">
        <v>211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84</v>
      </c>
      <c r="BK138" s="166">
        <f t="shared" si="9"/>
        <v>0</v>
      </c>
      <c r="BL138" s="14" t="s">
        <v>217</v>
      </c>
      <c r="BM138" s="165" t="s">
        <v>273</v>
      </c>
    </row>
    <row r="139" spans="1:65" s="2" customFormat="1" ht="24.2" customHeight="1" x14ac:dyDescent="0.2">
      <c r="A139" s="29"/>
      <c r="B139" s="152"/>
      <c r="C139" s="153" t="s">
        <v>267</v>
      </c>
      <c r="D139" s="153" t="s">
        <v>213</v>
      </c>
      <c r="E139" s="154" t="s">
        <v>836</v>
      </c>
      <c r="F139" s="155" t="s">
        <v>837</v>
      </c>
      <c r="G139" s="156" t="s">
        <v>385</v>
      </c>
      <c r="H139" s="157">
        <v>32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37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217</v>
      </c>
      <c r="AT139" s="165" t="s">
        <v>213</v>
      </c>
      <c r="AU139" s="165" t="s">
        <v>84</v>
      </c>
      <c r="AY139" s="14" t="s">
        <v>211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84</v>
      </c>
      <c r="BK139" s="166">
        <f t="shared" si="9"/>
        <v>0</v>
      </c>
      <c r="BL139" s="14" t="s">
        <v>217</v>
      </c>
      <c r="BM139" s="165" t="s">
        <v>277</v>
      </c>
    </row>
    <row r="140" spans="1:65" s="2" customFormat="1" ht="16.5" customHeight="1" x14ac:dyDescent="0.2">
      <c r="A140" s="29"/>
      <c r="B140" s="152"/>
      <c r="C140" s="153" t="s">
        <v>243</v>
      </c>
      <c r="D140" s="153" t="s">
        <v>213</v>
      </c>
      <c r="E140" s="154" t="s">
        <v>838</v>
      </c>
      <c r="F140" s="155" t="s">
        <v>839</v>
      </c>
      <c r="G140" s="156" t="s">
        <v>414</v>
      </c>
      <c r="H140" s="178"/>
      <c r="I140" s="158"/>
      <c r="J140" s="159">
        <f t="shared" si="0"/>
        <v>0</v>
      </c>
      <c r="K140" s="160"/>
      <c r="L140" s="30"/>
      <c r="M140" s="161" t="s">
        <v>1</v>
      </c>
      <c r="N140" s="162" t="s">
        <v>37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217</v>
      </c>
      <c r="AT140" s="165" t="s">
        <v>213</v>
      </c>
      <c r="AU140" s="165" t="s">
        <v>84</v>
      </c>
      <c r="AY140" s="14" t="s">
        <v>211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84</v>
      </c>
      <c r="BK140" s="166">
        <f t="shared" si="9"/>
        <v>0</v>
      </c>
      <c r="BL140" s="14" t="s">
        <v>217</v>
      </c>
      <c r="BM140" s="165" t="s">
        <v>280</v>
      </c>
    </row>
    <row r="141" spans="1:65" s="2" customFormat="1" ht="16.5" customHeight="1" x14ac:dyDescent="0.2">
      <c r="A141" s="29"/>
      <c r="B141" s="152"/>
      <c r="C141" s="153" t="s">
        <v>274</v>
      </c>
      <c r="D141" s="153" t="s">
        <v>213</v>
      </c>
      <c r="E141" s="154" t="s">
        <v>840</v>
      </c>
      <c r="F141" s="155" t="s">
        <v>841</v>
      </c>
      <c r="G141" s="156" t="s">
        <v>414</v>
      </c>
      <c r="H141" s="178"/>
      <c r="I141" s="158"/>
      <c r="J141" s="159">
        <f t="shared" si="0"/>
        <v>0</v>
      </c>
      <c r="K141" s="160"/>
      <c r="L141" s="30"/>
      <c r="M141" s="161" t="s">
        <v>1</v>
      </c>
      <c r="N141" s="162" t="s">
        <v>37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217</v>
      </c>
      <c r="AT141" s="165" t="s">
        <v>213</v>
      </c>
      <c r="AU141" s="165" t="s">
        <v>84</v>
      </c>
      <c r="AY141" s="14" t="s">
        <v>211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84</v>
      </c>
      <c r="BK141" s="166">
        <f t="shared" si="9"/>
        <v>0</v>
      </c>
      <c r="BL141" s="14" t="s">
        <v>217</v>
      </c>
      <c r="BM141" s="165" t="s">
        <v>284</v>
      </c>
    </row>
    <row r="142" spans="1:65" s="2" customFormat="1" ht="16.5" customHeight="1" x14ac:dyDescent="0.2">
      <c r="A142" s="29"/>
      <c r="B142" s="152"/>
      <c r="C142" s="153" t="s">
        <v>247</v>
      </c>
      <c r="D142" s="153" t="s">
        <v>213</v>
      </c>
      <c r="E142" s="154" t="s">
        <v>842</v>
      </c>
      <c r="F142" s="155" t="s">
        <v>843</v>
      </c>
      <c r="G142" s="156" t="s">
        <v>414</v>
      </c>
      <c r="H142" s="178"/>
      <c r="I142" s="158"/>
      <c r="J142" s="159">
        <f t="shared" si="0"/>
        <v>0</v>
      </c>
      <c r="K142" s="160"/>
      <c r="L142" s="30"/>
      <c r="M142" s="161" t="s">
        <v>1</v>
      </c>
      <c r="N142" s="162" t="s">
        <v>37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217</v>
      </c>
      <c r="AT142" s="165" t="s">
        <v>213</v>
      </c>
      <c r="AU142" s="165" t="s">
        <v>84</v>
      </c>
      <c r="AY142" s="14" t="s">
        <v>211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84</v>
      </c>
      <c r="BK142" s="166">
        <f t="shared" si="9"/>
        <v>0</v>
      </c>
      <c r="BL142" s="14" t="s">
        <v>217</v>
      </c>
      <c r="BM142" s="165" t="s">
        <v>291</v>
      </c>
    </row>
    <row r="143" spans="1:65" s="2" customFormat="1" ht="16.5" customHeight="1" x14ac:dyDescent="0.2">
      <c r="A143" s="29"/>
      <c r="B143" s="152"/>
      <c r="C143" s="153" t="s">
        <v>281</v>
      </c>
      <c r="D143" s="153" t="s">
        <v>213</v>
      </c>
      <c r="E143" s="154" t="s">
        <v>844</v>
      </c>
      <c r="F143" s="155" t="s">
        <v>845</v>
      </c>
      <c r="G143" s="156" t="s">
        <v>414</v>
      </c>
      <c r="H143" s="178"/>
      <c r="I143" s="158"/>
      <c r="J143" s="159">
        <f t="shared" si="0"/>
        <v>0</v>
      </c>
      <c r="K143" s="160"/>
      <c r="L143" s="30"/>
      <c r="M143" s="161" t="s">
        <v>1</v>
      </c>
      <c r="N143" s="162" t="s">
        <v>37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217</v>
      </c>
      <c r="AT143" s="165" t="s">
        <v>213</v>
      </c>
      <c r="AU143" s="165" t="s">
        <v>84</v>
      </c>
      <c r="AY143" s="14" t="s">
        <v>211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84</v>
      </c>
      <c r="BK143" s="166">
        <f t="shared" si="9"/>
        <v>0</v>
      </c>
      <c r="BL143" s="14" t="s">
        <v>217</v>
      </c>
      <c r="BM143" s="165" t="s">
        <v>287</v>
      </c>
    </row>
    <row r="144" spans="1:65" s="2" customFormat="1" ht="16.5" customHeight="1" x14ac:dyDescent="0.2">
      <c r="A144" s="29"/>
      <c r="B144" s="152"/>
      <c r="C144" s="153" t="s">
        <v>250</v>
      </c>
      <c r="D144" s="153" t="s">
        <v>213</v>
      </c>
      <c r="E144" s="154" t="s">
        <v>846</v>
      </c>
      <c r="F144" s="155" t="s">
        <v>847</v>
      </c>
      <c r="G144" s="156" t="s">
        <v>414</v>
      </c>
      <c r="H144" s="178"/>
      <c r="I144" s="158"/>
      <c r="J144" s="159">
        <f t="shared" si="0"/>
        <v>0</v>
      </c>
      <c r="K144" s="160"/>
      <c r="L144" s="30"/>
      <c r="M144" s="179" t="s">
        <v>1</v>
      </c>
      <c r="N144" s="180" t="s">
        <v>37</v>
      </c>
      <c r="O144" s="181"/>
      <c r="P144" s="182">
        <f t="shared" si="1"/>
        <v>0</v>
      </c>
      <c r="Q144" s="182">
        <v>0</v>
      </c>
      <c r="R144" s="182">
        <f t="shared" si="2"/>
        <v>0</v>
      </c>
      <c r="S144" s="182">
        <v>0</v>
      </c>
      <c r="T144" s="183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217</v>
      </c>
      <c r="AT144" s="165" t="s">
        <v>213</v>
      </c>
      <c r="AU144" s="165" t="s">
        <v>84</v>
      </c>
      <c r="AY144" s="14" t="s">
        <v>211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84</v>
      </c>
      <c r="BK144" s="166">
        <f t="shared" si="9"/>
        <v>0</v>
      </c>
      <c r="BL144" s="14" t="s">
        <v>217</v>
      </c>
      <c r="BM144" s="165" t="s">
        <v>294</v>
      </c>
    </row>
    <row r="145" spans="1:31" s="2" customFormat="1" ht="6.95" customHeight="1" x14ac:dyDescent="0.2">
      <c r="A145" s="29"/>
      <c r="B145" s="47"/>
      <c r="C145" s="48"/>
      <c r="D145" s="48"/>
      <c r="E145" s="48"/>
      <c r="F145" s="48"/>
      <c r="G145" s="48"/>
      <c r="H145" s="48"/>
      <c r="I145" s="48"/>
      <c r="J145" s="48"/>
      <c r="K145" s="48"/>
      <c r="L145" s="30"/>
      <c r="M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</row>
  </sheetData>
  <autoFilter ref="C121:K144" xr:uid="{00000000-0009-0000-0000-000006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2:BM487"/>
  <sheetViews>
    <sheetView showGridLines="0" topLeftCell="A402" workbookViewId="0">
      <selection activeCell="V143" sqref="V143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106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1211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1212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ROUND(J144,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ROUND((SUM(BE144:BE486)),  2)</f>
        <v>0</v>
      </c>
      <c r="G35" s="105"/>
      <c r="H35" s="105"/>
      <c r="I35" s="106">
        <v>0.23</v>
      </c>
      <c r="J35" s="104">
        <f>ROUND(((SUM(BE144:BE486))*I35),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ROUND((SUM(BF144:BF486)),  2)</f>
        <v>0</v>
      </c>
      <c r="G36" s="105"/>
      <c r="H36" s="105"/>
      <c r="I36" s="106">
        <v>0.23</v>
      </c>
      <c r="J36" s="104">
        <f>ROUND(((SUM(BF144:BF486))*I36),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ROUND((SUM(BG144:BG486)),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ROUND((SUM(BH144:BH486)),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ROUND((SUM(BI144:BI486)),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1211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01-1,2 - ASR -  NEZELENÁ ČASŤ PRÁC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J144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186</v>
      </c>
      <c r="E99" s="122"/>
      <c r="F99" s="122"/>
      <c r="G99" s="122"/>
      <c r="H99" s="122"/>
      <c r="I99" s="122"/>
      <c r="J99" s="123">
        <f>J145</f>
        <v>0</v>
      </c>
      <c r="L99" s="120"/>
    </row>
    <row r="100" spans="1:47" s="10" customFormat="1" ht="19.899999999999999" hidden="1" customHeight="1" x14ac:dyDescent="0.2">
      <c r="B100" s="124"/>
      <c r="D100" s="125" t="s">
        <v>1213</v>
      </c>
      <c r="E100" s="126"/>
      <c r="F100" s="126"/>
      <c r="G100" s="126"/>
      <c r="H100" s="126"/>
      <c r="I100" s="126"/>
      <c r="J100" s="127">
        <f>J146</f>
        <v>0</v>
      </c>
      <c r="L100" s="124"/>
    </row>
    <row r="101" spans="1:47" s="10" customFormat="1" ht="19.899999999999999" hidden="1" customHeight="1" x14ac:dyDescent="0.2">
      <c r="B101" s="124"/>
      <c r="D101" s="125" t="s">
        <v>1214</v>
      </c>
      <c r="E101" s="126"/>
      <c r="F101" s="126"/>
      <c r="G101" s="126"/>
      <c r="H101" s="126"/>
      <c r="I101" s="126"/>
      <c r="J101" s="127">
        <f>J154</f>
        <v>0</v>
      </c>
      <c r="L101" s="124"/>
    </row>
    <row r="102" spans="1:47" s="10" customFormat="1" ht="19.899999999999999" hidden="1" customHeight="1" x14ac:dyDescent="0.2">
      <c r="B102" s="124"/>
      <c r="D102" s="125" t="s">
        <v>1215</v>
      </c>
      <c r="E102" s="126"/>
      <c r="F102" s="126"/>
      <c r="G102" s="126"/>
      <c r="H102" s="126"/>
      <c r="I102" s="126"/>
      <c r="J102" s="127">
        <f>J169</f>
        <v>0</v>
      </c>
      <c r="L102" s="124"/>
    </row>
    <row r="103" spans="1:47" s="10" customFormat="1" ht="19.899999999999999" hidden="1" customHeight="1" x14ac:dyDescent="0.2">
      <c r="B103" s="124"/>
      <c r="D103" s="125" t="s">
        <v>189</v>
      </c>
      <c r="E103" s="126"/>
      <c r="F103" s="126"/>
      <c r="G103" s="126"/>
      <c r="H103" s="126"/>
      <c r="I103" s="126"/>
      <c r="J103" s="127">
        <f>J180</f>
        <v>0</v>
      </c>
      <c r="L103" s="124"/>
    </row>
    <row r="104" spans="1:47" s="10" customFormat="1" ht="19.899999999999999" hidden="1" customHeight="1" x14ac:dyDescent="0.2">
      <c r="B104" s="124"/>
      <c r="D104" s="125" t="s">
        <v>190</v>
      </c>
      <c r="E104" s="126"/>
      <c r="F104" s="126"/>
      <c r="G104" s="126"/>
      <c r="H104" s="126"/>
      <c r="I104" s="126"/>
      <c r="J104" s="127">
        <f>J227</f>
        <v>0</v>
      </c>
      <c r="L104" s="124"/>
    </row>
    <row r="105" spans="1:47" s="10" customFormat="1" ht="19.899999999999999" hidden="1" customHeight="1" x14ac:dyDescent="0.2">
      <c r="B105" s="124"/>
      <c r="D105" s="125" t="s">
        <v>191</v>
      </c>
      <c r="E105" s="126"/>
      <c r="F105" s="126"/>
      <c r="G105" s="126"/>
      <c r="H105" s="126"/>
      <c r="I105" s="126"/>
      <c r="J105" s="127">
        <f>J300</f>
        <v>0</v>
      </c>
      <c r="L105" s="124"/>
    </row>
    <row r="106" spans="1:47" s="9" customFormat="1" ht="24.95" hidden="1" customHeight="1" x14ac:dyDescent="0.2">
      <c r="B106" s="120"/>
      <c r="D106" s="121" t="s">
        <v>192</v>
      </c>
      <c r="E106" s="122"/>
      <c r="F106" s="122"/>
      <c r="G106" s="122"/>
      <c r="H106" s="122"/>
      <c r="I106" s="122"/>
      <c r="J106" s="123">
        <f>J302</f>
        <v>0</v>
      </c>
      <c r="L106" s="120"/>
    </row>
    <row r="107" spans="1:47" s="10" customFormat="1" ht="19.899999999999999" hidden="1" customHeight="1" x14ac:dyDescent="0.2">
      <c r="B107" s="124"/>
      <c r="D107" s="125" t="s">
        <v>193</v>
      </c>
      <c r="E107" s="126"/>
      <c r="F107" s="126"/>
      <c r="G107" s="126"/>
      <c r="H107" s="126"/>
      <c r="I107" s="126"/>
      <c r="J107" s="127">
        <f>J303</f>
        <v>0</v>
      </c>
      <c r="L107" s="124"/>
    </row>
    <row r="108" spans="1:47" s="10" customFormat="1" ht="19.899999999999999" hidden="1" customHeight="1" x14ac:dyDescent="0.2">
      <c r="B108" s="124"/>
      <c r="D108" s="125" t="s">
        <v>194</v>
      </c>
      <c r="E108" s="126"/>
      <c r="F108" s="126"/>
      <c r="G108" s="126"/>
      <c r="H108" s="126"/>
      <c r="I108" s="126"/>
      <c r="J108" s="127">
        <f>J317</f>
        <v>0</v>
      </c>
      <c r="L108" s="124"/>
    </row>
    <row r="109" spans="1:47" s="10" customFormat="1" ht="19.899999999999999" hidden="1" customHeight="1" x14ac:dyDescent="0.2">
      <c r="B109" s="124"/>
      <c r="D109" s="125" t="s">
        <v>522</v>
      </c>
      <c r="E109" s="126"/>
      <c r="F109" s="126"/>
      <c r="G109" s="126"/>
      <c r="H109" s="126"/>
      <c r="I109" s="126"/>
      <c r="J109" s="127">
        <f>J323</f>
        <v>0</v>
      </c>
      <c r="L109" s="124"/>
    </row>
    <row r="110" spans="1:47" s="10" customFormat="1" ht="19.899999999999999" hidden="1" customHeight="1" x14ac:dyDescent="0.2">
      <c r="B110" s="124"/>
      <c r="D110" s="125" t="s">
        <v>523</v>
      </c>
      <c r="E110" s="126"/>
      <c r="F110" s="126"/>
      <c r="G110" s="126"/>
      <c r="H110" s="126"/>
      <c r="I110" s="126"/>
      <c r="J110" s="127">
        <f>J343</f>
        <v>0</v>
      </c>
      <c r="L110" s="124"/>
    </row>
    <row r="111" spans="1:47" s="10" customFormat="1" ht="19.899999999999999" hidden="1" customHeight="1" x14ac:dyDescent="0.2">
      <c r="B111" s="124"/>
      <c r="D111" s="125" t="s">
        <v>1216</v>
      </c>
      <c r="E111" s="126"/>
      <c r="F111" s="126"/>
      <c r="G111" s="126"/>
      <c r="H111" s="126"/>
      <c r="I111" s="126"/>
      <c r="J111" s="127">
        <f>J355</f>
        <v>0</v>
      </c>
      <c r="L111" s="124"/>
    </row>
    <row r="112" spans="1:47" s="10" customFormat="1" ht="19.899999999999999" hidden="1" customHeight="1" x14ac:dyDescent="0.2">
      <c r="B112" s="124"/>
      <c r="D112" s="125" t="s">
        <v>636</v>
      </c>
      <c r="E112" s="126"/>
      <c r="F112" s="126"/>
      <c r="G112" s="126"/>
      <c r="H112" s="126"/>
      <c r="I112" s="126"/>
      <c r="J112" s="127">
        <f>J371</f>
        <v>0</v>
      </c>
      <c r="L112" s="124"/>
    </row>
    <row r="113" spans="1:31" s="10" customFormat="1" ht="19.899999999999999" hidden="1" customHeight="1" x14ac:dyDescent="0.2">
      <c r="B113" s="124"/>
      <c r="D113" s="125" t="s">
        <v>525</v>
      </c>
      <c r="E113" s="126"/>
      <c r="F113" s="126"/>
      <c r="G113" s="126"/>
      <c r="H113" s="126"/>
      <c r="I113" s="126"/>
      <c r="J113" s="127">
        <f>J398</f>
        <v>0</v>
      </c>
      <c r="L113" s="124"/>
    </row>
    <row r="114" spans="1:31" s="10" customFormat="1" ht="19.899999999999999" hidden="1" customHeight="1" x14ac:dyDescent="0.2">
      <c r="B114" s="124"/>
      <c r="D114" s="125" t="s">
        <v>1217</v>
      </c>
      <c r="E114" s="126"/>
      <c r="F114" s="126"/>
      <c r="G114" s="126"/>
      <c r="H114" s="126"/>
      <c r="I114" s="126"/>
      <c r="J114" s="127">
        <f>J444</f>
        <v>0</v>
      </c>
      <c r="L114" s="124"/>
    </row>
    <row r="115" spans="1:31" s="10" customFormat="1" ht="19.899999999999999" hidden="1" customHeight="1" x14ac:dyDescent="0.2">
      <c r="B115" s="124"/>
      <c r="D115" s="125" t="s">
        <v>1218</v>
      </c>
      <c r="E115" s="126"/>
      <c r="F115" s="126"/>
      <c r="G115" s="126"/>
      <c r="H115" s="126"/>
      <c r="I115" s="126"/>
      <c r="J115" s="127">
        <f>J448</f>
        <v>0</v>
      </c>
      <c r="L115" s="124"/>
    </row>
    <row r="116" spans="1:31" s="10" customFormat="1" ht="19.899999999999999" hidden="1" customHeight="1" x14ac:dyDescent="0.2">
      <c r="B116" s="124"/>
      <c r="D116" s="125" t="s">
        <v>1219</v>
      </c>
      <c r="E116" s="126"/>
      <c r="F116" s="126"/>
      <c r="G116" s="126"/>
      <c r="H116" s="126"/>
      <c r="I116" s="126"/>
      <c r="J116" s="127">
        <f>J452</f>
        <v>0</v>
      </c>
      <c r="L116" s="124"/>
    </row>
    <row r="117" spans="1:31" s="10" customFormat="1" ht="19.899999999999999" hidden="1" customHeight="1" x14ac:dyDescent="0.2">
      <c r="B117" s="124"/>
      <c r="D117" s="125" t="s">
        <v>1220</v>
      </c>
      <c r="E117" s="126"/>
      <c r="F117" s="126"/>
      <c r="G117" s="126"/>
      <c r="H117" s="126"/>
      <c r="I117" s="126"/>
      <c r="J117" s="127">
        <f>J457</f>
        <v>0</v>
      </c>
      <c r="L117" s="124"/>
    </row>
    <row r="118" spans="1:31" s="10" customFormat="1" ht="19.899999999999999" hidden="1" customHeight="1" x14ac:dyDescent="0.2">
      <c r="B118" s="124"/>
      <c r="D118" s="125" t="s">
        <v>196</v>
      </c>
      <c r="E118" s="126"/>
      <c r="F118" s="126"/>
      <c r="G118" s="126"/>
      <c r="H118" s="126"/>
      <c r="I118" s="126"/>
      <c r="J118" s="127">
        <f>J461</f>
        <v>0</v>
      </c>
      <c r="L118" s="124"/>
    </row>
    <row r="119" spans="1:31" s="10" customFormat="1" ht="19.899999999999999" hidden="1" customHeight="1" x14ac:dyDescent="0.2">
      <c r="B119" s="124"/>
      <c r="D119" s="125" t="s">
        <v>637</v>
      </c>
      <c r="E119" s="126"/>
      <c r="F119" s="126"/>
      <c r="G119" s="126"/>
      <c r="H119" s="126"/>
      <c r="I119" s="126"/>
      <c r="J119" s="127">
        <f>J465</f>
        <v>0</v>
      </c>
      <c r="L119" s="124"/>
    </row>
    <row r="120" spans="1:31" s="10" customFormat="1" ht="19.899999999999999" hidden="1" customHeight="1" x14ac:dyDescent="0.2">
      <c r="B120" s="124"/>
      <c r="D120" s="125" t="s">
        <v>1221</v>
      </c>
      <c r="E120" s="126"/>
      <c r="F120" s="126"/>
      <c r="G120" s="126"/>
      <c r="H120" s="126"/>
      <c r="I120" s="126"/>
      <c r="J120" s="127">
        <f>J480</f>
        <v>0</v>
      </c>
      <c r="L120" s="124"/>
    </row>
    <row r="121" spans="1:31" s="9" customFormat="1" ht="24.95" hidden="1" customHeight="1" x14ac:dyDescent="0.2">
      <c r="B121" s="120"/>
      <c r="D121" s="121" t="s">
        <v>1222</v>
      </c>
      <c r="E121" s="122"/>
      <c r="F121" s="122"/>
      <c r="G121" s="122"/>
      <c r="H121" s="122"/>
      <c r="I121" s="122"/>
      <c r="J121" s="123">
        <f>J483</f>
        <v>0</v>
      </c>
      <c r="L121" s="120"/>
    </row>
    <row r="122" spans="1:31" s="10" customFormat="1" ht="19.899999999999999" hidden="1" customHeight="1" x14ac:dyDescent="0.2">
      <c r="B122" s="124"/>
      <c r="D122" s="125" t="s">
        <v>1223</v>
      </c>
      <c r="E122" s="126"/>
      <c r="F122" s="126"/>
      <c r="G122" s="126"/>
      <c r="H122" s="126"/>
      <c r="I122" s="126"/>
      <c r="J122" s="127">
        <f>J484</f>
        <v>0</v>
      </c>
      <c r="L122" s="124"/>
    </row>
    <row r="123" spans="1:31" s="2" customFormat="1" ht="21.75" hidden="1" customHeight="1" x14ac:dyDescent="0.2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hidden="1" customHeight="1" x14ac:dyDescent="0.2">
      <c r="A124" s="29"/>
      <c r="B124" s="47"/>
      <c r="C124" s="48"/>
      <c r="D124" s="48"/>
      <c r="E124" s="48"/>
      <c r="F124" s="48"/>
      <c r="G124" s="48"/>
      <c r="H124" s="48"/>
      <c r="I124" s="48"/>
      <c r="J124" s="48"/>
      <c r="K124" s="48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hidden="1" x14ac:dyDescent="0.2"/>
    <row r="126" spans="1:31" hidden="1" x14ac:dyDescent="0.2"/>
    <row r="127" spans="1:31" hidden="1" x14ac:dyDescent="0.2"/>
    <row r="128" spans="1:31" s="2" customFormat="1" ht="6.95" customHeight="1" x14ac:dyDescent="0.2">
      <c r="A128" s="29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3" s="2" customFormat="1" ht="24.95" customHeight="1" x14ac:dyDescent="0.2">
      <c r="A129" s="29"/>
      <c r="B129" s="30"/>
      <c r="C129" s="18" t="s">
        <v>197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3" s="2" customFormat="1" ht="6.95" customHeight="1" x14ac:dyDescent="0.2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12" customHeight="1" x14ac:dyDescent="0.2">
      <c r="A131" s="29"/>
      <c r="B131" s="30"/>
      <c r="C131" s="24" t="s">
        <v>15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16.5" customHeight="1" x14ac:dyDescent="0.2">
      <c r="A132" s="29"/>
      <c r="B132" s="30"/>
      <c r="C132" s="29"/>
      <c r="D132" s="29"/>
      <c r="E132" s="252" t="str">
        <f>E7</f>
        <v>HS Hálkova - rekonštrukcia objektu, Hálkova 3, BA</v>
      </c>
      <c r="F132" s="253"/>
      <c r="G132" s="253"/>
      <c r="H132" s="253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1" customFormat="1" ht="12" customHeight="1" x14ac:dyDescent="0.2">
      <c r="B133" s="17"/>
      <c r="C133" s="24" t="s">
        <v>177</v>
      </c>
      <c r="L133" s="17"/>
    </row>
    <row r="134" spans="1:63" s="2" customFormat="1" ht="16.5" customHeight="1" x14ac:dyDescent="0.2">
      <c r="A134" s="29"/>
      <c r="B134" s="30"/>
      <c r="C134" s="29"/>
      <c r="D134" s="29"/>
      <c r="E134" s="252" t="s">
        <v>1211</v>
      </c>
      <c r="F134" s="251"/>
      <c r="G134" s="251"/>
      <c r="H134" s="251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12" customHeight="1" x14ac:dyDescent="0.2">
      <c r="A135" s="29"/>
      <c r="B135" s="30"/>
      <c r="C135" s="24" t="s">
        <v>179</v>
      </c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6.5" customHeight="1" x14ac:dyDescent="0.2">
      <c r="A136" s="29"/>
      <c r="B136" s="30"/>
      <c r="C136" s="29"/>
      <c r="D136" s="29"/>
      <c r="E136" s="225" t="str">
        <f>E11</f>
        <v>SO 01-1,2 - ASR -  NEZELENÁ ČASŤ PRÁC</v>
      </c>
      <c r="F136" s="251"/>
      <c r="G136" s="251"/>
      <c r="H136" s="251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 x14ac:dyDescent="0.2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2" customHeight="1" x14ac:dyDescent="0.2">
      <c r="A138" s="29"/>
      <c r="B138" s="30"/>
      <c r="C138" s="24" t="s">
        <v>19</v>
      </c>
      <c r="D138" s="29"/>
      <c r="E138" s="29"/>
      <c r="F138" s="22" t="str">
        <f>F14</f>
        <v xml:space="preserve"> </v>
      </c>
      <c r="G138" s="29"/>
      <c r="H138" s="29"/>
      <c r="I138" s="24" t="s">
        <v>21</v>
      </c>
      <c r="J138" s="55"/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6.95" customHeight="1" x14ac:dyDescent="0.2">
      <c r="A139" s="29"/>
      <c r="B139" s="30"/>
      <c r="C139" s="29"/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5.2" customHeight="1" x14ac:dyDescent="0.2">
      <c r="A140" s="29"/>
      <c r="B140" s="30"/>
      <c r="C140" s="24" t="s">
        <v>22</v>
      </c>
      <c r="D140" s="29"/>
      <c r="E140" s="29"/>
      <c r="F140" s="22" t="str">
        <f>E17</f>
        <v xml:space="preserve"> </v>
      </c>
      <c r="G140" s="29"/>
      <c r="H140" s="29"/>
      <c r="I140" s="24" t="s">
        <v>27</v>
      </c>
      <c r="J140" s="27" t="str">
        <f>E23</f>
        <v xml:space="preserve"> </v>
      </c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2" customFormat="1" ht="15.2" customHeight="1" x14ac:dyDescent="0.2">
      <c r="A141" s="29"/>
      <c r="B141" s="30"/>
      <c r="C141" s="24" t="s">
        <v>25</v>
      </c>
      <c r="D141" s="29"/>
      <c r="E141" s="29"/>
      <c r="F141" s="22" t="str">
        <f>IF(E20="","",E20)</f>
        <v>Vyplň údaj</v>
      </c>
      <c r="G141" s="29"/>
      <c r="H141" s="29"/>
      <c r="I141" s="24" t="s">
        <v>28</v>
      </c>
      <c r="J141" s="27" t="str">
        <f>E26</f>
        <v xml:space="preserve"> </v>
      </c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3" s="2" customFormat="1" ht="10.35" customHeight="1" x14ac:dyDescent="0.2">
      <c r="A142" s="29"/>
      <c r="B142" s="30"/>
      <c r="C142" s="29"/>
      <c r="D142" s="29"/>
      <c r="E142" s="29"/>
      <c r="F142" s="29"/>
      <c r="G142" s="29"/>
      <c r="H142" s="29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3" s="11" customFormat="1" ht="29.25" customHeight="1" x14ac:dyDescent="0.2">
      <c r="A143" s="128"/>
      <c r="B143" s="129"/>
      <c r="C143" s="130" t="s">
        <v>198</v>
      </c>
      <c r="D143" s="131" t="s">
        <v>56</v>
      </c>
      <c r="E143" s="131" t="s">
        <v>52</v>
      </c>
      <c r="F143" s="131" t="s">
        <v>53</v>
      </c>
      <c r="G143" s="131" t="s">
        <v>199</v>
      </c>
      <c r="H143" s="131" t="s">
        <v>200</v>
      </c>
      <c r="I143" s="131" t="s">
        <v>201</v>
      </c>
      <c r="J143" s="132" t="s">
        <v>183</v>
      </c>
      <c r="K143" s="133" t="s">
        <v>202</v>
      </c>
      <c r="L143" s="134"/>
      <c r="M143" s="62" t="s">
        <v>1</v>
      </c>
      <c r="N143" s="63" t="s">
        <v>35</v>
      </c>
      <c r="O143" s="63" t="s">
        <v>203</v>
      </c>
      <c r="P143" s="63" t="s">
        <v>204</v>
      </c>
      <c r="Q143" s="63" t="s">
        <v>205</v>
      </c>
      <c r="R143" s="63" t="s">
        <v>206</v>
      </c>
      <c r="S143" s="63" t="s">
        <v>207</v>
      </c>
      <c r="T143" s="64" t="s">
        <v>208</v>
      </c>
      <c r="U143" s="128"/>
      <c r="V143" s="128"/>
      <c r="W143" s="128"/>
      <c r="X143" s="128"/>
      <c r="Y143" s="128"/>
      <c r="Z143" s="128"/>
      <c r="AA143" s="128"/>
      <c r="AB143" s="128"/>
      <c r="AC143" s="128"/>
      <c r="AD143" s="128"/>
      <c r="AE143" s="128"/>
    </row>
    <row r="144" spans="1:63" s="2" customFormat="1" ht="22.9" customHeight="1" x14ac:dyDescent="0.25">
      <c r="A144" s="29"/>
      <c r="B144" s="30"/>
      <c r="C144" s="69" t="s">
        <v>184</v>
      </c>
      <c r="D144" s="29"/>
      <c r="E144" s="29"/>
      <c r="F144" s="29"/>
      <c r="G144" s="29"/>
      <c r="H144" s="29"/>
      <c r="I144" s="29"/>
      <c r="J144" s="135">
        <f>BK144</f>
        <v>0</v>
      </c>
      <c r="K144" s="29"/>
      <c r="L144" s="30"/>
      <c r="M144" s="65"/>
      <c r="N144" s="56"/>
      <c r="O144" s="66"/>
      <c r="P144" s="136">
        <f>P145+P302+P483</f>
        <v>0</v>
      </c>
      <c r="Q144" s="66"/>
      <c r="R144" s="136">
        <f>R145+R302+R483</f>
        <v>262.35800241499999</v>
      </c>
      <c r="S144" s="66"/>
      <c r="T144" s="137">
        <f>T145+T302+T483</f>
        <v>271.42309999999998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T144" s="14" t="s">
        <v>70</v>
      </c>
      <c r="AU144" s="14" t="s">
        <v>185</v>
      </c>
      <c r="BK144" s="138">
        <f>BK145+BK302+BK483</f>
        <v>0</v>
      </c>
    </row>
    <row r="145" spans="1:65" s="12" customFormat="1" ht="25.9" customHeight="1" x14ac:dyDescent="0.2">
      <c r="B145" s="139"/>
      <c r="D145" s="140" t="s">
        <v>70</v>
      </c>
      <c r="E145" s="141" t="s">
        <v>209</v>
      </c>
      <c r="F145" s="141" t="s">
        <v>210</v>
      </c>
      <c r="I145" s="142"/>
      <c r="J145" s="143">
        <f>BK145</f>
        <v>0</v>
      </c>
      <c r="L145" s="139"/>
      <c r="M145" s="144"/>
      <c r="N145" s="145"/>
      <c r="O145" s="145"/>
      <c r="P145" s="146">
        <f>P146+P154+P169+P180+P227+P300</f>
        <v>0</v>
      </c>
      <c r="Q145" s="145"/>
      <c r="R145" s="146">
        <f>R146+R154+R169+R180+R227+R300</f>
        <v>261.10653056500001</v>
      </c>
      <c r="S145" s="145"/>
      <c r="T145" s="147">
        <f>T146+T154+T169+T180+T227+T300</f>
        <v>271.30899999999997</v>
      </c>
      <c r="AR145" s="140" t="s">
        <v>78</v>
      </c>
      <c r="AT145" s="148" t="s">
        <v>70</v>
      </c>
      <c r="AU145" s="148" t="s">
        <v>71</v>
      </c>
      <c r="AY145" s="140" t="s">
        <v>211</v>
      </c>
      <c r="BK145" s="149">
        <f>BK146+BK154+BK169+BK180+BK227+BK300</f>
        <v>0</v>
      </c>
    </row>
    <row r="146" spans="1:65" s="12" customFormat="1" ht="22.9" customHeight="1" x14ac:dyDescent="0.2">
      <c r="B146" s="139"/>
      <c r="D146" s="140" t="s">
        <v>70</v>
      </c>
      <c r="E146" s="150" t="s">
        <v>84</v>
      </c>
      <c r="F146" s="150" t="s">
        <v>1224</v>
      </c>
      <c r="I146" s="142"/>
      <c r="J146" s="151">
        <f>BK146</f>
        <v>0</v>
      </c>
      <c r="L146" s="139"/>
      <c r="M146" s="144"/>
      <c r="N146" s="145"/>
      <c r="O146" s="145"/>
      <c r="P146" s="146">
        <f>SUM(P147:P153)</f>
        <v>0</v>
      </c>
      <c r="Q146" s="145"/>
      <c r="R146" s="146">
        <f>SUM(R147:R153)</f>
        <v>33.800189637599999</v>
      </c>
      <c r="S146" s="145"/>
      <c r="T146" s="147">
        <f>SUM(T147:T153)</f>
        <v>0</v>
      </c>
      <c r="AR146" s="140" t="s">
        <v>78</v>
      </c>
      <c r="AT146" s="148" t="s">
        <v>70</v>
      </c>
      <c r="AU146" s="148" t="s">
        <v>78</v>
      </c>
      <c r="AY146" s="140" t="s">
        <v>211</v>
      </c>
      <c r="BK146" s="149">
        <f>SUM(BK147:BK153)</f>
        <v>0</v>
      </c>
    </row>
    <row r="147" spans="1:65" s="2" customFormat="1" ht="24.2" customHeight="1" x14ac:dyDescent="0.2">
      <c r="A147" s="29"/>
      <c r="B147" s="152"/>
      <c r="C147" s="153" t="s">
        <v>78</v>
      </c>
      <c r="D147" s="153" t="s">
        <v>213</v>
      </c>
      <c r="E147" s="154" t="s">
        <v>1225</v>
      </c>
      <c r="F147" s="155" t="s">
        <v>1226</v>
      </c>
      <c r="G147" s="156" t="s">
        <v>223</v>
      </c>
      <c r="H147" s="157">
        <v>105.3</v>
      </c>
      <c r="I147" s="158"/>
      <c r="J147" s="159">
        <f t="shared" ref="J147:J153" si="0">ROUND(I147*H147,2)</f>
        <v>0</v>
      </c>
      <c r="K147" s="160"/>
      <c r="L147" s="30"/>
      <c r="M147" s="161" t="s">
        <v>1</v>
      </c>
      <c r="N147" s="162" t="s">
        <v>37</v>
      </c>
      <c r="O147" s="58"/>
      <c r="P147" s="163">
        <f t="shared" ref="P147:P153" si="1">O147*H147</f>
        <v>0</v>
      </c>
      <c r="Q147" s="163">
        <v>0</v>
      </c>
      <c r="R147" s="163">
        <f t="shared" ref="R147:R153" si="2">Q147*H147</f>
        <v>0</v>
      </c>
      <c r="S147" s="163">
        <v>0</v>
      </c>
      <c r="T147" s="164">
        <f t="shared" ref="T147:T153" si="3"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217</v>
      </c>
      <c r="AT147" s="165" t="s">
        <v>213</v>
      </c>
      <c r="AU147" s="165" t="s">
        <v>84</v>
      </c>
      <c r="AY147" s="14" t="s">
        <v>211</v>
      </c>
      <c r="BE147" s="166">
        <f t="shared" ref="BE147:BE153" si="4">IF(N147="základná",J147,0)</f>
        <v>0</v>
      </c>
      <c r="BF147" s="166">
        <f t="shared" ref="BF147:BF153" si="5">IF(N147="znížená",J147,0)</f>
        <v>0</v>
      </c>
      <c r="BG147" s="166">
        <f t="shared" ref="BG147:BG153" si="6">IF(N147="zákl. prenesená",J147,0)</f>
        <v>0</v>
      </c>
      <c r="BH147" s="166">
        <f t="shared" ref="BH147:BH153" si="7">IF(N147="zníž. prenesená",J147,0)</f>
        <v>0</v>
      </c>
      <c r="BI147" s="166">
        <f t="shared" ref="BI147:BI153" si="8">IF(N147="nulová",J147,0)</f>
        <v>0</v>
      </c>
      <c r="BJ147" s="14" t="s">
        <v>84</v>
      </c>
      <c r="BK147" s="166">
        <f t="shared" ref="BK147:BK153" si="9">ROUND(I147*H147,2)</f>
        <v>0</v>
      </c>
      <c r="BL147" s="14" t="s">
        <v>217</v>
      </c>
      <c r="BM147" s="165" t="s">
        <v>84</v>
      </c>
    </row>
    <row r="148" spans="1:65" s="2" customFormat="1" ht="24.2" customHeight="1" x14ac:dyDescent="0.2">
      <c r="A148" s="29"/>
      <c r="B148" s="152"/>
      <c r="C148" s="153" t="s">
        <v>84</v>
      </c>
      <c r="D148" s="153" t="s">
        <v>213</v>
      </c>
      <c r="E148" s="154" t="s">
        <v>1227</v>
      </c>
      <c r="F148" s="155" t="s">
        <v>1228</v>
      </c>
      <c r="G148" s="156" t="s">
        <v>223</v>
      </c>
      <c r="H148" s="157">
        <v>15.4</v>
      </c>
      <c r="I148" s="158"/>
      <c r="J148" s="159">
        <f t="shared" si="0"/>
        <v>0</v>
      </c>
      <c r="K148" s="160"/>
      <c r="L148" s="30"/>
      <c r="M148" s="161" t="s">
        <v>1</v>
      </c>
      <c r="N148" s="162" t="s">
        <v>37</v>
      </c>
      <c r="O148" s="58"/>
      <c r="P148" s="163">
        <f t="shared" si="1"/>
        <v>0</v>
      </c>
      <c r="Q148" s="163">
        <v>1.9319999999999999</v>
      </c>
      <c r="R148" s="163">
        <f t="shared" si="2"/>
        <v>29.752800000000001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217</v>
      </c>
      <c r="AT148" s="165" t="s">
        <v>213</v>
      </c>
      <c r="AU148" s="165" t="s">
        <v>84</v>
      </c>
      <c r="AY148" s="14" t="s">
        <v>211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84</v>
      </c>
      <c r="BK148" s="166">
        <f t="shared" si="9"/>
        <v>0</v>
      </c>
      <c r="BL148" s="14" t="s">
        <v>217</v>
      </c>
      <c r="BM148" s="165" t="s">
        <v>217</v>
      </c>
    </row>
    <row r="149" spans="1:65" s="2" customFormat="1" ht="24.2" customHeight="1" x14ac:dyDescent="0.2">
      <c r="A149" s="29"/>
      <c r="B149" s="152"/>
      <c r="C149" s="153" t="s">
        <v>220</v>
      </c>
      <c r="D149" s="153" t="s">
        <v>213</v>
      </c>
      <c r="E149" s="154" t="s">
        <v>1229</v>
      </c>
      <c r="F149" s="155" t="s">
        <v>1230</v>
      </c>
      <c r="G149" s="156" t="s">
        <v>223</v>
      </c>
      <c r="H149" s="157">
        <v>1.8</v>
      </c>
      <c r="I149" s="158"/>
      <c r="J149" s="159">
        <f t="shared" si="0"/>
        <v>0</v>
      </c>
      <c r="K149" s="160"/>
      <c r="L149" s="30"/>
      <c r="M149" s="161" t="s">
        <v>1</v>
      </c>
      <c r="N149" s="162" t="s">
        <v>37</v>
      </c>
      <c r="O149" s="58"/>
      <c r="P149" s="163">
        <f t="shared" si="1"/>
        <v>0</v>
      </c>
      <c r="Q149" s="163">
        <v>2.2151342039999999</v>
      </c>
      <c r="R149" s="163">
        <f t="shared" si="2"/>
        <v>3.9872415671999999</v>
      </c>
      <c r="S149" s="163">
        <v>0</v>
      </c>
      <c r="T149" s="16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217</v>
      </c>
      <c r="AT149" s="165" t="s">
        <v>213</v>
      </c>
      <c r="AU149" s="165" t="s">
        <v>84</v>
      </c>
      <c r="AY149" s="14" t="s">
        <v>211</v>
      </c>
      <c r="BE149" s="166">
        <f t="shared" si="4"/>
        <v>0</v>
      </c>
      <c r="BF149" s="166">
        <f t="shared" si="5"/>
        <v>0</v>
      </c>
      <c r="BG149" s="166">
        <f t="shared" si="6"/>
        <v>0</v>
      </c>
      <c r="BH149" s="166">
        <f t="shared" si="7"/>
        <v>0</v>
      </c>
      <c r="BI149" s="166">
        <f t="shared" si="8"/>
        <v>0</v>
      </c>
      <c r="BJ149" s="14" t="s">
        <v>84</v>
      </c>
      <c r="BK149" s="166">
        <f t="shared" si="9"/>
        <v>0</v>
      </c>
      <c r="BL149" s="14" t="s">
        <v>217</v>
      </c>
      <c r="BM149" s="165" t="s">
        <v>224</v>
      </c>
    </row>
    <row r="150" spans="1:65" s="2" customFormat="1" ht="24.2" customHeight="1" x14ac:dyDescent="0.2">
      <c r="A150" s="29"/>
      <c r="B150" s="152"/>
      <c r="C150" s="153" t="s">
        <v>217</v>
      </c>
      <c r="D150" s="153" t="s">
        <v>213</v>
      </c>
      <c r="E150" s="154" t="s">
        <v>1231</v>
      </c>
      <c r="F150" s="155" t="s">
        <v>1232</v>
      </c>
      <c r="G150" s="156" t="s">
        <v>223</v>
      </c>
      <c r="H150" s="157">
        <v>0.5</v>
      </c>
      <c r="I150" s="158"/>
      <c r="J150" s="159">
        <f t="shared" si="0"/>
        <v>0</v>
      </c>
      <c r="K150" s="160"/>
      <c r="L150" s="30"/>
      <c r="M150" s="161" t="s">
        <v>1</v>
      </c>
      <c r="N150" s="162" t="s">
        <v>37</v>
      </c>
      <c r="O150" s="58"/>
      <c r="P150" s="163">
        <f t="shared" si="1"/>
        <v>0</v>
      </c>
      <c r="Q150" s="163">
        <v>0</v>
      </c>
      <c r="R150" s="163">
        <f t="shared" si="2"/>
        <v>0</v>
      </c>
      <c r="S150" s="163">
        <v>0</v>
      </c>
      <c r="T150" s="16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217</v>
      </c>
      <c r="AT150" s="165" t="s">
        <v>213</v>
      </c>
      <c r="AU150" s="165" t="s">
        <v>84</v>
      </c>
      <c r="AY150" s="14" t="s">
        <v>211</v>
      </c>
      <c r="BE150" s="166">
        <f t="shared" si="4"/>
        <v>0</v>
      </c>
      <c r="BF150" s="166">
        <f t="shared" si="5"/>
        <v>0</v>
      </c>
      <c r="BG150" s="166">
        <f t="shared" si="6"/>
        <v>0</v>
      </c>
      <c r="BH150" s="166">
        <f t="shared" si="7"/>
        <v>0</v>
      </c>
      <c r="BI150" s="166">
        <f t="shared" si="8"/>
        <v>0</v>
      </c>
      <c r="BJ150" s="14" t="s">
        <v>84</v>
      </c>
      <c r="BK150" s="166">
        <f t="shared" si="9"/>
        <v>0</v>
      </c>
      <c r="BL150" s="14" t="s">
        <v>217</v>
      </c>
      <c r="BM150" s="165" t="s">
        <v>227</v>
      </c>
    </row>
    <row r="151" spans="1:65" s="2" customFormat="1" ht="16.5" customHeight="1" x14ac:dyDescent="0.2">
      <c r="A151" s="29"/>
      <c r="B151" s="152"/>
      <c r="C151" s="153" t="s">
        <v>228</v>
      </c>
      <c r="D151" s="153" t="s">
        <v>213</v>
      </c>
      <c r="E151" s="154" t="s">
        <v>1233</v>
      </c>
      <c r="F151" s="155" t="s">
        <v>1234</v>
      </c>
      <c r="G151" s="156" t="s">
        <v>238</v>
      </c>
      <c r="H151" s="157">
        <v>0.05</v>
      </c>
      <c r="I151" s="158"/>
      <c r="J151" s="159">
        <f t="shared" si="0"/>
        <v>0</v>
      </c>
      <c r="K151" s="160"/>
      <c r="L151" s="30"/>
      <c r="M151" s="161" t="s">
        <v>1</v>
      </c>
      <c r="N151" s="162" t="s">
        <v>37</v>
      </c>
      <c r="O151" s="58"/>
      <c r="P151" s="163">
        <f t="shared" si="1"/>
        <v>0</v>
      </c>
      <c r="Q151" s="163">
        <v>1.202961408</v>
      </c>
      <c r="R151" s="163">
        <f t="shared" si="2"/>
        <v>6.0148070400000003E-2</v>
      </c>
      <c r="S151" s="163">
        <v>0</v>
      </c>
      <c r="T151" s="16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217</v>
      </c>
      <c r="AT151" s="165" t="s">
        <v>213</v>
      </c>
      <c r="AU151" s="165" t="s">
        <v>84</v>
      </c>
      <c r="AY151" s="14" t="s">
        <v>211</v>
      </c>
      <c r="BE151" s="166">
        <f t="shared" si="4"/>
        <v>0</v>
      </c>
      <c r="BF151" s="166">
        <f t="shared" si="5"/>
        <v>0</v>
      </c>
      <c r="BG151" s="166">
        <f t="shared" si="6"/>
        <v>0</v>
      </c>
      <c r="BH151" s="166">
        <f t="shared" si="7"/>
        <v>0</v>
      </c>
      <c r="BI151" s="166">
        <f t="shared" si="8"/>
        <v>0</v>
      </c>
      <c r="BJ151" s="14" t="s">
        <v>84</v>
      </c>
      <c r="BK151" s="166">
        <f t="shared" si="9"/>
        <v>0</v>
      </c>
      <c r="BL151" s="14" t="s">
        <v>217</v>
      </c>
      <c r="BM151" s="165" t="s">
        <v>231</v>
      </c>
    </row>
    <row r="152" spans="1:65" s="2" customFormat="1" ht="24.2" customHeight="1" x14ac:dyDescent="0.2">
      <c r="A152" s="29"/>
      <c r="B152" s="152"/>
      <c r="C152" s="153" t="s">
        <v>224</v>
      </c>
      <c r="D152" s="153" t="s">
        <v>213</v>
      </c>
      <c r="E152" s="154" t="s">
        <v>1235</v>
      </c>
      <c r="F152" s="155" t="s">
        <v>1236</v>
      </c>
      <c r="G152" s="156" t="s">
        <v>216</v>
      </c>
      <c r="H152" s="157">
        <v>1372.2</v>
      </c>
      <c r="I152" s="158"/>
      <c r="J152" s="159">
        <f t="shared" si="0"/>
        <v>0</v>
      </c>
      <c r="K152" s="160"/>
      <c r="L152" s="30"/>
      <c r="M152" s="161" t="s">
        <v>1</v>
      </c>
      <c r="N152" s="162" t="s">
        <v>37</v>
      </c>
      <c r="O152" s="58"/>
      <c r="P152" s="163">
        <f t="shared" si="1"/>
        <v>0</v>
      </c>
      <c r="Q152" s="163">
        <v>0</v>
      </c>
      <c r="R152" s="163">
        <f t="shared" si="2"/>
        <v>0</v>
      </c>
      <c r="S152" s="163">
        <v>0</v>
      </c>
      <c r="T152" s="164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217</v>
      </c>
      <c r="AT152" s="165" t="s">
        <v>213</v>
      </c>
      <c r="AU152" s="165" t="s">
        <v>84</v>
      </c>
      <c r="AY152" s="14" t="s">
        <v>211</v>
      </c>
      <c r="BE152" s="166">
        <f t="shared" si="4"/>
        <v>0</v>
      </c>
      <c r="BF152" s="166">
        <f t="shared" si="5"/>
        <v>0</v>
      </c>
      <c r="BG152" s="166">
        <f t="shared" si="6"/>
        <v>0</v>
      </c>
      <c r="BH152" s="166">
        <f t="shared" si="7"/>
        <v>0</v>
      </c>
      <c r="BI152" s="166">
        <f t="shared" si="8"/>
        <v>0</v>
      </c>
      <c r="BJ152" s="14" t="s">
        <v>84</v>
      </c>
      <c r="BK152" s="166">
        <f t="shared" si="9"/>
        <v>0</v>
      </c>
      <c r="BL152" s="14" t="s">
        <v>217</v>
      </c>
      <c r="BM152" s="165" t="s">
        <v>234</v>
      </c>
    </row>
    <row r="153" spans="1:65" s="2" customFormat="1" ht="16.5" customHeight="1" x14ac:dyDescent="0.2">
      <c r="A153" s="29"/>
      <c r="B153" s="152"/>
      <c r="C153" s="167" t="s">
        <v>235</v>
      </c>
      <c r="D153" s="167" t="s">
        <v>401</v>
      </c>
      <c r="E153" s="168" t="s">
        <v>409</v>
      </c>
      <c r="F153" s="169" t="s">
        <v>410</v>
      </c>
      <c r="G153" s="170" t="s">
        <v>216</v>
      </c>
      <c r="H153" s="171">
        <v>1440.9</v>
      </c>
      <c r="I153" s="172"/>
      <c r="J153" s="173">
        <f t="shared" si="0"/>
        <v>0</v>
      </c>
      <c r="K153" s="174"/>
      <c r="L153" s="175"/>
      <c r="M153" s="176" t="s">
        <v>1</v>
      </c>
      <c r="N153" s="177" t="s">
        <v>37</v>
      </c>
      <c r="O153" s="58"/>
      <c r="P153" s="163">
        <f t="shared" si="1"/>
        <v>0</v>
      </c>
      <c r="Q153" s="163">
        <v>0</v>
      </c>
      <c r="R153" s="163">
        <f t="shared" si="2"/>
        <v>0</v>
      </c>
      <c r="S153" s="163">
        <v>0</v>
      </c>
      <c r="T153" s="164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227</v>
      </c>
      <c r="AT153" s="165" t="s">
        <v>401</v>
      </c>
      <c r="AU153" s="165" t="s">
        <v>84</v>
      </c>
      <c r="AY153" s="14" t="s">
        <v>211</v>
      </c>
      <c r="BE153" s="166">
        <f t="shared" si="4"/>
        <v>0</v>
      </c>
      <c r="BF153" s="166">
        <f t="shared" si="5"/>
        <v>0</v>
      </c>
      <c r="BG153" s="166">
        <f t="shared" si="6"/>
        <v>0</v>
      </c>
      <c r="BH153" s="166">
        <f t="shared" si="7"/>
        <v>0</v>
      </c>
      <c r="BI153" s="166">
        <f t="shared" si="8"/>
        <v>0</v>
      </c>
      <c r="BJ153" s="14" t="s">
        <v>84</v>
      </c>
      <c r="BK153" s="166">
        <f t="shared" si="9"/>
        <v>0</v>
      </c>
      <c r="BL153" s="14" t="s">
        <v>217</v>
      </c>
      <c r="BM153" s="165" t="s">
        <v>239</v>
      </c>
    </row>
    <row r="154" spans="1:65" s="12" customFormat="1" ht="22.9" customHeight="1" x14ac:dyDescent="0.2">
      <c r="B154" s="139"/>
      <c r="D154" s="140" t="s">
        <v>70</v>
      </c>
      <c r="E154" s="150" t="s">
        <v>220</v>
      </c>
      <c r="F154" s="150" t="s">
        <v>1237</v>
      </c>
      <c r="I154" s="142"/>
      <c r="J154" s="151">
        <f>BK154</f>
        <v>0</v>
      </c>
      <c r="L154" s="139"/>
      <c r="M154" s="144"/>
      <c r="N154" s="145"/>
      <c r="O154" s="145"/>
      <c r="P154" s="146">
        <f>SUM(P155:P168)</f>
        <v>0</v>
      </c>
      <c r="Q154" s="145"/>
      <c r="R154" s="146">
        <f>SUM(R155:R168)</f>
        <v>0.31314024000000001</v>
      </c>
      <c r="S154" s="145"/>
      <c r="T154" s="147">
        <f>SUM(T155:T168)</f>
        <v>0</v>
      </c>
      <c r="AR154" s="140" t="s">
        <v>78</v>
      </c>
      <c r="AT154" s="148" t="s">
        <v>70</v>
      </c>
      <c r="AU154" s="148" t="s">
        <v>78</v>
      </c>
      <c r="AY154" s="140" t="s">
        <v>211</v>
      </c>
      <c r="BK154" s="149">
        <f>SUM(BK155:BK168)</f>
        <v>0</v>
      </c>
    </row>
    <row r="155" spans="1:65" s="2" customFormat="1" ht="37.9" customHeight="1" x14ac:dyDescent="0.2">
      <c r="A155" s="29"/>
      <c r="B155" s="152"/>
      <c r="C155" s="153" t="s">
        <v>227</v>
      </c>
      <c r="D155" s="153" t="s">
        <v>213</v>
      </c>
      <c r="E155" s="154" t="s">
        <v>1238</v>
      </c>
      <c r="F155" s="155" t="s">
        <v>1239</v>
      </c>
      <c r="G155" s="156" t="s">
        <v>223</v>
      </c>
      <c r="H155" s="157">
        <v>1.1000000000000001</v>
      </c>
      <c r="I155" s="158"/>
      <c r="J155" s="159">
        <f t="shared" ref="J155:J168" si="10">ROUND(I155*H155,2)</f>
        <v>0</v>
      </c>
      <c r="K155" s="160"/>
      <c r="L155" s="30"/>
      <c r="M155" s="161" t="s">
        <v>1</v>
      </c>
      <c r="N155" s="162" t="s">
        <v>37</v>
      </c>
      <c r="O155" s="58"/>
      <c r="P155" s="163">
        <f t="shared" ref="P155:P168" si="11">O155*H155</f>
        <v>0</v>
      </c>
      <c r="Q155" s="163">
        <v>0</v>
      </c>
      <c r="R155" s="163">
        <f t="shared" ref="R155:R168" si="12">Q155*H155</f>
        <v>0</v>
      </c>
      <c r="S155" s="163">
        <v>0</v>
      </c>
      <c r="T155" s="164">
        <f t="shared" ref="T155:T168" si="13"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217</v>
      </c>
      <c r="AT155" s="165" t="s">
        <v>213</v>
      </c>
      <c r="AU155" s="165" t="s">
        <v>84</v>
      </c>
      <c r="AY155" s="14" t="s">
        <v>211</v>
      </c>
      <c r="BE155" s="166">
        <f t="shared" ref="BE155:BE168" si="14">IF(N155="základná",J155,0)</f>
        <v>0</v>
      </c>
      <c r="BF155" s="166">
        <f t="shared" ref="BF155:BF168" si="15">IF(N155="znížená",J155,0)</f>
        <v>0</v>
      </c>
      <c r="BG155" s="166">
        <f t="shared" ref="BG155:BG168" si="16">IF(N155="zákl. prenesená",J155,0)</f>
        <v>0</v>
      </c>
      <c r="BH155" s="166">
        <f t="shared" ref="BH155:BH168" si="17">IF(N155="zníž. prenesená",J155,0)</f>
        <v>0</v>
      </c>
      <c r="BI155" s="166">
        <f t="shared" ref="BI155:BI168" si="18">IF(N155="nulová",J155,0)</f>
        <v>0</v>
      </c>
      <c r="BJ155" s="14" t="s">
        <v>84</v>
      </c>
      <c r="BK155" s="166">
        <f t="shared" ref="BK155:BK168" si="19">ROUND(I155*H155,2)</f>
        <v>0</v>
      </c>
      <c r="BL155" s="14" t="s">
        <v>217</v>
      </c>
      <c r="BM155" s="165" t="s">
        <v>243</v>
      </c>
    </row>
    <row r="156" spans="1:65" s="2" customFormat="1" ht="24.2" customHeight="1" x14ac:dyDescent="0.2">
      <c r="A156" s="29"/>
      <c r="B156" s="152"/>
      <c r="C156" s="153" t="s">
        <v>244</v>
      </c>
      <c r="D156" s="153" t="s">
        <v>213</v>
      </c>
      <c r="E156" s="154" t="s">
        <v>1240</v>
      </c>
      <c r="F156" s="155" t="s">
        <v>1241</v>
      </c>
      <c r="G156" s="156" t="s">
        <v>385</v>
      </c>
      <c r="H156" s="157">
        <v>1</v>
      </c>
      <c r="I156" s="158"/>
      <c r="J156" s="159">
        <f t="shared" si="10"/>
        <v>0</v>
      </c>
      <c r="K156" s="160"/>
      <c r="L156" s="30"/>
      <c r="M156" s="161" t="s">
        <v>1</v>
      </c>
      <c r="N156" s="162" t="s">
        <v>37</v>
      </c>
      <c r="O156" s="58"/>
      <c r="P156" s="163">
        <f t="shared" si="11"/>
        <v>0</v>
      </c>
      <c r="Q156" s="163">
        <v>0</v>
      </c>
      <c r="R156" s="163">
        <f t="shared" si="12"/>
        <v>0</v>
      </c>
      <c r="S156" s="163">
        <v>0</v>
      </c>
      <c r="T156" s="164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217</v>
      </c>
      <c r="AT156" s="165" t="s">
        <v>213</v>
      </c>
      <c r="AU156" s="165" t="s">
        <v>84</v>
      </c>
      <c r="AY156" s="14" t="s">
        <v>211</v>
      </c>
      <c r="BE156" s="166">
        <f t="shared" si="14"/>
        <v>0</v>
      </c>
      <c r="BF156" s="166">
        <f t="shared" si="15"/>
        <v>0</v>
      </c>
      <c r="BG156" s="166">
        <f t="shared" si="16"/>
        <v>0</v>
      </c>
      <c r="BH156" s="166">
        <f t="shared" si="17"/>
        <v>0</v>
      </c>
      <c r="BI156" s="166">
        <f t="shared" si="18"/>
        <v>0</v>
      </c>
      <c r="BJ156" s="14" t="s">
        <v>84</v>
      </c>
      <c r="BK156" s="166">
        <f t="shared" si="19"/>
        <v>0</v>
      </c>
      <c r="BL156" s="14" t="s">
        <v>217</v>
      </c>
      <c r="BM156" s="165" t="s">
        <v>247</v>
      </c>
    </row>
    <row r="157" spans="1:65" s="2" customFormat="1" ht="24.2" customHeight="1" x14ac:dyDescent="0.2">
      <c r="A157" s="29"/>
      <c r="B157" s="152"/>
      <c r="C157" s="153" t="s">
        <v>231</v>
      </c>
      <c r="D157" s="153" t="s">
        <v>213</v>
      </c>
      <c r="E157" s="154" t="s">
        <v>1242</v>
      </c>
      <c r="F157" s="155" t="s">
        <v>1243</v>
      </c>
      <c r="G157" s="156" t="s">
        <v>385</v>
      </c>
      <c r="H157" s="157">
        <v>1</v>
      </c>
      <c r="I157" s="158"/>
      <c r="J157" s="159">
        <f t="shared" si="10"/>
        <v>0</v>
      </c>
      <c r="K157" s="160"/>
      <c r="L157" s="30"/>
      <c r="M157" s="161" t="s">
        <v>1</v>
      </c>
      <c r="N157" s="162" t="s">
        <v>37</v>
      </c>
      <c r="O157" s="58"/>
      <c r="P157" s="163">
        <f t="shared" si="11"/>
        <v>0</v>
      </c>
      <c r="Q157" s="163">
        <v>2.8764040000000001E-2</v>
      </c>
      <c r="R157" s="163">
        <f t="shared" si="12"/>
        <v>2.8764040000000001E-2</v>
      </c>
      <c r="S157" s="163">
        <v>0</v>
      </c>
      <c r="T157" s="164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217</v>
      </c>
      <c r="AT157" s="165" t="s">
        <v>213</v>
      </c>
      <c r="AU157" s="165" t="s">
        <v>84</v>
      </c>
      <c r="AY157" s="14" t="s">
        <v>211</v>
      </c>
      <c r="BE157" s="166">
        <f t="shared" si="14"/>
        <v>0</v>
      </c>
      <c r="BF157" s="166">
        <f t="shared" si="15"/>
        <v>0</v>
      </c>
      <c r="BG157" s="166">
        <f t="shared" si="16"/>
        <v>0</v>
      </c>
      <c r="BH157" s="166">
        <f t="shared" si="17"/>
        <v>0</v>
      </c>
      <c r="BI157" s="166">
        <f t="shared" si="18"/>
        <v>0</v>
      </c>
      <c r="BJ157" s="14" t="s">
        <v>84</v>
      </c>
      <c r="BK157" s="166">
        <f t="shared" si="19"/>
        <v>0</v>
      </c>
      <c r="BL157" s="14" t="s">
        <v>217</v>
      </c>
      <c r="BM157" s="165" t="s">
        <v>1244</v>
      </c>
    </row>
    <row r="158" spans="1:65" s="2" customFormat="1" ht="24.2" customHeight="1" x14ac:dyDescent="0.2">
      <c r="A158" s="29"/>
      <c r="B158" s="152"/>
      <c r="C158" s="153" t="s">
        <v>251</v>
      </c>
      <c r="D158" s="153" t="s">
        <v>213</v>
      </c>
      <c r="E158" s="154" t="s">
        <v>1245</v>
      </c>
      <c r="F158" s="155" t="s">
        <v>1246</v>
      </c>
      <c r="G158" s="156" t="s">
        <v>385</v>
      </c>
      <c r="H158" s="157">
        <v>2</v>
      </c>
      <c r="I158" s="158"/>
      <c r="J158" s="159">
        <f t="shared" si="10"/>
        <v>0</v>
      </c>
      <c r="K158" s="160"/>
      <c r="L158" s="30"/>
      <c r="M158" s="161" t="s">
        <v>1</v>
      </c>
      <c r="N158" s="162" t="s">
        <v>37</v>
      </c>
      <c r="O158" s="58"/>
      <c r="P158" s="163">
        <f t="shared" si="11"/>
        <v>0</v>
      </c>
      <c r="Q158" s="163">
        <v>3.4476039999999999E-2</v>
      </c>
      <c r="R158" s="163">
        <f t="shared" si="12"/>
        <v>6.8952079999999999E-2</v>
      </c>
      <c r="S158" s="163">
        <v>0</v>
      </c>
      <c r="T158" s="164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217</v>
      </c>
      <c r="AT158" s="165" t="s">
        <v>213</v>
      </c>
      <c r="AU158" s="165" t="s">
        <v>84</v>
      </c>
      <c r="AY158" s="14" t="s">
        <v>211</v>
      </c>
      <c r="BE158" s="166">
        <f t="shared" si="14"/>
        <v>0</v>
      </c>
      <c r="BF158" s="166">
        <f t="shared" si="15"/>
        <v>0</v>
      </c>
      <c r="BG158" s="166">
        <f t="shared" si="16"/>
        <v>0</v>
      </c>
      <c r="BH158" s="166">
        <f t="shared" si="17"/>
        <v>0</v>
      </c>
      <c r="BI158" s="166">
        <f t="shared" si="18"/>
        <v>0</v>
      </c>
      <c r="BJ158" s="14" t="s">
        <v>84</v>
      </c>
      <c r="BK158" s="166">
        <f t="shared" si="19"/>
        <v>0</v>
      </c>
      <c r="BL158" s="14" t="s">
        <v>217</v>
      </c>
      <c r="BM158" s="165" t="s">
        <v>1247</v>
      </c>
    </row>
    <row r="159" spans="1:65" s="2" customFormat="1" ht="24.2" customHeight="1" x14ac:dyDescent="0.2">
      <c r="A159" s="29"/>
      <c r="B159" s="152"/>
      <c r="C159" s="153" t="s">
        <v>234</v>
      </c>
      <c r="D159" s="153" t="s">
        <v>213</v>
      </c>
      <c r="E159" s="154" t="s">
        <v>1248</v>
      </c>
      <c r="F159" s="155" t="s">
        <v>1249</v>
      </c>
      <c r="G159" s="156" t="s">
        <v>385</v>
      </c>
      <c r="H159" s="157">
        <v>3</v>
      </c>
      <c r="I159" s="158"/>
      <c r="J159" s="159">
        <f t="shared" si="10"/>
        <v>0</v>
      </c>
      <c r="K159" s="160"/>
      <c r="L159" s="30"/>
      <c r="M159" s="161" t="s">
        <v>1</v>
      </c>
      <c r="N159" s="162" t="s">
        <v>37</v>
      </c>
      <c r="O159" s="58"/>
      <c r="P159" s="163">
        <f t="shared" si="11"/>
        <v>0</v>
      </c>
      <c r="Q159" s="163">
        <v>7.1808040000000004E-2</v>
      </c>
      <c r="R159" s="163">
        <f t="shared" si="12"/>
        <v>0.21542412</v>
      </c>
      <c r="S159" s="163">
        <v>0</v>
      </c>
      <c r="T159" s="164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217</v>
      </c>
      <c r="AT159" s="165" t="s">
        <v>213</v>
      </c>
      <c r="AU159" s="165" t="s">
        <v>84</v>
      </c>
      <c r="AY159" s="14" t="s">
        <v>211</v>
      </c>
      <c r="BE159" s="166">
        <f t="shared" si="14"/>
        <v>0</v>
      </c>
      <c r="BF159" s="166">
        <f t="shared" si="15"/>
        <v>0</v>
      </c>
      <c r="BG159" s="166">
        <f t="shared" si="16"/>
        <v>0</v>
      </c>
      <c r="BH159" s="166">
        <f t="shared" si="17"/>
        <v>0</v>
      </c>
      <c r="BI159" s="166">
        <f t="shared" si="18"/>
        <v>0</v>
      </c>
      <c r="BJ159" s="14" t="s">
        <v>84</v>
      </c>
      <c r="BK159" s="166">
        <f t="shared" si="19"/>
        <v>0</v>
      </c>
      <c r="BL159" s="14" t="s">
        <v>217</v>
      </c>
      <c r="BM159" s="165" t="s">
        <v>1250</v>
      </c>
    </row>
    <row r="160" spans="1:65" s="2" customFormat="1" ht="24.2" customHeight="1" x14ac:dyDescent="0.2">
      <c r="A160" s="29"/>
      <c r="B160" s="152"/>
      <c r="C160" s="153" t="s">
        <v>259</v>
      </c>
      <c r="D160" s="153" t="s">
        <v>213</v>
      </c>
      <c r="E160" s="154" t="s">
        <v>1251</v>
      </c>
      <c r="F160" s="155" t="s">
        <v>1252</v>
      </c>
      <c r="G160" s="156" t="s">
        <v>216</v>
      </c>
      <c r="H160" s="157">
        <v>2.2000000000000002</v>
      </c>
      <c r="I160" s="158"/>
      <c r="J160" s="159">
        <f t="shared" si="10"/>
        <v>0</v>
      </c>
      <c r="K160" s="160"/>
      <c r="L160" s="30"/>
      <c r="M160" s="161" t="s">
        <v>1</v>
      </c>
      <c r="N160" s="162" t="s">
        <v>37</v>
      </c>
      <c r="O160" s="58"/>
      <c r="P160" s="163">
        <f t="shared" si="11"/>
        <v>0</v>
      </c>
      <c r="Q160" s="163">
        <v>0</v>
      </c>
      <c r="R160" s="163">
        <f t="shared" si="12"/>
        <v>0</v>
      </c>
      <c r="S160" s="163">
        <v>0</v>
      </c>
      <c r="T160" s="164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217</v>
      </c>
      <c r="AT160" s="165" t="s">
        <v>213</v>
      </c>
      <c r="AU160" s="165" t="s">
        <v>84</v>
      </c>
      <c r="AY160" s="14" t="s">
        <v>211</v>
      </c>
      <c r="BE160" s="166">
        <f t="shared" si="14"/>
        <v>0</v>
      </c>
      <c r="BF160" s="166">
        <f t="shared" si="15"/>
        <v>0</v>
      </c>
      <c r="BG160" s="166">
        <f t="shared" si="16"/>
        <v>0</v>
      </c>
      <c r="BH160" s="166">
        <f t="shared" si="17"/>
        <v>0</v>
      </c>
      <c r="BI160" s="166">
        <f t="shared" si="18"/>
        <v>0</v>
      </c>
      <c r="BJ160" s="14" t="s">
        <v>84</v>
      </c>
      <c r="BK160" s="166">
        <f t="shared" si="19"/>
        <v>0</v>
      </c>
      <c r="BL160" s="14" t="s">
        <v>217</v>
      </c>
      <c r="BM160" s="165" t="s">
        <v>250</v>
      </c>
    </row>
    <row r="161" spans="1:65" s="2" customFormat="1" ht="24.2" customHeight="1" x14ac:dyDescent="0.2">
      <c r="A161" s="29"/>
      <c r="B161" s="152"/>
      <c r="C161" s="153" t="s">
        <v>239</v>
      </c>
      <c r="D161" s="153" t="s">
        <v>213</v>
      </c>
      <c r="E161" s="154" t="s">
        <v>1253</v>
      </c>
      <c r="F161" s="155" t="s">
        <v>1254</v>
      </c>
      <c r="G161" s="156" t="s">
        <v>216</v>
      </c>
      <c r="H161" s="157">
        <v>7.3</v>
      </c>
      <c r="I161" s="158"/>
      <c r="J161" s="159">
        <f t="shared" si="10"/>
        <v>0</v>
      </c>
      <c r="K161" s="160"/>
      <c r="L161" s="30"/>
      <c r="M161" s="161" t="s">
        <v>1</v>
      </c>
      <c r="N161" s="162" t="s">
        <v>37</v>
      </c>
      <c r="O161" s="58"/>
      <c r="P161" s="163">
        <f t="shared" si="11"/>
        <v>0</v>
      </c>
      <c r="Q161" s="163">
        <v>0</v>
      </c>
      <c r="R161" s="163">
        <f t="shared" si="12"/>
        <v>0</v>
      </c>
      <c r="S161" s="163">
        <v>0</v>
      </c>
      <c r="T161" s="164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217</v>
      </c>
      <c r="AT161" s="165" t="s">
        <v>213</v>
      </c>
      <c r="AU161" s="165" t="s">
        <v>84</v>
      </c>
      <c r="AY161" s="14" t="s">
        <v>211</v>
      </c>
      <c r="BE161" s="166">
        <f t="shared" si="14"/>
        <v>0</v>
      </c>
      <c r="BF161" s="166">
        <f t="shared" si="15"/>
        <v>0</v>
      </c>
      <c r="BG161" s="166">
        <f t="shared" si="16"/>
        <v>0</v>
      </c>
      <c r="BH161" s="166">
        <f t="shared" si="17"/>
        <v>0</v>
      </c>
      <c r="BI161" s="166">
        <f t="shared" si="18"/>
        <v>0</v>
      </c>
      <c r="BJ161" s="14" t="s">
        <v>84</v>
      </c>
      <c r="BK161" s="166">
        <f t="shared" si="19"/>
        <v>0</v>
      </c>
      <c r="BL161" s="14" t="s">
        <v>217</v>
      </c>
      <c r="BM161" s="165" t="s">
        <v>254</v>
      </c>
    </row>
    <row r="162" spans="1:65" s="2" customFormat="1" ht="24.2" customHeight="1" x14ac:dyDescent="0.2">
      <c r="A162" s="29"/>
      <c r="B162" s="152"/>
      <c r="C162" s="153" t="s">
        <v>267</v>
      </c>
      <c r="D162" s="153" t="s">
        <v>213</v>
      </c>
      <c r="E162" s="154" t="s">
        <v>1255</v>
      </c>
      <c r="F162" s="155" t="s">
        <v>1256</v>
      </c>
      <c r="G162" s="156" t="s">
        <v>216</v>
      </c>
      <c r="H162" s="157">
        <v>1.4</v>
      </c>
      <c r="I162" s="158"/>
      <c r="J162" s="159">
        <f t="shared" si="10"/>
        <v>0</v>
      </c>
      <c r="K162" s="160"/>
      <c r="L162" s="30"/>
      <c r="M162" s="161" t="s">
        <v>1</v>
      </c>
      <c r="N162" s="162" t="s">
        <v>37</v>
      </c>
      <c r="O162" s="58"/>
      <c r="P162" s="163">
        <f t="shared" si="11"/>
        <v>0</v>
      </c>
      <c r="Q162" s="163">
        <v>0</v>
      </c>
      <c r="R162" s="163">
        <f t="shared" si="12"/>
        <v>0</v>
      </c>
      <c r="S162" s="163">
        <v>0</v>
      </c>
      <c r="T162" s="164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217</v>
      </c>
      <c r="AT162" s="165" t="s">
        <v>213</v>
      </c>
      <c r="AU162" s="165" t="s">
        <v>84</v>
      </c>
      <c r="AY162" s="14" t="s">
        <v>211</v>
      </c>
      <c r="BE162" s="166">
        <f t="shared" si="14"/>
        <v>0</v>
      </c>
      <c r="BF162" s="166">
        <f t="shared" si="15"/>
        <v>0</v>
      </c>
      <c r="BG162" s="166">
        <f t="shared" si="16"/>
        <v>0</v>
      </c>
      <c r="BH162" s="166">
        <f t="shared" si="17"/>
        <v>0</v>
      </c>
      <c r="BI162" s="166">
        <f t="shared" si="18"/>
        <v>0</v>
      </c>
      <c r="BJ162" s="14" t="s">
        <v>84</v>
      </c>
      <c r="BK162" s="166">
        <f t="shared" si="19"/>
        <v>0</v>
      </c>
      <c r="BL162" s="14" t="s">
        <v>217</v>
      </c>
      <c r="BM162" s="165" t="s">
        <v>266</v>
      </c>
    </row>
    <row r="163" spans="1:65" s="2" customFormat="1" ht="24.2" customHeight="1" x14ac:dyDescent="0.2">
      <c r="A163" s="29"/>
      <c r="B163" s="152"/>
      <c r="C163" s="153" t="s">
        <v>243</v>
      </c>
      <c r="D163" s="153" t="s">
        <v>213</v>
      </c>
      <c r="E163" s="154" t="s">
        <v>1257</v>
      </c>
      <c r="F163" s="155" t="s">
        <v>1258</v>
      </c>
      <c r="G163" s="156" t="s">
        <v>216</v>
      </c>
      <c r="H163" s="157">
        <v>5.5</v>
      </c>
      <c r="I163" s="158"/>
      <c r="J163" s="159">
        <f t="shared" si="10"/>
        <v>0</v>
      </c>
      <c r="K163" s="160"/>
      <c r="L163" s="30"/>
      <c r="M163" s="161" t="s">
        <v>1</v>
      </c>
      <c r="N163" s="162" t="s">
        <v>37</v>
      </c>
      <c r="O163" s="58"/>
      <c r="P163" s="163">
        <f t="shared" si="11"/>
        <v>0</v>
      </c>
      <c r="Q163" s="163">
        <v>0</v>
      </c>
      <c r="R163" s="163">
        <f t="shared" si="12"/>
        <v>0</v>
      </c>
      <c r="S163" s="163">
        <v>0</v>
      </c>
      <c r="T163" s="164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217</v>
      </c>
      <c r="AT163" s="165" t="s">
        <v>213</v>
      </c>
      <c r="AU163" s="165" t="s">
        <v>84</v>
      </c>
      <c r="AY163" s="14" t="s">
        <v>211</v>
      </c>
      <c r="BE163" s="166">
        <f t="shared" si="14"/>
        <v>0</v>
      </c>
      <c r="BF163" s="166">
        <f t="shared" si="15"/>
        <v>0</v>
      </c>
      <c r="BG163" s="166">
        <f t="shared" si="16"/>
        <v>0</v>
      </c>
      <c r="BH163" s="166">
        <f t="shared" si="17"/>
        <v>0</v>
      </c>
      <c r="BI163" s="166">
        <f t="shared" si="18"/>
        <v>0</v>
      </c>
      <c r="BJ163" s="14" t="s">
        <v>84</v>
      </c>
      <c r="BK163" s="166">
        <f t="shared" si="19"/>
        <v>0</v>
      </c>
      <c r="BL163" s="14" t="s">
        <v>217</v>
      </c>
      <c r="BM163" s="165" t="s">
        <v>270</v>
      </c>
    </row>
    <row r="164" spans="1:65" s="2" customFormat="1" ht="21.75" customHeight="1" x14ac:dyDescent="0.2">
      <c r="A164" s="29"/>
      <c r="B164" s="152"/>
      <c r="C164" s="153" t="s">
        <v>274</v>
      </c>
      <c r="D164" s="153" t="s">
        <v>213</v>
      </c>
      <c r="E164" s="154" t="s">
        <v>1259</v>
      </c>
      <c r="F164" s="155" t="s">
        <v>1260</v>
      </c>
      <c r="G164" s="156" t="s">
        <v>223</v>
      </c>
      <c r="H164" s="157">
        <v>0.9</v>
      </c>
      <c r="I164" s="158"/>
      <c r="J164" s="159">
        <f t="shared" si="10"/>
        <v>0</v>
      </c>
      <c r="K164" s="160"/>
      <c r="L164" s="30"/>
      <c r="M164" s="161" t="s">
        <v>1</v>
      </c>
      <c r="N164" s="162" t="s">
        <v>37</v>
      </c>
      <c r="O164" s="58"/>
      <c r="P164" s="163">
        <f t="shared" si="11"/>
        <v>0</v>
      </c>
      <c r="Q164" s="163">
        <v>0</v>
      </c>
      <c r="R164" s="163">
        <f t="shared" si="12"/>
        <v>0</v>
      </c>
      <c r="S164" s="163">
        <v>0</v>
      </c>
      <c r="T164" s="164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217</v>
      </c>
      <c r="AT164" s="165" t="s">
        <v>213</v>
      </c>
      <c r="AU164" s="165" t="s">
        <v>84</v>
      </c>
      <c r="AY164" s="14" t="s">
        <v>211</v>
      </c>
      <c r="BE164" s="166">
        <f t="shared" si="14"/>
        <v>0</v>
      </c>
      <c r="BF164" s="166">
        <f t="shared" si="15"/>
        <v>0</v>
      </c>
      <c r="BG164" s="166">
        <f t="shared" si="16"/>
        <v>0</v>
      </c>
      <c r="BH164" s="166">
        <f t="shared" si="17"/>
        <v>0</v>
      </c>
      <c r="BI164" s="166">
        <f t="shared" si="18"/>
        <v>0</v>
      </c>
      <c r="BJ164" s="14" t="s">
        <v>84</v>
      </c>
      <c r="BK164" s="166">
        <f t="shared" si="19"/>
        <v>0</v>
      </c>
      <c r="BL164" s="14" t="s">
        <v>217</v>
      </c>
      <c r="BM164" s="165" t="s">
        <v>273</v>
      </c>
    </row>
    <row r="165" spans="1:65" s="2" customFormat="1" ht="24.2" customHeight="1" x14ac:dyDescent="0.2">
      <c r="A165" s="29"/>
      <c r="B165" s="152"/>
      <c r="C165" s="153" t="s">
        <v>247</v>
      </c>
      <c r="D165" s="153" t="s">
        <v>213</v>
      </c>
      <c r="E165" s="154" t="s">
        <v>1261</v>
      </c>
      <c r="F165" s="155" t="s">
        <v>1262</v>
      </c>
      <c r="G165" s="156" t="s">
        <v>216</v>
      </c>
      <c r="H165" s="157">
        <v>6.2</v>
      </c>
      <c r="I165" s="158"/>
      <c r="J165" s="159">
        <f t="shared" si="10"/>
        <v>0</v>
      </c>
      <c r="K165" s="160"/>
      <c r="L165" s="30"/>
      <c r="M165" s="161" t="s">
        <v>1</v>
      </c>
      <c r="N165" s="162" t="s">
        <v>37</v>
      </c>
      <c r="O165" s="58"/>
      <c r="P165" s="163">
        <f t="shared" si="11"/>
        <v>0</v>
      </c>
      <c r="Q165" s="163">
        <v>0</v>
      </c>
      <c r="R165" s="163">
        <f t="shared" si="12"/>
        <v>0</v>
      </c>
      <c r="S165" s="163">
        <v>0</v>
      </c>
      <c r="T165" s="164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217</v>
      </c>
      <c r="AT165" s="165" t="s">
        <v>213</v>
      </c>
      <c r="AU165" s="165" t="s">
        <v>84</v>
      </c>
      <c r="AY165" s="14" t="s">
        <v>211</v>
      </c>
      <c r="BE165" s="166">
        <f t="shared" si="14"/>
        <v>0</v>
      </c>
      <c r="BF165" s="166">
        <f t="shared" si="15"/>
        <v>0</v>
      </c>
      <c r="BG165" s="166">
        <f t="shared" si="16"/>
        <v>0</v>
      </c>
      <c r="BH165" s="166">
        <f t="shared" si="17"/>
        <v>0</v>
      </c>
      <c r="BI165" s="166">
        <f t="shared" si="18"/>
        <v>0</v>
      </c>
      <c r="BJ165" s="14" t="s">
        <v>84</v>
      </c>
      <c r="BK165" s="166">
        <f t="shared" si="19"/>
        <v>0</v>
      </c>
      <c r="BL165" s="14" t="s">
        <v>217</v>
      </c>
      <c r="BM165" s="165" t="s">
        <v>277</v>
      </c>
    </row>
    <row r="166" spans="1:65" s="2" customFormat="1" ht="24.2" customHeight="1" x14ac:dyDescent="0.2">
      <c r="A166" s="29"/>
      <c r="B166" s="152"/>
      <c r="C166" s="153" t="s">
        <v>281</v>
      </c>
      <c r="D166" s="153" t="s">
        <v>213</v>
      </c>
      <c r="E166" s="154" t="s">
        <v>1263</v>
      </c>
      <c r="F166" s="155" t="s">
        <v>1264</v>
      </c>
      <c r="G166" s="156" t="s">
        <v>216</v>
      </c>
      <c r="H166" s="157">
        <v>6.2</v>
      </c>
      <c r="I166" s="158"/>
      <c r="J166" s="159">
        <f t="shared" si="10"/>
        <v>0</v>
      </c>
      <c r="K166" s="160"/>
      <c r="L166" s="30"/>
      <c r="M166" s="161" t="s">
        <v>1</v>
      </c>
      <c r="N166" s="162" t="s">
        <v>37</v>
      </c>
      <c r="O166" s="58"/>
      <c r="P166" s="163">
        <f t="shared" si="11"/>
        <v>0</v>
      </c>
      <c r="Q166" s="163">
        <v>0</v>
      </c>
      <c r="R166" s="163">
        <f t="shared" si="12"/>
        <v>0</v>
      </c>
      <c r="S166" s="163">
        <v>0</v>
      </c>
      <c r="T166" s="164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217</v>
      </c>
      <c r="AT166" s="165" t="s">
        <v>213</v>
      </c>
      <c r="AU166" s="165" t="s">
        <v>84</v>
      </c>
      <c r="AY166" s="14" t="s">
        <v>211</v>
      </c>
      <c r="BE166" s="166">
        <f t="shared" si="14"/>
        <v>0</v>
      </c>
      <c r="BF166" s="166">
        <f t="shared" si="15"/>
        <v>0</v>
      </c>
      <c r="BG166" s="166">
        <f t="shared" si="16"/>
        <v>0</v>
      </c>
      <c r="BH166" s="166">
        <f t="shared" si="17"/>
        <v>0</v>
      </c>
      <c r="BI166" s="166">
        <f t="shared" si="18"/>
        <v>0</v>
      </c>
      <c r="BJ166" s="14" t="s">
        <v>84</v>
      </c>
      <c r="BK166" s="166">
        <f t="shared" si="19"/>
        <v>0</v>
      </c>
      <c r="BL166" s="14" t="s">
        <v>217</v>
      </c>
      <c r="BM166" s="165" t="s">
        <v>280</v>
      </c>
    </row>
    <row r="167" spans="1:65" s="2" customFormat="1" ht="33" customHeight="1" x14ac:dyDescent="0.2">
      <c r="A167" s="29"/>
      <c r="B167" s="152"/>
      <c r="C167" s="153" t="s">
        <v>250</v>
      </c>
      <c r="D167" s="153" t="s">
        <v>213</v>
      </c>
      <c r="E167" s="154" t="s">
        <v>1265</v>
      </c>
      <c r="F167" s="155" t="s">
        <v>1266</v>
      </c>
      <c r="G167" s="156" t="s">
        <v>216</v>
      </c>
      <c r="H167" s="157">
        <v>40.1</v>
      </c>
      <c r="I167" s="158"/>
      <c r="J167" s="159">
        <f t="shared" si="10"/>
        <v>0</v>
      </c>
      <c r="K167" s="160"/>
      <c r="L167" s="30"/>
      <c r="M167" s="161" t="s">
        <v>1</v>
      </c>
      <c r="N167" s="162" t="s">
        <v>37</v>
      </c>
      <c r="O167" s="58"/>
      <c r="P167" s="163">
        <f t="shared" si="11"/>
        <v>0</v>
      </c>
      <c r="Q167" s="163">
        <v>0</v>
      </c>
      <c r="R167" s="163">
        <f t="shared" si="12"/>
        <v>0</v>
      </c>
      <c r="S167" s="163">
        <v>0</v>
      </c>
      <c r="T167" s="164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217</v>
      </c>
      <c r="AT167" s="165" t="s">
        <v>213</v>
      </c>
      <c r="AU167" s="165" t="s">
        <v>84</v>
      </c>
      <c r="AY167" s="14" t="s">
        <v>211</v>
      </c>
      <c r="BE167" s="166">
        <f t="shared" si="14"/>
        <v>0</v>
      </c>
      <c r="BF167" s="166">
        <f t="shared" si="15"/>
        <v>0</v>
      </c>
      <c r="BG167" s="166">
        <f t="shared" si="16"/>
        <v>0</v>
      </c>
      <c r="BH167" s="166">
        <f t="shared" si="17"/>
        <v>0</v>
      </c>
      <c r="BI167" s="166">
        <f t="shared" si="18"/>
        <v>0</v>
      </c>
      <c r="BJ167" s="14" t="s">
        <v>84</v>
      </c>
      <c r="BK167" s="166">
        <f t="shared" si="19"/>
        <v>0</v>
      </c>
      <c r="BL167" s="14" t="s">
        <v>217</v>
      </c>
      <c r="BM167" s="165" t="s">
        <v>284</v>
      </c>
    </row>
    <row r="168" spans="1:65" s="2" customFormat="1" ht="33" customHeight="1" x14ac:dyDescent="0.2">
      <c r="A168" s="29"/>
      <c r="B168" s="152"/>
      <c r="C168" s="153" t="s">
        <v>288</v>
      </c>
      <c r="D168" s="153" t="s">
        <v>213</v>
      </c>
      <c r="E168" s="154" t="s">
        <v>1267</v>
      </c>
      <c r="F168" s="155" t="s">
        <v>1268</v>
      </c>
      <c r="G168" s="156" t="s">
        <v>216</v>
      </c>
      <c r="H168" s="157">
        <v>39.6</v>
      </c>
      <c r="I168" s="158"/>
      <c r="J168" s="159">
        <f t="shared" si="10"/>
        <v>0</v>
      </c>
      <c r="K168" s="160"/>
      <c r="L168" s="30"/>
      <c r="M168" s="161" t="s">
        <v>1</v>
      </c>
      <c r="N168" s="162" t="s">
        <v>37</v>
      </c>
      <c r="O168" s="58"/>
      <c r="P168" s="163">
        <f t="shared" si="11"/>
        <v>0</v>
      </c>
      <c r="Q168" s="163">
        <v>0</v>
      </c>
      <c r="R168" s="163">
        <f t="shared" si="12"/>
        <v>0</v>
      </c>
      <c r="S168" s="163">
        <v>0</v>
      </c>
      <c r="T168" s="164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217</v>
      </c>
      <c r="AT168" s="165" t="s">
        <v>213</v>
      </c>
      <c r="AU168" s="165" t="s">
        <v>84</v>
      </c>
      <c r="AY168" s="14" t="s">
        <v>211</v>
      </c>
      <c r="BE168" s="166">
        <f t="shared" si="14"/>
        <v>0</v>
      </c>
      <c r="BF168" s="166">
        <f t="shared" si="15"/>
        <v>0</v>
      </c>
      <c r="BG168" s="166">
        <f t="shared" si="16"/>
        <v>0</v>
      </c>
      <c r="BH168" s="166">
        <f t="shared" si="17"/>
        <v>0</v>
      </c>
      <c r="BI168" s="166">
        <f t="shared" si="18"/>
        <v>0</v>
      </c>
      <c r="BJ168" s="14" t="s">
        <v>84</v>
      </c>
      <c r="BK168" s="166">
        <f t="shared" si="19"/>
        <v>0</v>
      </c>
      <c r="BL168" s="14" t="s">
        <v>217</v>
      </c>
      <c r="BM168" s="165" t="s">
        <v>291</v>
      </c>
    </row>
    <row r="169" spans="1:65" s="12" customFormat="1" ht="22.9" customHeight="1" x14ac:dyDescent="0.2">
      <c r="B169" s="139"/>
      <c r="D169" s="140" t="s">
        <v>70</v>
      </c>
      <c r="E169" s="150" t="s">
        <v>217</v>
      </c>
      <c r="F169" s="150" t="s">
        <v>1269</v>
      </c>
      <c r="I169" s="142"/>
      <c r="J169" s="151">
        <f>BK169</f>
        <v>0</v>
      </c>
      <c r="L169" s="139"/>
      <c r="M169" s="144"/>
      <c r="N169" s="145"/>
      <c r="O169" s="145"/>
      <c r="P169" s="146">
        <f>SUM(P170:P179)</f>
        <v>0</v>
      </c>
      <c r="Q169" s="145"/>
      <c r="R169" s="146">
        <f>SUM(R170:R179)</f>
        <v>0</v>
      </c>
      <c r="S169" s="145"/>
      <c r="T169" s="147">
        <f>SUM(T170:T179)</f>
        <v>0</v>
      </c>
      <c r="AR169" s="140" t="s">
        <v>78</v>
      </c>
      <c r="AT169" s="148" t="s">
        <v>70</v>
      </c>
      <c r="AU169" s="148" t="s">
        <v>78</v>
      </c>
      <c r="AY169" s="140" t="s">
        <v>211</v>
      </c>
      <c r="BK169" s="149">
        <f>SUM(BK170:BK179)</f>
        <v>0</v>
      </c>
    </row>
    <row r="170" spans="1:65" s="2" customFormat="1" ht="24.2" customHeight="1" x14ac:dyDescent="0.2">
      <c r="A170" s="29"/>
      <c r="B170" s="152"/>
      <c r="C170" s="153" t="s">
        <v>254</v>
      </c>
      <c r="D170" s="153" t="s">
        <v>213</v>
      </c>
      <c r="E170" s="154" t="s">
        <v>1270</v>
      </c>
      <c r="F170" s="155" t="s">
        <v>1271</v>
      </c>
      <c r="G170" s="156" t="s">
        <v>223</v>
      </c>
      <c r="H170" s="157">
        <v>1.3</v>
      </c>
      <c r="I170" s="158"/>
      <c r="J170" s="159">
        <f t="shared" ref="J170:J179" si="20">ROUND(I170*H170,2)</f>
        <v>0</v>
      </c>
      <c r="K170" s="160"/>
      <c r="L170" s="30"/>
      <c r="M170" s="161" t="s">
        <v>1</v>
      </c>
      <c r="N170" s="162" t="s">
        <v>37</v>
      </c>
      <c r="O170" s="58"/>
      <c r="P170" s="163">
        <f t="shared" ref="P170:P179" si="21">O170*H170</f>
        <v>0</v>
      </c>
      <c r="Q170" s="163">
        <v>0</v>
      </c>
      <c r="R170" s="163">
        <f t="shared" ref="R170:R179" si="22">Q170*H170</f>
        <v>0</v>
      </c>
      <c r="S170" s="163">
        <v>0</v>
      </c>
      <c r="T170" s="164">
        <f t="shared" ref="T170:T179" si="23"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217</v>
      </c>
      <c r="AT170" s="165" t="s">
        <v>213</v>
      </c>
      <c r="AU170" s="165" t="s">
        <v>84</v>
      </c>
      <c r="AY170" s="14" t="s">
        <v>211</v>
      </c>
      <c r="BE170" s="166">
        <f t="shared" ref="BE170:BE179" si="24">IF(N170="základná",J170,0)</f>
        <v>0</v>
      </c>
      <c r="BF170" s="166">
        <f t="shared" ref="BF170:BF179" si="25">IF(N170="znížená",J170,0)</f>
        <v>0</v>
      </c>
      <c r="BG170" s="166">
        <f t="shared" ref="BG170:BG179" si="26">IF(N170="zákl. prenesená",J170,0)</f>
        <v>0</v>
      </c>
      <c r="BH170" s="166">
        <f t="shared" ref="BH170:BH179" si="27">IF(N170="zníž. prenesená",J170,0)</f>
        <v>0</v>
      </c>
      <c r="BI170" s="166">
        <f t="shared" ref="BI170:BI179" si="28">IF(N170="nulová",J170,0)</f>
        <v>0</v>
      </c>
      <c r="BJ170" s="14" t="s">
        <v>84</v>
      </c>
      <c r="BK170" s="166">
        <f t="shared" ref="BK170:BK179" si="29">ROUND(I170*H170,2)</f>
        <v>0</v>
      </c>
      <c r="BL170" s="14" t="s">
        <v>217</v>
      </c>
      <c r="BM170" s="165" t="s">
        <v>287</v>
      </c>
    </row>
    <row r="171" spans="1:65" s="2" customFormat="1" ht="21.75" customHeight="1" x14ac:dyDescent="0.2">
      <c r="A171" s="29"/>
      <c r="B171" s="152"/>
      <c r="C171" s="153" t="s">
        <v>7</v>
      </c>
      <c r="D171" s="153" t="s">
        <v>213</v>
      </c>
      <c r="E171" s="154" t="s">
        <v>1272</v>
      </c>
      <c r="F171" s="155" t="s">
        <v>1273</v>
      </c>
      <c r="G171" s="156" t="s">
        <v>216</v>
      </c>
      <c r="H171" s="157">
        <v>7.4</v>
      </c>
      <c r="I171" s="158"/>
      <c r="J171" s="159">
        <f t="shared" si="20"/>
        <v>0</v>
      </c>
      <c r="K171" s="160"/>
      <c r="L171" s="30"/>
      <c r="M171" s="161" t="s">
        <v>1</v>
      </c>
      <c r="N171" s="162" t="s">
        <v>37</v>
      </c>
      <c r="O171" s="58"/>
      <c r="P171" s="163">
        <f t="shared" si="21"/>
        <v>0</v>
      </c>
      <c r="Q171" s="163">
        <v>0</v>
      </c>
      <c r="R171" s="163">
        <f t="shared" si="22"/>
        <v>0</v>
      </c>
      <c r="S171" s="163">
        <v>0</v>
      </c>
      <c r="T171" s="164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217</v>
      </c>
      <c r="AT171" s="165" t="s">
        <v>213</v>
      </c>
      <c r="AU171" s="165" t="s">
        <v>84</v>
      </c>
      <c r="AY171" s="14" t="s">
        <v>211</v>
      </c>
      <c r="BE171" s="166">
        <f t="shared" si="24"/>
        <v>0</v>
      </c>
      <c r="BF171" s="166">
        <f t="shared" si="25"/>
        <v>0</v>
      </c>
      <c r="BG171" s="166">
        <f t="shared" si="26"/>
        <v>0</v>
      </c>
      <c r="BH171" s="166">
        <f t="shared" si="27"/>
        <v>0</v>
      </c>
      <c r="BI171" s="166">
        <f t="shared" si="28"/>
        <v>0</v>
      </c>
      <c r="BJ171" s="14" t="s">
        <v>84</v>
      </c>
      <c r="BK171" s="166">
        <f t="shared" si="29"/>
        <v>0</v>
      </c>
      <c r="BL171" s="14" t="s">
        <v>217</v>
      </c>
      <c r="BM171" s="165" t="s">
        <v>294</v>
      </c>
    </row>
    <row r="172" spans="1:65" s="2" customFormat="1" ht="24.2" customHeight="1" x14ac:dyDescent="0.2">
      <c r="A172" s="29"/>
      <c r="B172" s="152"/>
      <c r="C172" s="153" t="s">
        <v>266</v>
      </c>
      <c r="D172" s="153" t="s">
        <v>213</v>
      </c>
      <c r="E172" s="154" t="s">
        <v>1274</v>
      </c>
      <c r="F172" s="155" t="s">
        <v>1275</v>
      </c>
      <c r="G172" s="156" t="s">
        <v>216</v>
      </c>
      <c r="H172" s="157">
        <v>3.4</v>
      </c>
      <c r="I172" s="158"/>
      <c r="J172" s="159">
        <f t="shared" si="20"/>
        <v>0</v>
      </c>
      <c r="K172" s="160"/>
      <c r="L172" s="30"/>
      <c r="M172" s="161" t="s">
        <v>1</v>
      </c>
      <c r="N172" s="162" t="s">
        <v>37</v>
      </c>
      <c r="O172" s="58"/>
      <c r="P172" s="163">
        <f t="shared" si="21"/>
        <v>0</v>
      </c>
      <c r="Q172" s="163">
        <v>0</v>
      </c>
      <c r="R172" s="163">
        <f t="shared" si="22"/>
        <v>0</v>
      </c>
      <c r="S172" s="163">
        <v>0</v>
      </c>
      <c r="T172" s="164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217</v>
      </c>
      <c r="AT172" s="165" t="s">
        <v>213</v>
      </c>
      <c r="AU172" s="165" t="s">
        <v>84</v>
      </c>
      <c r="AY172" s="14" t="s">
        <v>211</v>
      </c>
      <c r="BE172" s="166">
        <f t="shared" si="24"/>
        <v>0</v>
      </c>
      <c r="BF172" s="166">
        <f t="shared" si="25"/>
        <v>0</v>
      </c>
      <c r="BG172" s="166">
        <f t="shared" si="26"/>
        <v>0</v>
      </c>
      <c r="BH172" s="166">
        <f t="shared" si="27"/>
        <v>0</v>
      </c>
      <c r="BI172" s="166">
        <f t="shared" si="28"/>
        <v>0</v>
      </c>
      <c r="BJ172" s="14" t="s">
        <v>84</v>
      </c>
      <c r="BK172" s="166">
        <f t="shared" si="29"/>
        <v>0</v>
      </c>
      <c r="BL172" s="14" t="s">
        <v>217</v>
      </c>
      <c r="BM172" s="165" t="s">
        <v>297</v>
      </c>
    </row>
    <row r="173" spans="1:65" s="2" customFormat="1" ht="37.9" customHeight="1" x14ac:dyDescent="0.2">
      <c r="A173" s="29"/>
      <c r="B173" s="152"/>
      <c r="C173" s="153" t="s">
        <v>301</v>
      </c>
      <c r="D173" s="153" t="s">
        <v>213</v>
      </c>
      <c r="E173" s="154" t="s">
        <v>1276</v>
      </c>
      <c r="F173" s="155" t="s">
        <v>1277</v>
      </c>
      <c r="G173" s="156" t="s">
        <v>238</v>
      </c>
      <c r="H173" s="157">
        <v>0.23499999999999999</v>
      </c>
      <c r="I173" s="158"/>
      <c r="J173" s="159">
        <f t="shared" si="20"/>
        <v>0</v>
      </c>
      <c r="K173" s="160"/>
      <c r="L173" s="30"/>
      <c r="M173" s="161" t="s">
        <v>1</v>
      </c>
      <c r="N173" s="162" t="s">
        <v>37</v>
      </c>
      <c r="O173" s="58"/>
      <c r="P173" s="163">
        <f t="shared" si="21"/>
        <v>0</v>
      </c>
      <c r="Q173" s="163">
        <v>0</v>
      </c>
      <c r="R173" s="163">
        <f t="shared" si="22"/>
        <v>0</v>
      </c>
      <c r="S173" s="163">
        <v>0</v>
      </c>
      <c r="T173" s="164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217</v>
      </c>
      <c r="AT173" s="165" t="s">
        <v>213</v>
      </c>
      <c r="AU173" s="165" t="s">
        <v>84</v>
      </c>
      <c r="AY173" s="14" t="s">
        <v>211</v>
      </c>
      <c r="BE173" s="166">
        <f t="shared" si="24"/>
        <v>0</v>
      </c>
      <c r="BF173" s="166">
        <f t="shared" si="25"/>
        <v>0</v>
      </c>
      <c r="BG173" s="166">
        <f t="shared" si="26"/>
        <v>0</v>
      </c>
      <c r="BH173" s="166">
        <f t="shared" si="27"/>
        <v>0</v>
      </c>
      <c r="BI173" s="166">
        <f t="shared" si="28"/>
        <v>0</v>
      </c>
      <c r="BJ173" s="14" t="s">
        <v>84</v>
      </c>
      <c r="BK173" s="166">
        <f t="shared" si="29"/>
        <v>0</v>
      </c>
      <c r="BL173" s="14" t="s">
        <v>217</v>
      </c>
      <c r="BM173" s="165" t="s">
        <v>300</v>
      </c>
    </row>
    <row r="174" spans="1:65" s="2" customFormat="1" ht="37.9" customHeight="1" x14ac:dyDescent="0.2">
      <c r="A174" s="29"/>
      <c r="B174" s="152"/>
      <c r="C174" s="153" t="s">
        <v>270</v>
      </c>
      <c r="D174" s="153" t="s">
        <v>213</v>
      </c>
      <c r="E174" s="154" t="s">
        <v>1278</v>
      </c>
      <c r="F174" s="155" t="s">
        <v>1279</v>
      </c>
      <c r="G174" s="156" t="s">
        <v>238</v>
      </c>
      <c r="H174" s="157">
        <v>0.23499999999999999</v>
      </c>
      <c r="I174" s="158"/>
      <c r="J174" s="159">
        <f t="shared" si="20"/>
        <v>0</v>
      </c>
      <c r="K174" s="160"/>
      <c r="L174" s="30"/>
      <c r="M174" s="161" t="s">
        <v>1</v>
      </c>
      <c r="N174" s="162" t="s">
        <v>37</v>
      </c>
      <c r="O174" s="58"/>
      <c r="P174" s="163">
        <f t="shared" si="21"/>
        <v>0</v>
      </c>
      <c r="Q174" s="163">
        <v>0</v>
      </c>
      <c r="R174" s="163">
        <f t="shared" si="22"/>
        <v>0</v>
      </c>
      <c r="S174" s="163">
        <v>0</v>
      </c>
      <c r="T174" s="164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217</v>
      </c>
      <c r="AT174" s="165" t="s">
        <v>213</v>
      </c>
      <c r="AU174" s="165" t="s">
        <v>84</v>
      </c>
      <c r="AY174" s="14" t="s">
        <v>211</v>
      </c>
      <c r="BE174" s="166">
        <f t="shared" si="24"/>
        <v>0</v>
      </c>
      <c r="BF174" s="166">
        <f t="shared" si="25"/>
        <v>0</v>
      </c>
      <c r="BG174" s="166">
        <f t="shared" si="26"/>
        <v>0</v>
      </c>
      <c r="BH174" s="166">
        <f t="shared" si="27"/>
        <v>0</v>
      </c>
      <c r="BI174" s="166">
        <f t="shared" si="28"/>
        <v>0</v>
      </c>
      <c r="BJ174" s="14" t="s">
        <v>84</v>
      </c>
      <c r="BK174" s="166">
        <f t="shared" si="29"/>
        <v>0</v>
      </c>
      <c r="BL174" s="14" t="s">
        <v>217</v>
      </c>
      <c r="BM174" s="165" t="s">
        <v>304</v>
      </c>
    </row>
    <row r="175" spans="1:65" s="2" customFormat="1" ht="21.75" customHeight="1" x14ac:dyDescent="0.2">
      <c r="A175" s="29"/>
      <c r="B175" s="152"/>
      <c r="C175" s="153" t="s">
        <v>308</v>
      </c>
      <c r="D175" s="153" t="s">
        <v>213</v>
      </c>
      <c r="E175" s="154" t="s">
        <v>1280</v>
      </c>
      <c r="F175" s="155" t="s">
        <v>1281</v>
      </c>
      <c r="G175" s="156" t="s">
        <v>223</v>
      </c>
      <c r="H175" s="157">
        <v>0.5</v>
      </c>
      <c r="I175" s="158"/>
      <c r="J175" s="159">
        <f t="shared" si="20"/>
        <v>0</v>
      </c>
      <c r="K175" s="160"/>
      <c r="L175" s="30"/>
      <c r="M175" s="161" t="s">
        <v>1</v>
      </c>
      <c r="N175" s="162" t="s">
        <v>37</v>
      </c>
      <c r="O175" s="58"/>
      <c r="P175" s="163">
        <f t="shared" si="21"/>
        <v>0</v>
      </c>
      <c r="Q175" s="163">
        <v>0</v>
      </c>
      <c r="R175" s="163">
        <f t="shared" si="22"/>
        <v>0</v>
      </c>
      <c r="S175" s="163">
        <v>0</v>
      </c>
      <c r="T175" s="164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217</v>
      </c>
      <c r="AT175" s="165" t="s">
        <v>213</v>
      </c>
      <c r="AU175" s="165" t="s">
        <v>84</v>
      </c>
      <c r="AY175" s="14" t="s">
        <v>211</v>
      </c>
      <c r="BE175" s="166">
        <f t="shared" si="24"/>
        <v>0</v>
      </c>
      <c r="BF175" s="166">
        <f t="shared" si="25"/>
        <v>0</v>
      </c>
      <c r="BG175" s="166">
        <f t="shared" si="26"/>
        <v>0</v>
      </c>
      <c r="BH175" s="166">
        <f t="shared" si="27"/>
        <v>0</v>
      </c>
      <c r="BI175" s="166">
        <f t="shared" si="28"/>
        <v>0</v>
      </c>
      <c r="BJ175" s="14" t="s">
        <v>84</v>
      </c>
      <c r="BK175" s="166">
        <f t="shared" si="29"/>
        <v>0</v>
      </c>
      <c r="BL175" s="14" t="s">
        <v>217</v>
      </c>
      <c r="BM175" s="165" t="s">
        <v>307</v>
      </c>
    </row>
    <row r="176" spans="1:65" s="2" customFormat="1" ht="21.75" customHeight="1" x14ac:dyDescent="0.2">
      <c r="A176" s="29"/>
      <c r="B176" s="152"/>
      <c r="C176" s="153" t="s">
        <v>273</v>
      </c>
      <c r="D176" s="153" t="s">
        <v>213</v>
      </c>
      <c r="E176" s="154" t="s">
        <v>1282</v>
      </c>
      <c r="F176" s="155" t="s">
        <v>1283</v>
      </c>
      <c r="G176" s="156" t="s">
        <v>223</v>
      </c>
      <c r="H176" s="157">
        <v>0.9</v>
      </c>
      <c r="I176" s="158"/>
      <c r="J176" s="159">
        <f t="shared" si="20"/>
        <v>0</v>
      </c>
      <c r="K176" s="160"/>
      <c r="L176" s="30"/>
      <c r="M176" s="161" t="s">
        <v>1</v>
      </c>
      <c r="N176" s="162" t="s">
        <v>37</v>
      </c>
      <c r="O176" s="58"/>
      <c r="P176" s="163">
        <f t="shared" si="21"/>
        <v>0</v>
      </c>
      <c r="Q176" s="163">
        <v>0</v>
      </c>
      <c r="R176" s="163">
        <f t="shared" si="22"/>
        <v>0</v>
      </c>
      <c r="S176" s="163">
        <v>0</v>
      </c>
      <c r="T176" s="164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217</v>
      </c>
      <c r="AT176" s="165" t="s">
        <v>213</v>
      </c>
      <c r="AU176" s="165" t="s">
        <v>84</v>
      </c>
      <c r="AY176" s="14" t="s">
        <v>211</v>
      </c>
      <c r="BE176" s="166">
        <f t="shared" si="24"/>
        <v>0</v>
      </c>
      <c r="BF176" s="166">
        <f t="shared" si="25"/>
        <v>0</v>
      </c>
      <c r="BG176" s="166">
        <f t="shared" si="26"/>
        <v>0</v>
      </c>
      <c r="BH176" s="166">
        <f t="shared" si="27"/>
        <v>0</v>
      </c>
      <c r="BI176" s="166">
        <f t="shared" si="28"/>
        <v>0</v>
      </c>
      <c r="BJ176" s="14" t="s">
        <v>84</v>
      </c>
      <c r="BK176" s="166">
        <f t="shared" si="29"/>
        <v>0</v>
      </c>
      <c r="BL176" s="14" t="s">
        <v>217</v>
      </c>
      <c r="BM176" s="165" t="s">
        <v>311</v>
      </c>
    </row>
    <row r="177" spans="1:65" s="2" customFormat="1" ht="24.2" customHeight="1" x14ac:dyDescent="0.2">
      <c r="A177" s="29"/>
      <c r="B177" s="152"/>
      <c r="C177" s="153" t="s">
        <v>316</v>
      </c>
      <c r="D177" s="153" t="s">
        <v>213</v>
      </c>
      <c r="E177" s="154" t="s">
        <v>1284</v>
      </c>
      <c r="F177" s="155" t="s">
        <v>1285</v>
      </c>
      <c r="G177" s="156" t="s">
        <v>216</v>
      </c>
      <c r="H177" s="157">
        <v>6.2</v>
      </c>
      <c r="I177" s="158"/>
      <c r="J177" s="159">
        <f t="shared" si="20"/>
        <v>0</v>
      </c>
      <c r="K177" s="160"/>
      <c r="L177" s="30"/>
      <c r="M177" s="161" t="s">
        <v>1</v>
      </c>
      <c r="N177" s="162" t="s">
        <v>37</v>
      </c>
      <c r="O177" s="58"/>
      <c r="P177" s="163">
        <f t="shared" si="21"/>
        <v>0</v>
      </c>
      <c r="Q177" s="163">
        <v>0</v>
      </c>
      <c r="R177" s="163">
        <f t="shared" si="22"/>
        <v>0</v>
      </c>
      <c r="S177" s="163">
        <v>0</v>
      </c>
      <c r="T177" s="164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217</v>
      </c>
      <c r="AT177" s="165" t="s">
        <v>213</v>
      </c>
      <c r="AU177" s="165" t="s">
        <v>84</v>
      </c>
      <c r="AY177" s="14" t="s">
        <v>211</v>
      </c>
      <c r="BE177" s="166">
        <f t="shared" si="24"/>
        <v>0</v>
      </c>
      <c r="BF177" s="166">
        <f t="shared" si="25"/>
        <v>0</v>
      </c>
      <c r="BG177" s="166">
        <f t="shared" si="26"/>
        <v>0</v>
      </c>
      <c r="BH177" s="166">
        <f t="shared" si="27"/>
        <v>0</v>
      </c>
      <c r="BI177" s="166">
        <f t="shared" si="28"/>
        <v>0</v>
      </c>
      <c r="BJ177" s="14" t="s">
        <v>84</v>
      </c>
      <c r="BK177" s="166">
        <f t="shared" si="29"/>
        <v>0</v>
      </c>
      <c r="BL177" s="14" t="s">
        <v>217</v>
      </c>
      <c r="BM177" s="165" t="s">
        <v>314</v>
      </c>
    </row>
    <row r="178" spans="1:65" s="2" customFormat="1" ht="24.2" customHeight="1" x14ac:dyDescent="0.2">
      <c r="A178" s="29"/>
      <c r="B178" s="152"/>
      <c r="C178" s="153" t="s">
        <v>277</v>
      </c>
      <c r="D178" s="153" t="s">
        <v>213</v>
      </c>
      <c r="E178" s="154" t="s">
        <v>1286</v>
      </c>
      <c r="F178" s="155" t="s">
        <v>1287</v>
      </c>
      <c r="G178" s="156" t="s">
        <v>216</v>
      </c>
      <c r="H178" s="157">
        <v>6.2</v>
      </c>
      <c r="I178" s="158"/>
      <c r="J178" s="159">
        <f t="shared" si="20"/>
        <v>0</v>
      </c>
      <c r="K178" s="160"/>
      <c r="L178" s="30"/>
      <c r="M178" s="161" t="s">
        <v>1</v>
      </c>
      <c r="N178" s="162" t="s">
        <v>37</v>
      </c>
      <c r="O178" s="58"/>
      <c r="P178" s="163">
        <f t="shared" si="21"/>
        <v>0</v>
      </c>
      <c r="Q178" s="163">
        <v>0</v>
      </c>
      <c r="R178" s="163">
        <f t="shared" si="22"/>
        <v>0</v>
      </c>
      <c r="S178" s="163">
        <v>0</v>
      </c>
      <c r="T178" s="164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217</v>
      </c>
      <c r="AT178" s="165" t="s">
        <v>213</v>
      </c>
      <c r="AU178" s="165" t="s">
        <v>84</v>
      </c>
      <c r="AY178" s="14" t="s">
        <v>211</v>
      </c>
      <c r="BE178" s="166">
        <f t="shared" si="24"/>
        <v>0</v>
      </c>
      <c r="BF178" s="166">
        <f t="shared" si="25"/>
        <v>0</v>
      </c>
      <c r="BG178" s="166">
        <f t="shared" si="26"/>
        <v>0</v>
      </c>
      <c r="BH178" s="166">
        <f t="shared" si="27"/>
        <v>0</v>
      </c>
      <c r="BI178" s="166">
        <f t="shared" si="28"/>
        <v>0</v>
      </c>
      <c r="BJ178" s="14" t="s">
        <v>84</v>
      </c>
      <c r="BK178" s="166">
        <f t="shared" si="29"/>
        <v>0</v>
      </c>
      <c r="BL178" s="14" t="s">
        <v>217</v>
      </c>
      <c r="BM178" s="165" t="s">
        <v>322</v>
      </c>
    </row>
    <row r="179" spans="1:65" s="2" customFormat="1" ht="24.2" customHeight="1" x14ac:dyDescent="0.2">
      <c r="A179" s="29"/>
      <c r="B179" s="152"/>
      <c r="C179" s="153" t="s">
        <v>323</v>
      </c>
      <c r="D179" s="153" t="s">
        <v>213</v>
      </c>
      <c r="E179" s="154" t="s">
        <v>1288</v>
      </c>
      <c r="F179" s="188" t="s">
        <v>1289</v>
      </c>
      <c r="G179" s="156" t="s">
        <v>216</v>
      </c>
      <c r="H179" s="157">
        <v>519.4</v>
      </c>
      <c r="I179" s="158"/>
      <c r="J179" s="159">
        <f t="shared" si="20"/>
        <v>0</v>
      </c>
      <c r="K179" s="160"/>
      <c r="L179" s="30"/>
      <c r="M179" s="161" t="s">
        <v>1</v>
      </c>
      <c r="N179" s="162" t="s">
        <v>37</v>
      </c>
      <c r="O179" s="58"/>
      <c r="P179" s="163">
        <f t="shared" si="21"/>
        <v>0</v>
      </c>
      <c r="Q179" s="163">
        <v>0</v>
      </c>
      <c r="R179" s="163">
        <f t="shared" si="22"/>
        <v>0</v>
      </c>
      <c r="S179" s="163">
        <v>0</v>
      </c>
      <c r="T179" s="164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217</v>
      </c>
      <c r="AT179" s="165" t="s">
        <v>213</v>
      </c>
      <c r="AU179" s="165" t="s">
        <v>84</v>
      </c>
      <c r="AY179" s="14" t="s">
        <v>211</v>
      </c>
      <c r="BE179" s="166">
        <f t="shared" si="24"/>
        <v>0</v>
      </c>
      <c r="BF179" s="166">
        <f t="shared" si="25"/>
        <v>0</v>
      </c>
      <c r="BG179" s="166">
        <f t="shared" si="26"/>
        <v>0</v>
      </c>
      <c r="BH179" s="166">
        <f t="shared" si="27"/>
        <v>0</v>
      </c>
      <c r="BI179" s="166">
        <f t="shared" si="28"/>
        <v>0</v>
      </c>
      <c r="BJ179" s="14" t="s">
        <v>84</v>
      </c>
      <c r="BK179" s="166">
        <f t="shared" si="29"/>
        <v>0</v>
      </c>
      <c r="BL179" s="14" t="s">
        <v>217</v>
      </c>
      <c r="BM179" s="165" t="s">
        <v>326</v>
      </c>
    </row>
    <row r="180" spans="1:65" s="12" customFormat="1" ht="22.9" customHeight="1" x14ac:dyDescent="0.2">
      <c r="B180" s="139"/>
      <c r="D180" s="140" t="s">
        <v>70</v>
      </c>
      <c r="E180" s="150" t="s">
        <v>224</v>
      </c>
      <c r="F180" s="150" t="s">
        <v>263</v>
      </c>
      <c r="I180" s="142"/>
      <c r="J180" s="151">
        <f>BK180</f>
        <v>0</v>
      </c>
      <c r="L180" s="139"/>
      <c r="M180" s="144"/>
      <c r="N180" s="145"/>
      <c r="O180" s="145"/>
      <c r="P180" s="146">
        <f>SUM(P181:P226)</f>
        <v>0</v>
      </c>
      <c r="Q180" s="145"/>
      <c r="R180" s="146">
        <f>SUM(R181:R226)</f>
        <v>0</v>
      </c>
      <c r="S180" s="145"/>
      <c r="T180" s="147">
        <f>SUM(T181:T226)</f>
        <v>0</v>
      </c>
      <c r="AR180" s="140" t="s">
        <v>78</v>
      </c>
      <c r="AT180" s="148" t="s">
        <v>70</v>
      </c>
      <c r="AU180" s="148" t="s">
        <v>78</v>
      </c>
      <c r="AY180" s="140" t="s">
        <v>211</v>
      </c>
      <c r="BK180" s="149">
        <f>SUM(BK181:BK226)</f>
        <v>0</v>
      </c>
    </row>
    <row r="181" spans="1:65" s="2" customFormat="1" ht="33" customHeight="1" x14ac:dyDescent="0.2">
      <c r="A181" s="29"/>
      <c r="B181" s="152"/>
      <c r="C181" s="153" t="s">
        <v>280</v>
      </c>
      <c r="D181" s="153" t="s">
        <v>213</v>
      </c>
      <c r="E181" s="154" t="s">
        <v>1290</v>
      </c>
      <c r="F181" s="155" t="s">
        <v>1291</v>
      </c>
      <c r="G181" s="156" t="s">
        <v>216</v>
      </c>
      <c r="H181" s="157">
        <v>888.3</v>
      </c>
      <c r="I181" s="158"/>
      <c r="J181" s="159">
        <f t="shared" ref="J181:J226" si="30">ROUND(I181*H181,2)</f>
        <v>0</v>
      </c>
      <c r="K181" s="160"/>
      <c r="L181" s="30"/>
      <c r="M181" s="161" t="s">
        <v>1</v>
      </c>
      <c r="N181" s="162" t="s">
        <v>37</v>
      </c>
      <c r="O181" s="58"/>
      <c r="P181" s="163">
        <f t="shared" ref="P181:P226" si="31">O181*H181</f>
        <v>0</v>
      </c>
      <c r="Q181" s="163">
        <v>0</v>
      </c>
      <c r="R181" s="163">
        <f t="shared" ref="R181:R226" si="32">Q181*H181</f>
        <v>0</v>
      </c>
      <c r="S181" s="163">
        <v>0</v>
      </c>
      <c r="T181" s="164">
        <f t="shared" ref="T181:T226" si="33"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217</v>
      </c>
      <c r="AT181" s="165" t="s">
        <v>213</v>
      </c>
      <c r="AU181" s="165" t="s">
        <v>84</v>
      </c>
      <c r="AY181" s="14" t="s">
        <v>211</v>
      </c>
      <c r="BE181" s="166">
        <f t="shared" ref="BE181:BE226" si="34">IF(N181="základná",J181,0)</f>
        <v>0</v>
      </c>
      <c r="BF181" s="166">
        <f t="shared" ref="BF181:BF226" si="35">IF(N181="znížená",J181,0)</f>
        <v>0</v>
      </c>
      <c r="BG181" s="166">
        <f t="shared" ref="BG181:BG226" si="36">IF(N181="zákl. prenesená",J181,0)</f>
        <v>0</v>
      </c>
      <c r="BH181" s="166">
        <f t="shared" ref="BH181:BH226" si="37">IF(N181="zníž. prenesená",J181,0)</f>
        <v>0</v>
      </c>
      <c r="BI181" s="166">
        <f t="shared" ref="BI181:BI226" si="38">IF(N181="nulová",J181,0)</f>
        <v>0</v>
      </c>
      <c r="BJ181" s="14" t="s">
        <v>84</v>
      </c>
      <c r="BK181" s="166">
        <f t="shared" ref="BK181:BK226" si="39">ROUND(I181*H181,2)</f>
        <v>0</v>
      </c>
      <c r="BL181" s="14" t="s">
        <v>217</v>
      </c>
      <c r="BM181" s="165" t="s">
        <v>329</v>
      </c>
    </row>
    <row r="182" spans="1:65" s="2" customFormat="1" ht="24.2" customHeight="1" x14ac:dyDescent="0.2">
      <c r="A182" s="29"/>
      <c r="B182" s="152"/>
      <c r="C182" s="153" t="s">
        <v>330</v>
      </c>
      <c r="D182" s="153" t="s">
        <v>213</v>
      </c>
      <c r="E182" s="154" t="s">
        <v>1292</v>
      </c>
      <c r="F182" s="155" t="s">
        <v>1293</v>
      </c>
      <c r="G182" s="156" t="s">
        <v>216</v>
      </c>
      <c r="H182" s="157">
        <v>890.4</v>
      </c>
      <c r="I182" s="158"/>
      <c r="J182" s="159">
        <f t="shared" si="30"/>
        <v>0</v>
      </c>
      <c r="K182" s="160"/>
      <c r="L182" s="30"/>
      <c r="M182" s="161" t="s">
        <v>1</v>
      </c>
      <c r="N182" s="162" t="s">
        <v>37</v>
      </c>
      <c r="O182" s="58"/>
      <c r="P182" s="163">
        <f t="shared" si="31"/>
        <v>0</v>
      </c>
      <c r="Q182" s="163">
        <v>0</v>
      </c>
      <c r="R182" s="163">
        <f t="shared" si="32"/>
        <v>0</v>
      </c>
      <c r="S182" s="163">
        <v>0</v>
      </c>
      <c r="T182" s="164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217</v>
      </c>
      <c r="AT182" s="165" t="s">
        <v>213</v>
      </c>
      <c r="AU182" s="165" t="s">
        <v>84</v>
      </c>
      <c r="AY182" s="14" t="s">
        <v>211</v>
      </c>
      <c r="BE182" s="166">
        <f t="shared" si="34"/>
        <v>0</v>
      </c>
      <c r="BF182" s="166">
        <f t="shared" si="35"/>
        <v>0</v>
      </c>
      <c r="BG182" s="166">
        <f t="shared" si="36"/>
        <v>0</v>
      </c>
      <c r="BH182" s="166">
        <f t="shared" si="37"/>
        <v>0</v>
      </c>
      <c r="BI182" s="166">
        <f t="shared" si="38"/>
        <v>0</v>
      </c>
      <c r="BJ182" s="14" t="s">
        <v>84</v>
      </c>
      <c r="BK182" s="166">
        <f t="shared" si="39"/>
        <v>0</v>
      </c>
      <c r="BL182" s="14" t="s">
        <v>217</v>
      </c>
      <c r="BM182" s="165" t="s">
        <v>333</v>
      </c>
    </row>
    <row r="183" spans="1:65" s="2" customFormat="1" ht="24.2" customHeight="1" x14ac:dyDescent="0.2">
      <c r="A183" s="29"/>
      <c r="B183" s="152"/>
      <c r="C183" s="153" t="s">
        <v>284</v>
      </c>
      <c r="D183" s="153" t="s">
        <v>213</v>
      </c>
      <c r="E183" s="154" t="s">
        <v>1294</v>
      </c>
      <c r="F183" s="155" t="s">
        <v>1295</v>
      </c>
      <c r="G183" s="156" t="s">
        <v>216</v>
      </c>
      <c r="H183" s="157">
        <v>2581.9</v>
      </c>
      <c r="I183" s="158"/>
      <c r="J183" s="159">
        <f t="shared" si="30"/>
        <v>0</v>
      </c>
      <c r="K183" s="160"/>
      <c r="L183" s="30"/>
      <c r="M183" s="161" t="s">
        <v>1</v>
      </c>
      <c r="N183" s="162" t="s">
        <v>37</v>
      </c>
      <c r="O183" s="58"/>
      <c r="P183" s="163">
        <f t="shared" si="31"/>
        <v>0</v>
      </c>
      <c r="Q183" s="163">
        <v>0</v>
      </c>
      <c r="R183" s="163">
        <f t="shared" si="32"/>
        <v>0</v>
      </c>
      <c r="S183" s="163">
        <v>0</v>
      </c>
      <c r="T183" s="164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217</v>
      </c>
      <c r="AT183" s="165" t="s">
        <v>213</v>
      </c>
      <c r="AU183" s="165" t="s">
        <v>84</v>
      </c>
      <c r="AY183" s="14" t="s">
        <v>211</v>
      </c>
      <c r="BE183" s="166">
        <f t="shared" si="34"/>
        <v>0</v>
      </c>
      <c r="BF183" s="166">
        <f t="shared" si="35"/>
        <v>0</v>
      </c>
      <c r="BG183" s="166">
        <f t="shared" si="36"/>
        <v>0</v>
      </c>
      <c r="BH183" s="166">
        <f t="shared" si="37"/>
        <v>0</v>
      </c>
      <c r="BI183" s="166">
        <f t="shared" si="38"/>
        <v>0</v>
      </c>
      <c r="BJ183" s="14" t="s">
        <v>84</v>
      </c>
      <c r="BK183" s="166">
        <f t="shared" si="39"/>
        <v>0</v>
      </c>
      <c r="BL183" s="14" t="s">
        <v>217</v>
      </c>
      <c r="BM183" s="165" t="s">
        <v>336</v>
      </c>
    </row>
    <row r="184" spans="1:65" s="2" customFormat="1" ht="21.75" customHeight="1" x14ac:dyDescent="0.2">
      <c r="A184" s="29"/>
      <c r="B184" s="152"/>
      <c r="C184" s="153" t="s">
        <v>337</v>
      </c>
      <c r="D184" s="153" t="s">
        <v>213</v>
      </c>
      <c r="E184" s="154" t="s">
        <v>1296</v>
      </c>
      <c r="F184" s="155" t="s">
        <v>1297</v>
      </c>
      <c r="G184" s="156" t="s">
        <v>216</v>
      </c>
      <c r="H184" s="157">
        <v>2.2000000000000002</v>
      </c>
      <c r="I184" s="158"/>
      <c r="J184" s="159">
        <f t="shared" si="30"/>
        <v>0</v>
      </c>
      <c r="K184" s="160"/>
      <c r="L184" s="30"/>
      <c r="M184" s="161" t="s">
        <v>1</v>
      </c>
      <c r="N184" s="162" t="s">
        <v>37</v>
      </c>
      <c r="O184" s="58"/>
      <c r="P184" s="163">
        <f t="shared" si="31"/>
        <v>0</v>
      </c>
      <c r="Q184" s="163">
        <v>0</v>
      </c>
      <c r="R184" s="163">
        <f t="shared" si="32"/>
        <v>0</v>
      </c>
      <c r="S184" s="163">
        <v>0</v>
      </c>
      <c r="T184" s="164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217</v>
      </c>
      <c r="AT184" s="165" t="s">
        <v>213</v>
      </c>
      <c r="AU184" s="165" t="s">
        <v>84</v>
      </c>
      <c r="AY184" s="14" t="s">
        <v>211</v>
      </c>
      <c r="BE184" s="166">
        <f t="shared" si="34"/>
        <v>0</v>
      </c>
      <c r="BF184" s="166">
        <f t="shared" si="35"/>
        <v>0</v>
      </c>
      <c r="BG184" s="166">
        <f t="shared" si="36"/>
        <v>0</v>
      </c>
      <c r="BH184" s="166">
        <f t="shared" si="37"/>
        <v>0</v>
      </c>
      <c r="BI184" s="166">
        <f t="shared" si="38"/>
        <v>0</v>
      </c>
      <c r="BJ184" s="14" t="s">
        <v>84</v>
      </c>
      <c r="BK184" s="166">
        <f t="shared" si="39"/>
        <v>0</v>
      </c>
      <c r="BL184" s="14" t="s">
        <v>217</v>
      </c>
      <c r="BM184" s="165" t="s">
        <v>340</v>
      </c>
    </row>
    <row r="185" spans="1:65" s="2" customFormat="1" ht="24.2" customHeight="1" x14ac:dyDescent="0.2">
      <c r="A185" s="29"/>
      <c r="B185" s="152"/>
      <c r="C185" s="153" t="s">
        <v>291</v>
      </c>
      <c r="D185" s="153" t="s">
        <v>213</v>
      </c>
      <c r="E185" s="154" t="s">
        <v>1298</v>
      </c>
      <c r="F185" s="155" t="s">
        <v>1299</v>
      </c>
      <c r="G185" s="156" t="s">
        <v>216</v>
      </c>
      <c r="H185" s="157">
        <v>1719.3</v>
      </c>
      <c r="I185" s="158"/>
      <c r="J185" s="159">
        <f t="shared" si="30"/>
        <v>0</v>
      </c>
      <c r="K185" s="160"/>
      <c r="L185" s="30"/>
      <c r="M185" s="161" t="s">
        <v>1</v>
      </c>
      <c r="N185" s="162" t="s">
        <v>37</v>
      </c>
      <c r="O185" s="58"/>
      <c r="P185" s="163">
        <f t="shared" si="31"/>
        <v>0</v>
      </c>
      <c r="Q185" s="163">
        <v>0</v>
      </c>
      <c r="R185" s="163">
        <f t="shared" si="32"/>
        <v>0</v>
      </c>
      <c r="S185" s="163">
        <v>0</v>
      </c>
      <c r="T185" s="164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217</v>
      </c>
      <c r="AT185" s="165" t="s">
        <v>213</v>
      </c>
      <c r="AU185" s="165" t="s">
        <v>84</v>
      </c>
      <c r="AY185" s="14" t="s">
        <v>211</v>
      </c>
      <c r="BE185" s="166">
        <f t="shared" si="34"/>
        <v>0</v>
      </c>
      <c r="BF185" s="166">
        <f t="shared" si="35"/>
        <v>0</v>
      </c>
      <c r="BG185" s="166">
        <f t="shared" si="36"/>
        <v>0</v>
      </c>
      <c r="BH185" s="166">
        <f t="shared" si="37"/>
        <v>0</v>
      </c>
      <c r="BI185" s="166">
        <f t="shared" si="38"/>
        <v>0</v>
      </c>
      <c r="BJ185" s="14" t="s">
        <v>84</v>
      </c>
      <c r="BK185" s="166">
        <f t="shared" si="39"/>
        <v>0</v>
      </c>
      <c r="BL185" s="14" t="s">
        <v>217</v>
      </c>
      <c r="BM185" s="165" t="s">
        <v>343</v>
      </c>
    </row>
    <row r="186" spans="1:65" s="2" customFormat="1" ht="24.2" customHeight="1" x14ac:dyDescent="0.2">
      <c r="A186" s="29"/>
      <c r="B186" s="152"/>
      <c r="C186" s="153" t="s">
        <v>344</v>
      </c>
      <c r="D186" s="153" t="s">
        <v>213</v>
      </c>
      <c r="E186" s="154" t="s">
        <v>1300</v>
      </c>
      <c r="F186" s="155" t="s">
        <v>1301</v>
      </c>
      <c r="G186" s="156" t="s">
        <v>216</v>
      </c>
      <c r="H186" s="157">
        <v>826.9</v>
      </c>
      <c r="I186" s="158"/>
      <c r="J186" s="159">
        <f t="shared" si="30"/>
        <v>0</v>
      </c>
      <c r="K186" s="160"/>
      <c r="L186" s="30"/>
      <c r="M186" s="161" t="s">
        <v>1</v>
      </c>
      <c r="N186" s="162" t="s">
        <v>37</v>
      </c>
      <c r="O186" s="58"/>
      <c r="P186" s="163">
        <f t="shared" si="31"/>
        <v>0</v>
      </c>
      <c r="Q186" s="163">
        <v>0</v>
      </c>
      <c r="R186" s="163">
        <f t="shared" si="32"/>
        <v>0</v>
      </c>
      <c r="S186" s="163">
        <v>0</v>
      </c>
      <c r="T186" s="164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217</v>
      </c>
      <c r="AT186" s="165" t="s">
        <v>213</v>
      </c>
      <c r="AU186" s="165" t="s">
        <v>84</v>
      </c>
      <c r="AY186" s="14" t="s">
        <v>211</v>
      </c>
      <c r="BE186" s="166">
        <f t="shared" si="34"/>
        <v>0</v>
      </c>
      <c r="BF186" s="166">
        <f t="shared" si="35"/>
        <v>0</v>
      </c>
      <c r="BG186" s="166">
        <f t="shared" si="36"/>
        <v>0</v>
      </c>
      <c r="BH186" s="166">
        <f t="shared" si="37"/>
        <v>0</v>
      </c>
      <c r="BI186" s="166">
        <f t="shared" si="38"/>
        <v>0</v>
      </c>
      <c r="BJ186" s="14" t="s">
        <v>84</v>
      </c>
      <c r="BK186" s="166">
        <f t="shared" si="39"/>
        <v>0</v>
      </c>
      <c r="BL186" s="14" t="s">
        <v>217</v>
      </c>
      <c r="BM186" s="165" t="s">
        <v>347</v>
      </c>
    </row>
    <row r="187" spans="1:65" s="2" customFormat="1" ht="37.9" customHeight="1" x14ac:dyDescent="0.2">
      <c r="A187" s="29"/>
      <c r="B187" s="152"/>
      <c r="C187" s="153" t="s">
        <v>287</v>
      </c>
      <c r="D187" s="153" t="s">
        <v>213</v>
      </c>
      <c r="E187" s="154" t="s">
        <v>1302</v>
      </c>
      <c r="F187" s="155" t="s">
        <v>1303</v>
      </c>
      <c r="G187" s="156" t="s">
        <v>216</v>
      </c>
      <c r="H187" s="157">
        <v>809.4</v>
      </c>
      <c r="I187" s="158"/>
      <c r="J187" s="159">
        <f t="shared" si="30"/>
        <v>0</v>
      </c>
      <c r="K187" s="160"/>
      <c r="L187" s="30"/>
      <c r="M187" s="161" t="s">
        <v>1</v>
      </c>
      <c r="N187" s="162" t="s">
        <v>37</v>
      </c>
      <c r="O187" s="58"/>
      <c r="P187" s="163">
        <f t="shared" si="31"/>
        <v>0</v>
      </c>
      <c r="Q187" s="163">
        <v>0</v>
      </c>
      <c r="R187" s="163">
        <f t="shared" si="32"/>
        <v>0</v>
      </c>
      <c r="S187" s="163">
        <v>0</v>
      </c>
      <c r="T187" s="164">
        <f t="shared" si="3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217</v>
      </c>
      <c r="AT187" s="165" t="s">
        <v>213</v>
      </c>
      <c r="AU187" s="165" t="s">
        <v>84</v>
      </c>
      <c r="AY187" s="14" t="s">
        <v>211</v>
      </c>
      <c r="BE187" s="166">
        <f t="shared" si="34"/>
        <v>0</v>
      </c>
      <c r="BF187" s="166">
        <f t="shared" si="35"/>
        <v>0</v>
      </c>
      <c r="BG187" s="166">
        <f t="shared" si="36"/>
        <v>0</v>
      </c>
      <c r="BH187" s="166">
        <f t="shared" si="37"/>
        <v>0</v>
      </c>
      <c r="BI187" s="166">
        <f t="shared" si="38"/>
        <v>0</v>
      </c>
      <c r="BJ187" s="14" t="s">
        <v>84</v>
      </c>
      <c r="BK187" s="166">
        <f t="shared" si="39"/>
        <v>0</v>
      </c>
      <c r="BL187" s="14" t="s">
        <v>217</v>
      </c>
      <c r="BM187" s="165" t="s">
        <v>350</v>
      </c>
    </row>
    <row r="188" spans="1:65" s="2" customFormat="1" ht="24.2" customHeight="1" x14ac:dyDescent="0.2">
      <c r="A188" s="29"/>
      <c r="B188" s="152"/>
      <c r="C188" s="153" t="s">
        <v>351</v>
      </c>
      <c r="D188" s="153" t="s">
        <v>213</v>
      </c>
      <c r="E188" s="154" t="s">
        <v>1304</v>
      </c>
      <c r="F188" s="155" t="s">
        <v>1305</v>
      </c>
      <c r="G188" s="156" t="s">
        <v>216</v>
      </c>
      <c r="H188" s="157">
        <v>4824.8999999999996</v>
      </c>
      <c r="I188" s="158"/>
      <c r="J188" s="159">
        <f t="shared" si="30"/>
        <v>0</v>
      </c>
      <c r="K188" s="160"/>
      <c r="L188" s="30"/>
      <c r="M188" s="161" t="s">
        <v>1</v>
      </c>
      <c r="N188" s="162" t="s">
        <v>37</v>
      </c>
      <c r="O188" s="58"/>
      <c r="P188" s="163">
        <f t="shared" si="31"/>
        <v>0</v>
      </c>
      <c r="Q188" s="163">
        <v>0</v>
      </c>
      <c r="R188" s="163">
        <f t="shared" si="32"/>
        <v>0</v>
      </c>
      <c r="S188" s="163">
        <v>0</v>
      </c>
      <c r="T188" s="164">
        <f t="shared" si="3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217</v>
      </c>
      <c r="AT188" s="165" t="s">
        <v>213</v>
      </c>
      <c r="AU188" s="165" t="s">
        <v>84</v>
      </c>
      <c r="AY188" s="14" t="s">
        <v>211</v>
      </c>
      <c r="BE188" s="166">
        <f t="shared" si="34"/>
        <v>0</v>
      </c>
      <c r="BF188" s="166">
        <f t="shared" si="35"/>
        <v>0</v>
      </c>
      <c r="BG188" s="166">
        <f t="shared" si="36"/>
        <v>0</v>
      </c>
      <c r="BH188" s="166">
        <f t="shared" si="37"/>
        <v>0</v>
      </c>
      <c r="BI188" s="166">
        <f t="shared" si="38"/>
        <v>0</v>
      </c>
      <c r="BJ188" s="14" t="s">
        <v>84</v>
      </c>
      <c r="BK188" s="166">
        <f t="shared" si="39"/>
        <v>0</v>
      </c>
      <c r="BL188" s="14" t="s">
        <v>217</v>
      </c>
      <c r="BM188" s="165" t="s">
        <v>354</v>
      </c>
    </row>
    <row r="189" spans="1:65" s="2" customFormat="1" ht="24.2" customHeight="1" x14ac:dyDescent="0.2">
      <c r="A189" s="29"/>
      <c r="B189" s="152"/>
      <c r="C189" s="153" t="s">
        <v>294</v>
      </c>
      <c r="D189" s="153" t="s">
        <v>213</v>
      </c>
      <c r="E189" s="154" t="s">
        <v>1306</v>
      </c>
      <c r="F189" s="155" t="s">
        <v>1307</v>
      </c>
      <c r="G189" s="156" t="s">
        <v>216</v>
      </c>
      <c r="H189" s="157">
        <v>608.20000000000005</v>
      </c>
      <c r="I189" s="158"/>
      <c r="J189" s="159">
        <f t="shared" si="30"/>
        <v>0</v>
      </c>
      <c r="K189" s="160"/>
      <c r="L189" s="30"/>
      <c r="M189" s="161" t="s">
        <v>1</v>
      </c>
      <c r="N189" s="162" t="s">
        <v>37</v>
      </c>
      <c r="O189" s="58"/>
      <c r="P189" s="163">
        <f t="shared" si="31"/>
        <v>0</v>
      </c>
      <c r="Q189" s="163">
        <v>0</v>
      </c>
      <c r="R189" s="163">
        <f t="shared" si="32"/>
        <v>0</v>
      </c>
      <c r="S189" s="163">
        <v>0</v>
      </c>
      <c r="T189" s="164">
        <f t="shared" si="3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217</v>
      </c>
      <c r="AT189" s="165" t="s">
        <v>213</v>
      </c>
      <c r="AU189" s="165" t="s">
        <v>84</v>
      </c>
      <c r="AY189" s="14" t="s">
        <v>211</v>
      </c>
      <c r="BE189" s="166">
        <f t="shared" si="34"/>
        <v>0</v>
      </c>
      <c r="BF189" s="166">
        <f t="shared" si="35"/>
        <v>0</v>
      </c>
      <c r="BG189" s="166">
        <f t="shared" si="36"/>
        <v>0</v>
      </c>
      <c r="BH189" s="166">
        <f t="shared" si="37"/>
        <v>0</v>
      </c>
      <c r="BI189" s="166">
        <f t="shared" si="38"/>
        <v>0</v>
      </c>
      <c r="BJ189" s="14" t="s">
        <v>84</v>
      </c>
      <c r="BK189" s="166">
        <f t="shared" si="39"/>
        <v>0</v>
      </c>
      <c r="BL189" s="14" t="s">
        <v>217</v>
      </c>
      <c r="BM189" s="165" t="s">
        <v>357</v>
      </c>
    </row>
    <row r="190" spans="1:65" s="2" customFormat="1" ht="21.75" customHeight="1" x14ac:dyDescent="0.2">
      <c r="A190" s="29"/>
      <c r="B190" s="152"/>
      <c r="C190" s="153" t="s">
        <v>358</v>
      </c>
      <c r="D190" s="153" t="s">
        <v>213</v>
      </c>
      <c r="E190" s="154" t="s">
        <v>1308</v>
      </c>
      <c r="F190" s="155" t="s">
        <v>1309</v>
      </c>
      <c r="G190" s="156" t="s">
        <v>216</v>
      </c>
      <c r="H190" s="157">
        <v>826.9</v>
      </c>
      <c r="I190" s="158"/>
      <c r="J190" s="159">
        <f t="shared" si="30"/>
        <v>0</v>
      </c>
      <c r="K190" s="160"/>
      <c r="L190" s="30"/>
      <c r="M190" s="161" t="s">
        <v>1</v>
      </c>
      <c r="N190" s="162" t="s">
        <v>37</v>
      </c>
      <c r="O190" s="58"/>
      <c r="P190" s="163">
        <f t="shared" si="31"/>
        <v>0</v>
      </c>
      <c r="Q190" s="163">
        <v>0</v>
      </c>
      <c r="R190" s="163">
        <f t="shared" si="32"/>
        <v>0</v>
      </c>
      <c r="S190" s="163">
        <v>0</v>
      </c>
      <c r="T190" s="164">
        <f t="shared" si="3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217</v>
      </c>
      <c r="AT190" s="165" t="s">
        <v>213</v>
      </c>
      <c r="AU190" s="165" t="s">
        <v>84</v>
      </c>
      <c r="AY190" s="14" t="s">
        <v>211</v>
      </c>
      <c r="BE190" s="166">
        <f t="shared" si="34"/>
        <v>0</v>
      </c>
      <c r="BF190" s="166">
        <f t="shared" si="35"/>
        <v>0</v>
      </c>
      <c r="BG190" s="166">
        <f t="shared" si="36"/>
        <v>0</v>
      </c>
      <c r="BH190" s="166">
        <f t="shared" si="37"/>
        <v>0</v>
      </c>
      <c r="BI190" s="166">
        <f t="shared" si="38"/>
        <v>0</v>
      </c>
      <c r="BJ190" s="14" t="s">
        <v>84</v>
      </c>
      <c r="BK190" s="166">
        <f t="shared" si="39"/>
        <v>0</v>
      </c>
      <c r="BL190" s="14" t="s">
        <v>217</v>
      </c>
      <c r="BM190" s="165" t="s">
        <v>361</v>
      </c>
    </row>
    <row r="191" spans="1:65" s="2" customFormat="1" ht="24.2" customHeight="1" x14ac:dyDescent="0.2">
      <c r="A191" s="29"/>
      <c r="B191" s="152"/>
      <c r="C191" s="153" t="s">
        <v>297</v>
      </c>
      <c r="D191" s="153" t="s">
        <v>213</v>
      </c>
      <c r="E191" s="154" t="s">
        <v>1310</v>
      </c>
      <c r="F191" s="155" t="s">
        <v>1311</v>
      </c>
      <c r="G191" s="156" t="s">
        <v>216</v>
      </c>
      <c r="H191" s="157">
        <v>499.3</v>
      </c>
      <c r="I191" s="158"/>
      <c r="J191" s="159">
        <f t="shared" si="30"/>
        <v>0</v>
      </c>
      <c r="K191" s="160"/>
      <c r="L191" s="30"/>
      <c r="M191" s="161" t="s">
        <v>1</v>
      </c>
      <c r="N191" s="162" t="s">
        <v>37</v>
      </c>
      <c r="O191" s="58"/>
      <c r="P191" s="163">
        <f t="shared" si="31"/>
        <v>0</v>
      </c>
      <c r="Q191" s="163">
        <v>0</v>
      </c>
      <c r="R191" s="163">
        <f t="shared" si="32"/>
        <v>0</v>
      </c>
      <c r="S191" s="163">
        <v>0</v>
      </c>
      <c r="T191" s="164">
        <f t="shared" si="3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217</v>
      </c>
      <c r="AT191" s="165" t="s">
        <v>213</v>
      </c>
      <c r="AU191" s="165" t="s">
        <v>84</v>
      </c>
      <c r="AY191" s="14" t="s">
        <v>211</v>
      </c>
      <c r="BE191" s="166">
        <f t="shared" si="34"/>
        <v>0</v>
      </c>
      <c r="BF191" s="166">
        <f t="shared" si="35"/>
        <v>0</v>
      </c>
      <c r="BG191" s="166">
        <f t="shared" si="36"/>
        <v>0</v>
      </c>
      <c r="BH191" s="166">
        <f t="shared" si="37"/>
        <v>0</v>
      </c>
      <c r="BI191" s="166">
        <f t="shared" si="38"/>
        <v>0</v>
      </c>
      <c r="BJ191" s="14" t="s">
        <v>84</v>
      </c>
      <c r="BK191" s="166">
        <f t="shared" si="39"/>
        <v>0</v>
      </c>
      <c r="BL191" s="14" t="s">
        <v>217</v>
      </c>
      <c r="BM191" s="165" t="s">
        <v>364</v>
      </c>
    </row>
    <row r="192" spans="1:65" s="2" customFormat="1" ht="24.2" customHeight="1" x14ac:dyDescent="0.2">
      <c r="A192" s="29"/>
      <c r="B192" s="152"/>
      <c r="C192" s="153" t="s">
        <v>365</v>
      </c>
      <c r="D192" s="153" t="s">
        <v>213</v>
      </c>
      <c r="E192" s="154" t="s">
        <v>1312</v>
      </c>
      <c r="F192" s="155" t="s">
        <v>1313</v>
      </c>
      <c r="G192" s="156" t="s">
        <v>216</v>
      </c>
      <c r="H192" s="157">
        <v>2408.3000000000002</v>
      </c>
      <c r="I192" s="158"/>
      <c r="J192" s="159">
        <f t="shared" si="30"/>
        <v>0</v>
      </c>
      <c r="K192" s="160"/>
      <c r="L192" s="30"/>
      <c r="M192" s="161" t="s">
        <v>1</v>
      </c>
      <c r="N192" s="162" t="s">
        <v>37</v>
      </c>
      <c r="O192" s="58"/>
      <c r="P192" s="163">
        <f t="shared" si="31"/>
        <v>0</v>
      </c>
      <c r="Q192" s="163">
        <v>0</v>
      </c>
      <c r="R192" s="163">
        <f t="shared" si="32"/>
        <v>0</v>
      </c>
      <c r="S192" s="163">
        <v>0</v>
      </c>
      <c r="T192" s="164">
        <f t="shared" si="3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217</v>
      </c>
      <c r="AT192" s="165" t="s">
        <v>213</v>
      </c>
      <c r="AU192" s="165" t="s">
        <v>84</v>
      </c>
      <c r="AY192" s="14" t="s">
        <v>211</v>
      </c>
      <c r="BE192" s="166">
        <f t="shared" si="34"/>
        <v>0</v>
      </c>
      <c r="BF192" s="166">
        <f t="shared" si="35"/>
        <v>0</v>
      </c>
      <c r="BG192" s="166">
        <f t="shared" si="36"/>
        <v>0</v>
      </c>
      <c r="BH192" s="166">
        <f t="shared" si="37"/>
        <v>0</v>
      </c>
      <c r="BI192" s="166">
        <f t="shared" si="38"/>
        <v>0</v>
      </c>
      <c r="BJ192" s="14" t="s">
        <v>84</v>
      </c>
      <c r="BK192" s="166">
        <f t="shared" si="39"/>
        <v>0</v>
      </c>
      <c r="BL192" s="14" t="s">
        <v>217</v>
      </c>
      <c r="BM192" s="165" t="s">
        <v>368</v>
      </c>
    </row>
    <row r="193" spans="1:65" s="2" customFormat="1" ht="24.2" customHeight="1" x14ac:dyDescent="0.2">
      <c r="A193" s="29"/>
      <c r="B193" s="152"/>
      <c r="C193" s="153" t="s">
        <v>300</v>
      </c>
      <c r="D193" s="153" t="s">
        <v>213</v>
      </c>
      <c r="E193" s="154" t="s">
        <v>1314</v>
      </c>
      <c r="F193" s="155" t="s">
        <v>1315</v>
      </c>
      <c r="G193" s="156" t="s">
        <v>216</v>
      </c>
      <c r="H193" s="157">
        <v>396.7</v>
      </c>
      <c r="I193" s="158"/>
      <c r="J193" s="159">
        <f t="shared" si="30"/>
        <v>0</v>
      </c>
      <c r="K193" s="160"/>
      <c r="L193" s="30"/>
      <c r="M193" s="161" t="s">
        <v>1</v>
      </c>
      <c r="N193" s="162" t="s">
        <v>37</v>
      </c>
      <c r="O193" s="58"/>
      <c r="P193" s="163">
        <f t="shared" si="31"/>
        <v>0</v>
      </c>
      <c r="Q193" s="163">
        <v>0</v>
      </c>
      <c r="R193" s="163">
        <f t="shared" si="32"/>
        <v>0</v>
      </c>
      <c r="S193" s="163">
        <v>0</v>
      </c>
      <c r="T193" s="164">
        <f t="shared" si="3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217</v>
      </c>
      <c r="AT193" s="165" t="s">
        <v>213</v>
      </c>
      <c r="AU193" s="165" t="s">
        <v>84</v>
      </c>
      <c r="AY193" s="14" t="s">
        <v>211</v>
      </c>
      <c r="BE193" s="166">
        <f t="shared" si="34"/>
        <v>0</v>
      </c>
      <c r="BF193" s="166">
        <f t="shared" si="35"/>
        <v>0</v>
      </c>
      <c r="BG193" s="166">
        <f t="shared" si="36"/>
        <v>0</v>
      </c>
      <c r="BH193" s="166">
        <f t="shared" si="37"/>
        <v>0</v>
      </c>
      <c r="BI193" s="166">
        <f t="shared" si="38"/>
        <v>0</v>
      </c>
      <c r="BJ193" s="14" t="s">
        <v>84</v>
      </c>
      <c r="BK193" s="166">
        <f t="shared" si="39"/>
        <v>0</v>
      </c>
      <c r="BL193" s="14" t="s">
        <v>217</v>
      </c>
      <c r="BM193" s="165" t="s">
        <v>371</v>
      </c>
    </row>
    <row r="194" spans="1:65" s="2" customFormat="1" ht="24.2" customHeight="1" x14ac:dyDescent="0.2">
      <c r="A194" s="29"/>
      <c r="B194" s="152"/>
      <c r="C194" s="153" t="s">
        <v>372</v>
      </c>
      <c r="D194" s="153" t="s">
        <v>213</v>
      </c>
      <c r="E194" s="154" t="s">
        <v>1316</v>
      </c>
      <c r="F194" s="155" t="s">
        <v>1317</v>
      </c>
      <c r="G194" s="156" t="s">
        <v>216</v>
      </c>
      <c r="H194" s="157">
        <v>445.7</v>
      </c>
      <c r="I194" s="158"/>
      <c r="J194" s="159">
        <f t="shared" si="30"/>
        <v>0</v>
      </c>
      <c r="K194" s="160"/>
      <c r="L194" s="30"/>
      <c r="M194" s="161" t="s">
        <v>1</v>
      </c>
      <c r="N194" s="162" t="s">
        <v>37</v>
      </c>
      <c r="O194" s="58"/>
      <c r="P194" s="163">
        <f t="shared" si="31"/>
        <v>0</v>
      </c>
      <c r="Q194" s="163">
        <v>0</v>
      </c>
      <c r="R194" s="163">
        <f t="shared" si="32"/>
        <v>0</v>
      </c>
      <c r="S194" s="163">
        <v>0</v>
      </c>
      <c r="T194" s="164">
        <f t="shared" si="3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217</v>
      </c>
      <c r="AT194" s="165" t="s">
        <v>213</v>
      </c>
      <c r="AU194" s="165" t="s">
        <v>84</v>
      </c>
      <c r="AY194" s="14" t="s">
        <v>211</v>
      </c>
      <c r="BE194" s="166">
        <f t="shared" si="34"/>
        <v>0</v>
      </c>
      <c r="BF194" s="166">
        <f t="shared" si="35"/>
        <v>0</v>
      </c>
      <c r="BG194" s="166">
        <f t="shared" si="36"/>
        <v>0</v>
      </c>
      <c r="BH194" s="166">
        <f t="shared" si="37"/>
        <v>0</v>
      </c>
      <c r="BI194" s="166">
        <f t="shared" si="38"/>
        <v>0</v>
      </c>
      <c r="BJ194" s="14" t="s">
        <v>84</v>
      </c>
      <c r="BK194" s="166">
        <f t="shared" si="39"/>
        <v>0</v>
      </c>
      <c r="BL194" s="14" t="s">
        <v>217</v>
      </c>
      <c r="BM194" s="165" t="s">
        <v>375</v>
      </c>
    </row>
    <row r="195" spans="1:65" s="2" customFormat="1" ht="24.2" customHeight="1" x14ac:dyDescent="0.2">
      <c r="A195" s="29"/>
      <c r="B195" s="152"/>
      <c r="C195" s="153" t="s">
        <v>304</v>
      </c>
      <c r="D195" s="153" t="s">
        <v>213</v>
      </c>
      <c r="E195" s="154" t="s">
        <v>1318</v>
      </c>
      <c r="F195" s="155" t="s">
        <v>1319</v>
      </c>
      <c r="G195" s="156" t="s">
        <v>216</v>
      </c>
      <c r="H195" s="157">
        <v>443</v>
      </c>
      <c r="I195" s="158"/>
      <c r="J195" s="159">
        <f t="shared" si="30"/>
        <v>0</v>
      </c>
      <c r="K195" s="160"/>
      <c r="L195" s="30"/>
      <c r="M195" s="161" t="s">
        <v>1</v>
      </c>
      <c r="N195" s="162" t="s">
        <v>37</v>
      </c>
      <c r="O195" s="58"/>
      <c r="P195" s="163">
        <f t="shared" si="31"/>
        <v>0</v>
      </c>
      <c r="Q195" s="163">
        <v>0</v>
      </c>
      <c r="R195" s="163">
        <f t="shared" si="32"/>
        <v>0</v>
      </c>
      <c r="S195" s="163">
        <v>0</v>
      </c>
      <c r="T195" s="164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217</v>
      </c>
      <c r="AT195" s="165" t="s">
        <v>213</v>
      </c>
      <c r="AU195" s="165" t="s">
        <v>84</v>
      </c>
      <c r="AY195" s="14" t="s">
        <v>211</v>
      </c>
      <c r="BE195" s="166">
        <f t="shared" si="34"/>
        <v>0</v>
      </c>
      <c r="BF195" s="166">
        <f t="shared" si="35"/>
        <v>0</v>
      </c>
      <c r="BG195" s="166">
        <f t="shared" si="36"/>
        <v>0</v>
      </c>
      <c r="BH195" s="166">
        <f t="shared" si="37"/>
        <v>0</v>
      </c>
      <c r="BI195" s="166">
        <f t="shared" si="38"/>
        <v>0</v>
      </c>
      <c r="BJ195" s="14" t="s">
        <v>84</v>
      </c>
      <c r="BK195" s="166">
        <f t="shared" si="39"/>
        <v>0</v>
      </c>
      <c r="BL195" s="14" t="s">
        <v>217</v>
      </c>
      <c r="BM195" s="165" t="s">
        <v>378</v>
      </c>
    </row>
    <row r="196" spans="1:65" s="2" customFormat="1" ht="24.2" customHeight="1" x14ac:dyDescent="0.2">
      <c r="A196" s="29"/>
      <c r="B196" s="152"/>
      <c r="C196" s="153" t="s">
        <v>379</v>
      </c>
      <c r="D196" s="153" t="s">
        <v>213</v>
      </c>
      <c r="E196" s="154" t="s">
        <v>1320</v>
      </c>
      <c r="F196" s="155" t="s">
        <v>1321</v>
      </c>
      <c r="G196" s="156" t="s">
        <v>216</v>
      </c>
      <c r="H196" s="157">
        <v>2.1</v>
      </c>
      <c r="I196" s="158"/>
      <c r="J196" s="159">
        <f t="shared" si="30"/>
        <v>0</v>
      </c>
      <c r="K196" s="160"/>
      <c r="L196" s="30"/>
      <c r="M196" s="161" t="s">
        <v>1</v>
      </c>
      <c r="N196" s="162" t="s">
        <v>37</v>
      </c>
      <c r="O196" s="58"/>
      <c r="P196" s="163">
        <f t="shared" si="31"/>
        <v>0</v>
      </c>
      <c r="Q196" s="163">
        <v>0</v>
      </c>
      <c r="R196" s="163">
        <f t="shared" si="32"/>
        <v>0</v>
      </c>
      <c r="S196" s="163">
        <v>0</v>
      </c>
      <c r="T196" s="164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217</v>
      </c>
      <c r="AT196" s="165" t="s">
        <v>213</v>
      </c>
      <c r="AU196" s="165" t="s">
        <v>84</v>
      </c>
      <c r="AY196" s="14" t="s">
        <v>211</v>
      </c>
      <c r="BE196" s="166">
        <f t="shared" si="34"/>
        <v>0</v>
      </c>
      <c r="BF196" s="166">
        <f t="shared" si="35"/>
        <v>0</v>
      </c>
      <c r="BG196" s="166">
        <f t="shared" si="36"/>
        <v>0</v>
      </c>
      <c r="BH196" s="166">
        <f t="shared" si="37"/>
        <v>0</v>
      </c>
      <c r="BI196" s="166">
        <f t="shared" si="38"/>
        <v>0</v>
      </c>
      <c r="BJ196" s="14" t="s">
        <v>84</v>
      </c>
      <c r="BK196" s="166">
        <f t="shared" si="39"/>
        <v>0</v>
      </c>
      <c r="BL196" s="14" t="s">
        <v>217</v>
      </c>
      <c r="BM196" s="165" t="s">
        <v>382</v>
      </c>
    </row>
    <row r="197" spans="1:65" s="2" customFormat="1" ht="37.9" customHeight="1" x14ac:dyDescent="0.2">
      <c r="A197" s="29"/>
      <c r="B197" s="152"/>
      <c r="C197" s="153" t="s">
        <v>307</v>
      </c>
      <c r="D197" s="153" t="s">
        <v>213</v>
      </c>
      <c r="E197" s="154" t="s">
        <v>1322</v>
      </c>
      <c r="F197" s="155" t="s">
        <v>1323</v>
      </c>
      <c r="G197" s="156" t="s">
        <v>216</v>
      </c>
      <c r="H197" s="157">
        <v>2.1</v>
      </c>
      <c r="I197" s="158"/>
      <c r="J197" s="159">
        <f t="shared" si="30"/>
        <v>0</v>
      </c>
      <c r="K197" s="160"/>
      <c r="L197" s="30"/>
      <c r="M197" s="161" t="s">
        <v>1</v>
      </c>
      <c r="N197" s="162" t="s">
        <v>37</v>
      </c>
      <c r="O197" s="58"/>
      <c r="P197" s="163">
        <f t="shared" si="31"/>
        <v>0</v>
      </c>
      <c r="Q197" s="163">
        <v>0</v>
      </c>
      <c r="R197" s="163">
        <f t="shared" si="32"/>
        <v>0</v>
      </c>
      <c r="S197" s="163">
        <v>0</v>
      </c>
      <c r="T197" s="164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217</v>
      </c>
      <c r="AT197" s="165" t="s">
        <v>213</v>
      </c>
      <c r="AU197" s="165" t="s">
        <v>84</v>
      </c>
      <c r="AY197" s="14" t="s">
        <v>211</v>
      </c>
      <c r="BE197" s="166">
        <f t="shared" si="34"/>
        <v>0</v>
      </c>
      <c r="BF197" s="166">
        <f t="shared" si="35"/>
        <v>0</v>
      </c>
      <c r="BG197" s="166">
        <f t="shared" si="36"/>
        <v>0</v>
      </c>
      <c r="BH197" s="166">
        <f t="shared" si="37"/>
        <v>0</v>
      </c>
      <c r="BI197" s="166">
        <f t="shared" si="38"/>
        <v>0</v>
      </c>
      <c r="BJ197" s="14" t="s">
        <v>84</v>
      </c>
      <c r="BK197" s="166">
        <f t="shared" si="39"/>
        <v>0</v>
      </c>
      <c r="BL197" s="14" t="s">
        <v>217</v>
      </c>
      <c r="BM197" s="165" t="s">
        <v>386</v>
      </c>
    </row>
    <row r="198" spans="1:65" s="2" customFormat="1" ht="24.2" customHeight="1" x14ac:dyDescent="0.2">
      <c r="A198" s="29"/>
      <c r="B198" s="152"/>
      <c r="C198" s="153" t="s">
        <v>389</v>
      </c>
      <c r="D198" s="153" t="s">
        <v>213</v>
      </c>
      <c r="E198" s="154" t="s">
        <v>264</v>
      </c>
      <c r="F198" s="155" t="s">
        <v>265</v>
      </c>
      <c r="G198" s="156" t="s">
        <v>216</v>
      </c>
      <c r="H198" s="157">
        <v>59.9</v>
      </c>
      <c r="I198" s="158"/>
      <c r="J198" s="159">
        <f t="shared" si="30"/>
        <v>0</v>
      </c>
      <c r="K198" s="160"/>
      <c r="L198" s="30"/>
      <c r="M198" s="161" t="s">
        <v>1</v>
      </c>
      <c r="N198" s="162" t="s">
        <v>37</v>
      </c>
      <c r="O198" s="58"/>
      <c r="P198" s="163">
        <f t="shared" si="31"/>
        <v>0</v>
      </c>
      <c r="Q198" s="163">
        <v>0</v>
      </c>
      <c r="R198" s="163">
        <f t="shared" si="32"/>
        <v>0</v>
      </c>
      <c r="S198" s="163">
        <v>0</v>
      </c>
      <c r="T198" s="164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217</v>
      </c>
      <c r="AT198" s="165" t="s">
        <v>213</v>
      </c>
      <c r="AU198" s="165" t="s">
        <v>84</v>
      </c>
      <c r="AY198" s="14" t="s">
        <v>211</v>
      </c>
      <c r="BE198" s="166">
        <f t="shared" si="34"/>
        <v>0</v>
      </c>
      <c r="BF198" s="166">
        <f t="shared" si="35"/>
        <v>0</v>
      </c>
      <c r="BG198" s="166">
        <f t="shared" si="36"/>
        <v>0</v>
      </c>
      <c r="BH198" s="166">
        <f t="shared" si="37"/>
        <v>0</v>
      </c>
      <c r="BI198" s="166">
        <f t="shared" si="38"/>
        <v>0</v>
      </c>
      <c r="BJ198" s="14" t="s">
        <v>84</v>
      </c>
      <c r="BK198" s="166">
        <f t="shared" si="39"/>
        <v>0</v>
      </c>
      <c r="BL198" s="14" t="s">
        <v>217</v>
      </c>
      <c r="BM198" s="165" t="s">
        <v>392</v>
      </c>
    </row>
    <row r="199" spans="1:65" s="2" customFormat="1" ht="24.2" customHeight="1" x14ac:dyDescent="0.2">
      <c r="A199" s="29"/>
      <c r="B199" s="152"/>
      <c r="C199" s="153" t="s">
        <v>311</v>
      </c>
      <c r="D199" s="153" t="s">
        <v>213</v>
      </c>
      <c r="E199" s="154" t="s">
        <v>1324</v>
      </c>
      <c r="F199" s="155" t="s">
        <v>1325</v>
      </c>
      <c r="G199" s="156" t="s">
        <v>216</v>
      </c>
      <c r="H199" s="157">
        <v>3</v>
      </c>
      <c r="I199" s="158"/>
      <c r="J199" s="159">
        <f t="shared" si="30"/>
        <v>0</v>
      </c>
      <c r="K199" s="160"/>
      <c r="L199" s="30"/>
      <c r="M199" s="161" t="s">
        <v>1</v>
      </c>
      <c r="N199" s="162" t="s">
        <v>37</v>
      </c>
      <c r="O199" s="58"/>
      <c r="P199" s="163">
        <f t="shared" si="31"/>
        <v>0</v>
      </c>
      <c r="Q199" s="163">
        <v>0</v>
      </c>
      <c r="R199" s="163">
        <f t="shared" si="32"/>
        <v>0</v>
      </c>
      <c r="S199" s="163">
        <v>0</v>
      </c>
      <c r="T199" s="164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217</v>
      </c>
      <c r="AT199" s="165" t="s">
        <v>213</v>
      </c>
      <c r="AU199" s="165" t="s">
        <v>84</v>
      </c>
      <c r="AY199" s="14" t="s">
        <v>211</v>
      </c>
      <c r="BE199" s="166">
        <f t="shared" si="34"/>
        <v>0</v>
      </c>
      <c r="BF199" s="166">
        <f t="shared" si="35"/>
        <v>0</v>
      </c>
      <c r="BG199" s="166">
        <f t="shared" si="36"/>
        <v>0</v>
      </c>
      <c r="BH199" s="166">
        <f t="shared" si="37"/>
        <v>0</v>
      </c>
      <c r="BI199" s="166">
        <f t="shared" si="38"/>
        <v>0</v>
      </c>
      <c r="BJ199" s="14" t="s">
        <v>84</v>
      </c>
      <c r="BK199" s="166">
        <f t="shared" si="39"/>
        <v>0</v>
      </c>
      <c r="BL199" s="14" t="s">
        <v>217</v>
      </c>
      <c r="BM199" s="165" t="s">
        <v>399</v>
      </c>
    </row>
    <row r="200" spans="1:65" s="2" customFormat="1" ht="44.25" customHeight="1" x14ac:dyDescent="0.2">
      <c r="A200" s="29"/>
      <c r="B200" s="152"/>
      <c r="C200" s="153" t="s">
        <v>400</v>
      </c>
      <c r="D200" s="153" t="s">
        <v>213</v>
      </c>
      <c r="E200" s="154" t="s">
        <v>305</v>
      </c>
      <c r="F200" s="155" t="s">
        <v>1326</v>
      </c>
      <c r="G200" s="156" t="s">
        <v>216</v>
      </c>
      <c r="H200" s="157">
        <v>59.9</v>
      </c>
      <c r="I200" s="158"/>
      <c r="J200" s="159">
        <f t="shared" si="30"/>
        <v>0</v>
      </c>
      <c r="K200" s="160"/>
      <c r="L200" s="30"/>
      <c r="M200" s="161" t="s">
        <v>1</v>
      </c>
      <c r="N200" s="162" t="s">
        <v>37</v>
      </c>
      <c r="O200" s="58"/>
      <c r="P200" s="163">
        <f t="shared" si="31"/>
        <v>0</v>
      </c>
      <c r="Q200" s="163">
        <v>0</v>
      </c>
      <c r="R200" s="163">
        <f t="shared" si="32"/>
        <v>0</v>
      </c>
      <c r="S200" s="163">
        <v>0</v>
      </c>
      <c r="T200" s="164">
        <f t="shared" si="3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217</v>
      </c>
      <c r="AT200" s="165" t="s">
        <v>213</v>
      </c>
      <c r="AU200" s="165" t="s">
        <v>84</v>
      </c>
      <c r="AY200" s="14" t="s">
        <v>211</v>
      </c>
      <c r="BE200" s="166">
        <f t="shared" si="34"/>
        <v>0</v>
      </c>
      <c r="BF200" s="166">
        <f t="shared" si="35"/>
        <v>0</v>
      </c>
      <c r="BG200" s="166">
        <f t="shared" si="36"/>
        <v>0</v>
      </c>
      <c r="BH200" s="166">
        <f t="shared" si="37"/>
        <v>0</v>
      </c>
      <c r="BI200" s="166">
        <f t="shared" si="38"/>
        <v>0</v>
      </c>
      <c r="BJ200" s="14" t="s">
        <v>84</v>
      </c>
      <c r="BK200" s="166">
        <f t="shared" si="39"/>
        <v>0</v>
      </c>
      <c r="BL200" s="14" t="s">
        <v>217</v>
      </c>
      <c r="BM200" s="165" t="s">
        <v>404</v>
      </c>
    </row>
    <row r="201" spans="1:65" s="2" customFormat="1" ht="24.2" customHeight="1" x14ac:dyDescent="0.2">
      <c r="A201" s="29"/>
      <c r="B201" s="152"/>
      <c r="C201" s="153" t="s">
        <v>314</v>
      </c>
      <c r="D201" s="153" t="s">
        <v>213</v>
      </c>
      <c r="E201" s="154" t="s">
        <v>1327</v>
      </c>
      <c r="F201" s="155" t="s">
        <v>1328</v>
      </c>
      <c r="G201" s="156" t="s">
        <v>216</v>
      </c>
      <c r="H201" s="157">
        <v>2.1</v>
      </c>
      <c r="I201" s="158"/>
      <c r="J201" s="159">
        <f t="shared" si="30"/>
        <v>0</v>
      </c>
      <c r="K201" s="160"/>
      <c r="L201" s="30"/>
      <c r="M201" s="161" t="s">
        <v>1</v>
      </c>
      <c r="N201" s="162" t="s">
        <v>37</v>
      </c>
      <c r="O201" s="58"/>
      <c r="P201" s="163">
        <f t="shared" si="31"/>
        <v>0</v>
      </c>
      <c r="Q201" s="163">
        <v>0</v>
      </c>
      <c r="R201" s="163">
        <f t="shared" si="32"/>
        <v>0</v>
      </c>
      <c r="S201" s="163">
        <v>0</v>
      </c>
      <c r="T201" s="164">
        <f t="shared" si="3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217</v>
      </c>
      <c r="AT201" s="165" t="s">
        <v>213</v>
      </c>
      <c r="AU201" s="165" t="s">
        <v>84</v>
      </c>
      <c r="AY201" s="14" t="s">
        <v>211</v>
      </c>
      <c r="BE201" s="166">
        <f t="shared" si="34"/>
        <v>0</v>
      </c>
      <c r="BF201" s="166">
        <f t="shared" si="35"/>
        <v>0</v>
      </c>
      <c r="BG201" s="166">
        <f t="shared" si="36"/>
        <v>0</v>
      </c>
      <c r="BH201" s="166">
        <f t="shared" si="37"/>
        <v>0</v>
      </c>
      <c r="BI201" s="166">
        <f t="shared" si="38"/>
        <v>0</v>
      </c>
      <c r="BJ201" s="14" t="s">
        <v>84</v>
      </c>
      <c r="BK201" s="166">
        <f t="shared" si="39"/>
        <v>0</v>
      </c>
      <c r="BL201" s="14" t="s">
        <v>217</v>
      </c>
      <c r="BM201" s="165" t="s">
        <v>407</v>
      </c>
    </row>
    <row r="202" spans="1:65" s="2" customFormat="1" ht="24.2" customHeight="1" x14ac:dyDescent="0.2">
      <c r="A202" s="29"/>
      <c r="B202" s="152"/>
      <c r="C202" s="153" t="s">
        <v>408</v>
      </c>
      <c r="D202" s="153" t="s">
        <v>213</v>
      </c>
      <c r="E202" s="154" t="s">
        <v>1329</v>
      </c>
      <c r="F202" s="155" t="s">
        <v>1330</v>
      </c>
      <c r="G202" s="156" t="s">
        <v>223</v>
      </c>
      <c r="H202" s="157">
        <v>0.2</v>
      </c>
      <c r="I202" s="158"/>
      <c r="J202" s="159">
        <f t="shared" si="30"/>
        <v>0</v>
      </c>
      <c r="K202" s="160"/>
      <c r="L202" s="30"/>
      <c r="M202" s="161" t="s">
        <v>1</v>
      </c>
      <c r="N202" s="162" t="s">
        <v>37</v>
      </c>
      <c r="O202" s="58"/>
      <c r="P202" s="163">
        <f t="shared" si="31"/>
        <v>0</v>
      </c>
      <c r="Q202" s="163">
        <v>0</v>
      </c>
      <c r="R202" s="163">
        <f t="shared" si="32"/>
        <v>0</v>
      </c>
      <c r="S202" s="163">
        <v>0</v>
      </c>
      <c r="T202" s="164">
        <f t="shared" si="3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217</v>
      </c>
      <c r="AT202" s="165" t="s">
        <v>213</v>
      </c>
      <c r="AU202" s="165" t="s">
        <v>84</v>
      </c>
      <c r="AY202" s="14" t="s">
        <v>211</v>
      </c>
      <c r="BE202" s="166">
        <f t="shared" si="34"/>
        <v>0</v>
      </c>
      <c r="BF202" s="166">
        <f t="shared" si="35"/>
        <v>0</v>
      </c>
      <c r="BG202" s="166">
        <f t="shared" si="36"/>
        <v>0</v>
      </c>
      <c r="BH202" s="166">
        <f t="shared" si="37"/>
        <v>0</v>
      </c>
      <c r="BI202" s="166">
        <f t="shared" si="38"/>
        <v>0</v>
      </c>
      <c r="BJ202" s="14" t="s">
        <v>84</v>
      </c>
      <c r="BK202" s="166">
        <f t="shared" si="39"/>
        <v>0</v>
      </c>
      <c r="BL202" s="14" t="s">
        <v>217</v>
      </c>
      <c r="BM202" s="165" t="s">
        <v>411</v>
      </c>
    </row>
    <row r="203" spans="1:65" s="2" customFormat="1" ht="33" customHeight="1" x14ac:dyDescent="0.2">
      <c r="A203" s="29"/>
      <c r="B203" s="152"/>
      <c r="C203" s="153" t="s">
        <v>322</v>
      </c>
      <c r="D203" s="153" t="s">
        <v>213</v>
      </c>
      <c r="E203" s="154" t="s">
        <v>1331</v>
      </c>
      <c r="F203" s="155" t="s">
        <v>1332</v>
      </c>
      <c r="G203" s="156" t="s">
        <v>223</v>
      </c>
      <c r="H203" s="157">
        <v>25.3</v>
      </c>
      <c r="I203" s="158"/>
      <c r="J203" s="159">
        <f t="shared" si="30"/>
        <v>0</v>
      </c>
      <c r="K203" s="160"/>
      <c r="L203" s="30"/>
      <c r="M203" s="161" t="s">
        <v>1</v>
      </c>
      <c r="N203" s="162" t="s">
        <v>37</v>
      </c>
      <c r="O203" s="58"/>
      <c r="P203" s="163">
        <f t="shared" si="31"/>
        <v>0</v>
      </c>
      <c r="Q203" s="163">
        <v>0</v>
      </c>
      <c r="R203" s="163">
        <f t="shared" si="32"/>
        <v>0</v>
      </c>
      <c r="S203" s="163">
        <v>0</v>
      </c>
      <c r="T203" s="164">
        <f t="shared" si="3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217</v>
      </c>
      <c r="AT203" s="165" t="s">
        <v>213</v>
      </c>
      <c r="AU203" s="165" t="s">
        <v>84</v>
      </c>
      <c r="AY203" s="14" t="s">
        <v>211</v>
      </c>
      <c r="BE203" s="166">
        <f t="shared" si="34"/>
        <v>0</v>
      </c>
      <c r="BF203" s="166">
        <f t="shared" si="35"/>
        <v>0</v>
      </c>
      <c r="BG203" s="166">
        <f t="shared" si="36"/>
        <v>0</v>
      </c>
      <c r="BH203" s="166">
        <f t="shared" si="37"/>
        <v>0</v>
      </c>
      <c r="BI203" s="166">
        <f t="shared" si="38"/>
        <v>0</v>
      </c>
      <c r="BJ203" s="14" t="s">
        <v>84</v>
      </c>
      <c r="BK203" s="166">
        <f t="shared" si="39"/>
        <v>0</v>
      </c>
      <c r="BL203" s="14" t="s">
        <v>217</v>
      </c>
      <c r="BM203" s="165" t="s">
        <v>415</v>
      </c>
    </row>
    <row r="204" spans="1:65" s="2" customFormat="1" ht="33" customHeight="1" x14ac:dyDescent="0.2">
      <c r="A204" s="29"/>
      <c r="B204" s="152"/>
      <c r="C204" s="153" t="s">
        <v>418</v>
      </c>
      <c r="D204" s="153" t="s">
        <v>213</v>
      </c>
      <c r="E204" s="154" t="s">
        <v>1333</v>
      </c>
      <c r="F204" s="155" t="s">
        <v>1334</v>
      </c>
      <c r="G204" s="156" t="s">
        <v>223</v>
      </c>
      <c r="H204" s="157">
        <v>95.1</v>
      </c>
      <c r="I204" s="158"/>
      <c r="J204" s="159">
        <f t="shared" si="30"/>
        <v>0</v>
      </c>
      <c r="K204" s="160"/>
      <c r="L204" s="30"/>
      <c r="M204" s="161" t="s">
        <v>1</v>
      </c>
      <c r="N204" s="162" t="s">
        <v>37</v>
      </c>
      <c r="O204" s="58"/>
      <c r="P204" s="163">
        <f t="shared" si="31"/>
        <v>0</v>
      </c>
      <c r="Q204" s="163">
        <v>0</v>
      </c>
      <c r="R204" s="163">
        <f t="shared" si="32"/>
        <v>0</v>
      </c>
      <c r="S204" s="163">
        <v>0</v>
      </c>
      <c r="T204" s="164">
        <f t="shared" si="3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5" t="s">
        <v>217</v>
      </c>
      <c r="AT204" s="165" t="s">
        <v>213</v>
      </c>
      <c r="AU204" s="165" t="s">
        <v>84</v>
      </c>
      <c r="AY204" s="14" t="s">
        <v>211</v>
      </c>
      <c r="BE204" s="166">
        <f t="shared" si="34"/>
        <v>0</v>
      </c>
      <c r="BF204" s="166">
        <f t="shared" si="35"/>
        <v>0</v>
      </c>
      <c r="BG204" s="166">
        <f t="shared" si="36"/>
        <v>0</v>
      </c>
      <c r="BH204" s="166">
        <f t="shared" si="37"/>
        <v>0</v>
      </c>
      <c r="BI204" s="166">
        <f t="shared" si="38"/>
        <v>0</v>
      </c>
      <c r="BJ204" s="14" t="s">
        <v>84</v>
      </c>
      <c r="BK204" s="166">
        <f t="shared" si="39"/>
        <v>0</v>
      </c>
      <c r="BL204" s="14" t="s">
        <v>217</v>
      </c>
      <c r="BM204" s="165" t="s">
        <v>421</v>
      </c>
    </row>
    <row r="205" spans="1:65" s="2" customFormat="1" ht="33" customHeight="1" x14ac:dyDescent="0.2">
      <c r="A205" s="29"/>
      <c r="B205" s="152"/>
      <c r="C205" s="153" t="s">
        <v>326</v>
      </c>
      <c r="D205" s="153" t="s">
        <v>213</v>
      </c>
      <c r="E205" s="154" t="s">
        <v>1335</v>
      </c>
      <c r="F205" s="155" t="s">
        <v>1336</v>
      </c>
      <c r="G205" s="156" t="s">
        <v>238</v>
      </c>
      <c r="H205" s="157">
        <v>0.31</v>
      </c>
      <c r="I205" s="158"/>
      <c r="J205" s="159">
        <f t="shared" si="30"/>
        <v>0</v>
      </c>
      <c r="K205" s="160"/>
      <c r="L205" s="30"/>
      <c r="M205" s="161" t="s">
        <v>1</v>
      </c>
      <c r="N205" s="162" t="s">
        <v>37</v>
      </c>
      <c r="O205" s="58"/>
      <c r="P205" s="163">
        <f t="shared" si="31"/>
        <v>0</v>
      </c>
      <c r="Q205" s="163">
        <v>0</v>
      </c>
      <c r="R205" s="163">
        <f t="shared" si="32"/>
        <v>0</v>
      </c>
      <c r="S205" s="163">
        <v>0</v>
      </c>
      <c r="T205" s="164">
        <f t="shared" si="3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5" t="s">
        <v>217</v>
      </c>
      <c r="AT205" s="165" t="s">
        <v>213</v>
      </c>
      <c r="AU205" s="165" t="s">
        <v>84</v>
      </c>
      <c r="AY205" s="14" t="s">
        <v>211</v>
      </c>
      <c r="BE205" s="166">
        <f t="shared" si="34"/>
        <v>0</v>
      </c>
      <c r="BF205" s="166">
        <f t="shared" si="35"/>
        <v>0</v>
      </c>
      <c r="BG205" s="166">
        <f t="shared" si="36"/>
        <v>0</v>
      </c>
      <c r="BH205" s="166">
        <f t="shared" si="37"/>
        <v>0</v>
      </c>
      <c r="BI205" s="166">
        <f t="shared" si="38"/>
        <v>0</v>
      </c>
      <c r="BJ205" s="14" t="s">
        <v>84</v>
      </c>
      <c r="BK205" s="166">
        <f t="shared" si="39"/>
        <v>0</v>
      </c>
      <c r="BL205" s="14" t="s">
        <v>217</v>
      </c>
      <c r="BM205" s="165" t="s">
        <v>424</v>
      </c>
    </row>
    <row r="206" spans="1:65" s="2" customFormat="1" ht="33" customHeight="1" x14ac:dyDescent="0.2">
      <c r="A206" s="29"/>
      <c r="B206" s="152"/>
      <c r="C206" s="153" t="s">
        <v>425</v>
      </c>
      <c r="D206" s="153" t="s">
        <v>213</v>
      </c>
      <c r="E206" s="154" t="s">
        <v>1337</v>
      </c>
      <c r="F206" s="155" t="s">
        <v>1338</v>
      </c>
      <c r="G206" s="156" t="s">
        <v>238</v>
      </c>
      <c r="H206" s="157">
        <v>10.5</v>
      </c>
      <c r="I206" s="158"/>
      <c r="J206" s="159">
        <f t="shared" si="30"/>
        <v>0</v>
      </c>
      <c r="K206" s="160"/>
      <c r="L206" s="30"/>
      <c r="M206" s="161" t="s">
        <v>1</v>
      </c>
      <c r="N206" s="162" t="s">
        <v>37</v>
      </c>
      <c r="O206" s="58"/>
      <c r="P206" s="163">
        <f t="shared" si="31"/>
        <v>0</v>
      </c>
      <c r="Q206" s="163">
        <v>0</v>
      </c>
      <c r="R206" s="163">
        <f t="shared" si="32"/>
        <v>0</v>
      </c>
      <c r="S206" s="163">
        <v>0</v>
      </c>
      <c r="T206" s="164">
        <f t="shared" si="3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217</v>
      </c>
      <c r="AT206" s="165" t="s">
        <v>213</v>
      </c>
      <c r="AU206" s="165" t="s">
        <v>84</v>
      </c>
      <c r="AY206" s="14" t="s">
        <v>211</v>
      </c>
      <c r="BE206" s="166">
        <f t="shared" si="34"/>
        <v>0</v>
      </c>
      <c r="BF206" s="166">
        <f t="shared" si="35"/>
        <v>0</v>
      </c>
      <c r="BG206" s="166">
        <f t="shared" si="36"/>
        <v>0</v>
      </c>
      <c r="BH206" s="166">
        <f t="shared" si="37"/>
        <v>0</v>
      </c>
      <c r="BI206" s="166">
        <f t="shared" si="38"/>
        <v>0</v>
      </c>
      <c r="BJ206" s="14" t="s">
        <v>84</v>
      </c>
      <c r="BK206" s="166">
        <f t="shared" si="39"/>
        <v>0</v>
      </c>
      <c r="BL206" s="14" t="s">
        <v>217</v>
      </c>
      <c r="BM206" s="165" t="s">
        <v>428</v>
      </c>
    </row>
    <row r="207" spans="1:65" s="2" customFormat="1" ht="24.2" customHeight="1" x14ac:dyDescent="0.2">
      <c r="A207" s="29"/>
      <c r="B207" s="152"/>
      <c r="C207" s="153" t="s">
        <v>329</v>
      </c>
      <c r="D207" s="153" t="s">
        <v>213</v>
      </c>
      <c r="E207" s="154" t="s">
        <v>1339</v>
      </c>
      <c r="F207" s="155" t="s">
        <v>1340</v>
      </c>
      <c r="G207" s="156" t="s">
        <v>223</v>
      </c>
      <c r="H207" s="157">
        <v>2.2000000000000002</v>
      </c>
      <c r="I207" s="158"/>
      <c r="J207" s="159">
        <f t="shared" si="30"/>
        <v>0</v>
      </c>
      <c r="K207" s="160"/>
      <c r="L207" s="30"/>
      <c r="M207" s="161" t="s">
        <v>1</v>
      </c>
      <c r="N207" s="162" t="s">
        <v>37</v>
      </c>
      <c r="O207" s="58"/>
      <c r="P207" s="163">
        <f t="shared" si="31"/>
        <v>0</v>
      </c>
      <c r="Q207" s="163">
        <v>0</v>
      </c>
      <c r="R207" s="163">
        <f t="shared" si="32"/>
        <v>0</v>
      </c>
      <c r="S207" s="163">
        <v>0</v>
      </c>
      <c r="T207" s="164">
        <f t="shared" si="3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 t="s">
        <v>217</v>
      </c>
      <c r="AT207" s="165" t="s">
        <v>213</v>
      </c>
      <c r="AU207" s="165" t="s">
        <v>84</v>
      </c>
      <c r="AY207" s="14" t="s">
        <v>211</v>
      </c>
      <c r="BE207" s="166">
        <f t="shared" si="34"/>
        <v>0</v>
      </c>
      <c r="BF207" s="166">
        <f t="shared" si="35"/>
        <v>0</v>
      </c>
      <c r="BG207" s="166">
        <f t="shared" si="36"/>
        <v>0</v>
      </c>
      <c r="BH207" s="166">
        <f t="shared" si="37"/>
        <v>0</v>
      </c>
      <c r="BI207" s="166">
        <f t="shared" si="38"/>
        <v>0</v>
      </c>
      <c r="BJ207" s="14" t="s">
        <v>84</v>
      </c>
      <c r="BK207" s="166">
        <f t="shared" si="39"/>
        <v>0</v>
      </c>
      <c r="BL207" s="14" t="s">
        <v>217</v>
      </c>
      <c r="BM207" s="165" t="s">
        <v>431</v>
      </c>
    </row>
    <row r="208" spans="1:65" s="2" customFormat="1" ht="24.2" customHeight="1" x14ac:dyDescent="0.2">
      <c r="A208" s="29"/>
      <c r="B208" s="152"/>
      <c r="C208" s="153" t="s">
        <v>432</v>
      </c>
      <c r="D208" s="153" t="s">
        <v>213</v>
      </c>
      <c r="E208" s="154" t="s">
        <v>1341</v>
      </c>
      <c r="F208" s="155" t="s">
        <v>1342</v>
      </c>
      <c r="G208" s="156" t="s">
        <v>223</v>
      </c>
      <c r="H208" s="157">
        <v>2.7</v>
      </c>
      <c r="I208" s="158"/>
      <c r="J208" s="159">
        <f t="shared" si="30"/>
        <v>0</v>
      </c>
      <c r="K208" s="160"/>
      <c r="L208" s="30"/>
      <c r="M208" s="161" t="s">
        <v>1</v>
      </c>
      <c r="N208" s="162" t="s">
        <v>37</v>
      </c>
      <c r="O208" s="58"/>
      <c r="P208" s="163">
        <f t="shared" si="31"/>
        <v>0</v>
      </c>
      <c r="Q208" s="163">
        <v>0</v>
      </c>
      <c r="R208" s="163">
        <f t="shared" si="32"/>
        <v>0</v>
      </c>
      <c r="S208" s="163">
        <v>0</v>
      </c>
      <c r="T208" s="164">
        <f t="shared" si="3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217</v>
      </c>
      <c r="AT208" s="165" t="s">
        <v>213</v>
      </c>
      <c r="AU208" s="165" t="s">
        <v>84</v>
      </c>
      <c r="AY208" s="14" t="s">
        <v>211</v>
      </c>
      <c r="BE208" s="166">
        <f t="shared" si="34"/>
        <v>0</v>
      </c>
      <c r="BF208" s="166">
        <f t="shared" si="35"/>
        <v>0</v>
      </c>
      <c r="BG208" s="166">
        <f t="shared" si="36"/>
        <v>0</v>
      </c>
      <c r="BH208" s="166">
        <f t="shared" si="37"/>
        <v>0</v>
      </c>
      <c r="BI208" s="166">
        <f t="shared" si="38"/>
        <v>0</v>
      </c>
      <c r="BJ208" s="14" t="s">
        <v>84</v>
      </c>
      <c r="BK208" s="166">
        <f t="shared" si="39"/>
        <v>0</v>
      </c>
      <c r="BL208" s="14" t="s">
        <v>217</v>
      </c>
      <c r="BM208" s="165" t="s">
        <v>435</v>
      </c>
    </row>
    <row r="209" spans="1:65" s="2" customFormat="1" ht="24.2" customHeight="1" x14ac:dyDescent="0.2">
      <c r="A209" s="29"/>
      <c r="B209" s="152"/>
      <c r="C209" s="153" t="s">
        <v>333</v>
      </c>
      <c r="D209" s="153" t="s">
        <v>213</v>
      </c>
      <c r="E209" s="154" t="s">
        <v>1343</v>
      </c>
      <c r="F209" s="155" t="s">
        <v>1344</v>
      </c>
      <c r="G209" s="156" t="s">
        <v>216</v>
      </c>
      <c r="H209" s="157">
        <v>147</v>
      </c>
      <c r="I209" s="158"/>
      <c r="J209" s="159">
        <f t="shared" si="30"/>
        <v>0</v>
      </c>
      <c r="K209" s="160"/>
      <c r="L209" s="30"/>
      <c r="M209" s="161" t="s">
        <v>1</v>
      </c>
      <c r="N209" s="162" t="s">
        <v>37</v>
      </c>
      <c r="O209" s="58"/>
      <c r="P209" s="163">
        <f t="shared" si="31"/>
        <v>0</v>
      </c>
      <c r="Q209" s="163">
        <v>0</v>
      </c>
      <c r="R209" s="163">
        <f t="shared" si="32"/>
        <v>0</v>
      </c>
      <c r="S209" s="163">
        <v>0</v>
      </c>
      <c r="T209" s="164">
        <f t="shared" si="3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217</v>
      </c>
      <c r="AT209" s="165" t="s">
        <v>213</v>
      </c>
      <c r="AU209" s="165" t="s">
        <v>84</v>
      </c>
      <c r="AY209" s="14" t="s">
        <v>211</v>
      </c>
      <c r="BE209" s="166">
        <f t="shared" si="34"/>
        <v>0</v>
      </c>
      <c r="BF209" s="166">
        <f t="shared" si="35"/>
        <v>0</v>
      </c>
      <c r="BG209" s="166">
        <f t="shared" si="36"/>
        <v>0</v>
      </c>
      <c r="BH209" s="166">
        <f t="shared" si="37"/>
        <v>0</v>
      </c>
      <c r="BI209" s="166">
        <f t="shared" si="38"/>
        <v>0</v>
      </c>
      <c r="BJ209" s="14" t="s">
        <v>84</v>
      </c>
      <c r="BK209" s="166">
        <f t="shared" si="39"/>
        <v>0</v>
      </c>
      <c r="BL209" s="14" t="s">
        <v>217</v>
      </c>
      <c r="BM209" s="165" t="s">
        <v>438</v>
      </c>
    </row>
    <row r="210" spans="1:65" s="2" customFormat="1" ht="24.2" customHeight="1" x14ac:dyDescent="0.2">
      <c r="A210" s="29"/>
      <c r="B210" s="152"/>
      <c r="C210" s="153" t="s">
        <v>441</v>
      </c>
      <c r="D210" s="153" t="s">
        <v>213</v>
      </c>
      <c r="E210" s="154" t="s">
        <v>1345</v>
      </c>
      <c r="F210" s="155" t="s">
        <v>1346</v>
      </c>
      <c r="G210" s="156" t="s">
        <v>257</v>
      </c>
      <c r="H210" s="157">
        <v>233.9</v>
      </c>
      <c r="I210" s="158"/>
      <c r="J210" s="159">
        <f t="shared" si="30"/>
        <v>0</v>
      </c>
      <c r="K210" s="160"/>
      <c r="L210" s="30"/>
      <c r="M210" s="161" t="s">
        <v>1</v>
      </c>
      <c r="N210" s="162" t="s">
        <v>37</v>
      </c>
      <c r="O210" s="58"/>
      <c r="P210" s="163">
        <f t="shared" si="31"/>
        <v>0</v>
      </c>
      <c r="Q210" s="163">
        <v>0</v>
      </c>
      <c r="R210" s="163">
        <f t="shared" si="32"/>
        <v>0</v>
      </c>
      <c r="S210" s="163">
        <v>0</v>
      </c>
      <c r="T210" s="164">
        <f t="shared" si="3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5" t="s">
        <v>217</v>
      </c>
      <c r="AT210" s="165" t="s">
        <v>213</v>
      </c>
      <c r="AU210" s="165" t="s">
        <v>84</v>
      </c>
      <c r="AY210" s="14" t="s">
        <v>211</v>
      </c>
      <c r="BE210" s="166">
        <f t="shared" si="34"/>
        <v>0</v>
      </c>
      <c r="BF210" s="166">
        <f t="shared" si="35"/>
        <v>0</v>
      </c>
      <c r="BG210" s="166">
        <f t="shared" si="36"/>
        <v>0</v>
      </c>
      <c r="BH210" s="166">
        <f t="shared" si="37"/>
        <v>0</v>
      </c>
      <c r="BI210" s="166">
        <f t="shared" si="38"/>
        <v>0</v>
      </c>
      <c r="BJ210" s="14" t="s">
        <v>84</v>
      </c>
      <c r="BK210" s="166">
        <f t="shared" si="39"/>
        <v>0</v>
      </c>
      <c r="BL210" s="14" t="s">
        <v>217</v>
      </c>
      <c r="BM210" s="165" t="s">
        <v>444</v>
      </c>
    </row>
    <row r="211" spans="1:65" s="2" customFormat="1" ht="24.2" customHeight="1" x14ac:dyDescent="0.2">
      <c r="A211" s="29"/>
      <c r="B211" s="152"/>
      <c r="C211" s="153" t="s">
        <v>336</v>
      </c>
      <c r="D211" s="153" t="s">
        <v>213</v>
      </c>
      <c r="E211" s="154" t="s">
        <v>1347</v>
      </c>
      <c r="F211" s="155" t="s">
        <v>1348</v>
      </c>
      <c r="G211" s="156" t="s">
        <v>216</v>
      </c>
      <c r="H211" s="157">
        <v>714.2</v>
      </c>
      <c r="I211" s="158"/>
      <c r="J211" s="159">
        <f t="shared" si="30"/>
        <v>0</v>
      </c>
      <c r="K211" s="160"/>
      <c r="L211" s="30"/>
      <c r="M211" s="161" t="s">
        <v>1</v>
      </c>
      <c r="N211" s="162" t="s">
        <v>37</v>
      </c>
      <c r="O211" s="58"/>
      <c r="P211" s="163">
        <f t="shared" si="31"/>
        <v>0</v>
      </c>
      <c r="Q211" s="163">
        <v>0</v>
      </c>
      <c r="R211" s="163">
        <f t="shared" si="32"/>
        <v>0</v>
      </c>
      <c r="S211" s="163">
        <v>0</v>
      </c>
      <c r="T211" s="164">
        <f t="shared" si="3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 t="s">
        <v>217</v>
      </c>
      <c r="AT211" s="165" t="s">
        <v>213</v>
      </c>
      <c r="AU211" s="165" t="s">
        <v>84</v>
      </c>
      <c r="AY211" s="14" t="s">
        <v>211</v>
      </c>
      <c r="BE211" s="166">
        <f t="shared" si="34"/>
        <v>0</v>
      </c>
      <c r="BF211" s="166">
        <f t="shared" si="35"/>
        <v>0</v>
      </c>
      <c r="BG211" s="166">
        <f t="shared" si="36"/>
        <v>0</v>
      </c>
      <c r="BH211" s="166">
        <f t="shared" si="37"/>
        <v>0</v>
      </c>
      <c r="BI211" s="166">
        <f t="shared" si="38"/>
        <v>0</v>
      </c>
      <c r="BJ211" s="14" t="s">
        <v>84</v>
      </c>
      <c r="BK211" s="166">
        <f t="shared" si="39"/>
        <v>0</v>
      </c>
      <c r="BL211" s="14" t="s">
        <v>217</v>
      </c>
      <c r="BM211" s="165" t="s">
        <v>447</v>
      </c>
    </row>
    <row r="212" spans="1:65" s="2" customFormat="1" ht="24.2" customHeight="1" x14ac:dyDescent="0.2">
      <c r="A212" s="29"/>
      <c r="B212" s="152"/>
      <c r="C212" s="153" t="s">
        <v>448</v>
      </c>
      <c r="D212" s="153" t="s">
        <v>213</v>
      </c>
      <c r="E212" s="154" t="s">
        <v>1349</v>
      </c>
      <c r="F212" s="155" t="s">
        <v>1350</v>
      </c>
      <c r="G212" s="156" t="s">
        <v>257</v>
      </c>
      <c r="H212" s="157">
        <v>114</v>
      </c>
      <c r="I212" s="158"/>
      <c r="J212" s="159">
        <f t="shared" si="30"/>
        <v>0</v>
      </c>
      <c r="K212" s="160"/>
      <c r="L212" s="30"/>
      <c r="M212" s="161" t="s">
        <v>1</v>
      </c>
      <c r="N212" s="162" t="s">
        <v>37</v>
      </c>
      <c r="O212" s="58"/>
      <c r="P212" s="163">
        <f t="shared" si="31"/>
        <v>0</v>
      </c>
      <c r="Q212" s="163">
        <v>0</v>
      </c>
      <c r="R212" s="163">
        <f t="shared" si="32"/>
        <v>0</v>
      </c>
      <c r="S212" s="163">
        <v>0</v>
      </c>
      <c r="T212" s="164">
        <f t="shared" si="3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5" t="s">
        <v>217</v>
      </c>
      <c r="AT212" s="165" t="s">
        <v>213</v>
      </c>
      <c r="AU212" s="165" t="s">
        <v>84</v>
      </c>
      <c r="AY212" s="14" t="s">
        <v>211</v>
      </c>
      <c r="BE212" s="166">
        <f t="shared" si="34"/>
        <v>0</v>
      </c>
      <c r="BF212" s="166">
        <f t="shared" si="35"/>
        <v>0</v>
      </c>
      <c r="BG212" s="166">
        <f t="shared" si="36"/>
        <v>0</v>
      </c>
      <c r="BH212" s="166">
        <f t="shared" si="37"/>
        <v>0</v>
      </c>
      <c r="BI212" s="166">
        <f t="shared" si="38"/>
        <v>0</v>
      </c>
      <c r="BJ212" s="14" t="s">
        <v>84</v>
      </c>
      <c r="BK212" s="166">
        <f t="shared" si="39"/>
        <v>0</v>
      </c>
      <c r="BL212" s="14" t="s">
        <v>217</v>
      </c>
      <c r="BM212" s="165" t="s">
        <v>451</v>
      </c>
    </row>
    <row r="213" spans="1:65" s="2" customFormat="1" ht="24.2" customHeight="1" x14ac:dyDescent="0.2">
      <c r="A213" s="29"/>
      <c r="B213" s="152"/>
      <c r="C213" s="153" t="s">
        <v>340</v>
      </c>
      <c r="D213" s="153" t="s">
        <v>213</v>
      </c>
      <c r="E213" s="154" t="s">
        <v>1351</v>
      </c>
      <c r="F213" s="155" t="s">
        <v>272</v>
      </c>
      <c r="G213" s="156" t="s">
        <v>216</v>
      </c>
      <c r="H213" s="157">
        <v>482.5</v>
      </c>
      <c r="I213" s="158"/>
      <c r="J213" s="159">
        <f t="shared" si="30"/>
        <v>0</v>
      </c>
      <c r="K213" s="160"/>
      <c r="L213" s="30"/>
      <c r="M213" s="161" t="s">
        <v>1</v>
      </c>
      <c r="N213" s="162" t="s">
        <v>37</v>
      </c>
      <c r="O213" s="58"/>
      <c r="P213" s="163">
        <f t="shared" si="31"/>
        <v>0</v>
      </c>
      <c r="Q213" s="163">
        <v>0</v>
      </c>
      <c r="R213" s="163">
        <f t="shared" si="32"/>
        <v>0</v>
      </c>
      <c r="S213" s="163">
        <v>0</v>
      </c>
      <c r="T213" s="164">
        <f t="shared" si="3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5" t="s">
        <v>217</v>
      </c>
      <c r="AT213" s="165" t="s">
        <v>213</v>
      </c>
      <c r="AU213" s="165" t="s">
        <v>84</v>
      </c>
      <c r="AY213" s="14" t="s">
        <v>211</v>
      </c>
      <c r="BE213" s="166">
        <f t="shared" si="34"/>
        <v>0</v>
      </c>
      <c r="BF213" s="166">
        <f t="shared" si="35"/>
        <v>0</v>
      </c>
      <c r="BG213" s="166">
        <f t="shared" si="36"/>
        <v>0</v>
      </c>
      <c r="BH213" s="166">
        <f t="shared" si="37"/>
        <v>0</v>
      </c>
      <c r="BI213" s="166">
        <f t="shared" si="38"/>
        <v>0</v>
      </c>
      <c r="BJ213" s="14" t="s">
        <v>84</v>
      </c>
      <c r="BK213" s="166">
        <f t="shared" si="39"/>
        <v>0</v>
      </c>
      <c r="BL213" s="14" t="s">
        <v>217</v>
      </c>
      <c r="BM213" s="165" t="s">
        <v>454</v>
      </c>
    </row>
    <row r="214" spans="1:65" s="2" customFormat="1" ht="24.2" customHeight="1" x14ac:dyDescent="0.2">
      <c r="A214" s="29"/>
      <c r="B214" s="152"/>
      <c r="C214" s="153" t="s">
        <v>455</v>
      </c>
      <c r="D214" s="153" t="s">
        <v>213</v>
      </c>
      <c r="E214" s="154" t="s">
        <v>1352</v>
      </c>
      <c r="F214" s="155" t="s">
        <v>1353</v>
      </c>
      <c r="G214" s="156" t="s">
        <v>216</v>
      </c>
      <c r="H214" s="157">
        <v>216</v>
      </c>
      <c r="I214" s="158"/>
      <c r="J214" s="159">
        <f t="shared" si="30"/>
        <v>0</v>
      </c>
      <c r="K214" s="160"/>
      <c r="L214" s="30"/>
      <c r="M214" s="161" t="s">
        <v>1</v>
      </c>
      <c r="N214" s="162" t="s">
        <v>37</v>
      </c>
      <c r="O214" s="58"/>
      <c r="P214" s="163">
        <f t="shared" si="31"/>
        <v>0</v>
      </c>
      <c r="Q214" s="163">
        <v>0</v>
      </c>
      <c r="R214" s="163">
        <f t="shared" si="32"/>
        <v>0</v>
      </c>
      <c r="S214" s="163">
        <v>0</v>
      </c>
      <c r="T214" s="164">
        <f t="shared" si="3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5" t="s">
        <v>217</v>
      </c>
      <c r="AT214" s="165" t="s">
        <v>213</v>
      </c>
      <c r="AU214" s="165" t="s">
        <v>84</v>
      </c>
      <c r="AY214" s="14" t="s">
        <v>211</v>
      </c>
      <c r="BE214" s="166">
        <f t="shared" si="34"/>
        <v>0</v>
      </c>
      <c r="BF214" s="166">
        <f t="shared" si="35"/>
        <v>0</v>
      </c>
      <c r="BG214" s="166">
        <f t="shared" si="36"/>
        <v>0</v>
      </c>
      <c r="BH214" s="166">
        <f t="shared" si="37"/>
        <v>0</v>
      </c>
      <c r="BI214" s="166">
        <f t="shared" si="38"/>
        <v>0</v>
      </c>
      <c r="BJ214" s="14" t="s">
        <v>84</v>
      </c>
      <c r="BK214" s="166">
        <f t="shared" si="39"/>
        <v>0</v>
      </c>
      <c r="BL214" s="14" t="s">
        <v>217</v>
      </c>
      <c r="BM214" s="165" t="s">
        <v>458</v>
      </c>
    </row>
    <row r="215" spans="1:65" s="2" customFormat="1" ht="24.2" customHeight="1" x14ac:dyDescent="0.2">
      <c r="A215" s="29"/>
      <c r="B215" s="152"/>
      <c r="C215" s="153" t="s">
        <v>343</v>
      </c>
      <c r="D215" s="153" t="s">
        <v>213</v>
      </c>
      <c r="E215" s="154" t="s">
        <v>1354</v>
      </c>
      <c r="F215" s="155" t="s">
        <v>1355</v>
      </c>
      <c r="G215" s="156" t="s">
        <v>216</v>
      </c>
      <c r="H215" s="157">
        <v>555.1</v>
      </c>
      <c r="I215" s="158"/>
      <c r="J215" s="159">
        <f t="shared" si="30"/>
        <v>0</v>
      </c>
      <c r="K215" s="160"/>
      <c r="L215" s="30"/>
      <c r="M215" s="161" t="s">
        <v>1</v>
      </c>
      <c r="N215" s="162" t="s">
        <v>37</v>
      </c>
      <c r="O215" s="58"/>
      <c r="P215" s="163">
        <f t="shared" si="31"/>
        <v>0</v>
      </c>
      <c r="Q215" s="163">
        <v>0</v>
      </c>
      <c r="R215" s="163">
        <f t="shared" si="32"/>
        <v>0</v>
      </c>
      <c r="S215" s="163">
        <v>0</v>
      </c>
      <c r="T215" s="164">
        <f t="shared" si="3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 t="s">
        <v>217</v>
      </c>
      <c r="AT215" s="165" t="s">
        <v>213</v>
      </c>
      <c r="AU215" s="165" t="s">
        <v>84</v>
      </c>
      <c r="AY215" s="14" t="s">
        <v>211</v>
      </c>
      <c r="BE215" s="166">
        <f t="shared" si="34"/>
        <v>0</v>
      </c>
      <c r="BF215" s="166">
        <f t="shared" si="35"/>
        <v>0</v>
      </c>
      <c r="BG215" s="166">
        <f t="shared" si="36"/>
        <v>0</v>
      </c>
      <c r="BH215" s="166">
        <f t="shared" si="37"/>
        <v>0</v>
      </c>
      <c r="BI215" s="166">
        <f t="shared" si="38"/>
        <v>0</v>
      </c>
      <c r="BJ215" s="14" t="s">
        <v>84</v>
      </c>
      <c r="BK215" s="166">
        <f t="shared" si="39"/>
        <v>0</v>
      </c>
      <c r="BL215" s="14" t="s">
        <v>217</v>
      </c>
      <c r="BM215" s="165" t="s">
        <v>461</v>
      </c>
    </row>
    <row r="216" spans="1:65" s="2" customFormat="1" ht="24.2" customHeight="1" x14ac:dyDescent="0.2">
      <c r="A216" s="29"/>
      <c r="B216" s="152"/>
      <c r="C216" s="153" t="s">
        <v>462</v>
      </c>
      <c r="D216" s="153" t="s">
        <v>213</v>
      </c>
      <c r="E216" s="154" t="s">
        <v>1356</v>
      </c>
      <c r="F216" s="155" t="s">
        <v>1357</v>
      </c>
      <c r="G216" s="156" t="s">
        <v>216</v>
      </c>
      <c r="H216" s="157">
        <v>11</v>
      </c>
      <c r="I216" s="158"/>
      <c r="J216" s="159">
        <f t="shared" si="30"/>
        <v>0</v>
      </c>
      <c r="K216" s="160"/>
      <c r="L216" s="30"/>
      <c r="M216" s="161" t="s">
        <v>1</v>
      </c>
      <c r="N216" s="162" t="s">
        <v>37</v>
      </c>
      <c r="O216" s="58"/>
      <c r="P216" s="163">
        <f t="shared" si="31"/>
        <v>0</v>
      </c>
      <c r="Q216" s="163">
        <v>0</v>
      </c>
      <c r="R216" s="163">
        <f t="shared" si="32"/>
        <v>0</v>
      </c>
      <c r="S216" s="163">
        <v>0</v>
      </c>
      <c r="T216" s="164">
        <f t="shared" si="3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5" t="s">
        <v>217</v>
      </c>
      <c r="AT216" s="165" t="s">
        <v>213</v>
      </c>
      <c r="AU216" s="165" t="s">
        <v>84</v>
      </c>
      <c r="AY216" s="14" t="s">
        <v>211</v>
      </c>
      <c r="BE216" s="166">
        <f t="shared" si="34"/>
        <v>0</v>
      </c>
      <c r="BF216" s="166">
        <f t="shared" si="35"/>
        <v>0</v>
      </c>
      <c r="BG216" s="166">
        <f t="shared" si="36"/>
        <v>0</v>
      </c>
      <c r="BH216" s="166">
        <f t="shared" si="37"/>
        <v>0</v>
      </c>
      <c r="BI216" s="166">
        <f t="shared" si="38"/>
        <v>0</v>
      </c>
      <c r="BJ216" s="14" t="s">
        <v>84</v>
      </c>
      <c r="BK216" s="166">
        <f t="shared" si="39"/>
        <v>0</v>
      </c>
      <c r="BL216" s="14" t="s">
        <v>217</v>
      </c>
      <c r="BM216" s="165" t="s">
        <v>465</v>
      </c>
    </row>
    <row r="217" spans="1:65" s="2" customFormat="1" ht="24.2" customHeight="1" x14ac:dyDescent="0.2">
      <c r="A217" s="29"/>
      <c r="B217" s="152"/>
      <c r="C217" s="153" t="s">
        <v>347</v>
      </c>
      <c r="D217" s="153" t="s">
        <v>213</v>
      </c>
      <c r="E217" s="154" t="s">
        <v>1358</v>
      </c>
      <c r="F217" s="155" t="s">
        <v>1359</v>
      </c>
      <c r="G217" s="156" t="s">
        <v>216</v>
      </c>
      <c r="H217" s="157">
        <v>2.2000000000000002</v>
      </c>
      <c r="I217" s="158"/>
      <c r="J217" s="159">
        <f t="shared" si="30"/>
        <v>0</v>
      </c>
      <c r="K217" s="160"/>
      <c r="L217" s="30"/>
      <c r="M217" s="161" t="s">
        <v>1</v>
      </c>
      <c r="N217" s="162" t="s">
        <v>37</v>
      </c>
      <c r="O217" s="58"/>
      <c r="P217" s="163">
        <f t="shared" si="31"/>
        <v>0</v>
      </c>
      <c r="Q217" s="163">
        <v>0</v>
      </c>
      <c r="R217" s="163">
        <f t="shared" si="32"/>
        <v>0</v>
      </c>
      <c r="S217" s="163">
        <v>0</v>
      </c>
      <c r="T217" s="164">
        <f t="shared" si="3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5" t="s">
        <v>217</v>
      </c>
      <c r="AT217" s="165" t="s">
        <v>213</v>
      </c>
      <c r="AU217" s="165" t="s">
        <v>84</v>
      </c>
      <c r="AY217" s="14" t="s">
        <v>211</v>
      </c>
      <c r="BE217" s="166">
        <f t="shared" si="34"/>
        <v>0</v>
      </c>
      <c r="BF217" s="166">
        <f t="shared" si="35"/>
        <v>0</v>
      </c>
      <c r="BG217" s="166">
        <f t="shared" si="36"/>
        <v>0</v>
      </c>
      <c r="BH217" s="166">
        <f t="shared" si="37"/>
        <v>0</v>
      </c>
      <c r="BI217" s="166">
        <f t="shared" si="38"/>
        <v>0</v>
      </c>
      <c r="BJ217" s="14" t="s">
        <v>84</v>
      </c>
      <c r="BK217" s="166">
        <f t="shared" si="39"/>
        <v>0</v>
      </c>
      <c r="BL217" s="14" t="s">
        <v>217</v>
      </c>
      <c r="BM217" s="165" t="s">
        <v>472</v>
      </c>
    </row>
    <row r="218" spans="1:65" s="2" customFormat="1" ht="24.2" customHeight="1" x14ac:dyDescent="0.2">
      <c r="A218" s="29"/>
      <c r="B218" s="152"/>
      <c r="C218" s="153" t="s">
        <v>469</v>
      </c>
      <c r="D218" s="153" t="s">
        <v>213</v>
      </c>
      <c r="E218" s="154" t="s">
        <v>1360</v>
      </c>
      <c r="F218" s="155" t="s">
        <v>1361</v>
      </c>
      <c r="G218" s="156" t="s">
        <v>216</v>
      </c>
      <c r="H218" s="157">
        <v>31.9</v>
      </c>
      <c r="I218" s="158"/>
      <c r="J218" s="159">
        <f t="shared" si="30"/>
        <v>0</v>
      </c>
      <c r="K218" s="160"/>
      <c r="L218" s="30"/>
      <c r="M218" s="161" t="s">
        <v>1</v>
      </c>
      <c r="N218" s="162" t="s">
        <v>37</v>
      </c>
      <c r="O218" s="58"/>
      <c r="P218" s="163">
        <f t="shared" si="31"/>
        <v>0</v>
      </c>
      <c r="Q218" s="163">
        <v>0</v>
      </c>
      <c r="R218" s="163">
        <f t="shared" si="32"/>
        <v>0</v>
      </c>
      <c r="S218" s="163">
        <v>0</v>
      </c>
      <c r="T218" s="164">
        <f t="shared" si="3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5" t="s">
        <v>217</v>
      </c>
      <c r="AT218" s="165" t="s">
        <v>213</v>
      </c>
      <c r="AU218" s="165" t="s">
        <v>84</v>
      </c>
      <c r="AY218" s="14" t="s">
        <v>211</v>
      </c>
      <c r="BE218" s="166">
        <f t="shared" si="34"/>
        <v>0</v>
      </c>
      <c r="BF218" s="166">
        <f t="shared" si="35"/>
        <v>0</v>
      </c>
      <c r="BG218" s="166">
        <f t="shared" si="36"/>
        <v>0</v>
      </c>
      <c r="BH218" s="166">
        <f t="shared" si="37"/>
        <v>0</v>
      </c>
      <c r="BI218" s="166">
        <f t="shared" si="38"/>
        <v>0</v>
      </c>
      <c r="BJ218" s="14" t="s">
        <v>84</v>
      </c>
      <c r="BK218" s="166">
        <f t="shared" si="39"/>
        <v>0</v>
      </c>
      <c r="BL218" s="14" t="s">
        <v>217</v>
      </c>
      <c r="BM218" s="165" t="s">
        <v>468</v>
      </c>
    </row>
    <row r="219" spans="1:65" s="2" customFormat="1" ht="24.2" customHeight="1" x14ac:dyDescent="0.2">
      <c r="A219" s="29"/>
      <c r="B219" s="152"/>
      <c r="C219" s="153" t="s">
        <v>350</v>
      </c>
      <c r="D219" s="153" t="s">
        <v>213</v>
      </c>
      <c r="E219" s="154" t="s">
        <v>1362</v>
      </c>
      <c r="F219" s="155" t="s">
        <v>1363</v>
      </c>
      <c r="G219" s="156" t="s">
        <v>216</v>
      </c>
      <c r="H219" s="157">
        <v>64.7</v>
      </c>
      <c r="I219" s="158"/>
      <c r="J219" s="159">
        <f t="shared" si="30"/>
        <v>0</v>
      </c>
      <c r="K219" s="160"/>
      <c r="L219" s="30"/>
      <c r="M219" s="161" t="s">
        <v>1</v>
      </c>
      <c r="N219" s="162" t="s">
        <v>37</v>
      </c>
      <c r="O219" s="58"/>
      <c r="P219" s="163">
        <f t="shared" si="31"/>
        <v>0</v>
      </c>
      <c r="Q219" s="163">
        <v>0</v>
      </c>
      <c r="R219" s="163">
        <f t="shared" si="32"/>
        <v>0</v>
      </c>
      <c r="S219" s="163">
        <v>0</v>
      </c>
      <c r="T219" s="164">
        <f t="shared" si="3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5" t="s">
        <v>217</v>
      </c>
      <c r="AT219" s="165" t="s">
        <v>213</v>
      </c>
      <c r="AU219" s="165" t="s">
        <v>84</v>
      </c>
      <c r="AY219" s="14" t="s">
        <v>211</v>
      </c>
      <c r="BE219" s="166">
        <f t="shared" si="34"/>
        <v>0</v>
      </c>
      <c r="BF219" s="166">
        <f t="shared" si="35"/>
        <v>0</v>
      </c>
      <c r="BG219" s="166">
        <f t="shared" si="36"/>
        <v>0</v>
      </c>
      <c r="BH219" s="166">
        <f t="shared" si="37"/>
        <v>0</v>
      </c>
      <c r="BI219" s="166">
        <f t="shared" si="38"/>
        <v>0</v>
      </c>
      <c r="BJ219" s="14" t="s">
        <v>84</v>
      </c>
      <c r="BK219" s="166">
        <f t="shared" si="39"/>
        <v>0</v>
      </c>
      <c r="BL219" s="14" t="s">
        <v>217</v>
      </c>
      <c r="BM219" s="165" t="s">
        <v>475</v>
      </c>
    </row>
    <row r="220" spans="1:65" s="2" customFormat="1" ht="24.2" customHeight="1" x14ac:dyDescent="0.2">
      <c r="A220" s="29"/>
      <c r="B220" s="152"/>
      <c r="C220" s="153" t="s">
        <v>476</v>
      </c>
      <c r="D220" s="153" t="s">
        <v>213</v>
      </c>
      <c r="E220" s="154" t="s">
        <v>1364</v>
      </c>
      <c r="F220" s="155" t="s">
        <v>1365</v>
      </c>
      <c r="G220" s="156" t="s">
        <v>216</v>
      </c>
      <c r="H220" s="157">
        <v>482.5</v>
      </c>
      <c r="I220" s="158"/>
      <c r="J220" s="159">
        <f t="shared" si="30"/>
        <v>0</v>
      </c>
      <c r="K220" s="160"/>
      <c r="L220" s="30"/>
      <c r="M220" s="161" t="s">
        <v>1</v>
      </c>
      <c r="N220" s="162" t="s">
        <v>37</v>
      </c>
      <c r="O220" s="58"/>
      <c r="P220" s="163">
        <f t="shared" si="31"/>
        <v>0</v>
      </c>
      <c r="Q220" s="163">
        <v>0</v>
      </c>
      <c r="R220" s="163">
        <f t="shared" si="32"/>
        <v>0</v>
      </c>
      <c r="S220" s="163">
        <v>0</v>
      </c>
      <c r="T220" s="164">
        <f t="shared" si="3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5" t="s">
        <v>217</v>
      </c>
      <c r="AT220" s="165" t="s">
        <v>213</v>
      </c>
      <c r="AU220" s="165" t="s">
        <v>84</v>
      </c>
      <c r="AY220" s="14" t="s">
        <v>211</v>
      </c>
      <c r="BE220" s="166">
        <f t="shared" si="34"/>
        <v>0</v>
      </c>
      <c r="BF220" s="166">
        <f t="shared" si="35"/>
        <v>0</v>
      </c>
      <c r="BG220" s="166">
        <f t="shared" si="36"/>
        <v>0</v>
      </c>
      <c r="BH220" s="166">
        <f t="shared" si="37"/>
        <v>0</v>
      </c>
      <c r="BI220" s="166">
        <f t="shared" si="38"/>
        <v>0</v>
      </c>
      <c r="BJ220" s="14" t="s">
        <v>84</v>
      </c>
      <c r="BK220" s="166">
        <f t="shared" si="39"/>
        <v>0</v>
      </c>
      <c r="BL220" s="14" t="s">
        <v>217</v>
      </c>
      <c r="BM220" s="165" t="s">
        <v>479</v>
      </c>
    </row>
    <row r="221" spans="1:65" s="2" customFormat="1" ht="37.9" customHeight="1" x14ac:dyDescent="0.2">
      <c r="A221" s="29"/>
      <c r="B221" s="152"/>
      <c r="C221" s="153" t="s">
        <v>354</v>
      </c>
      <c r="D221" s="153" t="s">
        <v>213</v>
      </c>
      <c r="E221" s="154" t="s">
        <v>1366</v>
      </c>
      <c r="F221" s="155" t="s">
        <v>1367</v>
      </c>
      <c r="G221" s="156" t="s">
        <v>257</v>
      </c>
      <c r="H221" s="157">
        <v>347.8</v>
      </c>
      <c r="I221" s="158"/>
      <c r="J221" s="159">
        <f t="shared" si="30"/>
        <v>0</v>
      </c>
      <c r="K221" s="160"/>
      <c r="L221" s="30"/>
      <c r="M221" s="161" t="s">
        <v>1</v>
      </c>
      <c r="N221" s="162" t="s">
        <v>37</v>
      </c>
      <c r="O221" s="58"/>
      <c r="P221" s="163">
        <f t="shared" si="31"/>
        <v>0</v>
      </c>
      <c r="Q221" s="163">
        <v>0</v>
      </c>
      <c r="R221" s="163">
        <f t="shared" si="32"/>
        <v>0</v>
      </c>
      <c r="S221" s="163">
        <v>0</v>
      </c>
      <c r="T221" s="164">
        <f t="shared" si="3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5" t="s">
        <v>217</v>
      </c>
      <c r="AT221" s="165" t="s">
        <v>213</v>
      </c>
      <c r="AU221" s="165" t="s">
        <v>84</v>
      </c>
      <c r="AY221" s="14" t="s">
        <v>211</v>
      </c>
      <c r="BE221" s="166">
        <f t="shared" si="34"/>
        <v>0</v>
      </c>
      <c r="BF221" s="166">
        <f t="shared" si="35"/>
        <v>0</v>
      </c>
      <c r="BG221" s="166">
        <f t="shared" si="36"/>
        <v>0</v>
      </c>
      <c r="BH221" s="166">
        <f t="shared" si="37"/>
        <v>0</v>
      </c>
      <c r="BI221" s="166">
        <f t="shared" si="38"/>
        <v>0</v>
      </c>
      <c r="BJ221" s="14" t="s">
        <v>84</v>
      </c>
      <c r="BK221" s="166">
        <f t="shared" si="39"/>
        <v>0</v>
      </c>
      <c r="BL221" s="14" t="s">
        <v>217</v>
      </c>
      <c r="BM221" s="165" t="s">
        <v>482</v>
      </c>
    </row>
    <row r="222" spans="1:65" s="2" customFormat="1" ht="24.2" customHeight="1" x14ac:dyDescent="0.2">
      <c r="A222" s="29"/>
      <c r="B222" s="152"/>
      <c r="C222" s="153" t="s">
        <v>483</v>
      </c>
      <c r="D222" s="153" t="s">
        <v>213</v>
      </c>
      <c r="E222" s="154" t="s">
        <v>1368</v>
      </c>
      <c r="F222" s="155" t="s">
        <v>1369</v>
      </c>
      <c r="G222" s="156" t="s">
        <v>385</v>
      </c>
      <c r="H222" s="157">
        <v>7</v>
      </c>
      <c r="I222" s="158"/>
      <c r="J222" s="159">
        <f t="shared" si="30"/>
        <v>0</v>
      </c>
      <c r="K222" s="160"/>
      <c r="L222" s="30"/>
      <c r="M222" s="161" t="s">
        <v>1</v>
      </c>
      <c r="N222" s="162" t="s">
        <v>37</v>
      </c>
      <c r="O222" s="58"/>
      <c r="P222" s="163">
        <f t="shared" si="31"/>
        <v>0</v>
      </c>
      <c r="Q222" s="163">
        <v>0</v>
      </c>
      <c r="R222" s="163">
        <f t="shared" si="32"/>
        <v>0</v>
      </c>
      <c r="S222" s="163">
        <v>0</v>
      </c>
      <c r="T222" s="164">
        <f t="shared" si="3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5" t="s">
        <v>217</v>
      </c>
      <c r="AT222" s="165" t="s">
        <v>213</v>
      </c>
      <c r="AU222" s="165" t="s">
        <v>84</v>
      </c>
      <c r="AY222" s="14" t="s">
        <v>211</v>
      </c>
      <c r="BE222" s="166">
        <f t="shared" si="34"/>
        <v>0</v>
      </c>
      <c r="BF222" s="166">
        <f t="shared" si="35"/>
        <v>0</v>
      </c>
      <c r="BG222" s="166">
        <f t="shared" si="36"/>
        <v>0</v>
      </c>
      <c r="BH222" s="166">
        <f t="shared" si="37"/>
        <v>0</v>
      </c>
      <c r="BI222" s="166">
        <f t="shared" si="38"/>
        <v>0</v>
      </c>
      <c r="BJ222" s="14" t="s">
        <v>84</v>
      </c>
      <c r="BK222" s="166">
        <f t="shared" si="39"/>
        <v>0</v>
      </c>
      <c r="BL222" s="14" t="s">
        <v>217</v>
      </c>
      <c r="BM222" s="165" t="s">
        <v>486</v>
      </c>
    </row>
    <row r="223" spans="1:65" s="2" customFormat="1" ht="44.25" customHeight="1" x14ac:dyDescent="0.2">
      <c r="A223" s="29"/>
      <c r="B223" s="152"/>
      <c r="C223" s="167" t="s">
        <v>357</v>
      </c>
      <c r="D223" s="167" t="s">
        <v>401</v>
      </c>
      <c r="E223" s="168" t="s">
        <v>1370</v>
      </c>
      <c r="F223" s="169" t="s">
        <v>1371</v>
      </c>
      <c r="G223" s="170" t="s">
        <v>385</v>
      </c>
      <c r="H223" s="171">
        <v>2</v>
      </c>
      <c r="I223" s="172"/>
      <c r="J223" s="173">
        <f t="shared" si="30"/>
        <v>0</v>
      </c>
      <c r="K223" s="174"/>
      <c r="L223" s="175"/>
      <c r="M223" s="176" t="s">
        <v>1</v>
      </c>
      <c r="N223" s="177" t="s">
        <v>37</v>
      </c>
      <c r="O223" s="58"/>
      <c r="P223" s="163">
        <f t="shared" si="31"/>
        <v>0</v>
      </c>
      <c r="Q223" s="163">
        <v>0</v>
      </c>
      <c r="R223" s="163">
        <f t="shared" si="32"/>
        <v>0</v>
      </c>
      <c r="S223" s="163">
        <v>0</v>
      </c>
      <c r="T223" s="164">
        <f t="shared" si="3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5" t="s">
        <v>227</v>
      </c>
      <c r="AT223" s="165" t="s">
        <v>401</v>
      </c>
      <c r="AU223" s="165" t="s">
        <v>84</v>
      </c>
      <c r="AY223" s="14" t="s">
        <v>211</v>
      </c>
      <c r="BE223" s="166">
        <f t="shared" si="34"/>
        <v>0</v>
      </c>
      <c r="BF223" s="166">
        <f t="shared" si="35"/>
        <v>0</v>
      </c>
      <c r="BG223" s="166">
        <f t="shared" si="36"/>
        <v>0</v>
      </c>
      <c r="BH223" s="166">
        <f t="shared" si="37"/>
        <v>0</v>
      </c>
      <c r="BI223" s="166">
        <f t="shared" si="38"/>
        <v>0</v>
      </c>
      <c r="BJ223" s="14" t="s">
        <v>84</v>
      </c>
      <c r="BK223" s="166">
        <f t="shared" si="39"/>
        <v>0</v>
      </c>
      <c r="BL223" s="14" t="s">
        <v>217</v>
      </c>
      <c r="BM223" s="165" t="s">
        <v>489</v>
      </c>
    </row>
    <row r="224" spans="1:65" s="2" customFormat="1" ht="44.25" customHeight="1" x14ac:dyDescent="0.2">
      <c r="A224" s="29"/>
      <c r="B224" s="152"/>
      <c r="C224" s="167" t="s">
        <v>490</v>
      </c>
      <c r="D224" s="167" t="s">
        <v>401</v>
      </c>
      <c r="E224" s="168" t="s">
        <v>1372</v>
      </c>
      <c r="F224" s="169" t="s">
        <v>1373</v>
      </c>
      <c r="G224" s="170" t="s">
        <v>385</v>
      </c>
      <c r="H224" s="171">
        <v>2</v>
      </c>
      <c r="I224" s="172"/>
      <c r="J224" s="173">
        <f t="shared" si="30"/>
        <v>0</v>
      </c>
      <c r="K224" s="174"/>
      <c r="L224" s="175"/>
      <c r="M224" s="176" t="s">
        <v>1</v>
      </c>
      <c r="N224" s="177" t="s">
        <v>37</v>
      </c>
      <c r="O224" s="58"/>
      <c r="P224" s="163">
        <f t="shared" si="31"/>
        <v>0</v>
      </c>
      <c r="Q224" s="163">
        <v>0</v>
      </c>
      <c r="R224" s="163">
        <f t="shared" si="32"/>
        <v>0</v>
      </c>
      <c r="S224" s="163">
        <v>0</v>
      </c>
      <c r="T224" s="164">
        <f t="shared" si="3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5" t="s">
        <v>227</v>
      </c>
      <c r="AT224" s="165" t="s">
        <v>401</v>
      </c>
      <c r="AU224" s="165" t="s">
        <v>84</v>
      </c>
      <c r="AY224" s="14" t="s">
        <v>211</v>
      </c>
      <c r="BE224" s="166">
        <f t="shared" si="34"/>
        <v>0</v>
      </c>
      <c r="BF224" s="166">
        <f t="shared" si="35"/>
        <v>0</v>
      </c>
      <c r="BG224" s="166">
        <f t="shared" si="36"/>
        <v>0</v>
      </c>
      <c r="BH224" s="166">
        <f t="shared" si="37"/>
        <v>0</v>
      </c>
      <c r="BI224" s="166">
        <f t="shared" si="38"/>
        <v>0</v>
      </c>
      <c r="BJ224" s="14" t="s">
        <v>84</v>
      </c>
      <c r="BK224" s="166">
        <f t="shared" si="39"/>
        <v>0</v>
      </c>
      <c r="BL224" s="14" t="s">
        <v>217</v>
      </c>
      <c r="BM224" s="165" t="s">
        <v>493</v>
      </c>
    </row>
    <row r="225" spans="1:65" s="2" customFormat="1" ht="44.25" customHeight="1" x14ac:dyDescent="0.2">
      <c r="A225" s="29"/>
      <c r="B225" s="152"/>
      <c r="C225" s="167" t="s">
        <v>361</v>
      </c>
      <c r="D225" s="167" t="s">
        <v>401</v>
      </c>
      <c r="E225" s="168" t="s">
        <v>1374</v>
      </c>
      <c r="F225" s="169" t="s">
        <v>1375</v>
      </c>
      <c r="G225" s="170" t="s">
        <v>385</v>
      </c>
      <c r="H225" s="171">
        <v>1</v>
      </c>
      <c r="I225" s="172"/>
      <c r="J225" s="173">
        <f t="shared" si="30"/>
        <v>0</v>
      </c>
      <c r="K225" s="174"/>
      <c r="L225" s="175"/>
      <c r="M225" s="176" t="s">
        <v>1</v>
      </c>
      <c r="N225" s="177" t="s">
        <v>37</v>
      </c>
      <c r="O225" s="58"/>
      <c r="P225" s="163">
        <f t="shared" si="31"/>
        <v>0</v>
      </c>
      <c r="Q225" s="163">
        <v>0</v>
      </c>
      <c r="R225" s="163">
        <f t="shared" si="32"/>
        <v>0</v>
      </c>
      <c r="S225" s="163">
        <v>0</v>
      </c>
      <c r="T225" s="164">
        <f t="shared" si="3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5" t="s">
        <v>227</v>
      </c>
      <c r="AT225" s="165" t="s">
        <v>401</v>
      </c>
      <c r="AU225" s="165" t="s">
        <v>84</v>
      </c>
      <c r="AY225" s="14" t="s">
        <v>211</v>
      </c>
      <c r="BE225" s="166">
        <f t="shared" si="34"/>
        <v>0</v>
      </c>
      <c r="BF225" s="166">
        <f t="shared" si="35"/>
        <v>0</v>
      </c>
      <c r="BG225" s="166">
        <f t="shared" si="36"/>
        <v>0</v>
      </c>
      <c r="BH225" s="166">
        <f t="shared" si="37"/>
        <v>0</v>
      </c>
      <c r="BI225" s="166">
        <f t="shared" si="38"/>
        <v>0</v>
      </c>
      <c r="BJ225" s="14" t="s">
        <v>84</v>
      </c>
      <c r="BK225" s="166">
        <f t="shared" si="39"/>
        <v>0</v>
      </c>
      <c r="BL225" s="14" t="s">
        <v>217</v>
      </c>
      <c r="BM225" s="165" t="s">
        <v>496</v>
      </c>
    </row>
    <row r="226" spans="1:65" s="2" customFormat="1" ht="44.25" customHeight="1" x14ac:dyDescent="0.2">
      <c r="A226" s="29"/>
      <c r="B226" s="152"/>
      <c r="C226" s="167" t="s">
        <v>497</v>
      </c>
      <c r="D226" s="167" t="s">
        <v>401</v>
      </c>
      <c r="E226" s="168" t="s">
        <v>1376</v>
      </c>
      <c r="F226" s="169" t="s">
        <v>1377</v>
      </c>
      <c r="G226" s="170" t="s">
        <v>385</v>
      </c>
      <c r="H226" s="171">
        <v>2</v>
      </c>
      <c r="I226" s="172"/>
      <c r="J226" s="173">
        <f t="shared" si="30"/>
        <v>0</v>
      </c>
      <c r="K226" s="174"/>
      <c r="L226" s="175"/>
      <c r="M226" s="176" t="s">
        <v>1</v>
      </c>
      <c r="N226" s="177" t="s">
        <v>37</v>
      </c>
      <c r="O226" s="58"/>
      <c r="P226" s="163">
        <f t="shared" si="31"/>
        <v>0</v>
      </c>
      <c r="Q226" s="163">
        <v>0</v>
      </c>
      <c r="R226" s="163">
        <f t="shared" si="32"/>
        <v>0</v>
      </c>
      <c r="S226" s="163">
        <v>0</v>
      </c>
      <c r="T226" s="164">
        <f t="shared" si="3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5" t="s">
        <v>227</v>
      </c>
      <c r="AT226" s="165" t="s">
        <v>401</v>
      </c>
      <c r="AU226" s="165" t="s">
        <v>84</v>
      </c>
      <c r="AY226" s="14" t="s">
        <v>211</v>
      </c>
      <c r="BE226" s="166">
        <f t="shared" si="34"/>
        <v>0</v>
      </c>
      <c r="BF226" s="166">
        <f t="shared" si="35"/>
        <v>0</v>
      </c>
      <c r="BG226" s="166">
        <f t="shared" si="36"/>
        <v>0</v>
      </c>
      <c r="BH226" s="166">
        <f t="shared" si="37"/>
        <v>0</v>
      </c>
      <c r="BI226" s="166">
        <f t="shared" si="38"/>
        <v>0</v>
      </c>
      <c r="BJ226" s="14" t="s">
        <v>84</v>
      </c>
      <c r="BK226" s="166">
        <f t="shared" si="39"/>
        <v>0</v>
      </c>
      <c r="BL226" s="14" t="s">
        <v>217</v>
      </c>
      <c r="BM226" s="165" t="s">
        <v>500</v>
      </c>
    </row>
    <row r="227" spans="1:65" s="12" customFormat="1" ht="22.9" customHeight="1" x14ac:dyDescent="0.2">
      <c r="B227" s="139"/>
      <c r="D227" s="140" t="s">
        <v>70</v>
      </c>
      <c r="E227" s="150" t="s">
        <v>244</v>
      </c>
      <c r="F227" s="150" t="s">
        <v>315</v>
      </c>
      <c r="I227" s="142"/>
      <c r="J227" s="151">
        <f>BK227</f>
        <v>0</v>
      </c>
      <c r="L227" s="139"/>
      <c r="M227" s="144"/>
      <c r="N227" s="145"/>
      <c r="O227" s="145"/>
      <c r="P227" s="146">
        <f>SUM(P228:P299)</f>
        <v>0</v>
      </c>
      <c r="Q227" s="145"/>
      <c r="R227" s="146">
        <f>SUM(R228:R299)</f>
        <v>226.99320068740002</v>
      </c>
      <c r="S227" s="145"/>
      <c r="T227" s="147">
        <f>SUM(T228:T299)</f>
        <v>271.30899999999997</v>
      </c>
      <c r="AR227" s="140" t="s">
        <v>78</v>
      </c>
      <c r="AT227" s="148" t="s">
        <v>70</v>
      </c>
      <c r="AU227" s="148" t="s">
        <v>78</v>
      </c>
      <c r="AY227" s="140" t="s">
        <v>211</v>
      </c>
      <c r="BK227" s="149">
        <f>SUM(BK228:BK299)</f>
        <v>0</v>
      </c>
    </row>
    <row r="228" spans="1:65" s="2" customFormat="1" ht="24.2" customHeight="1" x14ac:dyDescent="0.2">
      <c r="A228" s="29"/>
      <c r="B228" s="152"/>
      <c r="C228" s="153" t="s">
        <v>364</v>
      </c>
      <c r="D228" s="153" t="s">
        <v>213</v>
      </c>
      <c r="E228" s="154" t="s">
        <v>1378</v>
      </c>
      <c r="F228" s="155" t="s">
        <v>1379</v>
      </c>
      <c r="G228" s="156" t="s">
        <v>216</v>
      </c>
      <c r="H228" s="157">
        <v>1309.4000000000001</v>
      </c>
      <c r="I228" s="158"/>
      <c r="J228" s="159">
        <f t="shared" ref="J228:J259" si="40">ROUND(I228*H228,2)</f>
        <v>0</v>
      </c>
      <c r="K228" s="160"/>
      <c r="L228" s="30"/>
      <c r="M228" s="161" t="s">
        <v>1</v>
      </c>
      <c r="N228" s="162" t="s">
        <v>37</v>
      </c>
      <c r="O228" s="58"/>
      <c r="P228" s="163">
        <f t="shared" ref="P228:P259" si="41">O228*H228</f>
        <v>0</v>
      </c>
      <c r="Q228" s="163">
        <v>0</v>
      </c>
      <c r="R228" s="163">
        <f t="shared" ref="R228:R259" si="42">Q228*H228</f>
        <v>0</v>
      </c>
      <c r="S228" s="163">
        <v>0</v>
      </c>
      <c r="T228" s="164">
        <f t="shared" ref="T228:T259" si="43">S228*H228</f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5" t="s">
        <v>217</v>
      </c>
      <c r="AT228" s="165" t="s">
        <v>213</v>
      </c>
      <c r="AU228" s="165" t="s">
        <v>84</v>
      </c>
      <c r="AY228" s="14" t="s">
        <v>211</v>
      </c>
      <c r="BE228" s="166">
        <f t="shared" ref="BE228:BE259" si="44">IF(N228="základná",J228,0)</f>
        <v>0</v>
      </c>
      <c r="BF228" s="166">
        <f t="shared" ref="BF228:BF259" si="45">IF(N228="znížená",J228,0)</f>
        <v>0</v>
      </c>
      <c r="BG228" s="166">
        <f t="shared" ref="BG228:BG259" si="46">IF(N228="zákl. prenesená",J228,0)</f>
        <v>0</v>
      </c>
      <c r="BH228" s="166">
        <f t="shared" ref="BH228:BH259" si="47">IF(N228="zníž. prenesená",J228,0)</f>
        <v>0</v>
      </c>
      <c r="BI228" s="166">
        <f t="shared" ref="BI228:BI259" si="48">IF(N228="nulová",J228,0)</f>
        <v>0</v>
      </c>
      <c r="BJ228" s="14" t="s">
        <v>84</v>
      </c>
      <c r="BK228" s="166">
        <f t="shared" ref="BK228:BK259" si="49">ROUND(I228*H228,2)</f>
        <v>0</v>
      </c>
      <c r="BL228" s="14" t="s">
        <v>217</v>
      </c>
      <c r="BM228" s="165" t="s">
        <v>503</v>
      </c>
    </row>
    <row r="229" spans="1:65" s="2" customFormat="1" ht="24.2" customHeight="1" x14ac:dyDescent="0.2">
      <c r="A229" s="29"/>
      <c r="B229" s="152"/>
      <c r="C229" s="153" t="s">
        <v>504</v>
      </c>
      <c r="D229" s="153" t="s">
        <v>213</v>
      </c>
      <c r="E229" s="154" t="s">
        <v>1380</v>
      </c>
      <c r="F229" s="155" t="s">
        <v>1381</v>
      </c>
      <c r="G229" s="156" t="s">
        <v>216</v>
      </c>
      <c r="H229" s="157">
        <v>2988.58</v>
      </c>
      <c r="I229" s="158"/>
      <c r="J229" s="159">
        <f t="shared" si="40"/>
        <v>0</v>
      </c>
      <c r="K229" s="160"/>
      <c r="L229" s="30"/>
      <c r="M229" s="161" t="s">
        <v>1</v>
      </c>
      <c r="N229" s="162" t="s">
        <v>37</v>
      </c>
      <c r="O229" s="58"/>
      <c r="P229" s="163">
        <f t="shared" si="41"/>
        <v>0</v>
      </c>
      <c r="Q229" s="163">
        <v>7.5953530000000005E-2</v>
      </c>
      <c r="R229" s="163">
        <f t="shared" si="42"/>
        <v>226.99320068740002</v>
      </c>
      <c r="S229" s="163">
        <v>0</v>
      </c>
      <c r="T229" s="164">
        <f t="shared" si="4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5" t="s">
        <v>217</v>
      </c>
      <c r="AT229" s="165" t="s">
        <v>213</v>
      </c>
      <c r="AU229" s="165" t="s">
        <v>84</v>
      </c>
      <c r="AY229" s="14" t="s">
        <v>211</v>
      </c>
      <c r="BE229" s="166">
        <f t="shared" si="44"/>
        <v>0</v>
      </c>
      <c r="BF229" s="166">
        <f t="shared" si="45"/>
        <v>0</v>
      </c>
      <c r="BG229" s="166">
        <f t="shared" si="46"/>
        <v>0</v>
      </c>
      <c r="BH229" s="166">
        <f t="shared" si="47"/>
        <v>0</v>
      </c>
      <c r="BI229" s="166">
        <f t="shared" si="48"/>
        <v>0</v>
      </c>
      <c r="BJ229" s="14" t="s">
        <v>84</v>
      </c>
      <c r="BK229" s="166">
        <f t="shared" si="49"/>
        <v>0</v>
      </c>
      <c r="BL229" s="14" t="s">
        <v>217</v>
      </c>
      <c r="BM229" s="165" t="s">
        <v>507</v>
      </c>
    </row>
    <row r="230" spans="1:65" s="2" customFormat="1" ht="24.2" customHeight="1" x14ac:dyDescent="0.2">
      <c r="A230" s="29"/>
      <c r="B230" s="152"/>
      <c r="C230" s="153" t="s">
        <v>368</v>
      </c>
      <c r="D230" s="153" t="s">
        <v>213</v>
      </c>
      <c r="E230" s="154" t="s">
        <v>1382</v>
      </c>
      <c r="F230" s="155" t="s">
        <v>1383</v>
      </c>
      <c r="G230" s="156" t="s">
        <v>216</v>
      </c>
      <c r="H230" s="157">
        <v>2988.58</v>
      </c>
      <c r="I230" s="158"/>
      <c r="J230" s="159">
        <f t="shared" si="40"/>
        <v>0</v>
      </c>
      <c r="K230" s="160"/>
      <c r="L230" s="30"/>
      <c r="M230" s="161" t="s">
        <v>1</v>
      </c>
      <c r="N230" s="162" t="s">
        <v>37</v>
      </c>
      <c r="O230" s="58"/>
      <c r="P230" s="163">
        <f t="shared" si="41"/>
        <v>0</v>
      </c>
      <c r="Q230" s="163">
        <v>0</v>
      </c>
      <c r="R230" s="163">
        <f t="shared" si="42"/>
        <v>0</v>
      </c>
      <c r="S230" s="163">
        <v>0</v>
      </c>
      <c r="T230" s="164">
        <f t="shared" si="4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5" t="s">
        <v>217</v>
      </c>
      <c r="AT230" s="165" t="s">
        <v>213</v>
      </c>
      <c r="AU230" s="165" t="s">
        <v>84</v>
      </c>
      <c r="AY230" s="14" t="s">
        <v>211</v>
      </c>
      <c r="BE230" s="166">
        <f t="shared" si="44"/>
        <v>0</v>
      </c>
      <c r="BF230" s="166">
        <f t="shared" si="45"/>
        <v>0</v>
      </c>
      <c r="BG230" s="166">
        <f t="shared" si="46"/>
        <v>0</v>
      </c>
      <c r="BH230" s="166">
        <f t="shared" si="47"/>
        <v>0</v>
      </c>
      <c r="BI230" s="166">
        <f t="shared" si="48"/>
        <v>0</v>
      </c>
      <c r="BJ230" s="14" t="s">
        <v>84</v>
      </c>
      <c r="BK230" s="166">
        <f t="shared" si="49"/>
        <v>0</v>
      </c>
      <c r="BL230" s="14" t="s">
        <v>217</v>
      </c>
      <c r="BM230" s="165" t="s">
        <v>512</v>
      </c>
    </row>
    <row r="231" spans="1:65" s="2" customFormat="1" ht="37.9" customHeight="1" x14ac:dyDescent="0.2">
      <c r="A231" s="29"/>
      <c r="B231" s="152"/>
      <c r="C231" s="153" t="s">
        <v>513</v>
      </c>
      <c r="D231" s="153" t="s">
        <v>213</v>
      </c>
      <c r="E231" s="154" t="s">
        <v>1384</v>
      </c>
      <c r="F231" s="155" t="s">
        <v>1385</v>
      </c>
      <c r="G231" s="156" t="s">
        <v>385</v>
      </c>
      <c r="H231" s="157">
        <v>12</v>
      </c>
      <c r="I231" s="158"/>
      <c r="J231" s="159">
        <f t="shared" si="40"/>
        <v>0</v>
      </c>
      <c r="K231" s="160"/>
      <c r="L231" s="30"/>
      <c r="M231" s="161" t="s">
        <v>1</v>
      </c>
      <c r="N231" s="162" t="s">
        <v>37</v>
      </c>
      <c r="O231" s="58"/>
      <c r="P231" s="163">
        <f t="shared" si="41"/>
        <v>0</v>
      </c>
      <c r="Q231" s="163">
        <v>0</v>
      </c>
      <c r="R231" s="163">
        <f t="shared" si="42"/>
        <v>0</v>
      </c>
      <c r="S231" s="163">
        <v>0</v>
      </c>
      <c r="T231" s="164">
        <f t="shared" si="4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5" t="s">
        <v>217</v>
      </c>
      <c r="AT231" s="165" t="s">
        <v>213</v>
      </c>
      <c r="AU231" s="165" t="s">
        <v>84</v>
      </c>
      <c r="AY231" s="14" t="s">
        <v>211</v>
      </c>
      <c r="BE231" s="166">
        <f t="shared" si="44"/>
        <v>0</v>
      </c>
      <c r="BF231" s="166">
        <f t="shared" si="45"/>
        <v>0</v>
      </c>
      <c r="BG231" s="166">
        <f t="shared" si="46"/>
        <v>0</v>
      </c>
      <c r="BH231" s="166">
        <f t="shared" si="47"/>
        <v>0</v>
      </c>
      <c r="BI231" s="166">
        <f t="shared" si="48"/>
        <v>0</v>
      </c>
      <c r="BJ231" s="14" t="s">
        <v>84</v>
      </c>
      <c r="BK231" s="166">
        <f t="shared" si="49"/>
        <v>0</v>
      </c>
      <c r="BL231" s="14" t="s">
        <v>217</v>
      </c>
      <c r="BM231" s="165" t="s">
        <v>516</v>
      </c>
    </row>
    <row r="232" spans="1:65" s="2" customFormat="1" ht="37.9" customHeight="1" x14ac:dyDescent="0.2">
      <c r="A232" s="29"/>
      <c r="B232" s="152"/>
      <c r="C232" s="153" t="s">
        <v>371</v>
      </c>
      <c r="D232" s="153" t="s">
        <v>213</v>
      </c>
      <c r="E232" s="154" t="s">
        <v>1386</v>
      </c>
      <c r="F232" s="155" t="s">
        <v>1387</v>
      </c>
      <c r="G232" s="156" t="s">
        <v>385</v>
      </c>
      <c r="H232" s="157">
        <v>569</v>
      </c>
      <c r="I232" s="158"/>
      <c r="J232" s="159">
        <f t="shared" si="40"/>
        <v>0</v>
      </c>
      <c r="K232" s="160"/>
      <c r="L232" s="30"/>
      <c r="M232" s="161" t="s">
        <v>1</v>
      </c>
      <c r="N232" s="162" t="s">
        <v>37</v>
      </c>
      <c r="O232" s="58"/>
      <c r="P232" s="163">
        <f t="shared" si="41"/>
        <v>0</v>
      </c>
      <c r="Q232" s="163">
        <v>0</v>
      </c>
      <c r="R232" s="163">
        <f t="shared" si="42"/>
        <v>0</v>
      </c>
      <c r="S232" s="163">
        <v>0</v>
      </c>
      <c r="T232" s="164">
        <f t="shared" si="4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5" t="s">
        <v>217</v>
      </c>
      <c r="AT232" s="165" t="s">
        <v>213</v>
      </c>
      <c r="AU232" s="165" t="s">
        <v>84</v>
      </c>
      <c r="AY232" s="14" t="s">
        <v>211</v>
      </c>
      <c r="BE232" s="166">
        <f t="shared" si="44"/>
        <v>0</v>
      </c>
      <c r="BF232" s="166">
        <f t="shared" si="45"/>
        <v>0</v>
      </c>
      <c r="BG232" s="166">
        <f t="shared" si="46"/>
        <v>0</v>
      </c>
      <c r="BH232" s="166">
        <f t="shared" si="47"/>
        <v>0</v>
      </c>
      <c r="BI232" s="166">
        <f t="shared" si="48"/>
        <v>0</v>
      </c>
      <c r="BJ232" s="14" t="s">
        <v>84</v>
      </c>
      <c r="BK232" s="166">
        <f t="shared" si="49"/>
        <v>0</v>
      </c>
      <c r="BL232" s="14" t="s">
        <v>217</v>
      </c>
      <c r="BM232" s="165" t="s">
        <v>519</v>
      </c>
    </row>
    <row r="233" spans="1:65" s="2" customFormat="1" ht="37.9" customHeight="1" x14ac:dyDescent="0.2">
      <c r="A233" s="29"/>
      <c r="B233" s="152"/>
      <c r="C233" s="153" t="s">
        <v>781</v>
      </c>
      <c r="D233" s="153" t="s">
        <v>213</v>
      </c>
      <c r="E233" s="154" t="s">
        <v>1388</v>
      </c>
      <c r="F233" s="155" t="s">
        <v>1389</v>
      </c>
      <c r="G233" s="156" t="s">
        <v>385</v>
      </c>
      <c r="H233" s="157">
        <v>122</v>
      </c>
      <c r="I233" s="158"/>
      <c r="J233" s="159">
        <f t="shared" si="40"/>
        <v>0</v>
      </c>
      <c r="K233" s="160"/>
      <c r="L233" s="30"/>
      <c r="M233" s="161" t="s">
        <v>1</v>
      </c>
      <c r="N233" s="162" t="s">
        <v>37</v>
      </c>
      <c r="O233" s="58"/>
      <c r="P233" s="163">
        <f t="shared" si="41"/>
        <v>0</v>
      </c>
      <c r="Q233" s="163">
        <v>0</v>
      </c>
      <c r="R233" s="163">
        <f t="shared" si="42"/>
        <v>0</v>
      </c>
      <c r="S233" s="163">
        <v>0</v>
      </c>
      <c r="T233" s="164">
        <f t="shared" si="4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5" t="s">
        <v>217</v>
      </c>
      <c r="AT233" s="165" t="s">
        <v>213</v>
      </c>
      <c r="AU233" s="165" t="s">
        <v>84</v>
      </c>
      <c r="AY233" s="14" t="s">
        <v>211</v>
      </c>
      <c r="BE233" s="166">
        <f t="shared" si="44"/>
        <v>0</v>
      </c>
      <c r="BF233" s="166">
        <f t="shared" si="45"/>
        <v>0</v>
      </c>
      <c r="BG233" s="166">
        <f t="shared" si="46"/>
        <v>0</v>
      </c>
      <c r="BH233" s="166">
        <f t="shared" si="47"/>
        <v>0</v>
      </c>
      <c r="BI233" s="166">
        <f t="shared" si="48"/>
        <v>0</v>
      </c>
      <c r="BJ233" s="14" t="s">
        <v>84</v>
      </c>
      <c r="BK233" s="166">
        <f t="shared" si="49"/>
        <v>0</v>
      </c>
      <c r="BL233" s="14" t="s">
        <v>217</v>
      </c>
      <c r="BM233" s="165" t="s">
        <v>772</v>
      </c>
    </row>
    <row r="234" spans="1:65" s="2" customFormat="1" ht="33" customHeight="1" x14ac:dyDescent="0.2">
      <c r="A234" s="29"/>
      <c r="B234" s="152"/>
      <c r="C234" s="153" t="s">
        <v>375</v>
      </c>
      <c r="D234" s="153" t="s">
        <v>213</v>
      </c>
      <c r="E234" s="154" t="s">
        <v>534</v>
      </c>
      <c r="F234" s="155" t="s">
        <v>535</v>
      </c>
      <c r="G234" s="156" t="s">
        <v>223</v>
      </c>
      <c r="H234" s="157">
        <v>112.9</v>
      </c>
      <c r="I234" s="158"/>
      <c r="J234" s="159">
        <f t="shared" si="40"/>
        <v>0</v>
      </c>
      <c r="K234" s="160"/>
      <c r="L234" s="30"/>
      <c r="M234" s="161" t="s">
        <v>1</v>
      </c>
      <c r="N234" s="162" t="s">
        <v>37</v>
      </c>
      <c r="O234" s="58"/>
      <c r="P234" s="163">
        <f t="shared" si="41"/>
        <v>0</v>
      </c>
      <c r="Q234" s="163">
        <v>0</v>
      </c>
      <c r="R234" s="163">
        <f t="shared" si="42"/>
        <v>0</v>
      </c>
      <c r="S234" s="163">
        <v>2.4</v>
      </c>
      <c r="T234" s="164">
        <f t="shared" si="43"/>
        <v>270.95999999999998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5" t="s">
        <v>217</v>
      </c>
      <c r="AT234" s="165" t="s">
        <v>213</v>
      </c>
      <c r="AU234" s="165" t="s">
        <v>84</v>
      </c>
      <c r="AY234" s="14" t="s">
        <v>211</v>
      </c>
      <c r="BE234" s="166">
        <f t="shared" si="44"/>
        <v>0</v>
      </c>
      <c r="BF234" s="166">
        <f t="shared" si="45"/>
        <v>0</v>
      </c>
      <c r="BG234" s="166">
        <f t="shared" si="46"/>
        <v>0</v>
      </c>
      <c r="BH234" s="166">
        <f t="shared" si="47"/>
        <v>0</v>
      </c>
      <c r="BI234" s="166">
        <f t="shared" si="48"/>
        <v>0</v>
      </c>
      <c r="BJ234" s="14" t="s">
        <v>84</v>
      </c>
      <c r="BK234" s="166">
        <f t="shared" si="49"/>
        <v>0</v>
      </c>
      <c r="BL234" s="14" t="s">
        <v>217</v>
      </c>
      <c r="BM234" s="165" t="s">
        <v>777</v>
      </c>
    </row>
    <row r="235" spans="1:65" s="2" customFormat="1" ht="37.9" customHeight="1" x14ac:dyDescent="0.2">
      <c r="A235" s="29"/>
      <c r="B235" s="152"/>
      <c r="C235" s="153" t="s">
        <v>1004</v>
      </c>
      <c r="D235" s="153" t="s">
        <v>213</v>
      </c>
      <c r="E235" s="154" t="s">
        <v>1390</v>
      </c>
      <c r="F235" s="155" t="s">
        <v>1391</v>
      </c>
      <c r="G235" s="156" t="s">
        <v>216</v>
      </c>
      <c r="H235" s="157">
        <v>157.49</v>
      </c>
      <c r="I235" s="158"/>
      <c r="J235" s="159">
        <f t="shared" si="40"/>
        <v>0</v>
      </c>
      <c r="K235" s="160"/>
      <c r="L235" s="30"/>
      <c r="M235" s="161" t="s">
        <v>1</v>
      </c>
      <c r="N235" s="162" t="s">
        <v>37</v>
      </c>
      <c r="O235" s="58"/>
      <c r="P235" s="163">
        <f t="shared" si="41"/>
        <v>0</v>
      </c>
      <c r="Q235" s="163">
        <v>0</v>
      </c>
      <c r="R235" s="163">
        <f t="shared" si="42"/>
        <v>0</v>
      </c>
      <c r="S235" s="163">
        <v>0</v>
      </c>
      <c r="T235" s="164">
        <f t="shared" si="4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5" t="s">
        <v>217</v>
      </c>
      <c r="AT235" s="165" t="s">
        <v>213</v>
      </c>
      <c r="AU235" s="165" t="s">
        <v>84</v>
      </c>
      <c r="AY235" s="14" t="s">
        <v>211</v>
      </c>
      <c r="BE235" s="166">
        <f t="shared" si="44"/>
        <v>0</v>
      </c>
      <c r="BF235" s="166">
        <f t="shared" si="45"/>
        <v>0</v>
      </c>
      <c r="BG235" s="166">
        <f t="shared" si="46"/>
        <v>0</v>
      </c>
      <c r="BH235" s="166">
        <f t="shared" si="47"/>
        <v>0</v>
      </c>
      <c r="BI235" s="166">
        <f t="shared" si="48"/>
        <v>0</v>
      </c>
      <c r="BJ235" s="14" t="s">
        <v>84</v>
      </c>
      <c r="BK235" s="166">
        <f t="shared" si="49"/>
        <v>0</v>
      </c>
      <c r="BL235" s="14" t="s">
        <v>217</v>
      </c>
      <c r="BM235" s="165" t="s">
        <v>780</v>
      </c>
    </row>
    <row r="236" spans="1:65" s="2" customFormat="1" ht="37.9" customHeight="1" x14ac:dyDescent="0.2">
      <c r="A236" s="29"/>
      <c r="B236" s="152"/>
      <c r="C236" s="153" t="s">
        <v>378</v>
      </c>
      <c r="D236" s="153" t="s">
        <v>213</v>
      </c>
      <c r="E236" s="154" t="s">
        <v>1392</v>
      </c>
      <c r="F236" s="155" t="s">
        <v>1393</v>
      </c>
      <c r="G236" s="156" t="s">
        <v>223</v>
      </c>
      <c r="H236" s="157">
        <v>32.1</v>
      </c>
      <c r="I236" s="158"/>
      <c r="J236" s="159">
        <f t="shared" si="40"/>
        <v>0</v>
      </c>
      <c r="K236" s="160"/>
      <c r="L236" s="30"/>
      <c r="M236" s="161" t="s">
        <v>1</v>
      </c>
      <c r="N236" s="162" t="s">
        <v>37</v>
      </c>
      <c r="O236" s="58"/>
      <c r="P236" s="163">
        <f t="shared" si="41"/>
        <v>0</v>
      </c>
      <c r="Q236" s="163">
        <v>0</v>
      </c>
      <c r="R236" s="163">
        <f t="shared" si="42"/>
        <v>0</v>
      </c>
      <c r="S236" s="163">
        <v>0</v>
      </c>
      <c r="T236" s="164">
        <f t="shared" si="4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5" t="s">
        <v>217</v>
      </c>
      <c r="AT236" s="165" t="s">
        <v>213</v>
      </c>
      <c r="AU236" s="165" t="s">
        <v>84</v>
      </c>
      <c r="AY236" s="14" t="s">
        <v>211</v>
      </c>
      <c r="BE236" s="166">
        <f t="shared" si="44"/>
        <v>0</v>
      </c>
      <c r="BF236" s="166">
        <f t="shared" si="45"/>
        <v>0</v>
      </c>
      <c r="BG236" s="166">
        <f t="shared" si="46"/>
        <v>0</v>
      </c>
      <c r="BH236" s="166">
        <f t="shared" si="47"/>
        <v>0</v>
      </c>
      <c r="BI236" s="166">
        <f t="shared" si="48"/>
        <v>0</v>
      </c>
      <c r="BJ236" s="14" t="s">
        <v>84</v>
      </c>
      <c r="BK236" s="166">
        <f t="shared" si="49"/>
        <v>0</v>
      </c>
      <c r="BL236" s="14" t="s">
        <v>217</v>
      </c>
      <c r="BM236" s="165" t="s">
        <v>784</v>
      </c>
    </row>
    <row r="237" spans="1:65" s="2" customFormat="1" ht="24.2" customHeight="1" x14ac:dyDescent="0.2">
      <c r="A237" s="29"/>
      <c r="B237" s="152"/>
      <c r="C237" s="153" t="s">
        <v>1009</v>
      </c>
      <c r="D237" s="153" t="s">
        <v>213</v>
      </c>
      <c r="E237" s="154" t="s">
        <v>331</v>
      </c>
      <c r="F237" s="155" t="s">
        <v>332</v>
      </c>
      <c r="G237" s="156" t="s">
        <v>223</v>
      </c>
      <c r="H237" s="157">
        <v>4.0999999999999996</v>
      </c>
      <c r="I237" s="158"/>
      <c r="J237" s="159">
        <f t="shared" si="40"/>
        <v>0</v>
      </c>
      <c r="K237" s="160"/>
      <c r="L237" s="30"/>
      <c r="M237" s="161" t="s">
        <v>1</v>
      </c>
      <c r="N237" s="162" t="s">
        <v>37</v>
      </c>
      <c r="O237" s="58"/>
      <c r="P237" s="163">
        <f t="shared" si="41"/>
        <v>0</v>
      </c>
      <c r="Q237" s="163">
        <v>0</v>
      </c>
      <c r="R237" s="163">
        <f t="shared" si="42"/>
        <v>0</v>
      </c>
      <c r="S237" s="163">
        <v>0</v>
      </c>
      <c r="T237" s="164">
        <f t="shared" si="4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5" t="s">
        <v>217</v>
      </c>
      <c r="AT237" s="165" t="s">
        <v>213</v>
      </c>
      <c r="AU237" s="165" t="s">
        <v>84</v>
      </c>
      <c r="AY237" s="14" t="s">
        <v>211</v>
      </c>
      <c r="BE237" s="166">
        <f t="shared" si="44"/>
        <v>0</v>
      </c>
      <c r="BF237" s="166">
        <f t="shared" si="45"/>
        <v>0</v>
      </c>
      <c r="BG237" s="166">
        <f t="shared" si="46"/>
        <v>0</v>
      </c>
      <c r="BH237" s="166">
        <f t="shared" si="47"/>
        <v>0</v>
      </c>
      <c r="BI237" s="166">
        <f t="shared" si="48"/>
        <v>0</v>
      </c>
      <c r="BJ237" s="14" t="s">
        <v>84</v>
      </c>
      <c r="BK237" s="166">
        <f t="shared" si="49"/>
        <v>0</v>
      </c>
      <c r="BL237" s="14" t="s">
        <v>217</v>
      </c>
      <c r="BM237" s="165" t="s">
        <v>787</v>
      </c>
    </row>
    <row r="238" spans="1:65" s="2" customFormat="1" ht="16.5" customHeight="1" x14ac:dyDescent="0.2">
      <c r="A238" s="29"/>
      <c r="B238" s="152"/>
      <c r="C238" s="153" t="s">
        <v>382</v>
      </c>
      <c r="D238" s="153" t="s">
        <v>213</v>
      </c>
      <c r="E238" s="154" t="s">
        <v>1394</v>
      </c>
      <c r="F238" s="155" t="s">
        <v>1395</v>
      </c>
      <c r="G238" s="156" t="s">
        <v>257</v>
      </c>
      <c r="H238" s="157">
        <v>4</v>
      </c>
      <c r="I238" s="158"/>
      <c r="J238" s="159">
        <f t="shared" si="40"/>
        <v>0</v>
      </c>
      <c r="K238" s="160"/>
      <c r="L238" s="30"/>
      <c r="M238" s="161" t="s">
        <v>1</v>
      </c>
      <c r="N238" s="162" t="s">
        <v>37</v>
      </c>
      <c r="O238" s="58"/>
      <c r="P238" s="163">
        <f t="shared" si="41"/>
        <v>0</v>
      </c>
      <c r="Q238" s="163">
        <v>0</v>
      </c>
      <c r="R238" s="163">
        <f t="shared" si="42"/>
        <v>0</v>
      </c>
      <c r="S238" s="163">
        <v>0</v>
      </c>
      <c r="T238" s="164">
        <f t="shared" si="4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5" t="s">
        <v>217</v>
      </c>
      <c r="AT238" s="165" t="s">
        <v>213</v>
      </c>
      <c r="AU238" s="165" t="s">
        <v>84</v>
      </c>
      <c r="AY238" s="14" t="s">
        <v>211</v>
      </c>
      <c r="BE238" s="166">
        <f t="shared" si="44"/>
        <v>0</v>
      </c>
      <c r="BF238" s="166">
        <f t="shared" si="45"/>
        <v>0</v>
      </c>
      <c r="BG238" s="166">
        <f t="shared" si="46"/>
        <v>0</v>
      </c>
      <c r="BH238" s="166">
        <f t="shared" si="47"/>
        <v>0</v>
      </c>
      <c r="BI238" s="166">
        <f t="shared" si="48"/>
        <v>0</v>
      </c>
      <c r="BJ238" s="14" t="s">
        <v>84</v>
      </c>
      <c r="BK238" s="166">
        <f t="shared" si="49"/>
        <v>0</v>
      </c>
      <c r="BL238" s="14" t="s">
        <v>217</v>
      </c>
      <c r="BM238" s="165" t="s">
        <v>1007</v>
      </c>
    </row>
    <row r="239" spans="1:65" s="2" customFormat="1" ht="37.9" customHeight="1" x14ac:dyDescent="0.2">
      <c r="A239" s="29"/>
      <c r="B239" s="152"/>
      <c r="C239" s="153" t="s">
        <v>1012</v>
      </c>
      <c r="D239" s="153" t="s">
        <v>213</v>
      </c>
      <c r="E239" s="154" t="s">
        <v>536</v>
      </c>
      <c r="F239" s="155" t="s">
        <v>537</v>
      </c>
      <c r="G239" s="156" t="s">
        <v>223</v>
      </c>
      <c r="H239" s="157">
        <v>130.6</v>
      </c>
      <c r="I239" s="158"/>
      <c r="J239" s="159">
        <f t="shared" si="40"/>
        <v>0</v>
      </c>
      <c r="K239" s="160"/>
      <c r="L239" s="30"/>
      <c r="M239" s="161" t="s">
        <v>1</v>
      </c>
      <c r="N239" s="162" t="s">
        <v>37</v>
      </c>
      <c r="O239" s="58"/>
      <c r="P239" s="163">
        <f t="shared" si="41"/>
        <v>0</v>
      </c>
      <c r="Q239" s="163">
        <v>0</v>
      </c>
      <c r="R239" s="163">
        <f t="shared" si="42"/>
        <v>0</v>
      </c>
      <c r="S239" s="163">
        <v>0</v>
      </c>
      <c r="T239" s="164">
        <f t="shared" si="4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5" t="s">
        <v>217</v>
      </c>
      <c r="AT239" s="165" t="s">
        <v>213</v>
      </c>
      <c r="AU239" s="165" t="s">
        <v>84</v>
      </c>
      <c r="AY239" s="14" t="s">
        <v>211</v>
      </c>
      <c r="BE239" s="166">
        <f t="shared" si="44"/>
        <v>0</v>
      </c>
      <c r="BF239" s="166">
        <f t="shared" si="45"/>
        <v>0</v>
      </c>
      <c r="BG239" s="166">
        <f t="shared" si="46"/>
        <v>0</v>
      </c>
      <c r="BH239" s="166">
        <f t="shared" si="47"/>
        <v>0</v>
      </c>
      <c r="BI239" s="166">
        <f t="shared" si="48"/>
        <v>0</v>
      </c>
      <c r="BJ239" s="14" t="s">
        <v>84</v>
      </c>
      <c r="BK239" s="166">
        <f t="shared" si="49"/>
        <v>0</v>
      </c>
      <c r="BL239" s="14" t="s">
        <v>217</v>
      </c>
      <c r="BM239" s="165" t="s">
        <v>1008</v>
      </c>
    </row>
    <row r="240" spans="1:65" s="2" customFormat="1" ht="37.9" customHeight="1" x14ac:dyDescent="0.2">
      <c r="A240" s="29"/>
      <c r="B240" s="152"/>
      <c r="C240" s="153" t="s">
        <v>386</v>
      </c>
      <c r="D240" s="153" t="s">
        <v>213</v>
      </c>
      <c r="E240" s="154" t="s">
        <v>1396</v>
      </c>
      <c r="F240" s="155" t="s">
        <v>1397</v>
      </c>
      <c r="G240" s="156" t="s">
        <v>223</v>
      </c>
      <c r="H240" s="157">
        <v>0.42</v>
      </c>
      <c r="I240" s="158"/>
      <c r="J240" s="159">
        <f t="shared" si="40"/>
        <v>0</v>
      </c>
      <c r="K240" s="160"/>
      <c r="L240" s="30"/>
      <c r="M240" s="161" t="s">
        <v>1</v>
      </c>
      <c r="N240" s="162" t="s">
        <v>37</v>
      </c>
      <c r="O240" s="58"/>
      <c r="P240" s="163">
        <f t="shared" si="41"/>
        <v>0</v>
      </c>
      <c r="Q240" s="163">
        <v>0</v>
      </c>
      <c r="R240" s="163">
        <f t="shared" si="42"/>
        <v>0</v>
      </c>
      <c r="S240" s="163">
        <v>0</v>
      </c>
      <c r="T240" s="164">
        <f t="shared" si="4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5" t="s">
        <v>217</v>
      </c>
      <c r="AT240" s="165" t="s">
        <v>213</v>
      </c>
      <c r="AU240" s="165" t="s">
        <v>84</v>
      </c>
      <c r="AY240" s="14" t="s">
        <v>211</v>
      </c>
      <c r="BE240" s="166">
        <f t="shared" si="44"/>
        <v>0</v>
      </c>
      <c r="BF240" s="166">
        <f t="shared" si="45"/>
        <v>0</v>
      </c>
      <c r="BG240" s="166">
        <f t="shared" si="46"/>
        <v>0</v>
      </c>
      <c r="BH240" s="166">
        <f t="shared" si="47"/>
        <v>0</v>
      </c>
      <c r="BI240" s="166">
        <f t="shared" si="48"/>
        <v>0</v>
      </c>
      <c r="BJ240" s="14" t="s">
        <v>84</v>
      </c>
      <c r="BK240" s="166">
        <f t="shared" si="49"/>
        <v>0</v>
      </c>
      <c r="BL240" s="14" t="s">
        <v>217</v>
      </c>
      <c r="BM240" s="165" t="s">
        <v>1010</v>
      </c>
    </row>
    <row r="241" spans="1:65" s="2" customFormat="1" ht="37.9" customHeight="1" x14ac:dyDescent="0.2">
      <c r="A241" s="29"/>
      <c r="B241" s="152"/>
      <c r="C241" s="153" t="s">
        <v>1017</v>
      </c>
      <c r="D241" s="153" t="s">
        <v>213</v>
      </c>
      <c r="E241" s="154" t="s">
        <v>1398</v>
      </c>
      <c r="F241" s="155" t="s">
        <v>1399</v>
      </c>
      <c r="G241" s="156" t="s">
        <v>223</v>
      </c>
      <c r="H241" s="157">
        <v>1.2</v>
      </c>
      <c r="I241" s="158"/>
      <c r="J241" s="159">
        <f t="shared" si="40"/>
        <v>0</v>
      </c>
      <c r="K241" s="160"/>
      <c r="L241" s="30"/>
      <c r="M241" s="161" t="s">
        <v>1</v>
      </c>
      <c r="N241" s="162" t="s">
        <v>37</v>
      </c>
      <c r="O241" s="58"/>
      <c r="P241" s="163">
        <f t="shared" si="41"/>
        <v>0</v>
      </c>
      <c r="Q241" s="163">
        <v>0</v>
      </c>
      <c r="R241" s="163">
        <f t="shared" si="42"/>
        <v>0</v>
      </c>
      <c r="S241" s="163">
        <v>0</v>
      </c>
      <c r="T241" s="164">
        <f t="shared" si="4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5" t="s">
        <v>217</v>
      </c>
      <c r="AT241" s="165" t="s">
        <v>213</v>
      </c>
      <c r="AU241" s="165" t="s">
        <v>84</v>
      </c>
      <c r="AY241" s="14" t="s">
        <v>211</v>
      </c>
      <c r="BE241" s="166">
        <f t="shared" si="44"/>
        <v>0</v>
      </c>
      <c r="BF241" s="166">
        <f t="shared" si="45"/>
        <v>0</v>
      </c>
      <c r="BG241" s="166">
        <f t="shared" si="46"/>
        <v>0</v>
      </c>
      <c r="BH241" s="166">
        <f t="shared" si="47"/>
        <v>0</v>
      </c>
      <c r="BI241" s="166">
        <f t="shared" si="48"/>
        <v>0</v>
      </c>
      <c r="BJ241" s="14" t="s">
        <v>84</v>
      </c>
      <c r="BK241" s="166">
        <f t="shared" si="49"/>
        <v>0</v>
      </c>
      <c r="BL241" s="14" t="s">
        <v>217</v>
      </c>
      <c r="BM241" s="165" t="s">
        <v>1011</v>
      </c>
    </row>
    <row r="242" spans="1:65" s="2" customFormat="1" ht="37.9" customHeight="1" x14ac:dyDescent="0.2">
      <c r="A242" s="29"/>
      <c r="B242" s="152"/>
      <c r="C242" s="153" t="s">
        <v>392</v>
      </c>
      <c r="D242" s="153" t="s">
        <v>213</v>
      </c>
      <c r="E242" s="154" t="s">
        <v>1400</v>
      </c>
      <c r="F242" s="155" t="s">
        <v>1401</v>
      </c>
      <c r="G242" s="156" t="s">
        <v>216</v>
      </c>
      <c r="H242" s="157">
        <v>264.94</v>
      </c>
      <c r="I242" s="158"/>
      <c r="J242" s="159">
        <f t="shared" si="40"/>
        <v>0</v>
      </c>
      <c r="K242" s="160"/>
      <c r="L242" s="30"/>
      <c r="M242" s="161" t="s">
        <v>1</v>
      </c>
      <c r="N242" s="162" t="s">
        <v>37</v>
      </c>
      <c r="O242" s="58"/>
      <c r="P242" s="163">
        <f t="shared" si="41"/>
        <v>0</v>
      </c>
      <c r="Q242" s="163">
        <v>0</v>
      </c>
      <c r="R242" s="163">
        <f t="shared" si="42"/>
        <v>0</v>
      </c>
      <c r="S242" s="163">
        <v>0</v>
      </c>
      <c r="T242" s="164">
        <f t="shared" si="4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5" t="s">
        <v>217</v>
      </c>
      <c r="AT242" s="165" t="s">
        <v>213</v>
      </c>
      <c r="AU242" s="165" t="s">
        <v>84</v>
      </c>
      <c r="AY242" s="14" t="s">
        <v>211</v>
      </c>
      <c r="BE242" s="166">
        <f t="shared" si="44"/>
        <v>0</v>
      </c>
      <c r="BF242" s="166">
        <f t="shared" si="45"/>
        <v>0</v>
      </c>
      <c r="BG242" s="166">
        <f t="shared" si="46"/>
        <v>0</v>
      </c>
      <c r="BH242" s="166">
        <f t="shared" si="47"/>
        <v>0</v>
      </c>
      <c r="BI242" s="166">
        <f t="shared" si="48"/>
        <v>0</v>
      </c>
      <c r="BJ242" s="14" t="s">
        <v>84</v>
      </c>
      <c r="BK242" s="166">
        <f t="shared" si="49"/>
        <v>0</v>
      </c>
      <c r="BL242" s="14" t="s">
        <v>217</v>
      </c>
      <c r="BM242" s="165" t="s">
        <v>1015</v>
      </c>
    </row>
    <row r="243" spans="1:65" s="2" customFormat="1" ht="33" customHeight="1" x14ac:dyDescent="0.2">
      <c r="A243" s="29"/>
      <c r="B243" s="152"/>
      <c r="C243" s="153" t="s">
        <v>1024</v>
      </c>
      <c r="D243" s="153" t="s">
        <v>213</v>
      </c>
      <c r="E243" s="154" t="s">
        <v>538</v>
      </c>
      <c r="F243" s="155" t="s">
        <v>539</v>
      </c>
      <c r="G243" s="156" t="s">
        <v>216</v>
      </c>
      <c r="H243" s="157">
        <v>110.5</v>
      </c>
      <c r="I243" s="158"/>
      <c r="J243" s="159">
        <f t="shared" si="40"/>
        <v>0</v>
      </c>
      <c r="K243" s="160"/>
      <c r="L243" s="30"/>
      <c r="M243" s="161" t="s">
        <v>1</v>
      </c>
      <c r="N243" s="162" t="s">
        <v>37</v>
      </c>
      <c r="O243" s="58"/>
      <c r="P243" s="163">
        <f t="shared" si="41"/>
        <v>0</v>
      </c>
      <c r="Q243" s="163">
        <v>0</v>
      </c>
      <c r="R243" s="163">
        <f t="shared" si="42"/>
        <v>0</v>
      </c>
      <c r="S243" s="163">
        <v>0</v>
      </c>
      <c r="T243" s="164">
        <f t="shared" si="4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5" t="s">
        <v>217</v>
      </c>
      <c r="AT243" s="165" t="s">
        <v>213</v>
      </c>
      <c r="AU243" s="165" t="s">
        <v>84</v>
      </c>
      <c r="AY243" s="14" t="s">
        <v>211</v>
      </c>
      <c r="BE243" s="166">
        <f t="shared" si="44"/>
        <v>0</v>
      </c>
      <c r="BF243" s="166">
        <f t="shared" si="45"/>
        <v>0</v>
      </c>
      <c r="BG243" s="166">
        <f t="shared" si="46"/>
        <v>0</v>
      </c>
      <c r="BH243" s="166">
        <f t="shared" si="47"/>
        <v>0</v>
      </c>
      <c r="BI243" s="166">
        <f t="shared" si="48"/>
        <v>0</v>
      </c>
      <c r="BJ243" s="14" t="s">
        <v>84</v>
      </c>
      <c r="BK243" s="166">
        <f t="shared" si="49"/>
        <v>0</v>
      </c>
      <c r="BL243" s="14" t="s">
        <v>217</v>
      </c>
      <c r="BM243" s="165" t="s">
        <v>1016</v>
      </c>
    </row>
    <row r="244" spans="1:65" s="2" customFormat="1" ht="24.2" customHeight="1" x14ac:dyDescent="0.2">
      <c r="A244" s="29"/>
      <c r="B244" s="152"/>
      <c r="C244" s="153" t="s">
        <v>399</v>
      </c>
      <c r="D244" s="153" t="s">
        <v>213</v>
      </c>
      <c r="E244" s="154" t="s">
        <v>1402</v>
      </c>
      <c r="F244" s="155" t="s">
        <v>1403</v>
      </c>
      <c r="G244" s="156" t="s">
        <v>385</v>
      </c>
      <c r="H244" s="157">
        <v>67</v>
      </c>
      <c r="I244" s="158"/>
      <c r="J244" s="159">
        <f t="shared" si="40"/>
        <v>0</v>
      </c>
      <c r="K244" s="160"/>
      <c r="L244" s="30"/>
      <c r="M244" s="161" t="s">
        <v>1</v>
      </c>
      <c r="N244" s="162" t="s">
        <v>37</v>
      </c>
      <c r="O244" s="58"/>
      <c r="P244" s="163">
        <f t="shared" si="41"/>
        <v>0</v>
      </c>
      <c r="Q244" s="163">
        <v>0</v>
      </c>
      <c r="R244" s="163">
        <f t="shared" si="42"/>
        <v>0</v>
      </c>
      <c r="S244" s="163">
        <v>0</v>
      </c>
      <c r="T244" s="164">
        <f t="shared" si="4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5" t="s">
        <v>217</v>
      </c>
      <c r="AT244" s="165" t="s">
        <v>213</v>
      </c>
      <c r="AU244" s="165" t="s">
        <v>84</v>
      </c>
      <c r="AY244" s="14" t="s">
        <v>211</v>
      </c>
      <c r="BE244" s="166">
        <f t="shared" si="44"/>
        <v>0</v>
      </c>
      <c r="BF244" s="166">
        <f t="shared" si="45"/>
        <v>0</v>
      </c>
      <c r="BG244" s="166">
        <f t="shared" si="46"/>
        <v>0</v>
      </c>
      <c r="BH244" s="166">
        <f t="shared" si="47"/>
        <v>0</v>
      </c>
      <c r="BI244" s="166">
        <f t="shared" si="48"/>
        <v>0</v>
      </c>
      <c r="BJ244" s="14" t="s">
        <v>84</v>
      </c>
      <c r="BK244" s="166">
        <f t="shared" si="49"/>
        <v>0</v>
      </c>
      <c r="BL244" s="14" t="s">
        <v>217</v>
      </c>
      <c r="BM244" s="165" t="s">
        <v>1018</v>
      </c>
    </row>
    <row r="245" spans="1:65" s="2" customFormat="1" ht="24.2" customHeight="1" x14ac:dyDescent="0.2">
      <c r="A245" s="29"/>
      <c r="B245" s="152"/>
      <c r="C245" s="153" t="s">
        <v>1029</v>
      </c>
      <c r="D245" s="153" t="s">
        <v>213</v>
      </c>
      <c r="E245" s="154" t="s">
        <v>1404</v>
      </c>
      <c r="F245" s="155" t="s">
        <v>1405</v>
      </c>
      <c r="G245" s="156" t="s">
        <v>385</v>
      </c>
      <c r="H245" s="157">
        <v>4</v>
      </c>
      <c r="I245" s="158"/>
      <c r="J245" s="159">
        <f t="shared" si="40"/>
        <v>0</v>
      </c>
      <c r="K245" s="160"/>
      <c r="L245" s="30"/>
      <c r="M245" s="161" t="s">
        <v>1</v>
      </c>
      <c r="N245" s="162" t="s">
        <v>37</v>
      </c>
      <c r="O245" s="58"/>
      <c r="P245" s="163">
        <f t="shared" si="41"/>
        <v>0</v>
      </c>
      <c r="Q245" s="163">
        <v>0</v>
      </c>
      <c r="R245" s="163">
        <f t="shared" si="42"/>
        <v>0</v>
      </c>
      <c r="S245" s="163">
        <v>0</v>
      </c>
      <c r="T245" s="164">
        <f t="shared" si="4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5" t="s">
        <v>217</v>
      </c>
      <c r="AT245" s="165" t="s">
        <v>213</v>
      </c>
      <c r="AU245" s="165" t="s">
        <v>84</v>
      </c>
      <c r="AY245" s="14" t="s">
        <v>211</v>
      </c>
      <c r="BE245" s="166">
        <f t="shared" si="44"/>
        <v>0</v>
      </c>
      <c r="BF245" s="166">
        <f t="shared" si="45"/>
        <v>0</v>
      </c>
      <c r="BG245" s="166">
        <f t="shared" si="46"/>
        <v>0</v>
      </c>
      <c r="BH245" s="166">
        <f t="shared" si="47"/>
        <v>0</v>
      </c>
      <c r="BI245" s="166">
        <f t="shared" si="48"/>
        <v>0</v>
      </c>
      <c r="BJ245" s="14" t="s">
        <v>84</v>
      </c>
      <c r="BK245" s="166">
        <f t="shared" si="49"/>
        <v>0</v>
      </c>
      <c r="BL245" s="14" t="s">
        <v>217</v>
      </c>
      <c r="BM245" s="165" t="s">
        <v>1023</v>
      </c>
    </row>
    <row r="246" spans="1:65" s="2" customFormat="1" ht="24.2" customHeight="1" x14ac:dyDescent="0.2">
      <c r="A246" s="29"/>
      <c r="B246" s="152"/>
      <c r="C246" s="153" t="s">
        <v>404</v>
      </c>
      <c r="D246" s="153" t="s">
        <v>213</v>
      </c>
      <c r="E246" s="154" t="s">
        <v>642</v>
      </c>
      <c r="F246" s="155" t="s">
        <v>643</v>
      </c>
      <c r="G246" s="156" t="s">
        <v>385</v>
      </c>
      <c r="H246" s="157">
        <v>55</v>
      </c>
      <c r="I246" s="158"/>
      <c r="J246" s="159">
        <f t="shared" si="40"/>
        <v>0</v>
      </c>
      <c r="K246" s="160"/>
      <c r="L246" s="30"/>
      <c r="M246" s="161" t="s">
        <v>1</v>
      </c>
      <c r="N246" s="162" t="s">
        <v>37</v>
      </c>
      <c r="O246" s="58"/>
      <c r="P246" s="163">
        <f t="shared" si="41"/>
        <v>0</v>
      </c>
      <c r="Q246" s="163">
        <v>0</v>
      </c>
      <c r="R246" s="163">
        <f t="shared" si="42"/>
        <v>0</v>
      </c>
      <c r="S246" s="163">
        <v>0</v>
      </c>
      <c r="T246" s="164">
        <f t="shared" si="4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5" t="s">
        <v>217</v>
      </c>
      <c r="AT246" s="165" t="s">
        <v>213</v>
      </c>
      <c r="AU246" s="165" t="s">
        <v>84</v>
      </c>
      <c r="AY246" s="14" t="s">
        <v>211</v>
      </c>
      <c r="BE246" s="166">
        <f t="shared" si="44"/>
        <v>0</v>
      </c>
      <c r="BF246" s="166">
        <f t="shared" si="45"/>
        <v>0</v>
      </c>
      <c r="BG246" s="166">
        <f t="shared" si="46"/>
        <v>0</v>
      </c>
      <c r="BH246" s="166">
        <f t="shared" si="47"/>
        <v>0</v>
      </c>
      <c r="BI246" s="166">
        <f t="shared" si="48"/>
        <v>0</v>
      </c>
      <c r="BJ246" s="14" t="s">
        <v>84</v>
      </c>
      <c r="BK246" s="166">
        <f t="shared" si="49"/>
        <v>0</v>
      </c>
      <c r="BL246" s="14" t="s">
        <v>217</v>
      </c>
      <c r="BM246" s="165" t="s">
        <v>1025</v>
      </c>
    </row>
    <row r="247" spans="1:65" s="2" customFormat="1" ht="24.2" customHeight="1" x14ac:dyDescent="0.2">
      <c r="A247" s="29"/>
      <c r="B247" s="152"/>
      <c r="C247" s="153" t="s">
        <v>1034</v>
      </c>
      <c r="D247" s="153" t="s">
        <v>213</v>
      </c>
      <c r="E247" s="154" t="s">
        <v>644</v>
      </c>
      <c r="F247" s="155" t="s">
        <v>645</v>
      </c>
      <c r="G247" s="156" t="s">
        <v>385</v>
      </c>
      <c r="H247" s="157">
        <v>1</v>
      </c>
      <c r="I247" s="158"/>
      <c r="J247" s="159">
        <f t="shared" si="40"/>
        <v>0</v>
      </c>
      <c r="K247" s="160"/>
      <c r="L247" s="30"/>
      <c r="M247" s="161" t="s">
        <v>1</v>
      </c>
      <c r="N247" s="162" t="s">
        <v>37</v>
      </c>
      <c r="O247" s="58"/>
      <c r="P247" s="163">
        <f t="shared" si="41"/>
        <v>0</v>
      </c>
      <c r="Q247" s="163">
        <v>0</v>
      </c>
      <c r="R247" s="163">
        <f t="shared" si="42"/>
        <v>0</v>
      </c>
      <c r="S247" s="163">
        <v>0</v>
      </c>
      <c r="T247" s="164">
        <f t="shared" si="4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5" t="s">
        <v>217</v>
      </c>
      <c r="AT247" s="165" t="s">
        <v>213</v>
      </c>
      <c r="AU247" s="165" t="s">
        <v>84</v>
      </c>
      <c r="AY247" s="14" t="s">
        <v>211</v>
      </c>
      <c r="BE247" s="166">
        <f t="shared" si="44"/>
        <v>0</v>
      </c>
      <c r="BF247" s="166">
        <f t="shared" si="45"/>
        <v>0</v>
      </c>
      <c r="BG247" s="166">
        <f t="shared" si="46"/>
        <v>0</v>
      </c>
      <c r="BH247" s="166">
        <f t="shared" si="47"/>
        <v>0</v>
      </c>
      <c r="BI247" s="166">
        <f t="shared" si="48"/>
        <v>0</v>
      </c>
      <c r="BJ247" s="14" t="s">
        <v>84</v>
      </c>
      <c r="BK247" s="166">
        <f t="shared" si="49"/>
        <v>0</v>
      </c>
      <c r="BL247" s="14" t="s">
        <v>217</v>
      </c>
      <c r="BM247" s="165" t="s">
        <v>1028</v>
      </c>
    </row>
    <row r="248" spans="1:65" s="2" customFormat="1" ht="24.2" customHeight="1" x14ac:dyDescent="0.2">
      <c r="A248" s="29"/>
      <c r="B248" s="152"/>
      <c r="C248" s="153" t="s">
        <v>407</v>
      </c>
      <c r="D248" s="153" t="s">
        <v>213</v>
      </c>
      <c r="E248" s="154" t="s">
        <v>1406</v>
      </c>
      <c r="F248" s="155" t="s">
        <v>1407</v>
      </c>
      <c r="G248" s="156" t="s">
        <v>385</v>
      </c>
      <c r="H248" s="157">
        <v>1</v>
      </c>
      <c r="I248" s="158"/>
      <c r="J248" s="159">
        <f t="shared" si="40"/>
        <v>0</v>
      </c>
      <c r="K248" s="160"/>
      <c r="L248" s="30"/>
      <c r="M248" s="161" t="s">
        <v>1</v>
      </c>
      <c r="N248" s="162" t="s">
        <v>37</v>
      </c>
      <c r="O248" s="58"/>
      <c r="P248" s="163">
        <f t="shared" si="41"/>
        <v>0</v>
      </c>
      <c r="Q248" s="163">
        <v>0</v>
      </c>
      <c r="R248" s="163">
        <f t="shared" si="42"/>
        <v>0</v>
      </c>
      <c r="S248" s="163">
        <v>8.0000000000000002E-3</v>
      </c>
      <c r="T248" s="164">
        <f t="shared" si="43"/>
        <v>8.0000000000000002E-3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65" t="s">
        <v>217</v>
      </c>
      <c r="AT248" s="165" t="s">
        <v>213</v>
      </c>
      <c r="AU248" s="165" t="s">
        <v>84</v>
      </c>
      <c r="AY248" s="14" t="s">
        <v>211</v>
      </c>
      <c r="BE248" s="166">
        <f t="shared" si="44"/>
        <v>0</v>
      </c>
      <c r="BF248" s="166">
        <f t="shared" si="45"/>
        <v>0</v>
      </c>
      <c r="BG248" s="166">
        <f t="shared" si="46"/>
        <v>0</v>
      </c>
      <c r="BH248" s="166">
        <f t="shared" si="47"/>
        <v>0</v>
      </c>
      <c r="BI248" s="166">
        <f t="shared" si="48"/>
        <v>0</v>
      </c>
      <c r="BJ248" s="14" t="s">
        <v>84</v>
      </c>
      <c r="BK248" s="166">
        <f t="shared" si="49"/>
        <v>0</v>
      </c>
      <c r="BL248" s="14" t="s">
        <v>217</v>
      </c>
      <c r="BM248" s="165" t="s">
        <v>1408</v>
      </c>
    </row>
    <row r="249" spans="1:65" s="2" customFormat="1" ht="24.2" customHeight="1" x14ac:dyDescent="0.2">
      <c r="A249" s="29"/>
      <c r="B249" s="152"/>
      <c r="C249" s="153" t="s">
        <v>387</v>
      </c>
      <c r="D249" s="153" t="s">
        <v>213</v>
      </c>
      <c r="E249" s="154" t="s">
        <v>1409</v>
      </c>
      <c r="F249" s="155" t="s">
        <v>1410</v>
      </c>
      <c r="G249" s="156" t="s">
        <v>385</v>
      </c>
      <c r="H249" s="157">
        <v>1</v>
      </c>
      <c r="I249" s="158"/>
      <c r="J249" s="159">
        <f t="shared" si="40"/>
        <v>0</v>
      </c>
      <c r="K249" s="160"/>
      <c r="L249" s="30"/>
      <c r="M249" s="161" t="s">
        <v>1</v>
      </c>
      <c r="N249" s="162" t="s">
        <v>37</v>
      </c>
      <c r="O249" s="58"/>
      <c r="P249" s="163">
        <f t="shared" si="41"/>
        <v>0</v>
      </c>
      <c r="Q249" s="163">
        <v>0</v>
      </c>
      <c r="R249" s="163">
        <f t="shared" si="42"/>
        <v>0</v>
      </c>
      <c r="S249" s="163">
        <v>1.2E-2</v>
      </c>
      <c r="T249" s="164">
        <f t="shared" si="43"/>
        <v>1.2E-2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5" t="s">
        <v>217</v>
      </c>
      <c r="AT249" s="165" t="s">
        <v>213</v>
      </c>
      <c r="AU249" s="165" t="s">
        <v>84</v>
      </c>
      <c r="AY249" s="14" t="s">
        <v>211</v>
      </c>
      <c r="BE249" s="166">
        <f t="shared" si="44"/>
        <v>0</v>
      </c>
      <c r="BF249" s="166">
        <f t="shared" si="45"/>
        <v>0</v>
      </c>
      <c r="BG249" s="166">
        <f t="shared" si="46"/>
        <v>0</v>
      </c>
      <c r="BH249" s="166">
        <f t="shared" si="47"/>
        <v>0</v>
      </c>
      <c r="BI249" s="166">
        <f t="shared" si="48"/>
        <v>0</v>
      </c>
      <c r="BJ249" s="14" t="s">
        <v>84</v>
      </c>
      <c r="BK249" s="166">
        <f t="shared" si="49"/>
        <v>0</v>
      </c>
      <c r="BL249" s="14" t="s">
        <v>217</v>
      </c>
      <c r="BM249" s="165" t="s">
        <v>1411</v>
      </c>
    </row>
    <row r="250" spans="1:65" s="2" customFormat="1" ht="24.2" customHeight="1" x14ac:dyDescent="0.2">
      <c r="A250" s="29"/>
      <c r="B250" s="152"/>
      <c r="C250" s="153" t="s">
        <v>411</v>
      </c>
      <c r="D250" s="153" t="s">
        <v>213</v>
      </c>
      <c r="E250" s="154" t="s">
        <v>1412</v>
      </c>
      <c r="F250" s="155" t="s">
        <v>1413</v>
      </c>
      <c r="G250" s="156" t="s">
        <v>385</v>
      </c>
      <c r="H250" s="157">
        <v>1</v>
      </c>
      <c r="I250" s="158"/>
      <c r="J250" s="159">
        <f t="shared" si="40"/>
        <v>0</v>
      </c>
      <c r="K250" s="160"/>
      <c r="L250" s="30"/>
      <c r="M250" s="161" t="s">
        <v>1</v>
      </c>
      <c r="N250" s="162" t="s">
        <v>37</v>
      </c>
      <c r="O250" s="58"/>
      <c r="P250" s="163">
        <f t="shared" si="41"/>
        <v>0</v>
      </c>
      <c r="Q250" s="163">
        <v>0</v>
      </c>
      <c r="R250" s="163">
        <f t="shared" si="42"/>
        <v>0</v>
      </c>
      <c r="S250" s="163">
        <v>0.105</v>
      </c>
      <c r="T250" s="164">
        <f t="shared" si="43"/>
        <v>0.105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5" t="s">
        <v>217</v>
      </c>
      <c r="AT250" s="165" t="s">
        <v>213</v>
      </c>
      <c r="AU250" s="165" t="s">
        <v>84</v>
      </c>
      <c r="AY250" s="14" t="s">
        <v>211</v>
      </c>
      <c r="BE250" s="166">
        <f t="shared" si="44"/>
        <v>0</v>
      </c>
      <c r="BF250" s="166">
        <f t="shared" si="45"/>
        <v>0</v>
      </c>
      <c r="BG250" s="166">
        <f t="shared" si="46"/>
        <v>0</v>
      </c>
      <c r="BH250" s="166">
        <f t="shared" si="47"/>
        <v>0</v>
      </c>
      <c r="BI250" s="166">
        <f t="shared" si="48"/>
        <v>0</v>
      </c>
      <c r="BJ250" s="14" t="s">
        <v>84</v>
      </c>
      <c r="BK250" s="166">
        <f t="shared" si="49"/>
        <v>0</v>
      </c>
      <c r="BL250" s="14" t="s">
        <v>217</v>
      </c>
      <c r="BM250" s="165" t="s">
        <v>1414</v>
      </c>
    </row>
    <row r="251" spans="1:65" s="2" customFormat="1" ht="24.2" customHeight="1" x14ac:dyDescent="0.2">
      <c r="A251" s="29"/>
      <c r="B251" s="152"/>
      <c r="C251" s="153" t="s">
        <v>13</v>
      </c>
      <c r="D251" s="153" t="s">
        <v>213</v>
      </c>
      <c r="E251" s="154" t="s">
        <v>1415</v>
      </c>
      <c r="F251" s="155" t="s">
        <v>1416</v>
      </c>
      <c r="G251" s="156" t="s">
        <v>385</v>
      </c>
      <c r="H251" s="157">
        <v>2</v>
      </c>
      <c r="I251" s="158"/>
      <c r="J251" s="159">
        <f t="shared" si="40"/>
        <v>0</v>
      </c>
      <c r="K251" s="160"/>
      <c r="L251" s="30"/>
      <c r="M251" s="161" t="s">
        <v>1</v>
      </c>
      <c r="N251" s="162" t="s">
        <v>37</v>
      </c>
      <c r="O251" s="58"/>
      <c r="P251" s="163">
        <f t="shared" si="41"/>
        <v>0</v>
      </c>
      <c r="Q251" s="163">
        <v>0</v>
      </c>
      <c r="R251" s="163">
        <f t="shared" si="42"/>
        <v>0</v>
      </c>
      <c r="S251" s="163">
        <v>0</v>
      </c>
      <c r="T251" s="164">
        <f t="shared" si="4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65" t="s">
        <v>217</v>
      </c>
      <c r="AT251" s="165" t="s">
        <v>213</v>
      </c>
      <c r="AU251" s="165" t="s">
        <v>84</v>
      </c>
      <c r="AY251" s="14" t="s">
        <v>211</v>
      </c>
      <c r="BE251" s="166">
        <f t="shared" si="44"/>
        <v>0</v>
      </c>
      <c r="BF251" s="166">
        <f t="shared" si="45"/>
        <v>0</v>
      </c>
      <c r="BG251" s="166">
        <f t="shared" si="46"/>
        <v>0</v>
      </c>
      <c r="BH251" s="166">
        <f t="shared" si="47"/>
        <v>0</v>
      </c>
      <c r="BI251" s="166">
        <f t="shared" si="48"/>
        <v>0</v>
      </c>
      <c r="BJ251" s="14" t="s">
        <v>84</v>
      </c>
      <c r="BK251" s="166">
        <f t="shared" si="49"/>
        <v>0</v>
      </c>
      <c r="BL251" s="14" t="s">
        <v>217</v>
      </c>
      <c r="BM251" s="165" t="s">
        <v>1032</v>
      </c>
    </row>
    <row r="252" spans="1:65" s="2" customFormat="1" ht="24.2" customHeight="1" x14ac:dyDescent="0.2">
      <c r="A252" s="29"/>
      <c r="B252" s="152"/>
      <c r="C252" s="153" t="s">
        <v>415</v>
      </c>
      <c r="D252" s="153" t="s">
        <v>213</v>
      </c>
      <c r="E252" s="154" t="s">
        <v>1417</v>
      </c>
      <c r="F252" s="155" t="s">
        <v>1418</v>
      </c>
      <c r="G252" s="156" t="s">
        <v>385</v>
      </c>
      <c r="H252" s="157">
        <v>1</v>
      </c>
      <c r="I252" s="158"/>
      <c r="J252" s="159">
        <f t="shared" si="40"/>
        <v>0</v>
      </c>
      <c r="K252" s="160"/>
      <c r="L252" s="30"/>
      <c r="M252" s="161" t="s">
        <v>1</v>
      </c>
      <c r="N252" s="162" t="s">
        <v>37</v>
      </c>
      <c r="O252" s="58"/>
      <c r="P252" s="163">
        <f t="shared" si="41"/>
        <v>0</v>
      </c>
      <c r="Q252" s="163">
        <v>0</v>
      </c>
      <c r="R252" s="163">
        <f t="shared" si="42"/>
        <v>0</v>
      </c>
      <c r="S252" s="163">
        <v>0</v>
      </c>
      <c r="T252" s="164">
        <f t="shared" si="4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65" t="s">
        <v>217</v>
      </c>
      <c r="AT252" s="165" t="s">
        <v>213</v>
      </c>
      <c r="AU252" s="165" t="s">
        <v>84</v>
      </c>
      <c r="AY252" s="14" t="s">
        <v>211</v>
      </c>
      <c r="BE252" s="166">
        <f t="shared" si="44"/>
        <v>0</v>
      </c>
      <c r="BF252" s="166">
        <f t="shared" si="45"/>
        <v>0</v>
      </c>
      <c r="BG252" s="166">
        <f t="shared" si="46"/>
        <v>0</v>
      </c>
      <c r="BH252" s="166">
        <f t="shared" si="47"/>
        <v>0</v>
      </c>
      <c r="BI252" s="166">
        <f t="shared" si="48"/>
        <v>0</v>
      </c>
      <c r="BJ252" s="14" t="s">
        <v>84</v>
      </c>
      <c r="BK252" s="166">
        <f t="shared" si="49"/>
        <v>0</v>
      </c>
      <c r="BL252" s="14" t="s">
        <v>217</v>
      </c>
      <c r="BM252" s="165" t="s">
        <v>1033</v>
      </c>
    </row>
    <row r="253" spans="1:65" s="2" customFormat="1" ht="24.2" customHeight="1" x14ac:dyDescent="0.2">
      <c r="A253" s="29"/>
      <c r="B253" s="152"/>
      <c r="C253" s="153" t="s">
        <v>1053</v>
      </c>
      <c r="D253" s="153" t="s">
        <v>213</v>
      </c>
      <c r="E253" s="154" t="s">
        <v>1419</v>
      </c>
      <c r="F253" s="155" t="s">
        <v>1420</v>
      </c>
      <c r="G253" s="156" t="s">
        <v>385</v>
      </c>
      <c r="H253" s="157">
        <v>2</v>
      </c>
      <c r="I253" s="158"/>
      <c r="J253" s="159">
        <f t="shared" si="40"/>
        <v>0</v>
      </c>
      <c r="K253" s="160"/>
      <c r="L253" s="30"/>
      <c r="M253" s="161" t="s">
        <v>1</v>
      </c>
      <c r="N253" s="162" t="s">
        <v>37</v>
      </c>
      <c r="O253" s="58"/>
      <c r="P253" s="163">
        <f t="shared" si="41"/>
        <v>0</v>
      </c>
      <c r="Q253" s="163">
        <v>0</v>
      </c>
      <c r="R253" s="163">
        <f t="shared" si="42"/>
        <v>0</v>
      </c>
      <c r="S253" s="163">
        <v>0</v>
      </c>
      <c r="T253" s="164">
        <f t="shared" si="4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65" t="s">
        <v>217</v>
      </c>
      <c r="AT253" s="165" t="s">
        <v>213</v>
      </c>
      <c r="AU253" s="165" t="s">
        <v>84</v>
      </c>
      <c r="AY253" s="14" t="s">
        <v>211</v>
      </c>
      <c r="BE253" s="166">
        <f t="shared" si="44"/>
        <v>0</v>
      </c>
      <c r="BF253" s="166">
        <f t="shared" si="45"/>
        <v>0</v>
      </c>
      <c r="BG253" s="166">
        <f t="shared" si="46"/>
        <v>0</v>
      </c>
      <c r="BH253" s="166">
        <f t="shared" si="47"/>
        <v>0</v>
      </c>
      <c r="BI253" s="166">
        <f t="shared" si="48"/>
        <v>0</v>
      </c>
      <c r="BJ253" s="14" t="s">
        <v>84</v>
      </c>
      <c r="BK253" s="166">
        <f t="shared" si="49"/>
        <v>0</v>
      </c>
      <c r="BL253" s="14" t="s">
        <v>217</v>
      </c>
      <c r="BM253" s="165" t="s">
        <v>1035</v>
      </c>
    </row>
    <row r="254" spans="1:65" s="2" customFormat="1" ht="24.2" customHeight="1" x14ac:dyDescent="0.2">
      <c r="A254" s="29"/>
      <c r="B254" s="152"/>
      <c r="C254" s="153" t="s">
        <v>421</v>
      </c>
      <c r="D254" s="153" t="s">
        <v>213</v>
      </c>
      <c r="E254" s="154" t="s">
        <v>1421</v>
      </c>
      <c r="F254" s="155" t="s">
        <v>1422</v>
      </c>
      <c r="G254" s="156" t="s">
        <v>385</v>
      </c>
      <c r="H254" s="157">
        <v>2</v>
      </c>
      <c r="I254" s="158"/>
      <c r="J254" s="159">
        <f t="shared" si="40"/>
        <v>0</v>
      </c>
      <c r="K254" s="160"/>
      <c r="L254" s="30"/>
      <c r="M254" s="161" t="s">
        <v>1</v>
      </c>
      <c r="N254" s="162" t="s">
        <v>37</v>
      </c>
      <c r="O254" s="58"/>
      <c r="P254" s="163">
        <f t="shared" si="41"/>
        <v>0</v>
      </c>
      <c r="Q254" s="163">
        <v>0</v>
      </c>
      <c r="R254" s="163">
        <f t="shared" si="42"/>
        <v>0</v>
      </c>
      <c r="S254" s="163">
        <v>0</v>
      </c>
      <c r="T254" s="164">
        <f t="shared" si="4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65" t="s">
        <v>217</v>
      </c>
      <c r="AT254" s="165" t="s">
        <v>213</v>
      </c>
      <c r="AU254" s="165" t="s">
        <v>84</v>
      </c>
      <c r="AY254" s="14" t="s">
        <v>211</v>
      </c>
      <c r="BE254" s="166">
        <f t="shared" si="44"/>
        <v>0</v>
      </c>
      <c r="BF254" s="166">
        <f t="shared" si="45"/>
        <v>0</v>
      </c>
      <c r="BG254" s="166">
        <f t="shared" si="46"/>
        <v>0</v>
      </c>
      <c r="BH254" s="166">
        <f t="shared" si="47"/>
        <v>0</v>
      </c>
      <c r="BI254" s="166">
        <f t="shared" si="48"/>
        <v>0</v>
      </c>
      <c r="BJ254" s="14" t="s">
        <v>84</v>
      </c>
      <c r="BK254" s="166">
        <f t="shared" si="49"/>
        <v>0</v>
      </c>
      <c r="BL254" s="14" t="s">
        <v>217</v>
      </c>
      <c r="BM254" s="165" t="s">
        <v>1040</v>
      </c>
    </row>
    <row r="255" spans="1:65" s="2" customFormat="1" ht="24.2" customHeight="1" x14ac:dyDescent="0.2">
      <c r="A255" s="29"/>
      <c r="B255" s="152"/>
      <c r="C255" s="153" t="s">
        <v>1058</v>
      </c>
      <c r="D255" s="153" t="s">
        <v>213</v>
      </c>
      <c r="E255" s="154" t="s">
        <v>1423</v>
      </c>
      <c r="F255" s="155" t="s">
        <v>1424</v>
      </c>
      <c r="G255" s="156" t="s">
        <v>1425</v>
      </c>
      <c r="H255" s="157">
        <v>180</v>
      </c>
      <c r="I255" s="158"/>
      <c r="J255" s="159">
        <f t="shared" si="40"/>
        <v>0</v>
      </c>
      <c r="K255" s="160"/>
      <c r="L255" s="30"/>
      <c r="M255" s="161" t="s">
        <v>1</v>
      </c>
      <c r="N255" s="162" t="s">
        <v>37</v>
      </c>
      <c r="O255" s="58"/>
      <c r="P255" s="163">
        <f t="shared" si="41"/>
        <v>0</v>
      </c>
      <c r="Q255" s="163">
        <v>0</v>
      </c>
      <c r="R255" s="163">
        <f t="shared" si="42"/>
        <v>0</v>
      </c>
      <c r="S255" s="163">
        <v>0</v>
      </c>
      <c r="T255" s="164">
        <f t="shared" si="4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65" t="s">
        <v>217</v>
      </c>
      <c r="AT255" s="165" t="s">
        <v>213</v>
      </c>
      <c r="AU255" s="165" t="s">
        <v>84</v>
      </c>
      <c r="AY255" s="14" t="s">
        <v>211</v>
      </c>
      <c r="BE255" s="166">
        <f t="shared" si="44"/>
        <v>0</v>
      </c>
      <c r="BF255" s="166">
        <f t="shared" si="45"/>
        <v>0</v>
      </c>
      <c r="BG255" s="166">
        <f t="shared" si="46"/>
        <v>0</v>
      </c>
      <c r="BH255" s="166">
        <f t="shared" si="47"/>
        <v>0</v>
      </c>
      <c r="BI255" s="166">
        <f t="shared" si="48"/>
        <v>0</v>
      </c>
      <c r="BJ255" s="14" t="s">
        <v>84</v>
      </c>
      <c r="BK255" s="166">
        <f t="shared" si="49"/>
        <v>0</v>
      </c>
      <c r="BL255" s="14" t="s">
        <v>217</v>
      </c>
      <c r="BM255" s="165" t="s">
        <v>1043</v>
      </c>
    </row>
    <row r="256" spans="1:65" s="2" customFormat="1" ht="24.2" customHeight="1" x14ac:dyDescent="0.2">
      <c r="A256" s="29"/>
      <c r="B256" s="152"/>
      <c r="C256" s="153" t="s">
        <v>424</v>
      </c>
      <c r="D256" s="153" t="s">
        <v>213</v>
      </c>
      <c r="E256" s="154" t="s">
        <v>1426</v>
      </c>
      <c r="F256" s="155" t="s">
        <v>1427</v>
      </c>
      <c r="G256" s="156" t="s">
        <v>1425</v>
      </c>
      <c r="H256" s="157">
        <v>45</v>
      </c>
      <c r="I256" s="158"/>
      <c r="J256" s="159">
        <f t="shared" si="40"/>
        <v>0</v>
      </c>
      <c r="K256" s="160"/>
      <c r="L256" s="30"/>
      <c r="M256" s="161" t="s">
        <v>1</v>
      </c>
      <c r="N256" s="162" t="s">
        <v>37</v>
      </c>
      <c r="O256" s="58"/>
      <c r="P256" s="163">
        <f t="shared" si="41"/>
        <v>0</v>
      </c>
      <c r="Q256" s="163">
        <v>0</v>
      </c>
      <c r="R256" s="163">
        <f t="shared" si="42"/>
        <v>0</v>
      </c>
      <c r="S256" s="163">
        <v>0</v>
      </c>
      <c r="T256" s="164">
        <f t="shared" si="4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5" t="s">
        <v>217</v>
      </c>
      <c r="AT256" s="165" t="s">
        <v>213</v>
      </c>
      <c r="AU256" s="165" t="s">
        <v>84</v>
      </c>
      <c r="AY256" s="14" t="s">
        <v>211</v>
      </c>
      <c r="BE256" s="166">
        <f t="shared" si="44"/>
        <v>0</v>
      </c>
      <c r="BF256" s="166">
        <f t="shared" si="45"/>
        <v>0</v>
      </c>
      <c r="BG256" s="166">
        <f t="shared" si="46"/>
        <v>0</v>
      </c>
      <c r="BH256" s="166">
        <f t="shared" si="47"/>
        <v>0</v>
      </c>
      <c r="BI256" s="166">
        <f t="shared" si="48"/>
        <v>0</v>
      </c>
      <c r="BJ256" s="14" t="s">
        <v>84</v>
      </c>
      <c r="BK256" s="166">
        <f t="shared" si="49"/>
        <v>0</v>
      </c>
      <c r="BL256" s="14" t="s">
        <v>217</v>
      </c>
      <c r="BM256" s="165" t="s">
        <v>1046</v>
      </c>
    </row>
    <row r="257" spans="1:65" s="2" customFormat="1" ht="24.2" customHeight="1" x14ac:dyDescent="0.2">
      <c r="A257" s="29"/>
      <c r="B257" s="152"/>
      <c r="C257" s="153" t="s">
        <v>1065</v>
      </c>
      <c r="D257" s="153" t="s">
        <v>213</v>
      </c>
      <c r="E257" s="154" t="s">
        <v>1428</v>
      </c>
      <c r="F257" s="155" t="s">
        <v>1429</v>
      </c>
      <c r="G257" s="156" t="s">
        <v>1425</v>
      </c>
      <c r="H257" s="157">
        <v>180</v>
      </c>
      <c r="I257" s="158"/>
      <c r="J257" s="159">
        <f t="shared" si="40"/>
        <v>0</v>
      </c>
      <c r="K257" s="160"/>
      <c r="L257" s="30"/>
      <c r="M257" s="161" t="s">
        <v>1</v>
      </c>
      <c r="N257" s="162" t="s">
        <v>37</v>
      </c>
      <c r="O257" s="58"/>
      <c r="P257" s="163">
        <f t="shared" si="41"/>
        <v>0</v>
      </c>
      <c r="Q257" s="163">
        <v>0</v>
      </c>
      <c r="R257" s="163">
        <f t="shared" si="42"/>
        <v>0</v>
      </c>
      <c r="S257" s="163">
        <v>0</v>
      </c>
      <c r="T257" s="164">
        <f t="shared" si="4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65" t="s">
        <v>217</v>
      </c>
      <c r="AT257" s="165" t="s">
        <v>213</v>
      </c>
      <c r="AU257" s="165" t="s">
        <v>84</v>
      </c>
      <c r="AY257" s="14" t="s">
        <v>211</v>
      </c>
      <c r="BE257" s="166">
        <f t="shared" si="44"/>
        <v>0</v>
      </c>
      <c r="BF257" s="166">
        <f t="shared" si="45"/>
        <v>0</v>
      </c>
      <c r="BG257" s="166">
        <f t="shared" si="46"/>
        <v>0</v>
      </c>
      <c r="BH257" s="166">
        <f t="shared" si="47"/>
        <v>0</v>
      </c>
      <c r="BI257" s="166">
        <f t="shared" si="48"/>
        <v>0</v>
      </c>
      <c r="BJ257" s="14" t="s">
        <v>84</v>
      </c>
      <c r="BK257" s="166">
        <f t="shared" si="49"/>
        <v>0</v>
      </c>
      <c r="BL257" s="14" t="s">
        <v>217</v>
      </c>
      <c r="BM257" s="165" t="s">
        <v>1049</v>
      </c>
    </row>
    <row r="258" spans="1:65" s="2" customFormat="1" ht="24.2" customHeight="1" x14ac:dyDescent="0.2">
      <c r="A258" s="29"/>
      <c r="B258" s="152"/>
      <c r="C258" s="153" t="s">
        <v>428</v>
      </c>
      <c r="D258" s="153" t="s">
        <v>213</v>
      </c>
      <c r="E258" s="154" t="s">
        <v>1430</v>
      </c>
      <c r="F258" s="155" t="s">
        <v>1431</v>
      </c>
      <c r="G258" s="156" t="s">
        <v>1425</v>
      </c>
      <c r="H258" s="157">
        <v>30</v>
      </c>
      <c r="I258" s="158"/>
      <c r="J258" s="159">
        <f t="shared" si="40"/>
        <v>0</v>
      </c>
      <c r="K258" s="160"/>
      <c r="L258" s="30"/>
      <c r="M258" s="161" t="s">
        <v>1</v>
      </c>
      <c r="N258" s="162" t="s">
        <v>37</v>
      </c>
      <c r="O258" s="58"/>
      <c r="P258" s="163">
        <f t="shared" si="41"/>
        <v>0</v>
      </c>
      <c r="Q258" s="163">
        <v>0</v>
      </c>
      <c r="R258" s="163">
        <f t="shared" si="42"/>
        <v>0</v>
      </c>
      <c r="S258" s="163">
        <v>0</v>
      </c>
      <c r="T258" s="164">
        <f t="shared" si="4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5" t="s">
        <v>217</v>
      </c>
      <c r="AT258" s="165" t="s">
        <v>213</v>
      </c>
      <c r="AU258" s="165" t="s">
        <v>84</v>
      </c>
      <c r="AY258" s="14" t="s">
        <v>211</v>
      </c>
      <c r="BE258" s="166">
        <f t="shared" si="44"/>
        <v>0</v>
      </c>
      <c r="BF258" s="166">
        <f t="shared" si="45"/>
        <v>0</v>
      </c>
      <c r="BG258" s="166">
        <f t="shared" si="46"/>
        <v>0</v>
      </c>
      <c r="BH258" s="166">
        <f t="shared" si="47"/>
        <v>0</v>
      </c>
      <c r="BI258" s="166">
        <f t="shared" si="48"/>
        <v>0</v>
      </c>
      <c r="BJ258" s="14" t="s">
        <v>84</v>
      </c>
      <c r="BK258" s="166">
        <f t="shared" si="49"/>
        <v>0</v>
      </c>
      <c r="BL258" s="14" t="s">
        <v>217</v>
      </c>
      <c r="BM258" s="165" t="s">
        <v>1052</v>
      </c>
    </row>
    <row r="259" spans="1:65" s="2" customFormat="1" ht="24.2" customHeight="1" x14ac:dyDescent="0.2">
      <c r="A259" s="29"/>
      <c r="B259" s="152"/>
      <c r="C259" s="153" t="s">
        <v>1072</v>
      </c>
      <c r="D259" s="153" t="s">
        <v>213</v>
      </c>
      <c r="E259" s="154" t="s">
        <v>1432</v>
      </c>
      <c r="F259" s="155" t="s">
        <v>1433</v>
      </c>
      <c r="G259" s="156" t="s">
        <v>1425</v>
      </c>
      <c r="H259" s="157">
        <v>50</v>
      </c>
      <c r="I259" s="158"/>
      <c r="J259" s="159">
        <f t="shared" si="40"/>
        <v>0</v>
      </c>
      <c r="K259" s="160"/>
      <c r="L259" s="30"/>
      <c r="M259" s="161" t="s">
        <v>1</v>
      </c>
      <c r="N259" s="162" t="s">
        <v>37</v>
      </c>
      <c r="O259" s="58"/>
      <c r="P259" s="163">
        <f t="shared" si="41"/>
        <v>0</v>
      </c>
      <c r="Q259" s="163">
        <v>0</v>
      </c>
      <c r="R259" s="163">
        <f t="shared" si="42"/>
        <v>0</v>
      </c>
      <c r="S259" s="163">
        <v>0</v>
      </c>
      <c r="T259" s="164">
        <f t="shared" si="43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65" t="s">
        <v>217</v>
      </c>
      <c r="AT259" s="165" t="s">
        <v>213</v>
      </c>
      <c r="AU259" s="165" t="s">
        <v>84</v>
      </c>
      <c r="AY259" s="14" t="s">
        <v>211</v>
      </c>
      <c r="BE259" s="166">
        <f t="shared" si="44"/>
        <v>0</v>
      </c>
      <c r="BF259" s="166">
        <f t="shared" si="45"/>
        <v>0</v>
      </c>
      <c r="BG259" s="166">
        <f t="shared" si="46"/>
        <v>0</v>
      </c>
      <c r="BH259" s="166">
        <f t="shared" si="47"/>
        <v>0</v>
      </c>
      <c r="BI259" s="166">
        <f t="shared" si="48"/>
        <v>0</v>
      </c>
      <c r="BJ259" s="14" t="s">
        <v>84</v>
      </c>
      <c r="BK259" s="166">
        <f t="shared" si="49"/>
        <v>0</v>
      </c>
      <c r="BL259" s="14" t="s">
        <v>217</v>
      </c>
      <c r="BM259" s="165" t="s">
        <v>1056</v>
      </c>
    </row>
    <row r="260" spans="1:65" s="2" customFormat="1" ht="24.2" customHeight="1" x14ac:dyDescent="0.2">
      <c r="A260" s="29"/>
      <c r="B260" s="152"/>
      <c r="C260" s="153" t="s">
        <v>431</v>
      </c>
      <c r="D260" s="153" t="s">
        <v>213</v>
      </c>
      <c r="E260" s="154" t="s">
        <v>1434</v>
      </c>
      <c r="F260" s="155" t="s">
        <v>1435</v>
      </c>
      <c r="G260" s="156" t="s">
        <v>1425</v>
      </c>
      <c r="H260" s="157">
        <v>230</v>
      </c>
      <c r="I260" s="158"/>
      <c r="J260" s="159">
        <f t="shared" ref="J260:J291" si="50">ROUND(I260*H260,2)</f>
        <v>0</v>
      </c>
      <c r="K260" s="160"/>
      <c r="L260" s="30"/>
      <c r="M260" s="161" t="s">
        <v>1</v>
      </c>
      <c r="N260" s="162" t="s">
        <v>37</v>
      </c>
      <c r="O260" s="58"/>
      <c r="P260" s="163">
        <f t="shared" ref="P260:P291" si="51">O260*H260</f>
        <v>0</v>
      </c>
      <c r="Q260" s="163">
        <v>0</v>
      </c>
      <c r="R260" s="163">
        <f t="shared" ref="R260:R291" si="52">Q260*H260</f>
        <v>0</v>
      </c>
      <c r="S260" s="163">
        <v>0</v>
      </c>
      <c r="T260" s="164">
        <f t="shared" ref="T260:T291" si="53"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65" t="s">
        <v>217</v>
      </c>
      <c r="AT260" s="165" t="s">
        <v>213</v>
      </c>
      <c r="AU260" s="165" t="s">
        <v>84</v>
      </c>
      <c r="AY260" s="14" t="s">
        <v>211</v>
      </c>
      <c r="BE260" s="166">
        <f t="shared" ref="BE260:BE291" si="54">IF(N260="základná",J260,0)</f>
        <v>0</v>
      </c>
      <c r="BF260" s="166">
        <f t="shared" ref="BF260:BF291" si="55">IF(N260="znížená",J260,0)</f>
        <v>0</v>
      </c>
      <c r="BG260" s="166">
        <f t="shared" ref="BG260:BG291" si="56">IF(N260="zákl. prenesená",J260,0)</f>
        <v>0</v>
      </c>
      <c r="BH260" s="166">
        <f t="shared" ref="BH260:BH291" si="57">IF(N260="zníž. prenesená",J260,0)</f>
        <v>0</v>
      </c>
      <c r="BI260" s="166">
        <f t="shared" ref="BI260:BI291" si="58">IF(N260="nulová",J260,0)</f>
        <v>0</v>
      </c>
      <c r="BJ260" s="14" t="s">
        <v>84</v>
      </c>
      <c r="BK260" s="166">
        <f t="shared" ref="BK260:BK291" si="59">ROUND(I260*H260,2)</f>
        <v>0</v>
      </c>
      <c r="BL260" s="14" t="s">
        <v>217</v>
      </c>
      <c r="BM260" s="165" t="s">
        <v>1057</v>
      </c>
    </row>
    <row r="261" spans="1:65" s="2" customFormat="1" ht="24.2" customHeight="1" x14ac:dyDescent="0.2">
      <c r="A261" s="29"/>
      <c r="B261" s="152"/>
      <c r="C261" s="153" t="s">
        <v>1077</v>
      </c>
      <c r="D261" s="153" t="s">
        <v>213</v>
      </c>
      <c r="E261" s="154" t="s">
        <v>1436</v>
      </c>
      <c r="F261" s="155" t="s">
        <v>1437</v>
      </c>
      <c r="G261" s="156" t="s">
        <v>1425</v>
      </c>
      <c r="H261" s="157">
        <v>240</v>
      </c>
      <c r="I261" s="158"/>
      <c r="J261" s="159">
        <f t="shared" si="50"/>
        <v>0</v>
      </c>
      <c r="K261" s="160"/>
      <c r="L261" s="30"/>
      <c r="M261" s="161" t="s">
        <v>1</v>
      </c>
      <c r="N261" s="162" t="s">
        <v>37</v>
      </c>
      <c r="O261" s="58"/>
      <c r="P261" s="163">
        <f t="shared" si="51"/>
        <v>0</v>
      </c>
      <c r="Q261" s="163">
        <v>0</v>
      </c>
      <c r="R261" s="163">
        <f t="shared" si="52"/>
        <v>0</v>
      </c>
      <c r="S261" s="163">
        <v>0</v>
      </c>
      <c r="T261" s="164">
        <f t="shared" si="53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65" t="s">
        <v>217</v>
      </c>
      <c r="AT261" s="165" t="s">
        <v>213</v>
      </c>
      <c r="AU261" s="165" t="s">
        <v>84</v>
      </c>
      <c r="AY261" s="14" t="s">
        <v>211</v>
      </c>
      <c r="BE261" s="166">
        <f t="shared" si="54"/>
        <v>0</v>
      </c>
      <c r="BF261" s="166">
        <f t="shared" si="55"/>
        <v>0</v>
      </c>
      <c r="BG261" s="166">
        <f t="shared" si="56"/>
        <v>0</v>
      </c>
      <c r="BH261" s="166">
        <f t="shared" si="57"/>
        <v>0</v>
      </c>
      <c r="BI261" s="166">
        <f t="shared" si="58"/>
        <v>0</v>
      </c>
      <c r="BJ261" s="14" t="s">
        <v>84</v>
      </c>
      <c r="BK261" s="166">
        <f t="shared" si="59"/>
        <v>0</v>
      </c>
      <c r="BL261" s="14" t="s">
        <v>217</v>
      </c>
      <c r="BM261" s="165" t="s">
        <v>1059</v>
      </c>
    </row>
    <row r="262" spans="1:65" s="2" customFormat="1" ht="24.2" customHeight="1" x14ac:dyDescent="0.2">
      <c r="A262" s="29"/>
      <c r="B262" s="152"/>
      <c r="C262" s="153" t="s">
        <v>435</v>
      </c>
      <c r="D262" s="153" t="s">
        <v>213</v>
      </c>
      <c r="E262" s="154" t="s">
        <v>1438</v>
      </c>
      <c r="F262" s="155" t="s">
        <v>1439</v>
      </c>
      <c r="G262" s="156" t="s">
        <v>1425</v>
      </c>
      <c r="H262" s="157">
        <v>268</v>
      </c>
      <c r="I262" s="158"/>
      <c r="J262" s="159">
        <f t="shared" si="50"/>
        <v>0</v>
      </c>
      <c r="K262" s="160"/>
      <c r="L262" s="30"/>
      <c r="M262" s="161" t="s">
        <v>1</v>
      </c>
      <c r="N262" s="162" t="s">
        <v>37</v>
      </c>
      <c r="O262" s="58"/>
      <c r="P262" s="163">
        <f t="shared" si="51"/>
        <v>0</v>
      </c>
      <c r="Q262" s="163">
        <v>0</v>
      </c>
      <c r="R262" s="163">
        <f t="shared" si="52"/>
        <v>0</v>
      </c>
      <c r="S262" s="163">
        <v>0</v>
      </c>
      <c r="T262" s="164">
        <f t="shared" si="53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65" t="s">
        <v>217</v>
      </c>
      <c r="AT262" s="165" t="s">
        <v>213</v>
      </c>
      <c r="AU262" s="165" t="s">
        <v>84</v>
      </c>
      <c r="AY262" s="14" t="s">
        <v>211</v>
      </c>
      <c r="BE262" s="166">
        <f t="shared" si="54"/>
        <v>0</v>
      </c>
      <c r="BF262" s="166">
        <f t="shared" si="55"/>
        <v>0</v>
      </c>
      <c r="BG262" s="166">
        <f t="shared" si="56"/>
        <v>0</v>
      </c>
      <c r="BH262" s="166">
        <f t="shared" si="57"/>
        <v>0</v>
      </c>
      <c r="BI262" s="166">
        <f t="shared" si="58"/>
        <v>0</v>
      </c>
      <c r="BJ262" s="14" t="s">
        <v>84</v>
      </c>
      <c r="BK262" s="166">
        <f t="shared" si="59"/>
        <v>0</v>
      </c>
      <c r="BL262" s="14" t="s">
        <v>217</v>
      </c>
      <c r="BM262" s="165" t="s">
        <v>1064</v>
      </c>
    </row>
    <row r="263" spans="1:65" s="2" customFormat="1" ht="24.2" customHeight="1" x14ac:dyDescent="0.2">
      <c r="A263" s="29"/>
      <c r="B263" s="152"/>
      <c r="C263" s="153" t="s">
        <v>1084</v>
      </c>
      <c r="D263" s="153" t="s">
        <v>213</v>
      </c>
      <c r="E263" s="154" t="s">
        <v>1440</v>
      </c>
      <c r="F263" s="155" t="s">
        <v>1441</v>
      </c>
      <c r="G263" s="156" t="s">
        <v>1425</v>
      </c>
      <c r="H263" s="157">
        <v>30</v>
      </c>
      <c r="I263" s="158"/>
      <c r="J263" s="159">
        <f t="shared" si="50"/>
        <v>0</v>
      </c>
      <c r="K263" s="160"/>
      <c r="L263" s="30"/>
      <c r="M263" s="161" t="s">
        <v>1</v>
      </c>
      <c r="N263" s="162" t="s">
        <v>37</v>
      </c>
      <c r="O263" s="58"/>
      <c r="P263" s="163">
        <f t="shared" si="51"/>
        <v>0</v>
      </c>
      <c r="Q263" s="163">
        <v>0</v>
      </c>
      <c r="R263" s="163">
        <f t="shared" si="52"/>
        <v>0</v>
      </c>
      <c r="S263" s="163">
        <v>0</v>
      </c>
      <c r="T263" s="164">
        <f t="shared" si="53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65" t="s">
        <v>217</v>
      </c>
      <c r="AT263" s="165" t="s">
        <v>213</v>
      </c>
      <c r="AU263" s="165" t="s">
        <v>84</v>
      </c>
      <c r="AY263" s="14" t="s">
        <v>211</v>
      </c>
      <c r="BE263" s="166">
        <f t="shared" si="54"/>
        <v>0</v>
      </c>
      <c r="BF263" s="166">
        <f t="shared" si="55"/>
        <v>0</v>
      </c>
      <c r="BG263" s="166">
        <f t="shared" si="56"/>
        <v>0</v>
      </c>
      <c r="BH263" s="166">
        <f t="shared" si="57"/>
        <v>0</v>
      </c>
      <c r="BI263" s="166">
        <f t="shared" si="58"/>
        <v>0</v>
      </c>
      <c r="BJ263" s="14" t="s">
        <v>84</v>
      </c>
      <c r="BK263" s="166">
        <f t="shared" si="59"/>
        <v>0</v>
      </c>
      <c r="BL263" s="14" t="s">
        <v>217</v>
      </c>
      <c r="BM263" s="165" t="s">
        <v>1068</v>
      </c>
    </row>
    <row r="264" spans="1:65" s="2" customFormat="1" ht="24.2" customHeight="1" x14ac:dyDescent="0.2">
      <c r="A264" s="29"/>
      <c r="B264" s="152"/>
      <c r="C264" s="153" t="s">
        <v>438</v>
      </c>
      <c r="D264" s="153" t="s">
        <v>213</v>
      </c>
      <c r="E264" s="154" t="s">
        <v>1442</v>
      </c>
      <c r="F264" s="155" t="s">
        <v>1443</v>
      </c>
      <c r="G264" s="156" t="s">
        <v>223</v>
      </c>
      <c r="H264" s="157">
        <v>0.1</v>
      </c>
      <c r="I264" s="158"/>
      <c r="J264" s="159">
        <f t="shared" si="50"/>
        <v>0</v>
      </c>
      <c r="K264" s="160"/>
      <c r="L264" s="30"/>
      <c r="M264" s="161" t="s">
        <v>1</v>
      </c>
      <c r="N264" s="162" t="s">
        <v>37</v>
      </c>
      <c r="O264" s="58"/>
      <c r="P264" s="163">
        <f t="shared" si="51"/>
        <v>0</v>
      </c>
      <c r="Q264" s="163">
        <v>0</v>
      </c>
      <c r="R264" s="163">
        <f t="shared" si="52"/>
        <v>0</v>
      </c>
      <c r="S264" s="163">
        <v>0</v>
      </c>
      <c r="T264" s="164">
        <f t="shared" si="53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65" t="s">
        <v>217</v>
      </c>
      <c r="AT264" s="165" t="s">
        <v>213</v>
      </c>
      <c r="AU264" s="165" t="s">
        <v>84</v>
      </c>
      <c r="AY264" s="14" t="s">
        <v>211</v>
      </c>
      <c r="BE264" s="166">
        <f t="shared" si="54"/>
        <v>0</v>
      </c>
      <c r="BF264" s="166">
        <f t="shared" si="55"/>
        <v>0</v>
      </c>
      <c r="BG264" s="166">
        <f t="shared" si="56"/>
        <v>0</v>
      </c>
      <c r="BH264" s="166">
        <f t="shared" si="57"/>
        <v>0</v>
      </c>
      <c r="BI264" s="166">
        <f t="shared" si="58"/>
        <v>0</v>
      </c>
      <c r="BJ264" s="14" t="s">
        <v>84</v>
      </c>
      <c r="BK264" s="166">
        <f t="shared" si="59"/>
        <v>0</v>
      </c>
      <c r="BL264" s="14" t="s">
        <v>217</v>
      </c>
      <c r="BM264" s="165" t="s">
        <v>1071</v>
      </c>
    </row>
    <row r="265" spans="1:65" s="2" customFormat="1" ht="33" customHeight="1" x14ac:dyDescent="0.2">
      <c r="A265" s="29"/>
      <c r="B265" s="152"/>
      <c r="C265" s="153" t="s">
        <v>1091</v>
      </c>
      <c r="D265" s="153" t="s">
        <v>213</v>
      </c>
      <c r="E265" s="154" t="s">
        <v>1444</v>
      </c>
      <c r="F265" s="155" t="s">
        <v>1445</v>
      </c>
      <c r="G265" s="156" t="s">
        <v>385</v>
      </c>
      <c r="H265" s="157">
        <v>2</v>
      </c>
      <c r="I265" s="158"/>
      <c r="J265" s="159">
        <f t="shared" si="50"/>
        <v>0</v>
      </c>
      <c r="K265" s="160"/>
      <c r="L265" s="30"/>
      <c r="M265" s="161" t="s">
        <v>1</v>
      </c>
      <c r="N265" s="162" t="s">
        <v>37</v>
      </c>
      <c r="O265" s="58"/>
      <c r="P265" s="163">
        <f t="shared" si="51"/>
        <v>0</v>
      </c>
      <c r="Q265" s="163">
        <v>0</v>
      </c>
      <c r="R265" s="163">
        <f t="shared" si="52"/>
        <v>0</v>
      </c>
      <c r="S265" s="163">
        <v>0</v>
      </c>
      <c r="T265" s="164">
        <f t="shared" si="53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65" t="s">
        <v>217</v>
      </c>
      <c r="AT265" s="165" t="s">
        <v>213</v>
      </c>
      <c r="AU265" s="165" t="s">
        <v>84</v>
      </c>
      <c r="AY265" s="14" t="s">
        <v>211</v>
      </c>
      <c r="BE265" s="166">
        <f t="shared" si="54"/>
        <v>0</v>
      </c>
      <c r="BF265" s="166">
        <f t="shared" si="55"/>
        <v>0</v>
      </c>
      <c r="BG265" s="166">
        <f t="shared" si="56"/>
        <v>0</v>
      </c>
      <c r="BH265" s="166">
        <f t="shared" si="57"/>
        <v>0</v>
      </c>
      <c r="BI265" s="166">
        <f t="shared" si="58"/>
        <v>0</v>
      </c>
      <c r="BJ265" s="14" t="s">
        <v>84</v>
      </c>
      <c r="BK265" s="166">
        <f t="shared" si="59"/>
        <v>0</v>
      </c>
      <c r="BL265" s="14" t="s">
        <v>217</v>
      </c>
      <c r="BM265" s="165" t="s">
        <v>1075</v>
      </c>
    </row>
    <row r="266" spans="1:65" s="2" customFormat="1" ht="33" customHeight="1" x14ac:dyDescent="0.2">
      <c r="A266" s="29"/>
      <c r="B266" s="152"/>
      <c r="C266" s="153" t="s">
        <v>444</v>
      </c>
      <c r="D266" s="153" t="s">
        <v>213</v>
      </c>
      <c r="E266" s="154" t="s">
        <v>1446</v>
      </c>
      <c r="F266" s="155" t="s">
        <v>1447</v>
      </c>
      <c r="G266" s="156" t="s">
        <v>385</v>
      </c>
      <c r="H266" s="157">
        <v>2</v>
      </c>
      <c r="I266" s="158"/>
      <c r="J266" s="159">
        <f t="shared" si="50"/>
        <v>0</v>
      </c>
      <c r="K266" s="160"/>
      <c r="L266" s="30"/>
      <c r="M266" s="161" t="s">
        <v>1</v>
      </c>
      <c r="N266" s="162" t="s">
        <v>37</v>
      </c>
      <c r="O266" s="58"/>
      <c r="P266" s="163">
        <f t="shared" si="51"/>
        <v>0</v>
      </c>
      <c r="Q266" s="163">
        <v>0</v>
      </c>
      <c r="R266" s="163">
        <f t="shared" si="52"/>
        <v>0</v>
      </c>
      <c r="S266" s="163">
        <v>0</v>
      </c>
      <c r="T266" s="164">
        <f t="shared" si="53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65" t="s">
        <v>217</v>
      </c>
      <c r="AT266" s="165" t="s">
        <v>213</v>
      </c>
      <c r="AU266" s="165" t="s">
        <v>84</v>
      </c>
      <c r="AY266" s="14" t="s">
        <v>211</v>
      </c>
      <c r="BE266" s="166">
        <f t="shared" si="54"/>
        <v>0</v>
      </c>
      <c r="BF266" s="166">
        <f t="shared" si="55"/>
        <v>0</v>
      </c>
      <c r="BG266" s="166">
        <f t="shared" si="56"/>
        <v>0</v>
      </c>
      <c r="BH266" s="166">
        <f t="shared" si="57"/>
        <v>0</v>
      </c>
      <c r="BI266" s="166">
        <f t="shared" si="58"/>
        <v>0</v>
      </c>
      <c r="BJ266" s="14" t="s">
        <v>84</v>
      </c>
      <c r="BK266" s="166">
        <f t="shared" si="59"/>
        <v>0</v>
      </c>
      <c r="BL266" s="14" t="s">
        <v>217</v>
      </c>
      <c r="BM266" s="165" t="s">
        <v>1076</v>
      </c>
    </row>
    <row r="267" spans="1:65" s="2" customFormat="1" ht="24.2" customHeight="1" x14ac:dyDescent="0.2">
      <c r="A267" s="29"/>
      <c r="B267" s="152"/>
      <c r="C267" s="153" t="s">
        <v>1098</v>
      </c>
      <c r="D267" s="153" t="s">
        <v>213</v>
      </c>
      <c r="E267" s="154" t="s">
        <v>1448</v>
      </c>
      <c r="F267" s="155" t="s">
        <v>1449</v>
      </c>
      <c r="G267" s="156" t="s">
        <v>1425</v>
      </c>
      <c r="H267" s="157">
        <v>65</v>
      </c>
      <c r="I267" s="158"/>
      <c r="J267" s="159">
        <f t="shared" si="50"/>
        <v>0</v>
      </c>
      <c r="K267" s="160"/>
      <c r="L267" s="30"/>
      <c r="M267" s="161" t="s">
        <v>1</v>
      </c>
      <c r="N267" s="162" t="s">
        <v>37</v>
      </c>
      <c r="O267" s="58"/>
      <c r="P267" s="163">
        <f t="shared" si="51"/>
        <v>0</v>
      </c>
      <c r="Q267" s="163">
        <v>0</v>
      </c>
      <c r="R267" s="163">
        <f t="shared" si="52"/>
        <v>0</v>
      </c>
      <c r="S267" s="163">
        <v>0</v>
      </c>
      <c r="T267" s="164">
        <f t="shared" si="53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65" t="s">
        <v>217</v>
      </c>
      <c r="AT267" s="165" t="s">
        <v>213</v>
      </c>
      <c r="AU267" s="165" t="s">
        <v>84</v>
      </c>
      <c r="AY267" s="14" t="s">
        <v>211</v>
      </c>
      <c r="BE267" s="166">
        <f t="shared" si="54"/>
        <v>0</v>
      </c>
      <c r="BF267" s="166">
        <f t="shared" si="55"/>
        <v>0</v>
      </c>
      <c r="BG267" s="166">
        <f t="shared" si="56"/>
        <v>0</v>
      </c>
      <c r="BH267" s="166">
        <f t="shared" si="57"/>
        <v>0</v>
      </c>
      <c r="BI267" s="166">
        <f t="shared" si="58"/>
        <v>0</v>
      </c>
      <c r="BJ267" s="14" t="s">
        <v>84</v>
      </c>
      <c r="BK267" s="166">
        <f t="shared" si="59"/>
        <v>0</v>
      </c>
      <c r="BL267" s="14" t="s">
        <v>217</v>
      </c>
      <c r="BM267" s="165" t="s">
        <v>1078</v>
      </c>
    </row>
    <row r="268" spans="1:65" s="2" customFormat="1" ht="24.2" customHeight="1" x14ac:dyDescent="0.2">
      <c r="A268" s="29"/>
      <c r="B268" s="152"/>
      <c r="C268" s="153" t="s">
        <v>447</v>
      </c>
      <c r="D268" s="153" t="s">
        <v>213</v>
      </c>
      <c r="E268" s="154" t="s">
        <v>1450</v>
      </c>
      <c r="F268" s="155" t="s">
        <v>1451</v>
      </c>
      <c r="G268" s="156" t="s">
        <v>1425</v>
      </c>
      <c r="H268" s="157">
        <v>240</v>
      </c>
      <c r="I268" s="158"/>
      <c r="J268" s="159">
        <f t="shared" si="50"/>
        <v>0</v>
      </c>
      <c r="K268" s="160"/>
      <c r="L268" s="30"/>
      <c r="M268" s="161" t="s">
        <v>1</v>
      </c>
      <c r="N268" s="162" t="s">
        <v>37</v>
      </c>
      <c r="O268" s="58"/>
      <c r="P268" s="163">
        <f t="shared" si="51"/>
        <v>0</v>
      </c>
      <c r="Q268" s="163">
        <v>0</v>
      </c>
      <c r="R268" s="163">
        <f t="shared" si="52"/>
        <v>0</v>
      </c>
      <c r="S268" s="163">
        <v>0</v>
      </c>
      <c r="T268" s="164">
        <f t="shared" si="53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65" t="s">
        <v>217</v>
      </c>
      <c r="AT268" s="165" t="s">
        <v>213</v>
      </c>
      <c r="AU268" s="165" t="s">
        <v>84</v>
      </c>
      <c r="AY268" s="14" t="s">
        <v>211</v>
      </c>
      <c r="BE268" s="166">
        <f t="shared" si="54"/>
        <v>0</v>
      </c>
      <c r="BF268" s="166">
        <f t="shared" si="55"/>
        <v>0</v>
      </c>
      <c r="BG268" s="166">
        <f t="shared" si="56"/>
        <v>0</v>
      </c>
      <c r="BH268" s="166">
        <f t="shared" si="57"/>
        <v>0</v>
      </c>
      <c r="BI268" s="166">
        <f t="shared" si="58"/>
        <v>0</v>
      </c>
      <c r="BJ268" s="14" t="s">
        <v>84</v>
      </c>
      <c r="BK268" s="166">
        <f t="shared" si="59"/>
        <v>0</v>
      </c>
      <c r="BL268" s="14" t="s">
        <v>217</v>
      </c>
      <c r="BM268" s="165" t="s">
        <v>1083</v>
      </c>
    </row>
    <row r="269" spans="1:65" s="2" customFormat="1" ht="24.2" customHeight="1" x14ac:dyDescent="0.2">
      <c r="A269" s="29"/>
      <c r="B269" s="152"/>
      <c r="C269" s="153" t="s">
        <v>1105</v>
      </c>
      <c r="D269" s="153" t="s">
        <v>213</v>
      </c>
      <c r="E269" s="154" t="s">
        <v>1452</v>
      </c>
      <c r="F269" s="155" t="s">
        <v>1453</v>
      </c>
      <c r="G269" s="156" t="s">
        <v>385</v>
      </c>
      <c r="H269" s="157">
        <v>1</v>
      </c>
      <c r="I269" s="158"/>
      <c r="J269" s="159">
        <f t="shared" si="50"/>
        <v>0</v>
      </c>
      <c r="K269" s="160"/>
      <c r="L269" s="30"/>
      <c r="M269" s="161" t="s">
        <v>1</v>
      </c>
      <c r="N269" s="162" t="s">
        <v>37</v>
      </c>
      <c r="O269" s="58"/>
      <c r="P269" s="163">
        <f t="shared" si="51"/>
        <v>0</v>
      </c>
      <c r="Q269" s="163">
        <v>0</v>
      </c>
      <c r="R269" s="163">
        <f t="shared" si="52"/>
        <v>0</v>
      </c>
      <c r="S269" s="163">
        <v>0</v>
      </c>
      <c r="T269" s="164">
        <f t="shared" si="53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65" t="s">
        <v>217</v>
      </c>
      <c r="AT269" s="165" t="s">
        <v>213</v>
      </c>
      <c r="AU269" s="165" t="s">
        <v>84</v>
      </c>
      <c r="AY269" s="14" t="s">
        <v>211</v>
      </c>
      <c r="BE269" s="166">
        <f t="shared" si="54"/>
        <v>0</v>
      </c>
      <c r="BF269" s="166">
        <f t="shared" si="55"/>
        <v>0</v>
      </c>
      <c r="BG269" s="166">
        <f t="shared" si="56"/>
        <v>0</v>
      </c>
      <c r="BH269" s="166">
        <f t="shared" si="57"/>
        <v>0</v>
      </c>
      <c r="BI269" s="166">
        <f t="shared" si="58"/>
        <v>0</v>
      </c>
      <c r="BJ269" s="14" t="s">
        <v>84</v>
      </c>
      <c r="BK269" s="166">
        <f t="shared" si="59"/>
        <v>0</v>
      </c>
      <c r="BL269" s="14" t="s">
        <v>217</v>
      </c>
      <c r="BM269" s="165" t="s">
        <v>1087</v>
      </c>
    </row>
    <row r="270" spans="1:65" s="2" customFormat="1" ht="24.2" customHeight="1" x14ac:dyDescent="0.2">
      <c r="A270" s="29"/>
      <c r="B270" s="152"/>
      <c r="C270" s="153" t="s">
        <v>451</v>
      </c>
      <c r="D270" s="153" t="s">
        <v>213</v>
      </c>
      <c r="E270" s="154" t="s">
        <v>1454</v>
      </c>
      <c r="F270" s="155" t="s">
        <v>1455</v>
      </c>
      <c r="G270" s="156" t="s">
        <v>257</v>
      </c>
      <c r="H270" s="157">
        <v>30.88</v>
      </c>
      <c r="I270" s="158"/>
      <c r="J270" s="159">
        <f t="shared" si="50"/>
        <v>0</v>
      </c>
      <c r="K270" s="160"/>
      <c r="L270" s="30"/>
      <c r="M270" s="161" t="s">
        <v>1</v>
      </c>
      <c r="N270" s="162" t="s">
        <v>37</v>
      </c>
      <c r="O270" s="58"/>
      <c r="P270" s="163">
        <f t="shared" si="51"/>
        <v>0</v>
      </c>
      <c r="Q270" s="163">
        <v>0</v>
      </c>
      <c r="R270" s="163">
        <f t="shared" si="52"/>
        <v>0</v>
      </c>
      <c r="S270" s="163">
        <v>0</v>
      </c>
      <c r="T270" s="164">
        <f t="shared" si="53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65" t="s">
        <v>217</v>
      </c>
      <c r="AT270" s="165" t="s">
        <v>213</v>
      </c>
      <c r="AU270" s="165" t="s">
        <v>84</v>
      </c>
      <c r="AY270" s="14" t="s">
        <v>211</v>
      </c>
      <c r="BE270" s="166">
        <f t="shared" si="54"/>
        <v>0</v>
      </c>
      <c r="BF270" s="166">
        <f t="shared" si="55"/>
        <v>0</v>
      </c>
      <c r="BG270" s="166">
        <f t="shared" si="56"/>
        <v>0</v>
      </c>
      <c r="BH270" s="166">
        <f t="shared" si="57"/>
        <v>0</v>
      </c>
      <c r="BI270" s="166">
        <f t="shared" si="58"/>
        <v>0</v>
      </c>
      <c r="BJ270" s="14" t="s">
        <v>84</v>
      </c>
      <c r="BK270" s="166">
        <f t="shared" si="59"/>
        <v>0</v>
      </c>
      <c r="BL270" s="14" t="s">
        <v>217</v>
      </c>
      <c r="BM270" s="165" t="s">
        <v>1090</v>
      </c>
    </row>
    <row r="271" spans="1:65" s="2" customFormat="1" ht="24.2" customHeight="1" x14ac:dyDescent="0.2">
      <c r="A271" s="29"/>
      <c r="B271" s="152"/>
      <c r="C271" s="153" t="s">
        <v>1110</v>
      </c>
      <c r="D271" s="153" t="s">
        <v>213</v>
      </c>
      <c r="E271" s="154" t="s">
        <v>1456</v>
      </c>
      <c r="F271" s="155" t="s">
        <v>1457</v>
      </c>
      <c r="G271" s="156" t="s">
        <v>1425</v>
      </c>
      <c r="H271" s="157">
        <v>37.5</v>
      </c>
      <c r="I271" s="158"/>
      <c r="J271" s="159">
        <f t="shared" si="50"/>
        <v>0</v>
      </c>
      <c r="K271" s="160"/>
      <c r="L271" s="30"/>
      <c r="M271" s="161" t="s">
        <v>1</v>
      </c>
      <c r="N271" s="162" t="s">
        <v>37</v>
      </c>
      <c r="O271" s="58"/>
      <c r="P271" s="163">
        <f t="shared" si="51"/>
        <v>0</v>
      </c>
      <c r="Q271" s="163">
        <v>0</v>
      </c>
      <c r="R271" s="163">
        <f t="shared" si="52"/>
        <v>0</v>
      </c>
      <c r="S271" s="163">
        <v>0</v>
      </c>
      <c r="T271" s="164">
        <f t="shared" si="53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65" t="s">
        <v>217</v>
      </c>
      <c r="AT271" s="165" t="s">
        <v>213</v>
      </c>
      <c r="AU271" s="165" t="s">
        <v>84</v>
      </c>
      <c r="AY271" s="14" t="s">
        <v>211</v>
      </c>
      <c r="BE271" s="166">
        <f t="shared" si="54"/>
        <v>0</v>
      </c>
      <c r="BF271" s="166">
        <f t="shared" si="55"/>
        <v>0</v>
      </c>
      <c r="BG271" s="166">
        <f t="shared" si="56"/>
        <v>0</v>
      </c>
      <c r="BH271" s="166">
        <f t="shared" si="57"/>
        <v>0</v>
      </c>
      <c r="BI271" s="166">
        <f t="shared" si="58"/>
        <v>0</v>
      </c>
      <c r="BJ271" s="14" t="s">
        <v>84</v>
      </c>
      <c r="BK271" s="166">
        <f t="shared" si="59"/>
        <v>0</v>
      </c>
      <c r="BL271" s="14" t="s">
        <v>217</v>
      </c>
      <c r="BM271" s="165" t="s">
        <v>1094</v>
      </c>
    </row>
    <row r="272" spans="1:65" s="2" customFormat="1" ht="33" customHeight="1" x14ac:dyDescent="0.2">
      <c r="A272" s="29"/>
      <c r="B272" s="152"/>
      <c r="C272" s="153" t="s">
        <v>454</v>
      </c>
      <c r="D272" s="153" t="s">
        <v>213</v>
      </c>
      <c r="E272" s="154" t="s">
        <v>1458</v>
      </c>
      <c r="F272" s="155" t="s">
        <v>1459</v>
      </c>
      <c r="G272" s="190" t="s">
        <v>385</v>
      </c>
      <c r="H272" s="157">
        <v>23</v>
      </c>
      <c r="I272" s="158"/>
      <c r="J272" s="159">
        <f t="shared" si="50"/>
        <v>0</v>
      </c>
      <c r="K272" s="160"/>
      <c r="L272" s="30"/>
      <c r="M272" s="161" t="s">
        <v>1</v>
      </c>
      <c r="N272" s="162" t="s">
        <v>37</v>
      </c>
      <c r="O272" s="58"/>
      <c r="P272" s="163">
        <f t="shared" si="51"/>
        <v>0</v>
      </c>
      <c r="Q272" s="163">
        <v>0</v>
      </c>
      <c r="R272" s="163">
        <f t="shared" si="52"/>
        <v>0</v>
      </c>
      <c r="S272" s="163">
        <v>0</v>
      </c>
      <c r="T272" s="164">
        <f t="shared" si="53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65" t="s">
        <v>217</v>
      </c>
      <c r="AT272" s="165" t="s">
        <v>213</v>
      </c>
      <c r="AU272" s="165" t="s">
        <v>84</v>
      </c>
      <c r="AY272" s="14" t="s">
        <v>211</v>
      </c>
      <c r="BE272" s="166">
        <f t="shared" si="54"/>
        <v>0</v>
      </c>
      <c r="BF272" s="166">
        <f t="shared" si="55"/>
        <v>0</v>
      </c>
      <c r="BG272" s="166">
        <f t="shared" si="56"/>
        <v>0</v>
      </c>
      <c r="BH272" s="166">
        <f t="shared" si="57"/>
        <v>0</v>
      </c>
      <c r="BI272" s="166">
        <f t="shared" si="58"/>
        <v>0</v>
      </c>
      <c r="BJ272" s="14" t="s">
        <v>84</v>
      </c>
      <c r="BK272" s="166">
        <f t="shared" si="59"/>
        <v>0</v>
      </c>
      <c r="BL272" s="14" t="s">
        <v>217</v>
      </c>
      <c r="BM272" s="165" t="s">
        <v>1460</v>
      </c>
    </row>
    <row r="273" spans="1:65" s="2" customFormat="1" ht="33" customHeight="1" x14ac:dyDescent="0.2">
      <c r="A273" s="29"/>
      <c r="B273" s="152"/>
      <c r="C273" s="153" t="s">
        <v>1115</v>
      </c>
      <c r="D273" s="153" t="s">
        <v>213</v>
      </c>
      <c r="E273" s="154" t="s">
        <v>1461</v>
      </c>
      <c r="F273" s="155" t="s">
        <v>1462</v>
      </c>
      <c r="G273" s="156" t="s">
        <v>385</v>
      </c>
      <c r="H273" s="157">
        <v>7</v>
      </c>
      <c r="I273" s="158"/>
      <c r="J273" s="159">
        <f t="shared" si="50"/>
        <v>0</v>
      </c>
      <c r="K273" s="160"/>
      <c r="L273" s="30"/>
      <c r="M273" s="161" t="s">
        <v>1</v>
      </c>
      <c r="N273" s="162" t="s">
        <v>37</v>
      </c>
      <c r="O273" s="58"/>
      <c r="P273" s="163">
        <f t="shared" si="51"/>
        <v>0</v>
      </c>
      <c r="Q273" s="163">
        <v>0</v>
      </c>
      <c r="R273" s="163">
        <f t="shared" si="52"/>
        <v>0</v>
      </c>
      <c r="S273" s="163">
        <v>3.2000000000000001E-2</v>
      </c>
      <c r="T273" s="164">
        <f t="shared" si="53"/>
        <v>0.224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65" t="s">
        <v>217</v>
      </c>
      <c r="AT273" s="165" t="s">
        <v>213</v>
      </c>
      <c r="AU273" s="165" t="s">
        <v>84</v>
      </c>
      <c r="AY273" s="14" t="s">
        <v>211</v>
      </c>
      <c r="BE273" s="166">
        <f t="shared" si="54"/>
        <v>0</v>
      </c>
      <c r="BF273" s="166">
        <f t="shared" si="55"/>
        <v>0</v>
      </c>
      <c r="BG273" s="166">
        <f t="shared" si="56"/>
        <v>0</v>
      </c>
      <c r="BH273" s="166">
        <f t="shared" si="57"/>
        <v>0</v>
      </c>
      <c r="BI273" s="166">
        <f t="shared" si="58"/>
        <v>0</v>
      </c>
      <c r="BJ273" s="14" t="s">
        <v>84</v>
      </c>
      <c r="BK273" s="166">
        <f t="shared" si="59"/>
        <v>0</v>
      </c>
      <c r="BL273" s="14" t="s">
        <v>217</v>
      </c>
      <c r="BM273" s="165" t="s">
        <v>1463</v>
      </c>
    </row>
    <row r="274" spans="1:65" s="2" customFormat="1" ht="24.2" customHeight="1" x14ac:dyDescent="0.2">
      <c r="A274" s="29"/>
      <c r="B274" s="152"/>
      <c r="C274" s="153" t="s">
        <v>458</v>
      </c>
      <c r="D274" s="153" t="s">
        <v>213</v>
      </c>
      <c r="E274" s="154" t="s">
        <v>1464</v>
      </c>
      <c r="F274" s="155" t="s">
        <v>1465</v>
      </c>
      <c r="G274" s="156" t="s">
        <v>1425</v>
      </c>
      <c r="H274" s="157">
        <v>118</v>
      </c>
      <c r="I274" s="158"/>
      <c r="J274" s="159">
        <f t="shared" si="50"/>
        <v>0</v>
      </c>
      <c r="K274" s="160"/>
      <c r="L274" s="30"/>
      <c r="M274" s="161" t="s">
        <v>1</v>
      </c>
      <c r="N274" s="162" t="s">
        <v>37</v>
      </c>
      <c r="O274" s="58"/>
      <c r="P274" s="163">
        <f t="shared" si="51"/>
        <v>0</v>
      </c>
      <c r="Q274" s="163">
        <v>0</v>
      </c>
      <c r="R274" s="163">
        <f t="shared" si="52"/>
        <v>0</v>
      </c>
      <c r="S274" s="163">
        <v>0</v>
      </c>
      <c r="T274" s="164">
        <f t="shared" si="53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65" t="s">
        <v>217</v>
      </c>
      <c r="AT274" s="165" t="s">
        <v>213</v>
      </c>
      <c r="AU274" s="165" t="s">
        <v>84</v>
      </c>
      <c r="AY274" s="14" t="s">
        <v>211</v>
      </c>
      <c r="BE274" s="166">
        <f t="shared" si="54"/>
        <v>0</v>
      </c>
      <c r="BF274" s="166">
        <f t="shared" si="55"/>
        <v>0</v>
      </c>
      <c r="BG274" s="166">
        <f t="shared" si="56"/>
        <v>0</v>
      </c>
      <c r="BH274" s="166">
        <f t="shared" si="57"/>
        <v>0</v>
      </c>
      <c r="BI274" s="166">
        <f t="shared" si="58"/>
        <v>0</v>
      </c>
      <c r="BJ274" s="14" t="s">
        <v>84</v>
      </c>
      <c r="BK274" s="166">
        <f t="shared" si="59"/>
        <v>0</v>
      </c>
      <c r="BL274" s="14" t="s">
        <v>217</v>
      </c>
      <c r="BM274" s="165" t="s">
        <v>1097</v>
      </c>
    </row>
    <row r="275" spans="1:65" s="2" customFormat="1" ht="24.2" customHeight="1" x14ac:dyDescent="0.2">
      <c r="A275" s="29"/>
      <c r="B275" s="152"/>
      <c r="C275" s="153" t="s">
        <v>1118</v>
      </c>
      <c r="D275" s="153" t="s">
        <v>213</v>
      </c>
      <c r="E275" s="154" t="s">
        <v>1466</v>
      </c>
      <c r="F275" s="155" t="s">
        <v>1467</v>
      </c>
      <c r="G275" s="156" t="s">
        <v>385</v>
      </c>
      <c r="H275" s="157">
        <v>5</v>
      </c>
      <c r="I275" s="158"/>
      <c r="J275" s="159">
        <f t="shared" si="50"/>
        <v>0</v>
      </c>
      <c r="K275" s="160"/>
      <c r="L275" s="30"/>
      <c r="M275" s="161" t="s">
        <v>1</v>
      </c>
      <c r="N275" s="162" t="s">
        <v>37</v>
      </c>
      <c r="O275" s="58"/>
      <c r="P275" s="163">
        <f t="shared" si="51"/>
        <v>0</v>
      </c>
      <c r="Q275" s="163">
        <v>0</v>
      </c>
      <c r="R275" s="163">
        <f t="shared" si="52"/>
        <v>0</v>
      </c>
      <c r="S275" s="163">
        <v>0</v>
      </c>
      <c r="T275" s="164">
        <f t="shared" si="53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65" t="s">
        <v>217</v>
      </c>
      <c r="AT275" s="165" t="s">
        <v>213</v>
      </c>
      <c r="AU275" s="165" t="s">
        <v>84</v>
      </c>
      <c r="AY275" s="14" t="s">
        <v>211</v>
      </c>
      <c r="BE275" s="166">
        <f t="shared" si="54"/>
        <v>0</v>
      </c>
      <c r="BF275" s="166">
        <f t="shared" si="55"/>
        <v>0</v>
      </c>
      <c r="BG275" s="166">
        <f t="shared" si="56"/>
        <v>0</v>
      </c>
      <c r="BH275" s="166">
        <f t="shared" si="57"/>
        <v>0</v>
      </c>
      <c r="BI275" s="166">
        <f t="shared" si="58"/>
        <v>0</v>
      </c>
      <c r="BJ275" s="14" t="s">
        <v>84</v>
      </c>
      <c r="BK275" s="166">
        <f t="shared" si="59"/>
        <v>0</v>
      </c>
      <c r="BL275" s="14" t="s">
        <v>217</v>
      </c>
      <c r="BM275" s="165" t="s">
        <v>1101</v>
      </c>
    </row>
    <row r="276" spans="1:65" s="2" customFormat="1" ht="21.75" customHeight="1" x14ac:dyDescent="0.2">
      <c r="A276" s="29"/>
      <c r="B276" s="152"/>
      <c r="C276" s="153" t="s">
        <v>461</v>
      </c>
      <c r="D276" s="153" t="s">
        <v>213</v>
      </c>
      <c r="E276" s="154" t="s">
        <v>1468</v>
      </c>
      <c r="F276" s="155" t="s">
        <v>1469</v>
      </c>
      <c r="G276" s="156" t="s">
        <v>257</v>
      </c>
      <c r="H276" s="157">
        <v>23</v>
      </c>
      <c r="I276" s="158"/>
      <c r="J276" s="159">
        <f t="shared" si="50"/>
        <v>0</v>
      </c>
      <c r="K276" s="160"/>
      <c r="L276" s="30"/>
      <c r="M276" s="161" t="s">
        <v>1</v>
      </c>
      <c r="N276" s="162" t="s">
        <v>37</v>
      </c>
      <c r="O276" s="58"/>
      <c r="P276" s="163">
        <f t="shared" si="51"/>
        <v>0</v>
      </c>
      <c r="Q276" s="163">
        <v>0</v>
      </c>
      <c r="R276" s="163">
        <f t="shared" si="52"/>
        <v>0</v>
      </c>
      <c r="S276" s="163">
        <v>0</v>
      </c>
      <c r="T276" s="164">
        <f t="shared" si="53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65" t="s">
        <v>217</v>
      </c>
      <c r="AT276" s="165" t="s">
        <v>213</v>
      </c>
      <c r="AU276" s="165" t="s">
        <v>84</v>
      </c>
      <c r="AY276" s="14" t="s">
        <v>211</v>
      </c>
      <c r="BE276" s="166">
        <f t="shared" si="54"/>
        <v>0</v>
      </c>
      <c r="BF276" s="166">
        <f t="shared" si="55"/>
        <v>0</v>
      </c>
      <c r="BG276" s="166">
        <f t="shared" si="56"/>
        <v>0</v>
      </c>
      <c r="BH276" s="166">
        <f t="shared" si="57"/>
        <v>0</v>
      </c>
      <c r="BI276" s="166">
        <f t="shared" si="58"/>
        <v>0</v>
      </c>
      <c r="BJ276" s="14" t="s">
        <v>84</v>
      </c>
      <c r="BK276" s="166">
        <f t="shared" si="59"/>
        <v>0</v>
      </c>
      <c r="BL276" s="14" t="s">
        <v>217</v>
      </c>
      <c r="BM276" s="165" t="s">
        <v>1104</v>
      </c>
    </row>
    <row r="277" spans="1:65" s="2" customFormat="1" ht="16.5" customHeight="1" x14ac:dyDescent="0.2">
      <c r="A277" s="29"/>
      <c r="B277" s="152"/>
      <c r="C277" s="153" t="s">
        <v>1121</v>
      </c>
      <c r="D277" s="153" t="s">
        <v>213</v>
      </c>
      <c r="E277" s="154" t="s">
        <v>1470</v>
      </c>
      <c r="F277" s="155" t="s">
        <v>1471</v>
      </c>
      <c r="G277" s="156" t="s">
        <v>257</v>
      </c>
      <c r="H277" s="157">
        <v>13.8</v>
      </c>
      <c r="I277" s="158"/>
      <c r="J277" s="159">
        <f t="shared" si="50"/>
        <v>0</v>
      </c>
      <c r="K277" s="160"/>
      <c r="L277" s="30"/>
      <c r="M277" s="161" t="s">
        <v>1</v>
      </c>
      <c r="N277" s="162" t="s">
        <v>37</v>
      </c>
      <c r="O277" s="58"/>
      <c r="P277" s="163">
        <f t="shared" si="51"/>
        <v>0</v>
      </c>
      <c r="Q277" s="163">
        <v>0</v>
      </c>
      <c r="R277" s="163">
        <f t="shared" si="52"/>
        <v>0</v>
      </c>
      <c r="S277" s="163">
        <v>0</v>
      </c>
      <c r="T277" s="164">
        <f t="shared" si="53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65" t="s">
        <v>217</v>
      </c>
      <c r="AT277" s="165" t="s">
        <v>213</v>
      </c>
      <c r="AU277" s="165" t="s">
        <v>84</v>
      </c>
      <c r="AY277" s="14" t="s">
        <v>211</v>
      </c>
      <c r="BE277" s="166">
        <f t="shared" si="54"/>
        <v>0</v>
      </c>
      <c r="BF277" s="166">
        <f t="shared" si="55"/>
        <v>0</v>
      </c>
      <c r="BG277" s="166">
        <f t="shared" si="56"/>
        <v>0</v>
      </c>
      <c r="BH277" s="166">
        <f t="shared" si="57"/>
        <v>0</v>
      </c>
      <c r="BI277" s="166">
        <f t="shared" si="58"/>
        <v>0</v>
      </c>
      <c r="BJ277" s="14" t="s">
        <v>84</v>
      </c>
      <c r="BK277" s="166">
        <f t="shared" si="59"/>
        <v>0</v>
      </c>
      <c r="BL277" s="14" t="s">
        <v>217</v>
      </c>
      <c r="BM277" s="165" t="s">
        <v>1106</v>
      </c>
    </row>
    <row r="278" spans="1:65" s="2" customFormat="1" ht="24.2" customHeight="1" x14ac:dyDescent="0.2">
      <c r="A278" s="29"/>
      <c r="B278" s="152"/>
      <c r="C278" s="153" t="s">
        <v>465</v>
      </c>
      <c r="D278" s="153" t="s">
        <v>213</v>
      </c>
      <c r="E278" s="154" t="s">
        <v>1472</v>
      </c>
      <c r="F278" s="155" t="s">
        <v>1473</v>
      </c>
      <c r="G278" s="156" t="s">
        <v>385</v>
      </c>
      <c r="H278" s="157">
        <v>1</v>
      </c>
      <c r="I278" s="158"/>
      <c r="J278" s="159">
        <f t="shared" si="50"/>
        <v>0</v>
      </c>
      <c r="K278" s="160"/>
      <c r="L278" s="30"/>
      <c r="M278" s="161" t="s">
        <v>1</v>
      </c>
      <c r="N278" s="162" t="s">
        <v>37</v>
      </c>
      <c r="O278" s="58"/>
      <c r="P278" s="163">
        <f t="shared" si="51"/>
        <v>0</v>
      </c>
      <c r="Q278" s="163">
        <v>0</v>
      </c>
      <c r="R278" s="163">
        <f t="shared" si="52"/>
        <v>0</v>
      </c>
      <c r="S278" s="163">
        <v>0</v>
      </c>
      <c r="T278" s="164">
        <f t="shared" si="53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65" t="s">
        <v>217</v>
      </c>
      <c r="AT278" s="165" t="s">
        <v>213</v>
      </c>
      <c r="AU278" s="165" t="s">
        <v>84</v>
      </c>
      <c r="AY278" s="14" t="s">
        <v>211</v>
      </c>
      <c r="BE278" s="166">
        <f t="shared" si="54"/>
        <v>0</v>
      </c>
      <c r="BF278" s="166">
        <f t="shared" si="55"/>
        <v>0</v>
      </c>
      <c r="BG278" s="166">
        <f t="shared" si="56"/>
        <v>0</v>
      </c>
      <c r="BH278" s="166">
        <f t="shared" si="57"/>
        <v>0</v>
      </c>
      <c r="BI278" s="166">
        <f t="shared" si="58"/>
        <v>0</v>
      </c>
      <c r="BJ278" s="14" t="s">
        <v>84</v>
      </c>
      <c r="BK278" s="166">
        <f t="shared" si="59"/>
        <v>0</v>
      </c>
      <c r="BL278" s="14" t="s">
        <v>217</v>
      </c>
      <c r="BM278" s="165" t="s">
        <v>1107</v>
      </c>
    </row>
    <row r="279" spans="1:65" s="2" customFormat="1" ht="24.2" customHeight="1" x14ac:dyDescent="0.2">
      <c r="A279" s="29"/>
      <c r="B279" s="152"/>
      <c r="C279" s="153" t="s">
        <v>1124</v>
      </c>
      <c r="D279" s="153" t="s">
        <v>213</v>
      </c>
      <c r="E279" s="154" t="s">
        <v>1474</v>
      </c>
      <c r="F279" s="155" t="s">
        <v>1475</v>
      </c>
      <c r="G279" s="156" t="s">
        <v>216</v>
      </c>
      <c r="H279" s="157">
        <v>17.8</v>
      </c>
      <c r="I279" s="158"/>
      <c r="J279" s="159">
        <f t="shared" si="50"/>
        <v>0</v>
      </c>
      <c r="K279" s="160"/>
      <c r="L279" s="30"/>
      <c r="M279" s="161" t="s">
        <v>1</v>
      </c>
      <c r="N279" s="162" t="s">
        <v>37</v>
      </c>
      <c r="O279" s="58"/>
      <c r="P279" s="163">
        <f t="shared" si="51"/>
        <v>0</v>
      </c>
      <c r="Q279" s="163">
        <v>0</v>
      </c>
      <c r="R279" s="163">
        <f t="shared" si="52"/>
        <v>0</v>
      </c>
      <c r="S279" s="163">
        <v>0</v>
      </c>
      <c r="T279" s="164">
        <f t="shared" si="53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65" t="s">
        <v>217</v>
      </c>
      <c r="AT279" s="165" t="s">
        <v>213</v>
      </c>
      <c r="AU279" s="165" t="s">
        <v>84</v>
      </c>
      <c r="AY279" s="14" t="s">
        <v>211</v>
      </c>
      <c r="BE279" s="166">
        <f t="shared" si="54"/>
        <v>0</v>
      </c>
      <c r="BF279" s="166">
        <f t="shared" si="55"/>
        <v>0</v>
      </c>
      <c r="BG279" s="166">
        <f t="shared" si="56"/>
        <v>0</v>
      </c>
      <c r="BH279" s="166">
        <f t="shared" si="57"/>
        <v>0</v>
      </c>
      <c r="BI279" s="166">
        <f t="shared" si="58"/>
        <v>0</v>
      </c>
      <c r="BJ279" s="14" t="s">
        <v>84</v>
      </c>
      <c r="BK279" s="166">
        <f t="shared" si="59"/>
        <v>0</v>
      </c>
      <c r="BL279" s="14" t="s">
        <v>217</v>
      </c>
      <c r="BM279" s="165" t="s">
        <v>1112</v>
      </c>
    </row>
    <row r="280" spans="1:65" s="2" customFormat="1" ht="16.5" customHeight="1" x14ac:dyDescent="0.2">
      <c r="A280" s="29"/>
      <c r="B280" s="152"/>
      <c r="C280" s="153" t="s">
        <v>472</v>
      </c>
      <c r="D280" s="153" t="s">
        <v>213</v>
      </c>
      <c r="E280" s="154" t="s">
        <v>1476</v>
      </c>
      <c r="F280" s="155" t="s">
        <v>1477</v>
      </c>
      <c r="G280" s="156" t="s">
        <v>385</v>
      </c>
      <c r="H280" s="157">
        <v>12</v>
      </c>
      <c r="I280" s="158"/>
      <c r="J280" s="159">
        <f t="shared" si="50"/>
        <v>0</v>
      </c>
      <c r="K280" s="160"/>
      <c r="L280" s="30"/>
      <c r="M280" s="161" t="s">
        <v>1</v>
      </c>
      <c r="N280" s="162" t="s">
        <v>37</v>
      </c>
      <c r="O280" s="58"/>
      <c r="P280" s="163">
        <f t="shared" si="51"/>
        <v>0</v>
      </c>
      <c r="Q280" s="163">
        <v>0</v>
      </c>
      <c r="R280" s="163">
        <f t="shared" si="52"/>
        <v>0</v>
      </c>
      <c r="S280" s="163">
        <v>0</v>
      </c>
      <c r="T280" s="164">
        <f t="shared" si="53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65" t="s">
        <v>217</v>
      </c>
      <c r="AT280" s="165" t="s">
        <v>213</v>
      </c>
      <c r="AU280" s="165" t="s">
        <v>84</v>
      </c>
      <c r="AY280" s="14" t="s">
        <v>211</v>
      </c>
      <c r="BE280" s="166">
        <f t="shared" si="54"/>
        <v>0</v>
      </c>
      <c r="BF280" s="166">
        <f t="shared" si="55"/>
        <v>0</v>
      </c>
      <c r="BG280" s="166">
        <f t="shared" si="56"/>
        <v>0</v>
      </c>
      <c r="BH280" s="166">
        <f t="shared" si="57"/>
        <v>0</v>
      </c>
      <c r="BI280" s="166">
        <f t="shared" si="58"/>
        <v>0</v>
      </c>
      <c r="BJ280" s="14" t="s">
        <v>84</v>
      </c>
      <c r="BK280" s="166">
        <f t="shared" si="59"/>
        <v>0</v>
      </c>
      <c r="BL280" s="14" t="s">
        <v>217</v>
      </c>
      <c r="BM280" s="165" t="s">
        <v>1114</v>
      </c>
    </row>
    <row r="281" spans="1:65" s="2" customFormat="1" ht="24.2" customHeight="1" x14ac:dyDescent="0.2">
      <c r="A281" s="29"/>
      <c r="B281" s="152"/>
      <c r="C281" s="153" t="s">
        <v>1131</v>
      </c>
      <c r="D281" s="153" t="s">
        <v>213</v>
      </c>
      <c r="E281" s="154" t="s">
        <v>1478</v>
      </c>
      <c r="F281" s="155" t="s">
        <v>1479</v>
      </c>
      <c r="G281" s="156" t="s">
        <v>216</v>
      </c>
      <c r="H281" s="157">
        <v>1.9</v>
      </c>
      <c r="I281" s="158"/>
      <c r="J281" s="159">
        <f t="shared" si="50"/>
        <v>0</v>
      </c>
      <c r="K281" s="160"/>
      <c r="L281" s="30"/>
      <c r="M281" s="161" t="s">
        <v>1</v>
      </c>
      <c r="N281" s="162" t="s">
        <v>37</v>
      </c>
      <c r="O281" s="58"/>
      <c r="P281" s="163">
        <f t="shared" si="51"/>
        <v>0</v>
      </c>
      <c r="Q281" s="163">
        <v>0</v>
      </c>
      <c r="R281" s="163">
        <f t="shared" si="52"/>
        <v>0</v>
      </c>
      <c r="S281" s="163">
        <v>0</v>
      </c>
      <c r="T281" s="164">
        <f t="shared" si="53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65" t="s">
        <v>217</v>
      </c>
      <c r="AT281" s="165" t="s">
        <v>213</v>
      </c>
      <c r="AU281" s="165" t="s">
        <v>84</v>
      </c>
      <c r="AY281" s="14" t="s">
        <v>211</v>
      </c>
      <c r="BE281" s="166">
        <f t="shared" si="54"/>
        <v>0</v>
      </c>
      <c r="BF281" s="166">
        <f t="shared" si="55"/>
        <v>0</v>
      </c>
      <c r="BG281" s="166">
        <f t="shared" si="56"/>
        <v>0</v>
      </c>
      <c r="BH281" s="166">
        <f t="shared" si="57"/>
        <v>0</v>
      </c>
      <c r="BI281" s="166">
        <f t="shared" si="58"/>
        <v>0</v>
      </c>
      <c r="BJ281" s="14" t="s">
        <v>84</v>
      </c>
      <c r="BK281" s="166">
        <f t="shared" si="59"/>
        <v>0</v>
      </c>
      <c r="BL281" s="14" t="s">
        <v>217</v>
      </c>
      <c r="BM281" s="165" t="s">
        <v>1116</v>
      </c>
    </row>
    <row r="282" spans="1:65" s="2" customFormat="1" ht="37.9" customHeight="1" x14ac:dyDescent="0.2">
      <c r="A282" s="29"/>
      <c r="B282" s="152"/>
      <c r="C282" s="153" t="s">
        <v>468</v>
      </c>
      <c r="D282" s="153" t="s">
        <v>213</v>
      </c>
      <c r="E282" s="154" t="s">
        <v>1480</v>
      </c>
      <c r="F282" s="155" t="s">
        <v>1481</v>
      </c>
      <c r="G282" s="156" t="s">
        <v>216</v>
      </c>
      <c r="H282" s="157">
        <v>14.73</v>
      </c>
      <c r="I282" s="158"/>
      <c r="J282" s="159">
        <f t="shared" si="50"/>
        <v>0</v>
      </c>
      <c r="K282" s="160"/>
      <c r="L282" s="30"/>
      <c r="M282" s="161" t="s">
        <v>1</v>
      </c>
      <c r="N282" s="162" t="s">
        <v>37</v>
      </c>
      <c r="O282" s="58"/>
      <c r="P282" s="163">
        <f t="shared" si="51"/>
        <v>0</v>
      </c>
      <c r="Q282" s="163">
        <v>0</v>
      </c>
      <c r="R282" s="163">
        <f t="shared" si="52"/>
        <v>0</v>
      </c>
      <c r="S282" s="163">
        <v>0</v>
      </c>
      <c r="T282" s="164">
        <f t="shared" si="53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65" t="s">
        <v>217</v>
      </c>
      <c r="AT282" s="165" t="s">
        <v>213</v>
      </c>
      <c r="AU282" s="165" t="s">
        <v>84</v>
      </c>
      <c r="AY282" s="14" t="s">
        <v>211</v>
      </c>
      <c r="BE282" s="166">
        <f t="shared" si="54"/>
        <v>0</v>
      </c>
      <c r="BF282" s="166">
        <f t="shared" si="55"/>
        <v>0</v>
      </c>
      <c r="BG282" s="166">
        <f t="shared" si="56"/>
        <v>0</v>
      </c>
      <c r="BH282" s="166">
        <f t="shared" si="57"/>
        <v>0</v>
      </c>
      <c r="BI282" s="166">
        <f t="shared" si="58"/>
        <v>0</v>
      </c>
      <c r="BJ282" s="14" t="s">
        <v>84</v>
      </c>
      <c r="BK282" s="166">
        <f t="shared" si="59"/>
        <v>0</v>
      </c>
      <c r="BL282" s="14" t="s">
        <v>217</v>
      </c>
      <c r="BM282" s="165" t="s">
        <v>1117</v>
      </c>
    </row>
    <row r="283" spans="1:65" s="2" customFormat="1" ht="33" customHeight="1" x14ac:dyDescent="0.2">
      <c r="A283" s="29"/>
      <c r="B283" s="152"/>
      <c r="C283" s="153" t="s">
        <v>1137</v>
      </c>
      <c r="D283" s="153" t="s">
        <v>213</v>
      </c>
      <c r="E283" s="154" t="s">
        <v>1482</v>
      </c>
      <c r="F283" s="155" t="s">
        <v>1483</v>
      </c>
      <c r="G283" s="156" t="s">
        <v>216</v>
      </c>
      <c r="H283" s="157">
        <v>1554.1</v>
      </c>
      <c r="I283" s="158"/>
      <c r="J283" s="159">
        <f t="shared" si="50"/>
        <v>0</v>
      </c>
      <c r="K283" s="160"/>
      <c r="L283" s="30"/>
      <c r="M283" s="161" t="s">
        <v>1</v>
      </c>
      <c r="N283" s="162" t="s">
        <v>37</v>
      </c>
      <c r="O283" s="58"/>
      <c r="P283" s="163">
        <f t="shared" si="51"/>
        <v>0</v>
      </c>
      <c r="Q283" s="163">
        <v>0</v>
      </c>
      <c r="R283" s="163">
        <f t="shared" si="52"/>
        <v>0</v>
      </c>
      <c r="S283" s="163">
        <v>0</v>
      </c>
      <c r="T283" s="164">
        <f t="shared" si="53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65" t="s">
        <v>217</v>
      </c>
      <c r="AT283" s="165" t="s">
        <v>213</v>
      </c>
      <c r="AU283" s="165" t="s">
        <v>84</v>
      </c>
      <c r="AY283" s="14" t="s">
        <v>211</v>
      </c>
      <c r="BE283" s="166">
        <f t="shared" si="54"/>
        <v>0</v>
      </c>
      <c r="BF283" s="166">
        <f t="shared" si="55"/>
        <v>0</v>
      </c>
      <c r="BG283" s="166">
        <f t="shared" si="56"/>
        <v>0</v>
      </c>
      <c r="BH283" s="166">
        <f t="shared" si="57"/>
        <v>0</v>
      </c>
      <c r="BI283" s="166">
        <f t="shared" si="58"/>
        <v>0</v>
      </c>
      <c r="BJ283" s="14" t="s">
        <v>84</v>
      </c>
      <c r="BK283" s="166">
        <f t="shared" si="59"/>
        <v>0</v>
      </c>
      <c r="BL283" s="14" t="s">
        <v>217</v>
      </c>
      <c r="BM283" s="165" t="s">
        <v>1119</v>
      </c>
    </row>
    <row r="284" spans="1:65" s="2" customFormat="1" ht="24.2" customHeight="1" x14ac:dyDescent="0.2">
      <c r="A284" s="29"/>
      <c r="B284" s="152"/>
      <c r="C284" s="153" t="s">
        <v>475</v>
      </c>
      <c r="D284" s="153" t="s">
        <v>213</v>
      </c>
      <c r="E284" s="154" t="s">
        <v>1484</v>
      </c>
      <c r="F284" s="155" t="s">
        <v>1485</v>
      </c>
      <c r="G284" s="156" t="s">
        <v>216</v>
      </c>
      <c r="H284" s="157">
        <v>888.3</v>
      </c>
      <c r="I284" s="158"/>
      <c r="J284" s="159">
        <f t="shared" si="50"/>
        <v>0</v>
      </c>
      <c r="K284" s="160"/>
      <c r="L284" s="30"/>
      <c r="M284" s="161" t="s">
        <v>1</v>
      </c>
      <c r="N284" s="162" t="s">
        <v>37</v>
      </c>
      <c r="O284" s="58"/>
      <c r="P284" s="163">
        <f t="shared" si="51"/>
        <v>0</v>
      </c>
      <c r="Q284" s="163">
        <v>0</v>
      </c>
      <c r="R284" s="163">
        <f t="shared" si="52"/>
        <v>0</v>
      </c>
      <c r="S284" s="163">
        <v>0</v>
      </c>
      <c r="T284" s="164">
        <f t="shared" si="53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65" t="s">
        <v>217</v>
      </c>
      <c r="AT284" s="165" t="s">
        <v>213</v>
      </c>
      <c r="AU284" s="165" t="s">
        <v>84</v>
      </c>
      <c r="AY284" s="14" t="s">
        <v>211</v>
      </c>
      <c r="BE284" s="166">
        <f t="shared" si="54"/>
        <v>0</v>
      </c>
      <c r="BF284" s="166">
        <f t="shared" si="55"/>
        <v>0</v>
      </c>
      <c r="BG284" s="166">
        <f t="shared" si="56"/>
        <v>0</v>
      </c>
      <c r="BH284" s="166">
        <f t="shared" si="57"/>
        <v>0</v>
      </c>
      <c r="BI284" s="166">
        <f t="shared" si="58"/>
        <v>0</v>
      </c>
      <c r="BJ284" s="14" t="s">
        <v>84</v>
      </c>
      <c r="BK284" s="166">
        <f t="shared" si="59"/>
        <v>0</v>
      </c>
      <c r="BL284" s="14" t="s">
        <v>217</v>
      </c>
      <c r="BM284" s="165" t="s">
        <v>1120</v>
      </c>
    </row>
    <row r="285" spans="1:65" s="2" customFormat="1" ht="24.2" customHeight="1" x14ac:dyDescent="0.2">
      <c r="A285" s="29"/>
      <c r="B285" s="152"/>
      <c r="C285" s="153" t="s">
        <v>1142</v>
      </c>
      <c r="D285" s="153" t="s">
        <v>213</v>
      </c>
      <c r="E285" s="154" t="s">
        <v>1486</v>
      </c>
      <c r="F285" s="155" t="s">
        <v>1487</v>
      </c>
      <c r="G285" s="156" t="s">
        <v>216</v>
      </c>
      <c r="H285" s="157">
        <v>2.1</v>
      </c>
      <c r="I285" s="158"/>
      <c r="J285" s="159">
        <f t="shared" si="50"/>
        <v>0</v>
      </c>
      <c r="K285" s="160"/>
      <c r="L285" s="30"/>
      <c r="M285" s="161" t="s">
        <v>1</v>
      </c>
      <c r="N285" s="162" t="s">
        <v>37</v>
      </c>
      <c r="O285" s="58"/>
      <c r="P285" s="163">
        <f t="shared" si="51"/>
        <v>0</v>
      </c>
      <c r="Q285" s="163">
        <v>0</v>
      </c>
      <c r="R285" s="163">
        <f t="shared" si="52"/>
        <v>0</v>
      </c>
      <c r="S285" s="163">
        <v>0</v>
      </c>
      <c r="T285" s="164">
        <f t="shared" si="53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65" t="s">
        <v>217</v>
      </c>
      <c r="AT285" s="165" t="s">
        <v>213</v>
      </c>
      <c r="AU285" s="165" t="s">
        <v>84</v>
      </c>
      <c r="AY285" s="14" t="s">
        <v>211</v>
      </c>
      <c r="BE285" s="166">
        <f t="shared" si="54"/>
        <v>0</v>
      </c>
      <c r="BF285" s="166">
        <f t="shared" si="55"/>
        <v>0</v>
      </c>
      <c r="BG285" s="166">
        <f t="shared" si="56"/>
        <v>0</v>
      </c>
      <c r="BH285" s="166">
        <f t="shared" si="57"/>
        <v>0</v>
      </c>
      <c r="BI285" s="166">
        <f t="shared" si="58"/>
        <v>0</v>
      </c>
      <c r="BJ285" s="14" t="s">
        <v>84</v>
      </c>
      <c r="BK285" s="166">
        <f t="shared" si="59"/>
        <v>0</v>
      </c>
      <c r="BL285" s="14" t="s">
        <v>217</v>
      </c>
      <c r="BM285" s="165" t="s">
        <v>1122</v>
      </c>
    </row>
    <row r="286" spans="1:65" s="2" customFormat="1" ht="37.9" customHeight="1" x14ac:dyDescent="0.2">
      <c r="A286" s="29"/>
      <c r="B286" s="152"/>
      <c r="C286" s="153" t="s">
        <v>479</v>
      </c>
      <c r="D286" s="153" t="s">
        <v>213</v>
      </c>
      <c r="E286" s="154" t="s">
        <v>1488</v>
      </c>
      <c r="F286" s="155" t="s">
        <v>1489</v>
      </c>
      <c r="G286" s="156" t="s">
        <v>216</v>
      </c>
      <c r="H286" s="157">
        <v>361.1</v>
      </c>
      <c r="I286" s="158"/>
      <c r="J286" s="159">
        <f t="shared" si="50"/>
        <v>0</v>
      </c>
      <c r="K286" s="160"/>
      <c r="L286" s="30"/>
      <c r="M286" s="161" t="s">
        <v>1</v>
      </c>
      <c r="N286" s="162" t="s">
        <v>37</v>
      </c>
      <c r="O286" s="58"/>
      <c r="P286" s="163">
        <f t="shared" si="51"/>
        <v>0</v>
      </c>
      <c r="Q286" s="163">
        <v>0</v>
      </c>
      <c r="R286" s="163">
        <f t="shared" si="52"/>
        <v>0</v>
      </c>
      <c r="S286" s="163">
        <v>0</v>
      </c>
      <c r="T286" s="164">
        <f t="shared" si="53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65" t="s">
        <v>217</v>
      </c>
      <c r="AT286" s="165" t="s">
        <v>213</v>
      </c>
      <c r="AU286" s="165" t="s">
        <v>84</v>
      </c>
      <c r="AY286" s="14" t="s">
        <v>211</v>
      </c>
      <c r="BE286" s="166">
        <f t="shared" si="54"/>
        <v>0</v>
      </c>
      <c r="BF286" s="166">
        <f t="shared" si="55"/>
        <v>0</v>
      </c>
      <c r="BG286" s="166">
        <f t="shared" si="56"/>
        <v>0</v>
      </c>
      <c r="BH286" s="166">
        <f t="shared" si="57"/>
        <v>0</v>
      </c>
      <c r="BI286" s="166">
        <f t="shared" si="58"/>
        <v>0</v>
      </c>
      <c r="BJ286" s="14" t="s">
        <v>84</v>
      </c>
      <c r="BK286" s="166">
        <f t="shared" si="59"/>
        <v>0</v>
      </c>
      <c r="BL286" s="14" t="s">
        <v>217</v>
      </c>
      <c r="BM286" s="165" t="s">
        <v>1123</v>
      </c>
    </row>
    <row r="287" spans="1:65" s="2" customFormat="1" ht="44.25" customHeight="1" x14ac:dyDescent="0.2">
      <c r="A287" s="29"/>
      <c r="B287" s="152"/>
      <c r="C287" s="153" t="s">
        <v>1145</v>
      </c>
      <c r="D287" s="153" t="s">
        <v>213</v>
      </c>
      <c r="E287" s="154" t="s">
        <v>348</v>
      </c>
      <c r="F287" s="155" t="s">
        <v>349</v>
      </c>
      <c r="G287" s="156" t="s">
        <v>216</v>
      </c>
      <c r="H287" s="157">
        <v>31.2</v>
      </c>
      <c r="I287" s="158"/>
      <c r="J287" s="159">
        <f t="shared" si="50"/>
        <v>0</v>
      </c>
      <c r="K287" s="160"/>
      <c r="L287" s="30"/>
      <c r="M287" s="161" t="s">
        <v>1</v>
      </c>
      <c r="N287" s="162" t="s">
        <v>37</v>
      </c>
      <c r="O287" s="58"/>
      <c r="P287" s="163">
        <f t="shared" si="51"/>
        <v>0</v>
      </c>
      <c r="Q287" s="163">
        <v>0</v>
      </c>
      <c r="R287" s="163">
        <f t="shared" si="52"/>
        <v>0</v>
      </c>
      <c r="S287" s="163">
        <v>0</v>
      </c>
      <c r="T287" s="164">
        <f t="shared" si="53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65" t="s">
        <v>217</v>
      </c>
      <c r="AT287" s="165" t="s">
        <v>213</v>
      </c>
      <c r="AU287" s="165" t="s">
        <v>84</v>
      </c>
      <c r="AY287" s="14" t="s">
        <v>211</v>
      </c>
      <c r="BE287" s="166">
        <f t="shared" si="54"/>
        <v>0</v>
      </c>
      <c r="BF287" s="166">
        <f t="shared" si="55"/>
        <v>0</v>
      </c>
      <c r="BG287" s="166">
        <f t="shared" si="56"/>
        <v>0</v>
      </c>
      <c r="BH287" s="166">
        <f t="shared" si="57"/>
        <v>0</v>
      </c>
      <c r="BI287" s="166">
        <f t="shared" si="58"/>
        <v>0</v>
      </c>
      <c r="BJ287" s="14" t="s">
        <v>84</v>
      </c>
      <c r="BK287" s="166">
        <f t="shared" si="59"/>
        <v>0</v>
      </c>
      <c r="BL287" s="14" t="s">
        <v>217</v>
      </c>
      <c r="BM287" s="165" t="s">
        <v>1125</v>
      </c>
    </row>
    <row r="288" spans="1:65" s="2" customFormat="1" ht="24.2" customHeight="1" x14ac:dyDescent="0.2">
      <c r="A288" s="29"/>
      <c r="B288" s="152"/>
      <c r="C288" s="153" t="s">
        <v>482</v>
      </c>
      <c r="D288" s="153" t="s">
        <v>213</v>
      </c>
      <c r="E288" s="154" t="s">
        <v>352</v>
      </c>
      <c r="F288" s="155" t="s">
        <v>353</v>
      </c>
      <c r="G288" s="156" t="s">
        <v>216</v>
      </c>
      <c r="H288" s="157">
        <v>636.4</v>
      </c>
      <c r="I288" s="158"/>
      <c r="J288" s="159">
        <f t="shared" si="50"/>
        <v>0</v>
      </c>
      <c r="K288" s="160"/>
      <c r="L288" s="30"/>
      <c r="M288" s="161" t="s">
        <v>1</v>
      </c>
      <c r="N288" s="162" t="s">
        <v>37</v>
      </c>
      <c r="O288" s="58"/>
      <c r="P288" s="163">
        <f t="shared" si="51"/>
        <v>0</v>
      </c>
      <c r="Q288" s="163">
        <v>0</v>
      </c>
      <c r="R288" s="163">
        <f t="shared" si="52"/>
        <v>0</v>
      </c>
      <c r="S288" s="163">
        <v>0</v>
      </c>
      <c r="T288" s="164">
        <f t="shared" si="53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65" t="s">
        <v>217</v>
      </c>
      <c r="AT288" s="165" t="s">
        <v>213</v>
      </c>
      <c r="AU288" s="165" t="s">
        <v>84</v>
      </c>
      <c r="AY288" s="14" t="s">
        <v>211</v>
      </c>
      <c r="BE288" s="166">
        <f t="shared" si="54"/>
        <v>0</v>
      </c>
      <c r="BF288" s="166">
        <f t="shared" si="55"/>
        <v>0</v>
      </c>
      <c r="BG288" s="166">
        <f t="shared" si="56"/>
        <v>0</v>
      </c>
      <c r="BH288" s="166">
        <f t="shared" si="57"/>
        <v>0</v>
      </c>
      <c r="BI288" s="166">
        <f t="shared" si="58"/>
        <v>0</v>
      </c>
      <c r="BJ288" s="14" t="s">
        <v>84</v>
      </c>
      <c r="BK288" s="166">
        <f t="shared" si="59"/>
        <v>0</v>
      </c>
      <c r="BL288" s="14" t="s">
        <v>217</v>
      </c>
      <c r="BM288" s="165" t="s">
        <v>1130</v>
      </c>
    </row>
    <row r="289" spans="1:65" s="2" customFormat="1" ht="24.2" customHeight="1" x14ac:dyDescent="0.2">
      <c r="A289" s="29"/>
      <c r="B289" s="152"/>
      <c r="C289" s="153" t="s">
        <v>1148</v>
      </c>
      <c r="D289" s="153" t="s">
        <v>213</v>
      </c>
      <c r="E289" s="154" t="s">
        <v>355</v>
      </c>
      <c r="F289" s="155" t="s">
        <v>356</v>
      </c>
      <c r="G289" s="156" t="s">
        <v>238</v>
      </c>
      <c r="H289" s="157">
        <v>538.08000000000004</v>
      </c>
      <c r="I289" s="158"/>
      <c r="J289" s="159">
        <f t="shared" si="50"/>
        <v>0</v>
      </c>
      <c r="K289" s="160"/>
      <c r="L289" s="30"/>
      <c r="M289" s="161" t="s">
        <v>1</v>
      </c>
      <c r="N289" s="162" t="s">
        <v>37</v>
      </c>
      <c r="O289" s="58"/>
      <c r="P289" s="163">
        <f t="shared" si="51"/>
        <v>0</v>
      </c>
      <c r="Q289" s="163">
        <v>0</v>
      </c>
      <c r="R289" s="163">
        <f t="shared" si="52"/>
        <v>0</v>
      </c>
      <c r="S289" s="163">
        <v>0</v>
      </c>
      <c r="T289" s="164">
        <f t="shared" si="53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65" t="s">
        <v>217</v>
      </c>
      <c r="AT289" s="165" t="s">
        <v>213</v>
      </c>
      <c r="AU289" s="165" t="s">
        <v>84</v>
      </c>
      <c r="AY289" s="14" t="s">
        <v>211</v>
      </c>
      <c r="BE289" s="166">
        <f t="shared" si="54"/>
        <v>0</v>
      </c>
      <c r="BF289" s="166">
        <f t="shared" si="55"/>
        <v>0</v>
      </c>
      <c r="BG289" s="166">
        <f t="shared" si="56"/>
        <v>0</v>
      </c>
      <c r="BH289" s="166">
        <f t="shared" si="57"/>
        <v>0</v>
      </c>
      <c r="BI289" s="166">
        <f t="shared" si="58"/>
        <v>0</v>
      </c>
      <c r="BJ289" s="14" t="s">
        <v>84</v>
      </c>
      <c r="BK289" s="166">
        <f t="shared" si="59"/>
        <v>0</v>
      </c>
      <c r="BL289" s="14" t="s">
        <v>217</v>
      </c>
      <c r="BM289" s="165" t="s">
        <v>1133</v>
      </c>
    </row>
    <row r="290" spans="1:65" s="2" customFormat="1" ht="24.2" customHeight="1" x14ac:dyDescent="0.2">
      <c r="A290" s="29"/>
      <c r="B290" s="152"/>
      <c r="C290" s="153" t="s">
        <v>486</v>
      </c>
      <c r="D290" s="153" t="s">
        <v>213</v>
      </c>
      <c r="E290" s="154" t="s">
        <v>359</v>
      </c>
      <c r="F290" s="155" t="s">
        <v>360</v>
      </c>
      <c r="G290" s="156" t="s">
        <v>238</v>
      </c>
      <c r="H290" s="157">
        <v>1076.1600000000001</v>
      </c>
      <c r="I290" s="158"/>
      <c r="J290" s="159">
        <f t="shared" si="50"/>
        <v>0</v>
      </c>
      <c r="K290" s="160"/>
      <c r="L290" s="30"/>
      <c r="M290" s="161" t="s">
        <v>1</v>
      </c>
      <c r="N290" s="162" t="s">
        <v>37</v>
      </c>
      <c r="O290" s="58"/>
      <c r="P290" s="163">
        <f t="shared" si="51"/>
        <v>0</v>
      </c>
      <c r="Q290" s="163">
        <v>0</v>
      </c>
      <c r="R290" s="163">
        <f t="shared" si="52"/>
        <v>0</v>
      </c>
      <c r="S290" s="163">
        <v>0</v>
      </c>
      <c r="T290" s="164">
        <f t="shared" si="53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65" t="s">
        <v>217</v>
      </c>
      <c r="AT290" s="165" t="s">
        <v>213</v>
      </c>
      <c r="AU290" s="165" t="s">
        <v>84</v>
      </c>
      <c r="AY290" s="14" t="s">
        <v>211</v>
      </c>
      <c r="BE290" s="166">
        <f t="shared" si="54"/>
        <v>0</v>
      </c>
      <c r="BF290" s="166">
        <f t="shared" si="55"/>
        <v>0</v>
      </c>
      <c r="BG290" s="166">
        <f t="shared" si="56"/>
        <v>0</v>
      </c>
      <c r="BH290" s="166">
        <f t="shared" si="57"/>
        <v>0</v>
      </c>
      <c r="BI290" s="166">
        <f t="shared" si="58"/>
        <v>0</v>
      </c>
      <c r="BJ290" s="14" t="s">
        <v>84</v>
      </c>
      <c r="BK290" s="166">
        <f t="shared" si="59"/>
        <v>0</v>
      </c>
      <c r="BL290" s="14" t="s">
        <v>217</v>
      </c>
      <c r="BM290" s="165" t="s">
        <v>1136</v>
      </c>
    </row>
    <row r="291" spans="1:65" s="2" customFormat="1" ht="21.75" customHeight="1" x14ac:dyDescent="0.2">
      <c r="A291" s="29"/>
      <c r="B291" s="152"/>
      <c r="C291" s="153" t="s">
        <v>1154</v>
      </c>
      <c r="D291" s="153" t="s">
        <v>213</v>
      </c>
      <c r="E291" s="154" t="s">
        <v>362</v>
      </c>
      <c r="F291" s="155" t="s">
        <v>363</v>
      </c>
      <c r="G291" s="156" t="s">
        <v>238</v>
      </c>
      <c r="H291" s="157">
        <v>538.08299999999997</v>
      </c>
      <c r="I291" s="158"/>
      <c r="J291" s="159">
        <f t="shared" si="50"/>
        <v>0</v>
      </c>
      <c r="K291" s="160"/>
      <c r="L291" s="30"/>
      <c r="M291" s="161" t="s">
        <v>1</v>
      </c>
      <c r="N291" s="162" t="s">
        <v>37</v>
      </c>
      <c r="O291" s="58"/>
      <c r="P291" s="163">
        <f t="shared" si="51"/>
        <v>0</v>
      </c>
      <c r="Q291" s="163">
        <v>0</v>
      </c>
      <c r="R291" s="163">
        <f t="shared" si="52"/>
        <v>0</v>
      </c>
      <c r="S291" s="163">
        <v>0</v>
      </c>
      <c r="T291" s="164">
        <f t="shared" si="53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65" t="s">
        <v>217</v>
      </c>
      <c r="AT291" s="165" t="s">
        <v>213</v>
      </c>
      <c r="AU291" s="165" t="s">
        <v>84</v>
      </c>
      <c r="AY291" s="14" t="s">
        <v>211</v>
      </c>
      <c r="BE291" s="166">
        <f t="shared" si="54"/>
        <v>0</v>
      </c>
      <c r="BF291" s="166">
        <f t="shared" si="55"/>
        <v>0</v>
      </c>
      <c r="BG291" s="166">
        <f t="shared" si="56"/>
        <v>0</v>
      </c>
      <c r="BH291" s="166">
        <f t="shared" si="57"/>
        <v>0</v>
      </c>
      <c r="BI291" s="166">
        <f t="shared" si="58"/>
        <v>0</v>
      </c>
      <c r="BJ291" s="14" t="s">
        <v>84</v>
      </c>
      <c r="BK291" s="166">
        <f t="shared" si="59"/>
        <v>0</v>
      </c>
      <c r="BL291" s="14" t="s">
        <v>217</v>
      </c>
      <c r="BM291" s="165" t="s">
        <v>1140</v>
      </c>
    </row>
    <row r="292" spans="1:65" s="2" customFormat="1" ht="24.2" customHeight="1" x14ac:dyDescent="0.2">
      <c r="A292" s="29"/>
      <c r="B292" s="152"/>
      <c r="C292" s="153" t="s">
        <v>489</v>
      </c>
      <c r="D292" s="153" t="s">
        <v>213</v>
      </c>
      <c r="E292" s="154" t="s">
        <v>366</v>
      </c>
      <c r="F292" s="155" t="s">
        <v>367</v>
      </c>
      <c r="G292" s="156" t="s">
        <v>238</v>
      </c>
      <c r="H292" s="157">
        <v>8071.2</v>
      </c>
      <c r="I292" s="158"/>
      <c r="J292" s="159">
        <f t="shared" ref="J292:J299" si="60">ROUND(I292*H292,2)</f>
        <v>0</v>
      </c>
      <c r="K292" s="160"/>
      <c r="L292" s="30"/>
      <c r="M292" s="161" t="s">
        <v>1</v>
      </c>
      <c r="N292" s="162" t="s">
        <v>37</v>
      </c>
      <c r="O292" s="58"/>
      <c r="P292" s="163">
        <f t="shared" ref="P292:P299" si="61">O292*H292</f>
        <v>0</v>
      </c>
      <c r="Q292" s="163">
        <v>0</v>
      </c>
      <c r="R292" s="163">
        <f t="shared" ref="R292:R299" si="62">Q292*H292</f>
        <v>0</v>
      </c>
      <c r="S292" s="163">
        <v>0</v>
      </c>
      <c r="T292" s="164">
        <f t="shared" ref="T292:T299" si="63">S292*H292</f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65" t="s">
        <v>217</v>
      </c>
      <c r="AT292" s="165" t="s">
        <v>213</v>
      </c>
      <c r="AU292" s="165" t="s">
        <v>84</v>
      </c>
      <c r="AY292" s="14" t="s">
        <v>211</v>
      </c>
      <c r="BE292" s="166">
        <f t="shared" ref="BE292:BE299" si="64">IF(N292="základná",J292,0)</f>
        <v>0</v>
      </c>
      <c r="BF292" s="166">
        <f t="shared" ref="BF292:BF299" si="65">IF(N292="znížená",J292,0)</f>
        <v>0</v>
      </c>
      <c r="BG292" s="166">
        <f t="shared" ref="BG292:BG299" si="66">IF(N292="zákl. prenesená",J292,0)</f>
        <v>0</v>
      </c>
      <c r="BH292" s="166">
        <f t="shared" ref="BH292:BH299" si="67">IF(N292="zníž. prenesená",J292,0)</f>
        <v>0</v>
      </c>
      <c r="BI292" s="166">
        <f t="shared" ref="BI292:BI299" si="68">IF(N292="nulová",J292,0)</f>
        <v>0</v>
      </c>
      <c r="BJ292" s="14" t="s">
        <v>84</v>
      </c>
      <c r="BK292" s="166">
        <f t="shared" ref="BK292:BK299" si="69">ROUND(I292*H292,2)</f>
        <v>0</v>
      </c>
      <c r="BL292" s="14" t="s">
        <v>217</v>
      </c>
      <c r="BM292" s="165" t="s">
        <v>1141</v>
      </c>
    </row>
    <row r="293" spans="1:65" s="2" customFormat="1" ht="24.2" customHeight="1" x14ac:dyDescent="0.2">
      <c r="A293" s="29"/>
      <c r="B293" s="152"/>
      <c r="C293" s="153" t="s">
        <v>1158</v>
      </c>
      <c r="D293" s="153" t="s">
        <v>213</v>
      </c>
      <c r="E293" s="154" t="s">
        <v>369</v>
      </c>
      <c r="F293" s="155" t="s">
        <v>370</v>
      </c>
      <c r="G293" s="156" t="s">
        <v>238</v>
      </c>
      <c r="H293" s="157">
        <v>538.08000000000004</v>
      </c>
      <c r="I293" s="158"/>
      <c r="J293" s="159">
        <f t="shared" si="60"/>
        <v>0</v>
      </c>
      <c r="K293" s="160"/>
      <c r="L293" s="30"/>
      <c r="M293" s="161" t="s">
        <v>1</v>
      </c>
      <c r="N293" s="162" t="s">
        <v>37</v>
      </c>
      <c r="O293" s="58"/>
      <c r="P293" s="163">
        <f t="shared" si="61"/>
        <v>0</v>
      </c>
      <c r="Q293" s="163">
        <v>0</v>
      </c>
      <c r="R293" s="163">
        <f t="shared" si="62"/>
        <v>0</v>
      </c>
      <c r="S293" s="163">
        <v>0</v>
      </c>
      <c r="T293" s="164">
        <f t="shared" si="63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65" t="s">
        <v>217</v>
      </c>
      <c r="AT293" s="165" t="s">
        <v>213</v>
      </c>
      <c r="AU293" s="165" t="s">
        <v>84</v>
      </c>
      <c r="AY293" s="14" t="s">
        <v>211</v>
      </c>
      <c r="BE293" s="166">
        <f t="shared" si="64"/>
        <v>0</v>
      </c>
      <c r="BF293" s="166">
        <f t="shared" si="65"/>
        <v>0</v>
      </c>
      <c r="BG293" s="166">
        <f t="shared" si="66"/>
        <v>0</v>
      </c>
      <c r="BH293" s="166">
        <f t="shared" si="67"/>
        <v>0</v>
      </c>
      <c r="BI293" s="166">
        <f t="shared" si="68"/>
        <v>0</v>
      </c>
      <c r="BJ293" s="14" t="s">
        <v>84</v>
      </c>
      <c r="BK293" s="166">
        <f t="shared" si="69"/>
        <v>0</v>
      </c>
      <c r="BL293" s="14" t="s">
        <v>217</v>
      </c>
      <c r="BM293" s="165" t="s">
        <v>1143</v>
      </c>
    </row>
    <row r="294" spans="1:65" s="2" customFormat="1" ht="24.2" customHeight="1" x14ac:dyDescent="0.2">
      <c r="A294" s="29"/>
      <c r="B294" s="152"/>
      <c r="C294" s="153" t="s">
        <v>493</v>
      </c>
      <c r="D294" s="153" t="s">
        <v>213</v>
      </c>
      <c r="E294" s="154" t="s">
        <v>373</v>
      </c>
      <c r="F294" s="155" t="s">
        <v>374</v>
      </c>
      <c r="G294" s="156" t="s">
        <v>238</v>
      </c>
      <c r="H294" s="157">
        <v>2690.4</v>
      </c>
      <c r="I294" s="158"/>
      <c r="J294" s="159">
        <f t="shared" si="60"/>
        <v>0</v>
      </c>
      <c r="K294" s="160"/>
      <c r="L294" s="30"/>
      <c r="M294" s="161" t="s">
        <v>1</v>
      </c>
      <c r="N294" s="162" t="s">
        <v>37</v>
      </c>
      <c r="O294" s="58"/>
      <c r="P294" s="163">
        <f t="shared" si="61"/>
        <v>0</v>
      </c>
      <c r="Q294" s="163">
        <v>0</v>
      </c>
      <c r="R294" s="163">
        <f t="shared" si="62"/>
        <v>0</v>
      </c>
      <c r="S294" s="163">
        <v>0</v>
      </c>
      <c r="T294" s="164">
        <f t="shared" si="63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65" t="s">
        <v>217</v>
      </c>
      <c r="AT294" s="165" t="s">
        <v>213</v>
      </c>
      <c r="AU294" s="165" t="s">
        <v>84</v>
      </c>
      <c r="AY294" s="14" t="s">
        <v>211</v>
      </c>
      <c r="BE294" s="166">
        <f t="shared" si="64"/>
        <v>0</v>
      </c>
      <c r="BF294" s="166">
        <f t="shared" si="65"/>
        <v>0</v>
      </c>
      <c r="BG294" s="166">
        <f t="shared" si="66"/>
        <v>0</v>
      </c>
      <c r="BH294" s="166">
        <f t="shared" si="67"/>
        <v>0</v>
      </c>
      <c r="BI294" s="166">
        <f t="shared" si="68"/>
        <v>0</v>
      </c>
      <c r="BJ294" s="14" t="s">
        <v>84</v>
      </c>
      <c r="BK294" s="166">
        <f t="shared" si="69"/>
        <v>0</v>
      </c>
      <c r="BL294" s="14" t="s">
        <v>217</v>
      </c>
      <c r="BM294" s="165" t="s">
        <v>1144</v>
      </c>
    </row>
    <row r="295" spans="1:65" s="2" customFormat="1" ht="24.2" customHeight="1" x14ac:dyDescent="0.2">
      <c r="A295" s="29"/>
      <c r="B295" s="152"/>
      <c r="C295" s="153" t="s">
        <v>1161</v>
      </c>
      <c r="D295" s="153" t="s">
        <v>213</v>
      </c>
      <c r="E295" s="154" t="s">
        <v>376</v>
      </c>
      <c r="F295" s="155" t="s">
        <v>377</v>
      </c>
      <c r="G295" s="156" t="s">
        <v>238</v>
      </c>
      <c r="H295" s="157">
        <v>484.29300000000001</v>
      </c>
      <c r="I295" s="158"/>
      <c r="J295" s="159">
        <f t="shared" si="60"/>
        <v>0</v>
      </c>
      <c r="K295" s="160"/>
      <c r="L295" s="30"/>
      <c r="M295" s="161" t="s">
        <v>1</v>
      </c>
      <c r="N295" s="162" t="s">
        <v>37</v>
      </c>
      <c r="O295" s="58"/>
      <c r="P295" s="163">
        <f t="shared" si="61"/>
        <v>0</v>
      </c>
      <c r="Q295" s="163">
        <v>0</v>
      </c>
      <c r="R295" s="163">
        <f t="shared" si="62"/>
        <v>0</v>
      </c>
      <c r="S295" s="163">
        <v>0</v>
      </c>
      <c r="T295" s="164">
        <f t="shared" si="63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65" t="s">
        <v>217</v>
      </c>
      <c r="AT295" s="165" t="s">
        <v>213</v>
      </c>
      <c r="AU295" s="165" t="s">
        <v>84</v>
      </c>
      <c r="AY295" s="14" t="s">
        <v>211</v>
      </c>
      <c r="BE295" s="166">
        <f t="shared" si="64"/>
        <v>0</v>
      </c>
      <c r="BF295" s="166">
        <f t="shared" si="65"/>
        <v>0</v>
      </c>
      <c r="BG295" s="166">
        <f t="shared" si="66"/>
        <v>0</v>
      </c>
      <c r="BH295" s="166">
        <f t="shared" si="67"/>
        <v>0</v>
      </c>
      <c r="BI295" s="166">
        <f t="shared" si="68"/>
        <v>0</v>
      </c>
      <c r="BJ295" s="14" t="s">
        <v>84</v>
      </c>
      <c r="BK295" s="166">
        <f t="shared" si="69"/>
        <v>0</v>
      </c>
      <c r="BL295" s="14" t="s">
        <v>217</v>
      </c>
      <c r="BM295" s="165" t="s">
        <v>1146</v>
      </c>
    </row>
    <row r="296" spans="1:65" s="2" customFormat="1" ht="24.2" customHeight="1" x14ac:dyDescent="0.2">
      <c r="A296" s="29"/>
      <c r="B296" s="152"/>
      <c r="C296" s="153" t="s">
        <v>496</v>
      </c>
      <c r="D296" s="153" t="s">
        <v>213</v>
      </c>
      <c r="E296" s="154" t="s">
        <v>664</v>
      </c>
      <c r="F296" s="155" t="s">
        <v>665</v>
      </c>
      <c r="G296" s="156" t="s">
        <v>238</v>
      </c>
      <c r="H296" s="157">
        <v>2.0840000000000001</v>
      </c>
      <c r="I296" s="158"/>
      <c r="J296" s="159">
        <f t="shared" si="60"/>
        <v>0</v>
      </c>
      <c r="K296" s="160"/>
      <c r="L296" s="30"/>
      <c r="M296" s="161" t="s">
        <v>1</v>
      </c>
      <c r="N296" s="162" t="s">
        <v>37</v>
      </c>
      <c r="O296" s="58"/>
      <c r="P296" s="163">
        <f t="shared" si="61"/>
        <v>0</v>
      </c>
      <c r="Q296" s="163">
        <v>0</v>
      </c>
      <c r="R296" s="163">
        <f t="shared" si="62"/>
        <v>0</v>
      </c>
      <c r="S296" s="163">
        <v>0</v>
      </c>
      <c r="T296" s="164">
        <f t="shared" si="63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65" t="s">
        <v>217</v>
      </c>
      <c r="AT296" s="165" t="s">
        <v>213</v>
      </c>
      <c r="AU296" s="165" t="s">
        <v>84</v>
      </c>
      <c r="AY296" s="14" t="s">
        <v>211</v>
      </c>
      <c r="BE296" s="166">
        <f t="shared" si="64"/>
        <v>0</v>
      </c>
      <c r="BF296" s="166">
        <f t="shared" si="65"/>
        <v>0</v>
      </c>
      <c r="BG296" s="166">
        <f t="shared" si="66"/>
        <v>0</v>
      </c>
      <c r="BH296" s="166">
        <f t="shared" si="67"/>
        <v>0</v>
      </c>
      <c r="BI296" s="166">
        <f t="shared" si="68"/>
        <v>0</v>
      </c>
      <c r="BJ296" s="14" t="s">
        <v>84</v>
      </c>
      <c r="BK296" s="166">
        <f t="shared" si="69"/>
        <v>0</v>
      </c>
      <c r="BL296" s="14" t="s">
        <v>217</v>
      </c>
      <c r="BM296" s="165" t="s">
        <v>1147</v>
      </c>
    </row>
    <row r="297" spans="1:65" s="2" customFormat="1" ht="24.2" customHeight="1" x14ac:dyDescent="0.2">
      <c r="A297" s="29"/>
      <c r="B297" s="152"/>
      <c r="C297" s="153" t="s">
        <v>1166</v>
      </c>
      <c r="D297" s="153" t="s">
        <v>213</v>
      </c>
      <c r="E297" s="154" t="s">
        <v>380</v>
      </c>
      <c r="F297" s="155" t="s">
        <v>381</v>
      </c>
      <c r="G297" s="156" t="s">
        <v>238</v>
      </c>
      <c r="H297" s="157">
        <v>46.457000000000001</v>
      </c>
      <c r="I297" s="158"/>
      <c r="J297" s="159">
        <f t="shared" si="60"/>
        <v>0</v>
      </c>
      <c r="K297" s="160"/>
      <c r="L297" s="30"/>
      <c r="M297" s="161" t="s">
        <v>1</v>
      </c>
      <c r="N297" s="162" t="s">
        <v>37</v>
      </c>
      <c r="O297" s="58"/>
      <c r="P297" s="163">
        <f t="shared" si="61"/>
        <v>0</v>
      </c>
      <c r="Q297" s="163">
        <v>0</v>
      </c>
      <c r="R297" s="163">
        <f t="shared" si="62"/>
        <v>0</v>
      </c>
      <c r="S297" s="163">
        <v>0</v>
      </c>
      <c r="T297" s="164">
        <f t="shared" si="63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65" t="s">
        <v>217</v>
      </c>
      <c r="AT297" s="165" t="s">
        <v>213</v>
      </c>
      <c r="AU297" s="165" t="s">
        <v>84</v>
      </c>
      <c r="AY297" s="14" t="s">
        <v>211</v>
      </c>
      <c r="BE297" s="166">
        <f t="shared" si="64"/>
        <v>0</v>
      </c>
      <c r="BF297" s="166">
        <f t="shared" si="65"/>
        <v>0</v>
      </c>
      <c r="BG297" s="166">
        <f t="shared" si="66"/>
        <v>0</v>
      </c>
      <c r="BH297" s="166">
        <f t="shared" si="67"/>
        <v>0</v>
      </c>
      <c r="BI297" s="166">
        <f t="shared" si="68"/>
        <v>0</v>
      </c>
      <c r="BJ297" s="14" t="s">
        <v>84</v>
      </c>
      <c r="BK297" s="166">
        <f t="shared" si="69"/>
        <v>0</v>
      </c>
      <c r="BL297" s="14" t="s">
        <v>217</v>
      </c>
      <c r="BM297" s="165" t="s">
        <v>1149</v>
      </c>
    </row>
    <row r="298" spans="1:65" s="2" customFormat="1" ht="24.2" customHeight="1" x14ac:dyDescent="0.2">
      <c r="A298" s="29"/>
      <c r="B298" s="152"/>
      <c r="C298" s="153" t="s">
        <v>500</v>
      </c>
      <c r="D298" s="153" t="s">
        <v>213</v>
      </c>
      <c r="E298" s="154" t="s">
        <v>666</v>
      </c>
      <c r="F298" s="155" t="s">
        <v>667</v>
      </c>
      <c r="G298" s="156" t="s">
        <v>238</v>
      </c>
      <c r="H298" s="157">
        <v>5.2460000000000004</v>
      </c>
      <c r="I298" s="158"/>
      <c r="J298" s="159">
        <f t="shared" si="60"/>
        <v>0</v>
      </c>
      <c r="K298" s="160"/>
      <c r="L298" s="30"/>
      <c r="M298" s="161" t="s">
        <v>1</v>
      </c>
      <c r="N298" s="162" t="s">
        <v>37</v>
      </c>
      <c r="O298" s="58"/>
      <c r="P298" s="163">
        <f t="shared" si="61"/>
        <v>0</v>
      </c>
      <c r="Q298" s="163">
        <v>0</v>
      </c>
      <c r="R298" s="163">
        <f t="shared" si="62"/>
        <v>0</v>
      </c>
      <c r="S298" s="163">
        <v>0</v>
      </c>
      <c r="T298" s="164">
        <f t="shared" si="63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65" t="s">
        <v>217</v>
      </c>
      <c r="AT298" s="165" t="s">
        <v>213</v>
      </c>
      <c r="AU298" s="165" t="s">
        <v>84</v>
      </c>
      <c r="AY298" s="14" t="s">
        <v>211</v>
      </c>
      <c r="BE298" s="166">
        <f t="shared" si="64"/>
        <v>0</v>
      </c>
      <c r="BF298" s="166">
        <f t="shared" si="65"/>
        <v>0</v>
      </c>
      <c r="BG298" s="166">
        <f t="shared" si="66"/>
        <v>0</v>
      </c>
      <c r="BH298" s="166">
        <f t="shared" si="67"/>
        <v>0</v>
      </c>
      <c r="BI298" s="166">
        <f t="shared" si="68"/>
        <v>0</v>
      </c>
      <c r="BJ298" s="14" t="s">
        <v>84</v>
      </c>
      <c r="BK298" s="166">
        <f t="shared" si="69"/>
        <v>0</v>
      </c>
      <c r="BL298" s="14" t="s">
        <v>217</v>
      </c>
      <c r="BM298" s="165" t="s">
        <v>1153</v>
      </c>
    </row>
    <row r="299" spans="1:65" s="2" customFormat="1" ht="16.5" customHeight="1" x14ac:dyDescent="0.2">
      <c r="A299" s="29"/>
      <c r="B299" s="152"/>
      <c r="C299" s="153" t="s">
        <v>1171</v>
      </c>
      <c r="D299" s="153" t="s">
        <v>213</v>
      </c>
      <c r="E299" s="154" t="s">
        <v>383</v>
      </c>
      <c r="F299" s="155" t="s">
        <v>384</v>
      </c>
      <c r="G299" s="156" t="s">
        <v>385</v>
      </c>
      <c r="H299" s="157">
        <v>10</v>
      </c>
      <c r="I299" s="158"/>
      <c r="J299" s="159">
        <f t="shared" si="60"/>
        <v>0</v>
      </c>
      <c r="K299" s="160"/>
      <c r="L299" s="30"/>
      <c r="M299" s="161" t="s">
        <v>1</v>
      </c>
      <c r="N299" s="162" t="s">
        <v>37</v>
      </c>
      <c r="O299" s="58"/>
      <c r="P299" s="163">
        <f t="shared" si="61"/>
        <v>0</v>
      </c>
      <c r="Q299" s="163">
        <v>0</v>
      </c>
      <c r="R299" s="163">
        <f t="shared" si="62"/>
        <v>0</v>
      </c>
      <c r="S299" s="163">
        <v>0</v>
      </c>
      <c r="T299" s="164">
        <f t="shared" si="63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65" t="s">
        <v>217</v>
      </c>
      <c r="AT299" s="165" t="s">
        <v>213</v>
      </c>
      <c r="AU299" s="165" t="s">
        <v>84</v>
      </c>
      <c r="AY299" s="14" t="s">
        <v>211</v>
      </c>
      <c r="BE299" s="166">
        <f t="shared" si="64"/>
        <v>0</v>
      </c>
      <c r="BF299" s="166">
        <f t="shared" si="65"/>
        <v>0</v>
      </c>
      <c r="BG299" s="166">
        <f t="shared" si="66"/>
        <v>0</v>
      </c>
      <c r="BH299" s="166">
        <f t="shared" si="67"/>
        <v>0</v>
      </c>
      <c r="BI299" s="166">
        <f t="shared" si="68"/>
        <v>0</v>
      </c>
      <c r="BJ299" s="14" t="s">
        <v>84</v>
      </c>
      <c r="BK299" s="166">
        <f t="shared" si="69"/>
        <v>0</v>
      </c>
      <c r="BL299" s="14" t="s">
        <v>217</v>
      </c>
      <c r="BM299" s="165" t="s">
        <v>1156</v>
      </c>
    </row>
    <row r="300" spans="1:65" s="12" customFormat="1" ht="22.9" customHeight="1" x14ac:dyDescent="0.2">
      <c r="B300" s="139"/>
      <c r="D300" s="140" t="s">
        <v>70</v>
      </c>
      <c r="E300" s="150" t="s">
        <v>387</v>
      </c>
      <c r="F300" s="150" t="s">
        <v>388</v>
      </c>
      <c r="I300" s="142"/>
      <c r="J300" s="151">
        <f>BK300</f>
        <v>0</v>
      </c>
      <c r="L300" s="139"/>
      <c r="M300" s="144"/>
      <c r="N300" s="145"/>
      <c r="O300" s="145"/>
      <c r="P300" s="146">
        <f>P301</f>
        <v>0</v>
      </c>
      <c r="Q300" s="145"/>
      <c r="R300" s="146">
        <f>R301</f>
        <v>0</v>
      </c>
      <c r="S300" s="145"/>
      <c r="T300" s="147">
        <f>T301</f>
        <v>0</v>
      </c>
      <c r="AR300" s="140" t="s">
        <v>78</v>
      </c>
      <c r="AT300" s="148" t="s">
        <v>70</v>
      </c>
      <c r="AU300" s="148" t="s">
        <v>78</v>
      </c>
      <c r="AY300" s="140" t="s">
        <v>211</v>
      </c>
      <c r="BK300" s="149">
        <f>BK301</f>
        <v>0</v>
      </c>
    </row>
    <row r="301" spans="1:65" s="2" customFormat="1" ht="33" customHeight="1" x14ac:dyDescent="0.2">
      <c r="A301" s="29"/>
      <c r="B301" s="152"/>
      <c r="C301" s="153" t="s">
        <v>503</v>
      </c>
      <c r="D301" s="153" t="s">
        <v>213</v>
      </c>
      <c r="E301" s="154" t="s">
        <v>390</v>
      </c>
      <c r="F301" s="155" t="s">
        <v>391</v>
      </c>
      <c r="G301" s="156" t="s">
        <v>238</v>
      </c>
      <c r="H301" s="157">
        <v>723.25699999999995</v>
      </c>
      <c r="I301" s="158"/>
      <c r="J301" s="159">
        <f>ROUND(I301*H301,2)</f>
        <v>0</v>
      </c>
      <c r="K301" s="160"/>
      <c r="L301" s="30"/>
      <c r="M301" s="161" t="s">
        <v>1</v>
      </c>
      <c r="N301" s="162" t="s">
        <v>37</v>
      </c>
      <c r="O301" s="58"/>
      <c r="P301" s="163">
        <f>O301*H301</f>
        <v>0</v>
      </c>
      <c r="Q301" s="163">
        <v>0</v>
      </c>
      <c r="R301" s="163">
        <f>Q301*H301</f>
        <v>0</v>
      </c>
      <c r="S301" s="163">
        <v>0</v>
      </c>
      <c r="T301" s="164">
        <f>S301*H301</f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65" t="s">
        <v>217</v>
      </c>
      <c r="AT301" s="165" t="s">
        <v>213</v>
      </c>
      <c r="AU301" s="165" t="s">
        <v>84</v>
      </c>
      <c r="AY301" s="14" t="s">
        <v>211</v>
      </c>
      <c r="BE301" s="166">
        <f>IF(N301="základná",J301,0)</f>
        <v>0</v>
      </c>
      <c r="BF301" s="166">
        <f>IF(N301="znížená",J301,0)</f>
        <v>0</v>
      </c>
      <c r="BG301" s="166">
        <f>IF(N301="zákl. prenesená",J301,0)</f>
        <v>0</v>
      </c>
      <c r="BH301" s="166">
        <f>IF(N301="zníž. prenesená",J301,0)</f>
        <v>0</v>
      </c>
      <c r="BI301" s="166">
        <f>IF(N301="nulová",J301,0)</f>
        <v>0</v>
      </c>
      <c r="BJ301" s="14" t="s">
        <v>84</v>
      </c>
      <c r="BK301" s="166">
        <f>ROUND(I301*H301,2)</f>
        <v>0</v>
      </c>
      <c r="BL301" s="14" t="s">
        <v>217</v>
      </c>
      <c r="BM301" s="165" t="s">
        <v>1157</v>
      </c>
    </row>
    <row r="302" spans="1:65" s="12" customFormat="1" ht="25.9" customHeight="1" x14ac:dyDescent="0.2">
      <c r="B302" s="139"/>
      <c r="D302" s="140" t="s">
        <v>70</v>
      </c>
      <c r="E302" s="141" t="s">
        <v>393</v>
      </c>
      <c r="F302" s="141" t="s">
        <v>394</v>
      </c>
      <c r="I302" s="142"/>
      <c r="J302" s="143">
        <f>BK302</f>
        <v>0</v>
      </c>
      <c r="L302" s="139"/>
      <c r="M302" s="144"/>
      <c r="N302" s="145"/>
      <c r="O302" s="145"/>
      <c r="P302" s="146">
        <f>P303+P317+P323+P343+P355+P371+P398+P444+P448+P452+P457+P461+P465+P480</f>
        <v>0</v>
      </c>
      <c r="Q302" s="145"/>
      <c r="R302" s="146">
        <f>R303+R317+R323+R343+R355+R371+R398+R444+R448+R452+R457+R461+R465+R480</f>
        <v>1.2514718500000002</v>
      </c>
      <c r="S302" s="145"/>
      <c r="T302" s="147">
        <f>T303+T317+T323+T343+T355+T371+T398+T444+T448+T452+T457+T461+T465+T480</f>
        <v>0.11410000000000001</v>
      </c>
      <c r="AR302" s="140" t="s">
        <v>84</v>
      </c>
      <c r="AT302" s="148" t="s">
        <v>70</v>
      </c>
      <c r="AU302" s="148" t="s">
        <v>71</v>
      </c>
      <c r="AY302" s="140" t="s">
        <v>211</v>
      </c>
      <c r="BK302" s="149">
        <f>BK303+BK317+BK323+BK343+BK355+BK371+BK398+BK444+BK448+BK452+BK457+BK461+BK465+BK480</f>
        <v>0</v>
      </c>
    </row>
    <row r="303" spans="1:65" s="12" customFormat="1" ht="22.9" customHeight="1" x14ac:dyDescent="0.2">
      <c r="B303" s="139"/>
      <c r="D303" s="140" t="s">
        <v>70</v>
      </c>
      <c r="E303" s="150" t="s">
        <v>395</v>
      </c>
      <c r="F303" s="150" t="s">
        <v>396</v>
      </c>
      <c r="I303" s="142"/>
      <c r="J303" s="151">
        <f>BK303</f>
        <v>0</v>
      </c>
      <c r="L303" s="139"/>
      <c r="M303" s="144"/>
      <c r="N303" s="145"/>
      <c r="O303" s="145"/>
      <c r="P303" s="146">
        <f>SUM(P304:P316)</f>
        <v>0</v>
      </c>
      <c r="Q303" s="145"/>
      <c r="R303" s="146">
        <f>SUM(R304:R316)</f>
        <v>0.41539059999999994</v>
      </c>
      <c r="S303" s="145"/>
      <c r="T303" s="147">
        <f>SUM(T304:T316)</f>
        <v>0</v>
      </c>
      <c r="AR303" s="140" t="s">
        <v>84</v>
      </c>
      <c r="AT303" s="148" t="s">
        <v>70</v>
      </c>
      <c r="AU303" s="148" t="s">
        <v>78</v>
      </c>
      <c r="AY303" s="140" t="s">
        <v>211</v>
      </c>
      <c r="BK303" s="149">
        <f>SUM(BK304:BK316)</f>
        <v>0</v>
      </c>
    </row>
    <row r="304" spans="1:65" s="2" customFormat="1" ht="37.9" customHeight="1" x14ac:dyDescent="0.2">
      <c r="A304" s="29"/>
      <c r="B304" s="152"/>
      <c r="C304" s="153" t="s">
        <v>1178</v>
      </c>
      <c r="D304" s="153" t="s">
        <v>213</v>
      </c>
      <c r="E304" s="154" t="s">
        <v>1490</v>
      </c>
      <c r="F304" s="155" t="s">
        <v>1491</v>
      </c>
      <c r="G304" s="156" t="s">
        <v>216</v>
      </c>
      <c r="H304" s="157">
        <v>72.3</v>
      </c>
      <c r="I304" s="158"/>
      <c r="J304" s="159">
        <f t="shared" ref="J304:J316" si="70">ROUND(I304*H304,2)</f>
        <v>0</v>
      </c>
      <c r="K304" s="160"/>
      <c r="L304" s="30"/>
      <c r="M304" s="161" t="s">
        <v>1</v>
      </c>
      <c r="N304" s="162" t="s">
        <v>37</v>
      </c>
      <c r="O304" s="58"/>
      <c r="P304" s="163">
        <f t="shared" ref="P304:P316" si="71">O304*H304</f>
        <v>0</v>
      </c>
      <c r="Q304" s="163">
        <v>3.5000000000000001E-3</v>
      </c>
      <c r="R304" s="163">
        <f t="shared" ref="R304:R316" si="72">Q304*H304</f>
        <v>0.25305</v>
      </c>
      <c r="S304" s="163">
        <v>0</v>
      </c>
      <c r="T304" s="164">
        <f t="shared" ref="T304:T316" si="73">S304*H304</f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65" t="s">
        <v>243</v>
      </c>
      <c r="AT304" s="165" t="s">
        <v>213</v>
      </c>
      <c r="AU304" s="165" t="s">
        <v>84</v>
      </c>
      <c r="AY304" s="14" t="s">
        <v>211</v>
      </c>
      <c r="BE304" s="166">
        <f t="shared" ref="BE304:BE316" si="74">IF(N304="základná",J304,0)</f>
        <v>0</v>
      </c>
      <c r="BF304" s="166">
        <f t="shared" ref="BF304:BF316" si="75">IF(N304="znížená",J304,0)</f>
        <v>0</v>
      </c>
      <c r="BG304" s="166">
        <f t="shared" ref="BG304:BG316" si="76">IF(N304="zákl. prenesená",J304,0)</f>
        <v>0</v>
      </c>
      <c r="BH304" s="166">
        <f t="shared" ref="BH304:BH316" si="77">IF(N304="zníž. prenesená",J304,0)</f>
        <v>0</v>
      </c>
      <c r="BI304" s="166">
        <f t="shared" ref="BI304:BI316" si="78">IF(N304="nulová",J304,0)</f>
        <v>0</v>
      </c>
      <c r="BJ304" s="14" t="s">
        <v>84</v>
      </c>
      <c r="BK304" s="166">
        <f t="shared" ref="BK304:BK316" si="79">ROUND(I304*H304,2)</f>
        <v>0</v>
      </c>
      <c r="BL304" s="14" t="s">
        <v>243</v>
      </c>
      <c r="BM304" s="165" t="s">
        <v>1159</v>
      </c>
    </row>
    <row r="305" spans="1:65" s="2" customFormat="1" ht="37.9" customHeight="1" x14ac:dyDescent="0.2">
      <c r="A305" s="29"/>
      <c r="B305" s="152"/>
      <c r="C305" s="153" t="s">
        <v>507</v>
      </c>
      <c r="D305" s="153" t="s">
        <v>213</v>
      </c>
      <c r="E305" s="154" t="s">
        <v>1492</v>
      </c>
      <c r="F305" s="155" t="s">
        <v>1493</v>
      </c>
      <c r="G305" s="156" t="s">
        <v>216</v>
      </c>
      <c r="H305" s="157">
        <v>39.799999999999997</v>
      </c>
      <c r="I305" s="158"/>
      <c r="J305" s="159">
        <f t="shared" si="70"/>
        <v>0</v>
      </c>
      <c r="K305" s="160"/>
      <c r="L305" s="30"/>
      <c r="M305" s="161" t="s">
        <v>1</v>
      </c>
      <c r="N305" s="162" t="s">
        <v>37</v>
      </c>
      <c r="O305" s="58"/>
      <c r="P305" s="163">
        <f t="shared" si="71"/>
        <v>0</v>
      </c>
      <c r="Q305" s="163">
        <v>3.5000000000000001E-3</v>
      </c>
      <c r="R305" s="163">
        <f t="shared" si="72"/>
        <v>0.13929999999999998</v>
      </c>
      <c r="S305" s="163">
        <v>0</v>
      </c>
      <c r="T305" s="164">
        <f t="shared" si="73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65" t="s">
        <v>243</v>
      </c>
      <c r="AT305" s="165" t="s">
        <v>213</v>
      </c>
      <c r="AU305" s="165" t="s">
        <v>84</v>
      </c>
      <c r="AY305" s="14" t="s">
        <v>211</v>
      </c>
      <c r="BE305" s="166">
        <f t="shared" si="74"/>
        <v>0</v>
      </c>
      <c r="BF305" s="166">
        <f t="shared" si="75"/>
        <v>0</v>
      </c>
      <c r="BG305" s="166">
        <f t="shared" si="76"/>
        <v>0</v>
      </c>
      <c r="BH305" s="166">
        <f t="shared" si="77"/>
        <v>0</v>
      </c>
      <c r="BI305" s="166">
        <f t="shared" si="78"/>
        <v>0</v>
      </c>
      <c r="BJ305" s="14" t="s">
        <v>84</v>
      </c>
      <c r="BK305" s="166">
        <f t="shared" si="79"/>
        <v>0</v>
      </c>
      <c r="BL305" s="14" t="s">
        <v>243</v>
      </c>
      <c r="BM305" s="165" t="s">
        <v>1160</v>
      </c>
    </row>
    <row r="306" spans="1:65" s="2" customFormat="1" ht="24.2" customHeight="1" x14ac:dyDescent="0.2">
      <c r="A306" s="29"/>
      <c r="B306" s="152"/>
      <c r="C306" s="167" t="s">
        <v>1185</v>
      </c>
      <c r="D306" s="167" t="s">
        <v>401</v>
      </c>
      <c r="E306" s="168" t="s">
        <v>1494</v>
      </c>
      <c r="F306" s="169" t="s">
        <v>1495</v>
      </c>
      <c r="G306" s="170" t="s">
        <v>767</v>
      </c>
      <c r="H306" s="171">
        <v>383.2</v>
      </c>
      <c r="I306" s="172"/>
      <c r="J306" s="173">
        <f t="shared" si="70"/>
        <v>0</v>
      </c>
      <c r="K306" s="174"/>
      <c r="L306" s="175"/>
      <c r="M306" s="176" t="s">
        <v>1</v>
      </c>
      <c r="N306" s="177" t="s">
        <v>37</v>
      </c>
      <c r="O306" s="58"/>
      <c r="P306" s="163">
        <f t="shared" si="71"/>
        <v>0</v>
      </c>
      <c r="Q306" s="163">
        <v>0</v>
      </c>
      <c r="R306" s="163">
        <f t="shared" si="72"/>
        <v>0</v>
      </c>
      <c r="S306" s="163">
        <v>0</v>
      </c>
      <c r="T306" s="164">
        <f t="shared" si="73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65" t="s">
        <v>280</v>
      </c>
      <c r="AT306" s="165" t="s">
        <v>401</v>
      </c>
      <c r="AU306" s="165" t="s">
        <v>84</v>
      </c>
      <c r="AY306" s="14" t="s">
        <v>211</v>
      </c>
      <c r="BE306" s="166">
        <f t="shared" si="74"/>
        <v>0</v>
      </c>
      <c r="BF306" s="166">
        <f t="shared" si="75"/>
        <v>0</v>
      </c>
      <c r="BG306" s="166">
        <f t="shared" si="76"/>
        <v>0</v>
      </c>
      <c r="BH306" s="166">
        <f t="shared" si="77"/>
        <v>0</v>
      </c>
      <c r="BI306" s="166">
        <f t="shared" si="78"/>
        <v>0</v>
      </c>
      <c r="BJ306" s="14" t="s">
        <v>84</v>
      </c>
      <c r="BK306" s="166">
        <f t="shared" si="79"/>
        <v>0</v>
      </c>
      <c r="BL306" s="14" t="s">
        <v>243</v>
      </c>
      <c r="BM306" s="165" t="s">
        <v>1162</v>
      </c>
    </row>
    <row r="307" spans="1:65" s="2" customFormat="1" ht="24.2" customHeight="1" x14ac:dyDescent="0.2">
      <c r="A307" s="29"/>
      <c r="B307" s="152"/>
      <c r="C307" s="153" t="s">
        <v>512</v>
      </c>
      <c r="D307" s="153" t="s">
        <v>213</v>
      </c>
      <c r="E307" s="154" t="s">
        <v>1496</v>
      </c>
      <c r="F307" s="155" t="s">
        <v>1497</v>
      </c>
      <c r="G307" s="156" t="s">
        <v>216</v>
      </c>
      <c r="H307" s="157">
        <v>484.7</v>
      </c>
      <c r="I307" s="158"/>
      <c r="J307" s="159">
        <f t="shared" si="70"/>
        <v>0</v>
      </c>
      <c r="K307" s="160"/>
      <c r="L307" s="30"/>
      <c r="M307" s="161" t="s">
        <v>1</v>
      </c>
      <c r="N307" s="162" t="s">
        <v>37</v>
      </c>
      <c r="O307" s="58"/>
      <c r="P307" s="163">
        <f t="shared" si="71"/>
        <v>0</v>
      </c>
      <c r="Q307" s="163">
        <v>0</v>
      </c>
      <c r="R307" s="163">
        <f t="shared" si="72"/>
        <v>0</v>
      </c>
      <c r="S307" s="163">
        <v>0</v>
      </c>
      <c r="T307" s="164">
        <f t="shared" si="73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65" t="s">
        <v>243</v>
      </c>
      <c r="AT307" s="165" t="s">
        <v>213</v>
      </c>
      <c r="AU307" s="165" t="s">
        <v>84</v>
      </c>
      <c r="AY307" s="14" t="s">
        <v>211</v>
      </c>
      <c r="BE307" s="166">
        <f t="shared" si="74"/>
        <v>0</v>
      </c>
      <c r="BF307" s="166">
        <f t="shared" si="75"/>
        <v>0</v>
      </c>
      <c r="BG307" s="166">
        <f t="shared" si="76"/>
        <v>0</v>
      </c>
      <c r="BH307" s="166">
        <f t="shared" si="77"/>
        <v>0</v>
      </c>
      <c r="BI307" s="166">
        <f t="shared" si="78"/>
        <v>0</v>
      </c>
      <c r="BJ307" s="14" t="s">
        <v>84</v>
      </c>
      <c r="BK307" s="166">
        <f t="shared" si="79"/>
        <v>0</v>
      </c>
      <c r="BL307" s="14" t="s">
        <v>243</v>
      </c>
      <c r="BM307" s="165" t="s">
        <v>1165</v>
      </c>
    </row>
    <row r="308" spans="1:65" s="2" customFormat="1" ht="24.2" customHeight="1" x14ac:dyDescent="0.2">
      <c r="A308" s="29"/>
      <c r="B308" s="152"/>
      <c r="C308" s="153" t="s">
        <v>1192</v>
      </c>
      <c r="D308" s="153" t="s">
        <v>213</v>
      </c>
      <c r="E308" s="154" t="s">
        <v>1498</v>
      </c>
      <c r="F308" s="155" t="s">
        <v>1499</v>
      </c>
      <c r="G308" s="156" t="s">
        <v>216</v>
      </c>
      <c r="H308" s="157">
        <v>826.9</v>
      </c>
      <c r="I308" s="158"/>
      <c r="J308" s="159">
        <f t="shared" si="70"/>
        <v>0</v>
      </c>
      <c r="K308" s="160"/>
      <c r="L308" s="30"/>
      <c r="M308" s="161" t="s">
        <v>1</v>
      </c>
      <c r="N308" s="162" t="s">
        <v>37</v>
      </c>
      <c r="O308" s="58"/>
      <c r="P308" s="163">
        <f t="shared" si="71"/>
        <v>0</v>
      </c>
      <c r="Q308" s="163">
        <v>0</v>
      </c>
      <c r="R308" s="163">
        <f t="shared" si="72"/>
        <v>0</v>
      </c>
      <c r="S308" s="163">
        <v>0</v>
      </c>
      <c r="T308" s="164">
        <f t="shared" si="73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65" t="s">
        <v>243</v>
      </c>
      <c r="AT308" s="165" t="s">
        <v>213</v>
      </c>
      <c r="AU308" s="165" t="s">
        <v>84</v>
      </c>
      <c r="AY308" s="14" t="s">
        <v>211</v>
      </c>
      <c r="BE308" s="166">
        <f t="shared" si="74"/>
        <v>0</v>
      </c>
      <c r="BF308" s="166">
        <f t="shared" si="75"/>
        <v>0</v>
      </c>
      <c r="BG308" s="166">
        <f t="shared" si="76"/>
        <v>0</v>
      </c>
      <c r="BH308" s="166">
        <f t="shared" si="77"/>
        <v>0</v>
      </c>
      <c r="BI308" s="166">
        <f t="shared" si="78"/>
        <v>0</v>
      </c>
      <c r="BJ308" s="14" t="s">
        <v>84</v>
      </c>
      <c r="BK308" s="166">
        <f t="shared" si="79"/>
        <v>0</v>
      </c>
      <c r="BL308" s="14" t="s">
        <v>243</v>
      </c>
      <c r="BM308" s="165" t="s">
        <v>1169</v>
      </c>
    </row>
    <row r="309" spans="1:65" s="2" customFormat="1" ht="24.2" customHeight="1" x14ac:dyDescent="0.2">
      <c r="A309" s="29"/>
      <c r="B309" s="152"/>
      <c r="C309" s="167" t="s">
        <v>516</v>
      </c>
      <c r="D309" s="167" t="s">
        <v>401</v>
      </c>
      <c r="E309" s="168" t="s">
        <v>1500</v>
      </c>
      <c r="F309" s="169" t="s">
        <v>1501</v>
      </c>
      <c r="G309" s="170" t="s">
        <v>767</v>
      </c>
      <c r="H309" s="171">
        <v>3672.5</v>
      </c>
      <c r="I309" s="172"/>
      <c r="J309" s="173">
        <f t="shared" si="70"/>
        <v>0</v>
      </c>
      <c r="K309" s="174"/>
      <c r="L309" s="175"/>
      <c r="M309" s="176" t="s">
        <v>1</v>
      </c>
      <c r="N309" s="177" t="s">
        <v>37</v>
      </c>
      <c r="O309" s="58"/>
      <c r="P309" s="163">
        <f t="shared" si="71"/>
        <v>0</v>
      </c>
      <c r="Q309" s="163">
        <v>0</v>
      </c>
      <c r="R309" s="163">
        <f t="shared" si="72"/>
        <v>0</v>
      </c>
      <c r="S309" s="163">
        <v>0</v>
      </c>
      <c r="T309" s="164">
        <f t="shared" si="73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65" t="s">
        <v>280</v>
      </c>
      <c r="AT309" s="165" t="s">
        <v>401</v>
      </c>
      <c r="AU309" s="165" t="s">
        <v>84</v>
      </c>
      <c r="AY309" s="14" t="s">
        <v>211</v>
      </c>
      <c r="BE309" s="166">
        <f t="shared" si="74"/>
        <v>0</v>
      </c>
      <c r="BF309" s="166">
        <f t="shared" si="75"/>
        <v>0</v>
      </c>
      <c r="BG309" s="166">
        <f t="shared" si="76"/>
        <v>0</v>
      </c>
      <c r="BH309" s="166">
        <f t="shared" si="77"/>
        <v>0</v>
      </c>
      <c r="BI309" s="166">
        <f t="shared" si="78"/>
        <v>0</v>
      </c>
      <c r="BJ309" s="14" t="s">
        <v>84</v>
      </c>
      <c r="BK309" s="166">
        <f t="shared" si="79"/>
        <v>0</v>
      </c>
      <c r="BL309" s="14" t="s">
        <v>243</v>
      </c>
      <c r="BM309" s="165" t="s">
        <v>1170</v>
      </c>
    </row>
    <row r="310" spans="1:65" s="2" customFormat="1" ht="24.2" customHeight="1" x14ac:dyDescent="0.2">
      <c r="A310" s="29"/>
      <c r="B310" s="152"/>
      <c r="C310" s="153" t="s">
        <v>1199</v>
      </c>
      <c r="D310" s="153" t="s">
        <v>213</v>
      </c>
      <c r="E310" s="154" t="s">
        <v>1502</v>
      </c>
      <c r="F310" s="155" t="s">
        <v>1503</v>
      </c>
      <c r="G310" s="156" t="s">
        <v>216</v>
      </c>
      <c r="H310" s="157">
        <v>5.4</v>
      </c>
      <c r="I310" s="158"/>
      <c r="J310" s="159">
        <f t="shared" si="70"/>
        <v>0</v>
      </c>
      <c r="K310" s="160"/>
      <c r="L310" s="30"/>
      <c r="M310" s="161" t="s">
        <v>1</v>
      </c>
      <c r="N310" s="162" t="s">
        <v>37</v>
      </c>
      <c r="O310" s="58"/>
      <c r="P310" s="163">
        <f t="shared" si="71"/>
        <v>0</v>
      </c>
      <c r="Q310" s="163">
        <v>0</v>
      </c>
      <c r="R310" s="163">
        <f t="shared" si="72"/>
        <v>0</v>
      </c>
      <c r="S310" s="163">
        <v>0</v>
      </c>
      <c r="T310" s="164">
        <f t="shared" si="73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65" t="s">
        <v>243</v>
      </c>
      <c r="AT310" s="165" t="s">
        <v>213</v>
      </c>
      <c r="AU310" s="165" t="s">
        <v>84</v>
      </c>
      <c r="AY310" s="14" t="s">
        <v>211</v>
      </c>
      <c r="BE310" s="166">
        <f t="shared" si="74"/>
        <v>0</v>
      </c>
      <c r="BF310" s="166">
        <f t="shared" si="75"/>
        <v>0</v>
      </c>
      <c r="BG310" s="166">
        <f t="shared" si="76"/>
        <v>0</v>
      </c>
      <c r="BH310" s="166">
        <f t="shared" si="77"/>
        <v>0</v>
      </c>
      <c r="BI310" s="166">
        <f t="shared" si="78"/>
        <v>0</v>
      </c>
      <c r="BJ310" s="14" t="s">
        <v>84</v>
      </c>
      <c r="BK310" s="166">
        <f t="shared" si="79"/>
        <v>0</v>
      </c>
      <c r="BL310" s="14" t="s">
        <v>243</v>
      </c>
      <c r="BM310" s="165" t="s">
        <v>1172</v>
      </c>
    </row>
    <row r="311" spans="1:65" s="2" customFormat="1" ht="24.2" customHeight="1" x14ac:dyDescent="0.2">
      <c r="A311" s="29"/>
      <c r="B311" s="152"/>
      <c r="C311" s="167" t="s">
        <v>519</v>
      </c>
      <c r="D311" s="167" t="s">
        <v>401</v>
      </c>
      <c r="E311" s="168" t="s">
        <v>1504</v>
      </c>
      <c r="F311" s="169" t="s">
        <v>1505</v>
      </c>
      <c r="G311" s="170" t="s">
        <v>216</v>
      </c>
      <c r="H311" s="171">
        <v>6.3</v>
      </c>
      <c r="I311" s="172"/>
      <c r="J311" s="173">
        <f t="shared" si="70"/>
        <v>0</v>
      </c>
      <c r="K311" s="174"/>
      <c r="L311" s="175"/>
      <c r="M311" s="176" t="s">
        <v>1</v>
      </c>
      <c r="N311" s="177" t="s">
        <v>37</v>
      </c>
      <c r="O311" s="58"/>
      <c r="P311" s="163">
        <f t="shared" si="71"/>
        <v>0</v>
      </c>
      <c r="Q311" s="163">
        <v>0</v>
      </c>
      <c r="R311" s="163">
        <f t="shared" si="72"/>
        <v>0</v>
      </c>
      <c r="S311" s="163">
        <v>0</v>
      </c>
      <c r="T311" s="164">
        <f t="shared" si="73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65" t="s">
        <v>280</v>
      </c>
      <c r="AT311" s="165" t="s">
        <v>401</v>
      </c>
      <c r="AU311" s="165" t="s">
        <v>84</v>
      </c>
      <c r="AY311" s="14" t="s">
        <v>211</v>
      </c>
      <c r="BE311" s="166">
        <f t="shared" si="74"/>
        <v>0</v>
      </c>
      <c r="BF311" s="166">
        <f t="shared" si="75"/>
        <v>0</v>
      </c>
      <c r="BG311" s="166">
        <f t="shared" si="76"/>
        <v>0</v>
      </c>
      <c r="BH311" s="166">
        <f t="shared" si="77"/>
        <v>0</v>
      </c>
      <c r="BI311" s="166">
        <f t="shared" si="78"/>
        <v>0</v>
      </c>
      <c r="BJ311" s="14" t="s">
        <v>84</v>
      </c>
      <c r="BK311" s="166">
        <f t="shared" si="79"/>
        <v>0</v>
      </c>
      <c r="BL311" s="14" t="s">
        <v>243</v>
      </c>
      <c r="BM311" s="165" t="s">
        <v>1177</v>
      </c>
    </row>
    <row r="312" spans="1:65" s="2" customFormat="1" ht="37.9" customHeight="1" x14ac:dyDescent="0.2">
      <c r="A312" s="29"/>
      <c r="B312" s="152"/>
      <c r="C312" s="153" t="s">
        <v>1204</v>
      </c>
      <c r="D312" s="153" t="s">
        <v>213</v>
      </c>
      <c r="E312" s="154" t="s">
        <v>397</v>
      </c>
      <c r="F312" s="155" t="s">
        <v>398</v>
      </c>
      <c r="G312" s="156" t="s">
        <v>216</v>
      </c>
      <c r="H312" s="157">
        <v>686.1</v>
      </c>
      <c r="I312" s="158"/>
      <c r="J312" s="159">
        <f t="shared" si="70"/>
        <v>0</v>
      </c>
      <c r="K312" s="160"/>
      <c r="L312" s="30"/>
      <c r="M312" s="161" t="s">
        <v>1</v>
      </c>
      <c r="N312" s="162" t="s">
        <v>37</v>
      </c>
      <c r="O312" s="58"/>
      <c r="P312" s="163">
        <f t="shared" si="71"/>
        <v>0</v>
      </c>
      <c r="Q312" s="163">
        <v>3.3000000000000003E-5</v>
      </c>
      <c r="R312" s="163">
        <f t="shared" si="72"/>
        <v>2.2641300000000003E-2</v>
      </c>
      <c r="S312" s="163">
        <v>0</v>
      </c>
      <c r="T312" s="164">
        <f t="shared" si="73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65" t="s">
        <v>243</v>
      </c>
      <c r="AT312" s="165" t="s">
        <v>213</v>
      </c>
      <c r="AU312" s="165" t="s">
        <v>84</v>
      </c>
      <c r="AY312" s="14" t="s">
        <v>211</v>
      </c>
      <c r="BE312" s="166">
        <f t="shared" si="74"/>
        <v>0</v>
      </c>
      <c r="BF312" s="166">
        <f t="shared" si="75"/>
        <v>0</v>
      </c>
      <c r="BG312" s="166">
        <f t="shared" si="76"/>
        <v>0</v>
      </c>
      <c r="BH312" s="166">
        <f t="shared" si="77"/>
        <v>0</v>
      </c>
      <c r="BI312" s="166">
        <f t="shared" si="78"/>
        <v>0</v>
      </c>
      <c r="BJ312" s="14" t="s">
        <v>84</v>
      </c>
      <c r="BK312" s="166">
        <f t="shared" si="79"/>
        <v>0</v>
      </c>
      <c r="BL312" s="14" t="s">
        <v>243</v>
      </c>
      <c r="BM312" s="165" t="s">
        <v>1181</v>
      </c>
    </row>
    <row r="313" spans="1:65" s="2" customFormat="1" ht="33" customHeight="1" x14ac:dyDescent="0.2">
      <c r="A313" s="29"/>
      <c r="B313" s="152"/>
      <c r="C313" s="153" t="s">
        <v>772</v>
      </c>
      <c r="D313" s="153" t="s">
        <v>213</v>
      </c>
      <c r="E313" s="154" t="s">
        <v>1506</v>
      </c>
      <c r="F313" s="155" t="s">
        <v>1507</v>
      </c>
      <c r="G313" s="156" t="s">
        <v>216</v>
      </c>
      <c r="H313" s="157">
        <v>12.1</v>
      </c>
      <c r="I313" s="158"/>
      <c r="J313" s="159">
        <f t="shared" si="70"/>
        <v>0</v>
      </c>
      <c r="K313" s="160"/>
      <c r="L313" s="30"/>
      <c r="M313" s="161" t="s">
        <v>1</v>
      </c>
      <c r="N313" s="162" t="s">
        <v>37</v>
      </c>
      <c r="O313" s="58"/>
      <c r="P313" s="163">
        <f t="shared" si="71"/>
        <v>0</v>
      </c>
      <c r="Q313" s="163">
        <v>3.3000000000000003E-5</v>
      </c>
      <c r="R313" s="163">
        <f t="shared" si="72"/>
        <v>3.993E-4</v>
      </c>
      <c r="S313" s="163">
        <v>0</v>
      </c>
      <c r="T313" s="164">
        <f t="shared" si="73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65" t="s">
        <v>243</v>
      </c>
      <c r="AT313" s="165" t="s">
        <v>213</v>
      </c>
      <c r="AU313" s="165" t="s">
        <v>84</v>
      </c>
      <c r="AY313" s="14" t="s">
        <v>211</v>
      </c>
      <c r="BE313" s="166">
        <f t="shared" si="74"/>
        <v>0</v>
      </c>
      <c r="BF313" s="166">
        <f t="shared" si="75"/>
        <v>0</v>
      </c>
      <c r="BG313" s="166">
        <f t="shared" si="76"/>
        <v>0</v>
      </c>
      <c r="BH313" s="166">
        <f t="shared" si="77"/>
        <v>0</v>
      </c>
      <c r="BI313" s="166">
        <f t="shared" si="78"/>
        <v>0</v>
      </c>
      <c r="BJ313" s="14" t="s">
        <v>84</v>
      </c>
      <c r="BK313" s="166">
        <f t="shared" si="79"/>
        <v>0</v>
      </c>
      <c r="BL313" s="14" t="s">
        <v>243</v>
      </c>
      <c r="BM313" s="165" t="s">
        <v>1184</v>
      </c>
    </row>
    <row r="314" spans="1:65" s="2" customFormat="1" ht="37.9" customHeight="1" x14ac:dyDescent="0.2">
      <c r="A314" s="29"/>
      <c r="B314" s="152"/>
      <c r="C314" s="167" t="s">
        <v>1508</v>
      </c>
      <c r="D314" s="167" t="s">
        <v>401</v>
      </c>
      <c r="E314" s="168" t="s">
        <v>1509</v>
      </c>
      <c r="F314" s="169" t="s">
        <v>1510</v>
      </c>
      <c r="G314" s="170" t="s">
        <v>216</v>
      </c>
      <c r="H314" s="171">
        <v>803</v>
      </c>
      <c r="I314" s="172"/>
      <c r="J314" s="173">
        <f t="shared" si="70"/>
        <v>0</v>
      </c>
      <c r="K314" s="174"/>
      <c r="L314" s="175"/>
      <c r="M314" s="176" t="s">
        <v>1</v>
      </c>
      <c r="N314" s="177" t="s">
        <v>37</v>
      </c>
      <c r="O314" s="58"/>
      <c r="P314" s="163">
        <f t="shared" si="71"/>
        <v>0</v>
      </c>
      <c r="Q314" s="163">
        <v>0</v>
      </c>
      <c r="R314" s="163">
        <f t="shared" si="72"/>
        <v>0</v>
      </c>
      <c r="S314" s="163">
        <v>0</v>
      </c>
      <c r="T314" s="164">
        <f t="shared" si="73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65" t="s">
        <v>280</v>
      </c>
      <c r="AT314" s="165" t="s">
        <v>401</v>
      </c>
      <c r="AU314" s="165" t="s">
        <v>84</v>
      </c>
      <c r="AY314" s="14" t="s">
        <v>211</v>
      </c>
      <c r="BE314" s="166">
        <f t="shared" si="74"/>
        <v>0</v>
      </c>
      <c r="BF314" s="166">
        <f t="shared" si="75"/>
        <v>0</v>
      </c>
      <c r="BG314" s="166">
        <f t="shared" si="76"/>
        <v>0</v>
      </c>
      <c r="BH314" s="166">
        <f t="shared" si="77"/>
        <v>0</v>
      </c>
      <c r="BI314" s="166">
        <f t="shared" si="78"/>
        <v>0</v>
      </c>
      <c r="BJ314" s="14" t="s">
        <v>84</v>
      </c>
      <c r="BK314" s="166">
        <f t="shared" si="79"/>
        <v>0</v>
      </c>
      <c r="BL314" s="14" t="s">
        <v>243</v>
      </c>
      <c r="BM314" s="165" t="s">
        <v>1188</v>
      </c>
    </row>
    <row r="315" spans="1:65" s="2" customFormat="1" ht="24.2" customHeight="1" x14ac:dyDescent="0.2">
      <c r="A315" s="29"/>
      <c r="B315" s="152"/>
      <c r="C315" s="153" t="s">
        <v>777</v>
      </c>
      <c r="D315" s="153" t="s">
        <v>213</v>
      </c>
      <c r="E315" s="154" t="s">
        <v>1511</v>
      </c>
      <c r="F315" s="155" t="s">
        <v>1512</v>
      </c>
      <c r="G315" s="156" t="s">
        <v>257</v>
      </c>
      <c r="H315" s="157">
        <v>6</v>
      </c>
      <c r="I315" s="158"/>
      <c r="J315" s="159">
        <f t="shared" si="70"/>
        <v>0</v>
      </c>
      <c r="K315" s="160"/>
      <c r="L315" s="30"/>
      <c r="M315" s="161" t="s">
        <v>1</v>
      </c>
      <c r="N315" s="162" t="s">
        <v>37</v>
      </c>
      <c r="O315" s="58"/>
      <c r="P315" s="163">
        <f t="shared" si="71"/>
        <v>0</v>
      </c>
      <c r="Q315" s="163">
        <v>0</v>
      </c>
      <c r="R315" s="163">
        <f t="shared" si="72"/>
        <v>0</v>
      </c>
      <c r="S315" s="163">
        <v>0</v>
      </c>
      <c r="T315" s="164">
        <f t="shared" si="73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65" t="s">
        <v>243</v>
      </c>
      <c r="AT315" s="165" t="s">
        <v>213</v>
      </c>
      <c r="AU315" s="165" t="s">
        <v>84</v>
      </c>
      <c r="AY315" s="14" t="s">
        <v>211</v>
      </c>
      <c r="BE315" s="166">
        <f t="shared" si="74"/>
        <v>0</v>
      </c>
      <c r="BF315" s="166">
        <f t="shared" si="75"/>
        <v>0</v>
      </c>
      <c r="BG315" s="166">
        <f t="shared" si="76"/>
        <v>0</v>
      </c>
      <c r="BH315" s="166">
        <f t="shared" si="77"/>
        <v>0</v>
      </c>
      <c r="BI315" s="166">
        <f t="shared" si="78"/>
        <v>0</v>
      </c>
      <c r="BJ315" s="14" t="s">
        <v>84</v>
      </c>
      <c r="BK315" s="166">
        <f t="shared" si="79"/>
        <v>0</v>
      </c>
      <c r="BL315" s="14" t="s">
        <v>243</v>
      </c>
      <c r="BM315" s="165" t="s">
        <v>1191</v>
      </c>
    </row>
    <row r="316" spans="1:65" s="2" customFormat="1" ht="24.2" customHeight="1" x14ac:dyDescent="0.2">
      <c r="A316" s="29"/>
      <c r="B316" s="152"/>
      <c r="C316" s="153" t="s">
        <v>1513</v>
      </c>
      <c r="D316" s="153" t="s">
        <v>213</v>
      </c>
      <c r="E316" s="154" t="s">
        <v>412</v>
      </c>
      <c r="F316" s="155" t="s">
        <v>413</v>
      </c>
      <c r="G316" s="156" t="s">
        <v>414</v>
      </c>
      <c r="H316" s="178"/>
      <c r="I316" s="158"/>
      <c r="J316" s="159">
        <f t="shared" si="70"/>
        <v>0</v>
      </c>
      <c r="K316" s="160"/>
      <c r="L316" s="30"/>
      <c r="M316" s="161" t="s">
        <v>1</v>
      </c>
      <c r="N316" s="162" t="s">
        <v>37</v>
      </c>
      <c r="O316" s="58"/>
      <c r="P316" s="163">
        <f t="shared" si="71"/>
        <v>0</v>
      </c>
      <c r="Q316" s="163">
        <v>0</v>
      </c>
      <c r="R316" s="163">
        <f t="shared" si="72"/>
        <v>0</v>
      </c>
      <c r="S316" s="163">
        <v>0</v>
      </c>
      <c r="T316" s="164">
        <f t="shared" si="73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65" t="s">
        <v>243</v>
      </c>
      <c r="AT316" s="165" t="s">
        <v>213</v>
      </c>
      <c r="AU316" s="165" t="s">
        <v>84</v>
      </c>
      <c r="AY316" s="14" t="s">
        <v>211</v>
      </c>
      <c r="BE316" s="166">
        <f t="shared" si="74"/>
        <v>0</v>
      </c>
      <c r="BF316" s="166">
        <f t="shared" si="75"/>
        <v>0</v>
      </c>
      <c r="BG316" s="166">
        <f t="shared" si="76"/>
        <v>0</v>
      </c>
      <c r="BH316" s="166">
        <f t="shared" si="77"/>
        <v>0</v>
      </c>
      <c r="BI316" s="166">
        <f t="shared" si="78"/>
        <v>0</v>
      </c>
      <c r="BJ316" s="14" t="s">
        <v>84</v>
      </c>
      <c r="BK316" s="166">
        <f t="shared" si="79"/>
        <v>0</v>
      </c>
      <c r="BL316" s="14" t="s">
        <v>243</v>
      </c>
      <c r="BM316" s="165" t="s">
        <v>1195</v>
      </c>
    </row>
    <row r="317" spans="1:65" s="12" customFormat="1" ht="22.9" customHeight="1" x14ac:dyDescent="0.2">
      <c r="B317" s="139"/>
      <c r="D317" s="140" t="s">
        <v>70</v>
      </c>
      <c r="E317" s="150" t="s">
        <v>416</v>
      </c>
      <c r="F317" s="150" t="s">
        <v>417</v>
      </c>
      <c r="I317" s="142"/>
      <c r="J317" s="151">
        <f>BK317</f>
        <v>0</v>
      </c>
      <c r="L317" s="139"/>
      <c r="M317" s="144"/>
      <c r="N317" s="145"/>
      <c r="O317" s="145"/>
      <c r="P317" s="146">
        <f>SUM(P318:P322)</f>
        <v>0</v>
      </c>
      <c r="Q317" s="145"/>
      <c r="R317" s="146">
        <f>SUM(R318:R322)</f>
        <v>0</v>
      </c>
      <c r="S317" s="145"/>
      <c r="T317" s="147">
        <f>SUM(T318:T322)</f>
        <v>0</v>
      </c>
      <c r="AR317" s="140" t="s">
        <v>84</v>
      </c>
      <c r="AT317" s="148" t="s">
        <v>70</v>
      </c>
      <c r="AU317" s="148" t="s">
        <v>78</v>
      </c>
      <c r="AY317" s="140" t="s">
        <v>211</v>
      </c>
      <c r="BK317" s="149">
        <f>SUM(BK318:BK322)</f>
        <v>0</v>
      </c>
    </row>
    <row r="318" spans="1:65" s="2" customFormat="1" ht="21.75" customHeight="1" x14ac:dyDescent="0.2">
      <c r="A318" s="29"/>
      <c r="B318" s="152"/>
      <c r="C318" s="153" t="s">
        <v>780</v>
      </c>
      <c r="D318" s="153" t="s">
        <v>213</v>
      </c>
      <c r="E318" s="154" t="s">
        <v>419</v>
      </c>
      <c r="F318" s="155" t="s">
        <v>420</v>
      </c>
      <c r="G318" s="156" t="s">
        <v>216</v>
      </c>
      <c r="H318" s="157">
        <v>258.7</v>
      </c>
      <c r="I318" s="158"/>
      <c r="J318" s="159">
        <f>ROUND(I318*H318,2)</f>
        <v>0</v>
      </c>
      <c r="K318" s="160"/>
      <c r="L318" s="30"/>
      <c r="M318" s="161" t="s">
        <v>1</v>
      </c>
      <c r="N318" s="162" t="s">
        <v>37</v>
      </c>
      <c r="O318" s="58"/>
      <c r="P318" s="163">
        <f>O318*H318</f>
        <v>0</v>
      </c>
      <c r="Q318" s="163">
        <v>0</v>
      </c>
      <c r="R318" s="163">
        <f>Q318*H318</f>
        <v>0</v>
      </c>
      <c r="S318" s="163">
        <v>0</v>
      </c>
      <c r="T318" s="164">
        <f>S318*H318</f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65" t="s">
        <v>243</v>
      </c>
      <c r="AT318" s="165" t="s">
        <v>213</v>
      </c>
      <c r="AU318" s="165" t="s">
        <v>84</v>
      </c>
      <c r="AY318" s="14" t="s">
        <v>211</v>
      </c>
      <c r="BE318" s="166">
        <f>IF(N318="základná",J318,0)</f>
        <v>0</v>
      </c>
      <c r="BF318" s="166">
        <f>IF(N318="znížená",J318,0)</f>
        <v>0</v>
      </c>
      <c r="BG318" s="166">
        <f>IF(N318="zákl. prenesená",J318,0)</f>
        <v>0</v>
      </c>
      <c r="BH318" s="166">
        <f>IF(N318="zníž. prenesená",J318,0)</f>
        <v>0</v>
      </c>
      <c r="BI318" s="166">
        <f>IF(N318="nulová",J318,0)</f>
        <v>0</v>
      </c>
      <c r="BJ318" s="14" t="s">
        <v>84</v>
      </c>
      <c r="BK318" s="166">
        <f>ROUND(I318*H318,2)</f>
        <v>0</v>
      </c>
      <c r="BL318" s="14" t="s">
        <v>243</v>
      </c>
      <c r="BM318" s="165" t="s">
        <v>1198</v>
      </c>
    </row>
    <row r="319" spans="1:65" s="2" customFormat="1" ht="24.2" customHeight="1" x14ac:dyDescent="0.2">
      <c r="A319" s="29"/>
      <c r="B319" s="152"/>
      <c r="C319" s="167" t="s">
        <v>1514</v>
      </c>
      <c r="D319" s="167" t="s">
        <v>401</v>
      </c>
      <c r="E319" s="168" t="s">
        <v>422</v>
      </c>
      <c r="F319" s="169" t="s">
        <v>423</v>
      </c>
      <c r="G319" s="170" t="s">
        <v>216</v>
      </c>
      <c r="H319" s="171">
        <v>297.60000000000002</v>
      </c>
      <c r="I319" s="172"/>
      <c r="J319" s="173">
        <f>ROUND(I319*H319,2)</f>
        <v>0</v>
      </c>
      <c r="K319" s="174"/>
      <c r="L319" s="175"/>
      <c r="M319" s="176" t="s">
        <v>1</v>
      </c>
      <c r="N319" s="177" t="s">
        <v>37</v>
      </c>
      <c r="O319" s="58"/>
      <c r="P319" s="163">
        <f>O319*H319</f>
        <v>0</v>
      </c>
      <c r="Q319" s="163">
        <v>0</v>
      </c>
      <c r="R319" s="163">
        <f>Q319*H319</f>
        <v>0</v>
      </c>
      <c r="S319" s="163">
        <v>0</v>
      </c>
      <c r="T319" s="164">
        <f>S319*H319</f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65" t="s">
        <v>280</v>
      </c>
      <c r="AT319" s="165" t="s">
        <v>401</v>
      </c>
      <c r="AU319" s="165" t="s">
        <v>84</v>
      </c>
      <c r="AY319" s="14" t="s">
        <v>211</v>
      </c>
      <c r="BE319" s="166">
        <f>IF(N319="základná",J319,0)</f>
        <v>0</v>
      </c>
      <c r="BF319" s="166">
        <f>IF(N319="znížená",J319,0)</f>
        <v>0</v>
      </c>
      <c r="BG319" s="166">
        <f>IF(N319="zákl. prenesená",J319,0)</f>
        <v>0</v>
      </c>
      <c r="BH319" s="166">
        <f>IF(N319="zníž. prenesená",J319,0)</f>
        <v>0</v>
      </c>
      <c r="BI319" s="166">
        <f>IF(N319="nulová",J319,0)</f>
        <v>0</v>
      </c>
      <c r="BJ319" s="14" t="s">
        <v>84</v>
      </c>
      <c r="BK319" s="166">
        <f>ROUND(I319*H319,2)</f>
        <v>0</v>
      </c>
      <c r="BL319" s="14" t="s">
        <v>243</v>
      </c>
      <c r="BM319" s="165" t="s">
        <v>1202</v>
      </c>
    </row>
    <row r="320" spans="1:65" s="2" customFormat="1" ht="24.2" customHeight="1" x14ac:dyDescent="0.2">
      <c r="A320" s="29"/>
      <c r="B320" s="152"/>
      <c r="C320" s="153" t="s">
        <v>784</v>
      </c>
      <c r="D320" s="153" t="s">
        <v>213</v>
      </c>
      <c r="E320" s="154" t="s">
        <v>1515</v>
      </c>
      <c r="F320" s="155" t="s">
        <v>1516</v>
      </c>
      <c r="G320" s="156" t="s">
        <v>216</v>
      </c>
      <c r="H320" s="157">
        <v>37.4</v>
      </c>
      <c r="I320" s="158"/>
      <c r="J320" s="159">
        <f>ROUND(I320*H320,2)</f>
        <v>0</v>
      </c>
      <c r="K320" s="160"/>
      <c r="L320" s="30"/>
      <c r="M320" s="161" t="s">
        <v>1</v>
      </c>
      <c r="N320" s="162" t="s">
        <v>37</v>
      </c>
      <c r="O320" s="58"/>
      <c r="P320" s="163">
        <f>O320*H320</f>
        <v>0</v>
      </c>
      <c r="Q320" s="163">
        <v>0</v>
      </c>
      <c r="R320" s="163">
        <f>Q320*H320</f>
        <v>0</v>
      </c>
      <c r="S320" s="163">
        <v>0</v>
      </c>
      <c r="T320" s="164">
        <f>S320*H320</f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65" t="s">
        <v>243</v>
      </c>
      <c r="AT320" s="165" t="s">
        <v>213</v>
      </c>
      <c r="AU320" s="165" t="s">
        <v>84</v>
      </c>
      <c r="AY320" s="14" t="s">
        <v>211</v>
      </c>
      <c r="BE320" s="166">
        <f>IF(N320="základná",J320,0)</f>
        <v>0</v>
      </c>
      <c r="BF320" s="166">
        <f>IF(N320="znížená",J320,0)</f>
        <v>0</v>
      </c>
      <c r="BG320" s="166">
        <f>IF(N320="zákl. prenesená",J320,0)</f>
        <v>0</v>
      </c>
      <c r="BH320" s="166">
        <f>IF(N320="zníž. prenesená",J320,0)</f>
        <v>0</v>
      </c>
      <c r="BI320" s="166">
        <f>IF(N320="nulová",J320,0)</f>
        <v>0</v>
      </c>
      <c r="BJ320" s="14" t="s">
        <v>84</v>
      </c>
      <c r="BK320" s="166">
        <f>ROUND(I320*H320,2)</f>
        <v>0</v>
      </c>
      <c r="BL320" s="14" t="s">
        <v>243</v>
      </c>
      <c r="BM320" s="165" t="s">
        <v>1203</v>
      </c>
    </row>
    <row r="321" spans="1:65" s="2" customFormat="1" ht="24.2" customHeight="1" x14ac:dyDescent="0.2">
      <c r="A321" s="29"/>
      <c r="B321" s="152"/>
      <c r="C321" s="167" t="s">
        <v>1517</v>
      </c>
      <c r="D321" s="167" t="s">
        <v>401</v>
      </c>
      <c r="E321" s="168" t="s">
        <v>544</v>
      </c>
      <c r="F321" s="169" t="s">
        <v>545</v>
      </c>
      <c r="G321" s="170" t="s">
        <v>216</v>
      </c>
      <c r="H321" s="171">
        <v>43.1</v>
      </c>
      <c r="I321" s="172"/>
      <c r="J321" s="173">
        <f>ROUND(I321*H321,2)</f>
        <v>0</v>
      </c>
      <c r="K321" s="174"/>
      <c r="L321" s="175"/>
      <c r="M321" s="176" t="s">
        <v>1</v>
      </c>
      <c r="N321" s="177" t="s">
        <v>37</v>
      </c>
      <c r="O321" s="58"/>
      <c r="P321" s="163">
        <f>O321*H321</f>
        <v>0</v>
      </c>
      <c r="Q321" s="163">
        <v>0</v>
      </c>
      <c r="R321" s="163">
        <f>Q321*H321</f>
        <v>0</v>
      </c>
      <c r="S321" s="163">
        <v>0</v>
      </c>
      <c r="T321" s="164">
        <f>S321*H321</f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65" t="s">
        <v>280</v>
      </c>
      <c r="AT321" s="165" t="s">
        <v>401</v>
      </c>
      <c r="AU321" s="165" t="s">
        <v>84</v>
      </c>
      <c r="AY321" s="14" t="s">
        <v>211</v>
      </c>
      <c r="BE321" s="166">
        <f>IF(N321="základná",J321,0)</f>
        <v>0</v>
      </c>
      <c r="BF321" s="166">
        <f>IF(N321="znížená",J321,0)</f>
        <v>0</v>
      </c>
      <c r="BG321" s="166">
        <f>IF(N321="zákl. prenesená",J321,0)</f>
        <v>0</v>
      </c>
      <c r="BH321" s="166">
        <f>IF(N321="zníž. prenesená",J321,0)</f>
        <v>0</v>
      </c>
      <c r="BI321" s="166">
        <f>IF(N321="nulová",J321,0)</f>
        <v>0</v>
      </c>
      <c r="BJ321" s="14" t="s">
        <v>84</v>
      </c>
      <c r="BK321" s="166">
        <f>ROUND(I321*H321,2)</f>
        <v>0</v>
      </c>
      <c r="BL321" s="14" t="s">
        <v>243</v>
      </c>
      <c r="BM321" s="165" t="s">
        <v>1205</v>
      </c>
    </row>
    <row r="322" spans="1:65" s="2" customFormat="1" ht="24.2" customHeight="1" x14ac:dyDescent="0.2">
      <c r="A322" s="29"/>
      <c r="B322" s="152"/>
      <c r="C322" s="153" t="s">
        <v>787</v>
      </c>
      <c r="D322" s="153" t="s">
        <v>213</v>
      </c>
      <c r="E322" s="154" t="s">
        <v>436</v>
      </c>
      <c r="F322" s="155" t="s">
        <v>437</v>
      </c>
      <c r="G322" s="156" t="s">
        <v>414</v>
      </c>
      <c r="H322" s="178"/>
      <c r="I322" s="158"/>
      <c r="J322" s="159">
        <f>ROUND(I322*H322,2)</f>
        <v>0</v>
      </c>
      <c r="K322" s="160"/>
      <c r="L322" s="30"/>
      <c r="M322" s="161" t="s">
        <v>1</v>
      </c>
      <c r="N322" s="162" t="s">
        <v>37</v>
      </c>
      <c r="O322" s="58"/>
      <c r="P322" s="163">
        <f>O322*H322</f>
        <v>0</v>
      </c>
      <c r="Q322" s="163">
        <v>0</v>
      </c>
      <c r="R322" s="163">
        <f>Q322*H322</f>
        <v>0</v>
      </c>
      <c r="S322" s="163">
        <v>0</v>
      </c>
      <c r="T322" s="164">
        <f>S322*H322</f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65" t="s">
        <v>243</v>
      </c>
      <c r="AT322" s="165" t="s">
        <v>213</v>
      </c>
      <c r="AU322" s="165" t="s">
        <v>84</v>
      </c>
      <c r="AY322" s="14" t="s">
        <v>211</v>
      </c>
      <c r="BE322" s="166">
        <f>IF(N322="základná",J322,0)</f>
        <v>0</v>
      </c>
      <c r="BF322" s="166">
        <f>IF(N322="znížená",J322,0)</f>
        <v>0</v>
      </c>
      <c r="BG322" s="166">
        <f>IF(N322="zákl. prenesená",J322,0)</f>
        <v>0</v>
      </c>
      <c r="BH322" s="166">
        <f>IF(N322="zníž. prenesená",J322,0)</f>
        <v>0</v>
      </c>
      <c r="BI322" s="166">
        <f>IF(N322="nulová",J322,0)</f>
        <v>0</v>
      </c>
      <c r="BJ322" s="14" t="s">
        <v>84</v>
      </c>
      <c r="BK322" s="166">
        <f>ROUND(I322*H322,2)</f>
        <v>0</v>
      </c>
      <c r="BL322" s="14" t="s">
        <v>243</v>
      </c>
      <c r="BM322" s="165" t="s">
        <v>1518</v>
      </c>
    </row>
    <row r="323" spans="1:65" s="12" customFormat="1" ht="22.9" customHeight="1" x14ac:dyDescent="0.2">
      <c r="B323" s="139"/>
      <c r="D323" s="140" t="s">
        <v>70</v>
      </c>
      <c r="E323" s="150" t="s">
        <v>560</v>
      </c>
      <c r="F323" s="150" t="s">
        <v>561</v>
      </c>
      <c r="I323" s="142"/>
      <c r="J323" s="151">
        <f>BK323</f>
        <v>0</v>
      </c>
      <c r="L323" s="139"/>
      <c r="M323" s="144"/>
      <c r="N323" s="145"/>
      <c r="O323" s="145"/>
      <c r="P323" s="146">
        <f>SUM(P324:P342)</f>
        <v>0</v>
      </c>
      <c r="Q323" s="145"/>
      <c r="R323" s="146">
        <f>SUM(R324:R342)</f>
        <v>0</v>
      </c>
      <c r="S323" s="145"/>
      <c r="T323" s="147">
        <f>SUM(T324:T342)</f>
        <v>0</v>
      </c>
      <c r="AR323" s="140" t="s">
        <v>84</v>
      </c>
      <c r="AT323" s="148" t="s">
        <v>70</v>
      </c>
      <c r="AU323" s="148" t="s">
        <v>78</v>
      </c>
      <c r="AY323" s="140" t="s">
        <v>211</v>
      </c>
      <c r="BK323" s="149">
        <f>SUM(BK324:BK342)</f>
        <v>0</v>
      </c>
    </row>
    <row r="324" spans="1:65" s="2" customFormat="1" ht="24.2" customHeight="1" x14ac:dyDescent="0.2">
      <c r="A324" s="29"/>
      <c r="B324" s="152"/>
      <c r="C324" s="153" t="s">
        <v>1519</v>
      </c>
      <c r="D324" s="153" t="s">
        <v>213</v>
      </c>
      <c r="E324" s="154" t="s">
        <v>1520</v>
      </c>
      <c r="F324" s="155" t="s">
        <v>1521</v>
      </c>
      <c r="G324" s="156" t="s">
        <v>216</v>
      </c>
      <c r="H324" s="157">
        <v>258.7</v>
      </c>
      <c r="I324" s="158"/>
      <c r="J324" s="159">
        <f t="shared" ref="J324:J342" si="80">ROUND(I324*H324,2)</f>
        <v>0</v>
      </c>
      <c r="K324" s="160"/>
      <c r="L324" s="30"/>
      <c r="M324" s="161" t="s">
        <v>1</v>
      </c>
      <c r="N324" s="162" t="s">
        <v>37</v>
      </c>
      <c r="O324" s="58"/>
      <c r="P324" s="163">
        <f t="shared" ref="P324:P342" si="81">O324*H324</f>
        <v>0</v>
      </c>
      <c r="Q324" s="163">
        <v>0</v>
      </c>
      <c r="R324" s="163">
        <f t="shared" ref="R324:R342" si="82">Q324*H324</f>
        <v>0</v>
      </c>
      <c r="S324" s="163">
        <v>0</v>
      </c>
      <c r="T324" s="164">
        <f t="shared" ref="T324:T342" si="83">S324*H324</f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65" t="s">
        <v>243</v>
      </c>
      <c r="AT324" s="165" t="s">
        <v>213</v>
      </c>
      <c r="AU324" s="165" t="s">
        <v>84</v>
      </c>
      <c r="AY324" s="14" t="s">
        <v>211</v>
      </c>
      <c r="BE324" s="166">
        <f t="shared" ref="BE324:BE342" si="84">IF(N324="základná",J324,0)</f>
        <v>0</v>
      </c>
      <c r="BF324" s="166">
        <f t="shared" ref="BF324:BF342" si="85">IF(N324="znížená",J324,0)</f>
        <v>0</v>
      </c>
      <c r="BG324" s="166">
        <f t="shared" ref="BG324:BG342" si="86">IF(N324="zákl. prenesená",J324,0)</f>
        <v>0</v>
      </c>
      <c r="BH324" s="166">
        <f t="shared" ref="BH324:BH342" si="87">IF(N324="zníž. prenesená",J324,0)</f>
        <v>0</v>
      </c>
      <c r="BI324" s="166">
        <f t="shared" ref="BI324:BI342" si="88">IF(N324="nulová",J324,0)</f>
        <v>0</v>
      </c>
      <c r="BJ324" s="14" t="s">
        <v>84</v>
      </c>
      <c r="BK324" s="166">
        <f t="shared" ref="BK324:BK342" si="89">ROUND(I324*H324,2)</f>
        <v>0</v>
      </c>
      <c r="BL324" s="14" t="s">
        <v>243</v>
      </c>
      <c r="BM324" s="165" t="s">
        <v>1522</v>
      </c>
    </row>
    <row r="325" spans="1:65" s="2" customFormat="1" ht="24.2" customHeight="1" x14ac:dyDescent="0.2">
      <c r="A325" s="29"/>
      <c r="B325" s="152"/>
      <c r="C325" s="167" t="s">
        <v>1007</v>
      </c>
      <c r="D325" s="167" t="s">
        <v>401</v>
      </c>
      <c r="E325" s="168" t="s">
        <v>1523</v>
      </c>
      <c r="F325" s="169" t="s">
        <v>1524</v>
      </c>
      <c r="G325" s="170" t="s">
        <v>216</v>
      </c>
      <c r="H325" s="171">
        <v>263.89999999999998</v>
      </c>
      <c r="I325" s="172"/>
      <c r="J325" s="173">
        <f t="shared" si="80"/>
        <v>0</v>
      </c>
      <c r="K325" s="174"/>
      <c r="L325" s="175"/>
      <c r="M325" s="176" t="s">
        <v>1</v>
      </c>
      <c r="N325" s="177" t="s">
        <v>37</v>
      </c>
      <c r="O325" s="58"/>
      <c r="P325" s="163">
        <f t="shared" si="81"/>
        <v>0</v>
      </c>
      <c r="Q325" s="163">
        <v>0</v>
      </c>
      <c r="R325" s="163">
        <f t="shared" si="82"/>
        <v>0</v>
      </c>
      <c r="S325" s="163">
        <v>0</v>
      </c>
      <c r="T325" s="164">
        <f t="shared" si="83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65" t="s">
        <v>280</v>
      </c>
      <c r="AT325" s="165" t="s">
        <v>401</v>
      </c>
      <c r="AU325" s="165" t="s">
        <v>84</v>
      </c>
      <c r="AY325" s="14" t="s">
        <v>211</v>
      </c>
      <c r="BE325" s="166">
        <f t="shared" si="84"/>
        <v>0</v>
      </c>
      <c r="BF325" s="166">
        <f t="shared" si="85"/>
        <v>0</v>
      </c>
      <c r="BG325" s="166">
        <f t="shared" si="86"/>
        <v>0</v>
      </c>
      <c r="BH325" s="166">
        <f t="shared" si="87"/>
        <v>0</v>
      </c>
      <c r="BI325" s="166">
        <f t="shared" si="88"/>
        <v>0</v>
      </c>
      <c r="BJ325" s="14" t="s">
        <v>84</v>
      </c>
      <c r="BK325" s="166">
        <f t="shared" si="89"/>
        <v>0</v>
      </c>
      <c r="BL325" s="14" t="s">
        <v>243</v>
      </c>
      <c r="BM325" s="165" t="s">
        <v>1525</v>
      </c>
    </row>
    <row r="326" spans="1:65" s="2" customFormat="1" ht="24.2" customHeight="1" x14ac:dyDescent="0.2">
      <c r="A326" s="29"/>
      <c r="B326" s="152"/>
      <c r="C326" s="153" t="s">
        <v>1526</v>
      </c>
      <c r="D326" s="153" t="s">
        <v>213</v>
      </c>
      <c r="E326" s="154" t="s">
        <v>1527</v>
      </c>
      <c r="F326" s="155" t="s">
        <v>1528</v>
      </c>
      <c r="G326" s="156" t="s">
        <v>216</v>
      </c>
      <c r="H326" s="157">
        <v>888.3</v>
      </c>
      <c r="I326" s="158"/>
      <c r="J326" s="159">
        <f t="shared" si="80"/>
        <v>0</v>
      </c>
      <c r="K326" s="160"/>
      <c r="L326" s="30"/>
      <c r="M326" s="161" t="s">
        <v>1</v>
      </c>
      <c r="N326" s="162" t="s">
        <v>37</v>
      </c>
      <c r="O326" s="58"/>
      <c r="P326" s="163">
        <f t="shared" si="81"/>
        <v>0</v>
      </c>
      <c r="Q326" s="163">
        <v>0</v>
      </c>
      <c r="R326" s="163">
        <f t="shared" si="82"/>
        <v>0</v>
      </c>
      <c r="S326" s="163">
        <v>0</v>
      </c>
      <c r="T326" s="164">
        <f t="shared" si="83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65" t="s">
        <v>243</v>
      </c>
      <c r="AT326" s="165" t="s">
        <v>213</v>
      </c>
      <c r="AU326" s="165" t="s">
        <v>84</v>
      </c>
      <c r="AY326" s="14" t="s">
        <v>211</v>
      </c>
      <c r="BE326" s="166">
        <f t="shared" si="84"/>
        <v>0</v>
      </c>
      <c r="BF326" s="166">
        <f t="shared" si="85"/>
        <v>0</v>
      </c>
      <c r="BG326" s="166">
        <f t="shared" si="86"/>
        <v>0</v>
      </c>
      <c r="BH326" s="166">
        <f t="shared" si="87"/>
        <v>0</v>
      </c>
      <c r="BI326" s="166">
        <f t="shared" si="88"/>
        <v>0</v>
      </c>
      <c r="BJ326" s="14" t="s">
        <v>84</v>
      </c>
      <c r="BK326" s="166">
        <f t="shared" si="89"/>
        <v>0</v>
      </c>
      <c r="BL326" s="14" t="s">
        <v>243</v>
      </c>
      <c r="BM326" s="165" t="s">
        <v>1529</v>
      </c>
    </row>
    <row r="327" spans="1:65" s="2" customFormat="1" ht="33" customHeight="1" x14ac:dyDescent="0.2">
      <c r="A327" s="29"/>
      <c r="B327" s="152"/>
      <c r="C327" s="167" t="s">
        <v>1008</v>
      </c>
      <c r="D327" s="167" t="s">
        <v>401</v>
      </c>
      <c r="E327" s="168" t="s">
        <v>1530</v>
      </c>
      <c r="F327" s="169" t="s">
        <v>1531</v>
      </c>
      <c r="G327" s="170" t="s">
        <v>216</v>
      </c>
      <c r="H327" s="171">
        <v>906.1</v>
      </c>
      <c r="I327" s="172"/>
      <c r="J327" s="173">
        <f t="shared" si="80"/>
        <v>0</v>
      </c>
      <c r="K327" s="174"/>
      <c r="L327" s="175"/>
      <c r="M327" s="176" t="s">
        <v>1</v>
      </c>
      <c r="N327" s="177" t="s">
        <v>37</v>
      </c>
      <c r="O327" s="58"/>
      <c r="P327" s="163">
        <f t="shared" si="81"/>
        <v>0</v>
      </c>
      <c r="Q327" s="163">
        <v>0</v>
      </c>
      <c r="R327" s="163">
        <f t="shared" si="82"/>
        <v>0</v>
      </c>
      <c r="S327" s="163">
        <v>0</v>
      </c>
      <c r="T327" s="164">
        <f t="shared" si="83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65" t="s">
        <v>280</v>
      </c>
      <c r="AT327" s="165" t="s">
        <v>401</v>
      </c>
      <c r="AU327" s="165" t="s">
        <v>84</v>
      </c>
      <c r="AY327" s="14" t="s">
        <v>211</v>
      </c>
      <c r="BE327" s="166">
        <f t="shared" si="84"/>
        <v>0</v>
      </c>
      <c r="BF327" s="166">
        <f t="shared" si="85"/>
        <v>0</v>
      </c>
      <c r="BG327" s="166">
        <f t="shared" si="86"/>
        <v>0</v>
      </c>
      <c r="BH327" s="166">
        <f t="shared" si="87"/>
        <v>0</v>
      </c>
      <c r="BI327" s="166">
        <f t="shared" si="88"/>
        <v>0</v>
      </c>
      <c r="BJ327" s="14" t="s">
        <v>84</v>
      </c>
      <c r="BK327" s="166">
        <f t="shared" si="89"/>
        <v>0</v>
      </c>
      <c r="BL327" s="14" t="s">
        <v>243</v>
      </c>
      <c r="BM327" s="165" t="s">
        <v>1532</v>
      </c>
    </row>
    <row r="328" spans="1:65" s="2" customFormat="1" ht="24.2" customHeight="1" x14ac:dyDescent="0.2">
      <c r="A328" s="29"/>
      <c r="B328" s="152"/>
      <c r="C328" s="153" t="s">
        <v>1533</v>
      </c>
      <c r="D328" s="153" t="s">
        <v>213</v>
      </c>
      <c r="E328" s="154" t="s">
        <v>1534</v>
      </c>
      <c r="F328" s="155" t="s">
        <v>1535</v>
      </c>
      <c r="G328" s="156" t="s">
        <v>216</v>
      </c>
      <c r="H328" s="157">
        <v>26.7</v>
      </c>
      <c r="I328" s="158"/>
      <c r="J328" s="159">
        <f t="shared" si="80"/>
        <v>0</v>
      </c>
      <c r="K328" s="160"/>
      <c r="L328" s="30"/>
      <c r="M328" s="161" t="s">
        <v>1</v>
      </c>
      <c r="N328" s="162" t="s">
        <v>37</v>
      </c>
      <c r="O328" s="58"/>
      <c r="P328" s="163">
        <f t="shared" si="81"/>
        <v>0</v>
      </c>
      <c r="Q328" s="163">
        <v>0</v>
      </c>
      <c r="R328" s="163">
        <f t="shared" si="82"/>
        <v>0</v>
      </c>
      <c r="S328" s="163">
        <v>0</v>
      </c>
      <c r="T328" s="164">
        <f t="shared" si="83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65" t="s">
        <v>243</v>
      </c>
      <c r="AT328" s="165" t="s">
        <v>213</v>
      </c>
      <c r="AU328" s="165" t="s">
        <v>84</v>
      </c>
      <c r="AY328" s="14" t="s">
        <v>211</v>
      </c>
      <c r="BE328" s="166">
        <f t="shared" si="84"/>
        <v>0</v>
      </c>
      <c r="BF328" s="166">
        <f t="shared" si="85"/>
        <v>0</v>
      </c>
      <c r="BG328" s="166">
        <f t="shared" si="86"/>
        <v>0</v>
      </c>
      <c r="BH328" s="166">
        <f t="shared" si="87"/>
        <v>0</v>
      </c>
      <c r="BI328" s="166">
        <f t="shared" si="88"/>
        <v>0</v>
      </c>
      <c r="BJ328" s="14" t="s">
        <v>84</v>
      </c>
      <c r="BK328" s="166">
        <f t="shared" si="89"/>
        <v>0</v>
      </c>
      <c r="BL328" s="14" t="s">
        <v>243</v>
      </c>
      <c r="BM328" s="165" t="s">
        <v>1536</v>
      </c>
    </row>
    <row r="329" spans="1:65" s="2" customFormat="1" ht="24.2" customHeight="1" x14ac:dyDescent="0.2">
      <c r="A329" s="29"/>
      <c r="B329" s="152"/>
      <c r="C329" s="167" t="s">
        <v>1010</v>
      </c>
      <c r="D329" s="167" t="s">
        <v>401</v>
      </c>
      <c r="E329" s="168" t="s">
        <v>1537</v>
      </c>
      <c r="F329" s="169" t="s">
        <v>1538</v>
      </c>
      <c r="G329" s="170" t="s">
        <v>216</v>
      </c>
      <c r="H329" s="171">
        <v>17.5</v>
      </c>
      <c r="I329" s="172"/>
      <c r="J329" s="173">
        <f t="shared" si="80"/>
        <v>0</v>
      </c>
      <c r="K329" s="174"/>
      <c r="L329" s="175"/>
      <c r="M329" s="176" t="s">
        <v>1</v>
      </c>
      <c r="N329" s="177" t="s">
        <v>37</v>
      </c>
      <c r="O329" s="58"/>
      <c r="P329" s="163">
        <f t="shared" si="81"/>
        <v>0</v>
      </c>
      <c r="Q329" s="163">
        <v>0</v>
      </c>
      <c r="R329" s="163">
        <f t="shared" si="82"/>
        <v>0</v>
      </c>
      <c r="S329" s="163">
        <v>0</v>
      </c>
      <c r="T329" s="164">
        <f t="shared" si="83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65" t="s">
        <v>280</v>
      </c>
      <c r="AT329" s="165" t="s">
        <v>401</v>
      </c>
      <c r="AU329" s="165" t="s">
        <v>84</v>
      </c>
      <c r="AY329" s="14" t="s">
        <v>211</v>
      </c>
      <c r="BE329" s="166">
        <f t="shared" si="84"/>
        <v>0</v>
      </c>
      <c r="BF329" s="166">
        <f t="shared" si="85"/>
        <v>0</v>
      </c>
      <c r="BG329" s="166">
        <f t="shared" si="86"/>
        <v>0</v>
      </c>
      <c r="BH329" s="166">
        <f t="shared" si="87"/>
        <v>0</v>
      </c>
      <c r="BI329" s="166">
        <f t="shared" si="88"/>
        <v>0</v>
      </c>
      <c r="BJ329" s="14" t="s">
        <v>84</v>
      </c>
      <c r="BK329" s="166">
        <f t="shared" si="89"/>
        <v>0</v>
      </c>
      <c r="BL329" s="14" t="s">
        <v>243</v>
      </c>
      <c r="BM329" s="165" t="s">
        <v>1539</v>
      </c>
    </row>
    <row r="330" spans="1:65" s="2" customFormat="1" ht="24.2" customHeight="1" x14ac:dyDescent="0.2">
      <c r="A330" s="29"/>
      <c r="B330" s="152"/>
      <c r="C330" s="167" t="s">
        <v>1540</v>
      </c>
      <c r="D330" s="167" t="s">
        <v>401</v>
      </c>
      <c r="E330" s="168" t="s">
        <v>1541</v>
      </c>
      <c r="F330" s="169" t="s">
        <v>1542</v>
      </c>
      <c r="G330" s="170" t="s">
        <v>216</v>
      </c>
      <c r="H330" s="171">
        <v>49.6</v>
      </c>
      <c r="I330" s="172"/>
      <c r="J330" s="173">
        <f t="shared" si="80"/>
        <v>0</v>
      </c>
      <c r="K330" s="174"/>
      <c r="L330" s="175"/>
      <c r="M330" s="176" t="s">
        <v>1</v>
      </c>
      <c r="N330" s="177" t="s">
        <v>37</v>
      </c>
      <c r="O330" s="58"/>
      <c r="P330" s="163">
        <f t="shared" si="81"/>
        <v>0</v>
      </c>
      <c r="Q330" s="163">
        <v>0</v>
      </c>
      <c r="R330" s="163">
        <f t="shared" si="82"/>
        <v>0</v>
      </c>
      <c r="S330" s="163">
        <v>0</v>
      </c>
      <c r="T330" s="164">
        <f t="shared" si="83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65" t="s">
        <v>280</v>
      </c>
      <c r="AT330" s="165" t="s">
        <v>401</v>
      </c>
      <c r="AU330" s="165" t="s">
        <v>84</v>
      </c>
      <c r="AY330" s="14" t="s">
        <v>211</v>
      </c>
      <c r="BE330" s="166">
        <f t="shared" si="84"/>
        <v>0</v>
      </c>
      <c r="BF330" s="166">
        <f t="shared" si="85"/>
        <v>0</v>
      </c>
      <c r="BG330" s="166">
        <f t="shared" si="86"/>
        <v>0</v>
      </c>
      <c r="BH330" s="166">
        <f t="shared" si="87"/>
        <v>0</v>
      </c>
      <c r="BI330" s="166">
        <f t="shared" si="88"/>
        <v>0</v>
      </c>
      <c r="BJ330" s="14" t="s">
        <v>84</v>
      </c>
      <c r="BK330" s="166">
        <f t="shared" si="89"/>
        <v>0</v>
      </c>
      <c r="BL330" s="14" t="s">
        <v>243</v>
      </c>
      <c r="BM330" s="165" t="s">
        <v>1543</v>
      </c>
    </row>
    <row r="331" spans="1:65" s="2" customFormat="1" ht="24.2" customHeight="1" x14ac:dyDescent="0.2">
      <c r="A331" s="29"/>
      <c r="B331" s="152"/>
      <c r="C331" s="167" t="s">
        <v>1011</v>
      </c>
      <c r="D331" s="167" t="s">
        <v>401</v>
      </c>
      <c r="E331" s="168" t="s">
        <v>1544</v>
      </c>
      <c r="F331" s="169" t="s">
        <v>1545</v>
      </c>
      <c r="G331" s="170" t="s">
        <v>216</v>
      </c>
      <c r="H331" s="171">
        <v>2.1</v>
      </c>
      <c r="I331" s="172"/>
      <c r="J331" s="173">
        <f t="shared" si="80"/>
        <v>0</v>
      </c>
      <c r="K331" s="174"/>
      <c r="L331" s="175"/>
      <c r="M331" s="176" t="s">
        <v>1</v>
      </c>
      <c r="N331" s="177" t="s">
        <v>37</v>
      </c>
      <c r="O331" s="58"/>
      <c r="P331" s="163">
        <f t="shared" si="81"/>
        <v>0</v>
      </c>
      <c r="Q331" s="163">
        <v>0</v>
      </c>
      <c r="R331" s="163">
        <f t="shared" si="82"/>
        <v>0</v>
      </c>
      <c r="S331" s="163">
        <v>0</v>
      </c>
      <c r="T331" s="164">
        <f t="shared" si="83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65" t="s">
        <v>280</v>
      </c>
      <c r="AT331" s="165" t="s">
        <v>401</v>
      </c>
      <c r="AU331" s="165" t="s">
        <v>84</v>
      </c>
      <c r="AY331" s="14" t="s">
        <v>211</v>
      </c>
      <c r="BE331" s="166">
        <f t="shared" si="84"/>
        <v>0</v>
      </c>
      <c r="BF331" s="166">
        <f t="shared" si="85"/>
        <v>0</v>
      </c>
      <c r="BG331" s="166">
        <f t="shared" si="86"/>
        <v>0</v>
      </c>
      <c r="BH331" s="166">
        <f t="shared" si="87"/>
        <v>0</v>
      </c>
      <c r="BI331" s="166">
        <f t="shared" si="88"/>
        <v>0</v>
      </c>
      <c r="BJ331" s="14" t="s">
        <v>84</v>
      </c>
      <c r="BK331" s="166">
        <f t="shared" si="89"/>
        <v>0</v>
      </c>
      <c r="BL331" s="14" t="s">
        <v>243</v>
      </c>
      <c r="BM331" s="165" t="s">
        <v>1546</v>
      </c>
    </row>
    <row r="332" spans="1:65" s="2" customFormat="1" ht="24.2" customHeight="1" x14ac:dyDescent="0.2">
      <c r="A332" s="29"/>
      <c r="B332" s="152"/>
      <c r="C332" s="167" t="s">
        <v>1547</v>
      </c>
      <c r="D332" s="167" t="s">
        <v>401</v>
      </c>
      <c r="E332" s="168" t="s">
        <v>1548</v>
      </c>
      <c r="F332" s="169" t="s">
        <v>1549</v>
      </c>
      <c r="G332" s="170" t="s">
        <v>216</v>
      </c>
      <c r="H332" s="171">
        <v>11.1</v>
      </c>
      <c r="I332" s="172"/>
      <c r="J332" s="173">
        <f t="shared" si="80"/>
        <v>0</v>
      </c>
      <c r="K332" s="174"/>
      <c r="L332" s="175"/>
      <c r="M332" s="176" t="s">
        <v>1</v>
      </c>
      <c r="N332" s="177" t="s">
        <v>37</v>
      </c>
      <c r="O332" s="58"/>
      <c r="P332" s="163">
        <f t="shared" si="81"/>
        <v>0</v>
      </c>
      <c r="Q332" s="163">
        <v>0</v>
      </c>
      <c r="R332" s="163">
        <f t="shared" si="82"/>
        <v>0</v>
      </c>
      <c r="S332" s="163">
        <v>0</v>
      </c>
      <c r="T332" s="164">
        <f t="shared" si="83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65" t="s">
        <v>280</v>
      </c>
      <c r="AT332" s="165" t="s">
        <v>401</v>
      </c>
      <c r="AU332" s="165" t="s">
        <v>84</v>
      </c>
      <c r="AY332" s="14" t="s">
        <v>211</v>
      </c>
      <c r="BE332" s="166">
        <f t="shared" si="84"/>
        <v>0</v>
      </c>
      <c r="BF332" s="166">
        <f t="shared" si="85"/>
        <v>0</v>
      </c>
      <c r="BG332" s="166">
        <f t="shared" si="86"/>
        <v>0</v>
      </c>
      <c r="BH332" s="166">
        <f t="shared" si="87"/>
        <v>0</v>
      </c>
      <c r="BI332" s="166">
        <f t="shared" si="88"/>
        <v>0</v>
      </c>
      <c r="BJ332" s="14" t="s">
        <v>84</v>
      </c>
      <c r="BK332" s="166">
        <f t="shared" si="89"/>
        <v>0</v>
      </c>
      <c r="BL332" s="14" t="s">
        <v>243</v>
      </c>
      <c r="BM332" s="165" t="s">
        <v>1550</v>
      </c>
    </row>
    <row r="333" spans="1:65" s="2" customFormat="1" ht="24.2" customHeight="1" x14ac:dyDescent="0.2">
      <c r="A333" s="29"/>
      <c r="B333" s="152"/>
      <c r="C333" s="167" t="s">
        <v>1015</v>
      </c>
      <c r="D333" s="167" t="s">
        <v>401</v>
      </c>
      <c r="E333" s="168" t="s">
        <v>1551</v>
      </c>
      <c r="F333" s="169" t="s">
        <v>1552</v>
      </c>
      <c r="G333" s="170" t="s">
        <v>216</v>
      </c>
      <c r="H333" s="171">
        <v>5.3</v>
      </c>
      <c r="I333" s="172"/>
      <c r="J333" s="173">
        <f t="shared" si="80"/>
        <v>0</v>
      </c>
      <c r="K333" s="174"/>
      <c r="L333" s="175"/>
      <c r="M333" s="176" t="s">
        <v>1</v>
      </c>
      <c r="N333" s="177" t="s">
        <v>37</v>
      </c>
      <c r="O333" s="58"/>
      <c r="P333" s="163">
        <f t="shared" si="81"/>
        <v>0</v>
      </c>
      <c r="Q333" s="163">
        <v>0</v>
      </c>
      <c r="R333" s="163">
        <f t="shared" si="82"/>
        <v>0</v>
      </c>
      <c r="S333" s="163">
        <v>0</v>
      </c>
      <c r="T333" s="164">
        <f t="shared" si="83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65" t="s">
        <v>280</v>
      </c>
      <c r="AT333" s="165" t="s">
        <v>401</v>
      </c>
      <c r="AU333" s="165" t="s">
        <v>84</v>
      </c>
      <c r="AY333" s="14" t="s">
        <v>211</v>
      </c>
      <c r="BE333" s="166">
        <f t="shared" si="84"/>
        <v>0</v>
      </c>
      <c r="BF333" s="166">
        <f t="shared" si="85"/>
        <v>0</v>
      </c>
      <c r="BG333" s="166">
        <f t="shared" si="86"/>
        <v>0</v>
      </c>
      <c r="BH333" s="166">
        <f t="shared" si="87"/>
        <v>0</v>
      </c>
      <c r="BI333" s="166">
        <f t="shared" si="88"/>
        <v>0</v>
      </c>
      <c r="BJ333" s="14" t="s">
        <v>84</v>
      </c>
      <c r="BK333" s="166">
        <f t="shared" si="89"/>
        <v>0</v>
      </c>
      <c r="BL333" s="14" t="s">
        <v>243</v>
      </c>
      <c r="BM333" s="165" t="s">
        <v>1553</v>
      </c>
    </row>
    <row r="334" spans="1:65" s="2" customFormat="1" ht="37.9" customHeight="1" x14ac:dyDescent="0.2">
      <c r="A334" s="29"/>
      <c r="B334" s="152"/>
      <c r="C334" s="153" t="s">
        <v>1554</v>
      </c>
      <c r="D334" s="153" t="s">
        <v>213</v>
      </c>
      <c r="E334" s="154" t="s">
        <v>1555</v>
      </c>
      <c r="F334" s="155" t="s">
        <v>1556</v>
      </c>
      <c r="G334" s="156" t="s">
        <v>216</v>
      </c>
      <c r="H334" s="157">
        <v>25.8</v>
      </c>
      <c r="I334" s="158"/>
      <c r="J334" s="159">
        <f t="shared" si="80"/>
        <v>0</v>
      </c>
      <c r="K334" s="160"/>
      <c r="L334" s="30"/>
      <c r="M334" s="161" t="s">
        <v>1</v>
      </c>
      <c r="N334" s="162" t="s">
        <v>37</v>
      </c>
      <c r="O334" s="58"/>
      <c r="P334" s="163">
        <f t="shared" si="81"/>
        <v>0</v>
      </c>
      <c r="Q334" s="163">
        <v>0</v>
      </c>
      <c r="R334" s="163">
        <f t="shared" si="82"/>
        <v>0</v>
      </c>
      <c r="S334" s="163">
        <v>0</v>
      </c>
      <c r="T334" s="164">
        <f t="shared" si="83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65" t="s">
        <v>243</v>
      </c>
      <c r="AT334" s="165" t="s">
        <v>213</v>
      </c>
      <c r="AU334" s="165" t="s">
        <v>84</v>
      </c>
      <c r="AY334" s="14" t="s">
        <v>211</v>
      </c>
      <c r="BE334" s="166">
        <f t="shared" si="84"/>
        <v>0</v>
      </c>
      <c r="BF334" s="166">
        <f t="shared" si="85"/>
        <v>0</v>
      </c>
      <c r="BG334" s="166">
        <f t="shared" si="86"/>
        <v>0</v>
      </c>
      <c r="BH334" s="166">
        <f t="shared" si="87"/>
        <v>0</v>
      </c>
      <c r="BI334" s="166">
        <f t="shared" si="88"/>
        <v>0</v>
      </c>
      <c r="BJ334" s="14" t="s">
        <v>84</v>
      </c>
      <c r="BK334" s="166">
        <f t="shared" si="89"/>
        <v>0</v>
      </c>
      <c r="BL334" s="14" t="s">
        <v>243</v>
      </c>
      <c r="BM334" s="165" t="s">
        <v>1557</v>
      </c>
    </row>
    <row r="335" spans="1:65" s="2" customFormat="1" ht="37.9" customHeight="1" x14ac:dyDescent="0.2">
      <c r="A335" s="29"/>
      <c r="B335" s="152"/>
      <c r="C335" s="167" t="s">
        <v>1016</v>
      </c>
      <c r="D335" s="167" t="s">
        <v>401</v>
      </c>
      <c r="E335" s="168" t="s">
        <v>1558</v>
      </c>
      <c r="F335" s="169" t="s">
        <v>1559</v>
      </c>
      <c r="G335" s="170" t="s">
        <v>216</v>
      </c>
      <c r="H335" s="171">
        <v>11.2</v>
      </c>
      <c r="I335" s="172"/>
      <c r="J335" s="173">
        <f t="shared" si="80"/>
        <v>0</v>
      </c>
      <c r="K335" s="174"/>
      <c r="L335" s="175"/>
      <c r="M335" s="176" t="s">
        <v>1</v>
      </c>
      <c r="N335" s="177" t="s">
        <v>37</v>
      </c>
      <c r="O335" s="58"/>
      <c r="P335" s="163">
        <f t="shared" si="81"/>
        <v>0</v>
      </c>
      <c r="Q335" s="163">
        <v>0</v>
      </c>
      <c r="R335" s="163">
        <f t="shared" si="82"/>
        <v>0</v>
      </c>
      <c r="S335" s="163">
        <v>0</v>
      </c>
      <c r="T335" s="164">
        <f t="shared" si="83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65" t="s">
        <v>280</v>
      </c>
      <c r="AT335" s="165" t="s">
        <v>401</v>
      </c>
      <c r="AU335" s="165" t="s">
        <v>84</v>
      </c>
      <c r="AY335" s="14" t="s">
        <v>211</v>
      </c>
      <c r="BE335" s="166">
        <f t="shared" si="84"/>
        <v>0</v>
      </c>
      <c r="BF335" s="166">
        <f t="shared" si="85"/>
        <v>0</v>
      </c>
      <c r="BG335" s="166">
        <f t="shared" si="86"/>
        <v>0</v>
      </c>
      <c r="BH335" s="166">
        <f t="shared" si="87"/>
        <v>0</v>
      </c>
      <c r="BI335" s="166">
        <f t="shared" si="88"/>
        <v>0</v>
      </c>
      <c r="BJ335" s="14" t="s">
        <v>84</v>
      </c>
      <c r="BK335" s="166">
        <f t="shared" si="89"/>
        <v>0</v>
      </c>
      <c r="BL335" s="14" t="s">
        <v>243</v>
      </c>
      <c r="BM335" s="165" t="s">
        <v>1560</v>
      </c>
    </row>
    <row r="336" spans="1:65" s="2" customFormat="1" ht="37.9" customHeight="1" x14ac:dyDescent="0.2">
      <c r="A336" s="29"/>
      <c r="B336" s="152"/>
      <c r="C336" s="167" t="s">
        <v>1561</v>
      </c>
      <c r="D336" s="167" t="s">
        <v>401</v>
      </c>
      <c r="E336" s="168" t="s">
        <v>1562</v>
      </c>
      <c r="F336" s="169" t="s">
        <v>1563</v>
      </c>
      <c r="G336" s="170" t="s">
        <v>216</v>
      </c>
      <c r="H336" s="171">
        <v>15.1</v>
      </c>
      <c r="I336" s="172"/>
      <c r="J336" s="173">
        <f t="shared" si="80"/>
        <v>0</v>
      </c>
      <c r="K336" s="174"/>
      <c r="L336" s="175"/>
      <c r="M336" s="176" t="s">
        <v>1</v>
      </c>
      <c r="N336" s="177" t="s">
        <v>37</v>
      </c>
      <c r="O336" s="58"/>
      <c r="P336" s="163">
        <f t="shared" si="81"/>
        <v>0</v>
      </c>
      <c r="Q336" s="163">
        <v>0</v>
      </c>
      <c r="R336" s="163">
        <f t="shared" si="82"/>
        <v>0</v>
      </c>
      <c r="S336" s="163">
        <v>0</v>
      </c>
      <c r="T336" s="164">
        <f t="shared" si="83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65" t="s">
        <v>280</v>
      </c>
      <c r="AT336" s="165" t="s">
        <v>401</v>
      </c>
      <c r="AU336" s="165" t="s">
        <v>84</v>
      </c>
      <c r="AY336" s="14" t="s">
        <v>211</v>
      </c>
      <c r="BE336" s="166">
        <f t="shared" si="84"/>
        <v>0</v>
      </c>
      <c r="BF336" s="166">
        <f t="shared" si="85"/>
        <v>0</v>
      </c>
      <c r="BG336" s="166">
        <f t="shared" si="86"/>
        <v>0</v>
      </c>
      <c r="BH336" s="166">
        <f t="shared" si="87"/>
        <v>0</v>
      </c>
      <c r="BI336" s="166">
        <f t="shared" si="88"/>
        <v>0</v>
      </c>
      <c r="BJ336" s="14" t="s">
        <v>84</v>
      </c>
      <c r="BK336" s="166">
        <f t="shared" si="89"/>
        <v>0</v>
      </c>
      <c r="BL336" s="14" t="s">
        <v>243</v>
      </c>
      <c r="BM336" s="165" t="s">
        <v>1564</v>
      </c>
    </row>
    <row r="337" spans="1:65" s="2" customFormat="1" ht="37.9" customHeight="1" x14ac:dyDescent="0.2">
      <c r="A337" s="29"/>
      <c r="B337" s="152"/>
      <c r="C337" s="153" t="s">
        <v>1018</v>
      </c>
      <c r="D337" s="153" t="s">
        <v>213</v>
      </c>
      <c r="E337" s="154" t="s">
        <v>1565</v>
      </c>
      <c r="F337" s="155" t="s">
        <v>1566</v>
      </c>
      <c r="G337" s="156" t="s">
        <v>216</v>
      </c>
      <c r="H337" s="157">
        <v>58.7</v>
      </c>
      <c r="I337" s="158"/>
      <c r="J337" s="159">
        <f t="shared" si="80"/>
        <v>0</v>
      </c>
      <c r="K337" s="160"/>
      <c r="L337" s="30"/>
      <c r="M337" s="161" t="s">
        <v>1</v>
      </c>
      <c r="N337" s="162" t="s">
        <v>37</v>
      </c>
      <c r="O337" s="58"/>
      <c r="P337" s="163">
        <f t="shared" si="81"/>
        <v>0</v>
      </c>
      <c r="Q337" s="163">
        <v>0</v>
      </c>
      <c r="R337" s="163">
        <f t="shared" si="82"/>
        <v>0</v>
      </c>
      <c r="S337" s="163">
        <v>0</v>
      </c>
      <c r="T337" s="164">
        <f t="shared" si="83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65" t="s">
        <v>243</v>
      </c>
      <c r="AT337" s="165" t="s">
        <v>213</v>
      </c>
      <c r="AU337" s="165" t="s">
        <v>84</v>
      </c>
      <c r="AY337" s="14" t="s">
        <v>211</v>
      </c>
      <c r="BE337" s="166">
        <f t="shared" si="84"/>
        <v>0</v>
      </c>
      <c r="BF337" s="166">
        <f t="shared" si="85"/>
        <v>0</v>
      </c>
      <c r="BG337" s="166">
        <f t="shared" si="86"/>
        <v>0</v>
      </c>
      <c r="BH337" s="166">
        <f t="shared" si="87"/>
        <v>0</v>
      </c>
      <c r="BI337" s="166">
        <f t="shared" si="88"/>
        <v>0</v>
      </c>
      <c r="BJ337" s="14" t="s">
        <v>84</v>
      </c>
      <c r="BK337" s="166">
        <f t="shared" si="89"/>
        <v>0</v>
      </c>
      <c r="BL337" s="14" t="s">
        <v>243</v>
      </c>
      <c r="BM337" s="165" t="s">
        <v>1567</v>
      </c>
    </row>
    <row r="338" spans="1:65" s="2" customFormat="1" ht="37.9" customHeight="1" x14ac:dyDescent="0.2">
      <c r="A338" s="29"/>
      <c r="B338" s="152"/>
      <c r="C338" s="167" t="s">
        <v>1568</v>
      </c>
      <c r="D338" s="167" t="s">
        <v>401</v>
      </c>
      <c r="E338" s="168" t="s">
        <v>1569</v>
      </c>
      <c r="F338" s="169" t="s">
        <v>1570</v>
      </c>
      <c r="G338" s="170" t="s">
        <v>216</v>
      </c>
      <c r="H338" s="171">
        <v>59.9</v>
      </c>
      <c r="I338" s="172"/>
      <c r="J338" s="173">
        <f t="shared" si="80"/>
        <v>0</v>
      </c>
      <c r="K338" s="174"/>
      <c r="L338" s="175"/>
      <c r="M338" s="176" t="s">
        <v>1</v>
      </c>
      <c r="N338" s="177" t="s">
        <v>37</v>
      </c>
      <c r="O338" s="58"/>
      <c r="P338" s="163">
        <f t="shared" si="81"/>
        <v>0</v>
      </c>
      <c r="Q338" s="163">
        <v>0</v>
      </c>
      <c r="R338" s="163">
        <f t="shared" si="82"/>
        <v>0</v>
      </c>
      <c r="S338" s="163">
        <v>0</v>
      </c>
      <c r="T338" s="164">
        <f t="shared" si="83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65" t="s">
        <v>280</v>
      </c>
      <c r="AT338" s="165" t="s">
        <v>401</v>
      </c>
      <c r="AU338" s="165" t="s">
        <v>84</v>
      </c>
      <c r="AY338" s="14" t="s">
        <v>211</v>
      </c>
      <c r="BE338" s="166">
        <f t="shared" si="84"/>
        <v>0</v>
      </c>
      <c r="BF338" s="166">
        <f t="shared" si="85"/>
        <v>0</v>
      </c>
      <c r="BG338" s="166">
        <f t="shared" si="86"/>
        <v>0</v>
      </c>
      <c r="BH338" s="166">
        <f t="shared" si="87"/>
        <v>0</v>
      </c>
      <c r="BI338" s="166">
        <f t="shared" si="88"/>
        <v>0</v>
      </c>
      <c r="BJ338" s="14" t="s">
        <v>84</v>
      </c>
      <c r="BK338" s="166">
        <f t="shared" si="89"/>
        <v>0</v>
      </c>
      <c r="BL338" s="14" t="s">
        <v>243</v>
      </c>
      <c r="BM338" s="165" t="s">
        <v>1571</v>
      </c>
    </row>
    <row r="339" spans="1:65" s="2" customFormat="1" ht="24.2" customHeight="1" x14ac:dyDescent="0.2">
      <c r="A339" s="29"/>
      <c r="B339" s="152"/>
      <c r="C339" s="153" t="s">
        <v>1023</v>
      </c>
      <c r="D339" s="153" t="s">
        <v>213</v>
      </c>
      <c r="E339" s="154" t="s">
        <v>1572</v>
      </c>
      <c r="F339" s="155" t="s">
        <v>1573</v>
      </c>
      <c r="G339" s="156" t="s">
        <v>216</v>
      </c>
      <c r="H339" s="157">
        <v>5.4</v>
      </c>
      <c r="I339" s="158"/>
      <c r="J339" s="159">
        <f t="shared" si="80"/>
        <v>0</v>
      </c>
      <c r="K339" s="160"/>
      <c r="L339" s="30"/>
      <c r="M339" s="161" t="s">
        <v>1</v>
      </c>
      <c r="N339" s="162" t="s">
        <v>37</v>
      </c>
      <c r="O339" s="58"/>
      <c r="P339" s="163">
        <f t="shared" si="81"/>
        <v>0</v>
      </c>
      <c r="Q339" s="163">
        <v>0</v>
      </c>
      <c r="R339" s="163">
        <f t="shared" si="82"/>
        <v>0</v>
      </c>
      <c r="S339" s="163">
        <v>0</v>
      </c>
      <c r="T339" s="164">
        <f t="shared" si="83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65" t="s">
        <v>243</v>
      </c>
      <c r="AT339" s="165" t="s">
        <v>213</v>
      </c>
      <c r="AU339" s="165" t="s">
        <v>84</v>
      </c>
      <c r="AY339" s="14" t="s">
        <v>211</v>
      </c>
      <c r="BE339" s="166">
        <f t="shared" si="84"/>
        <v>0</v>
      </c>
      <c r="BF339" s="166">
        <f t="shared" si="85"/>
        <v>0</v>
      </c>
      <c r="BG339" s="166">
        <f t="shared" si="86"/>
        <v>0</v>
      </c>
      <c r="BH339" s="166">
        <f t="shared" si="87"/>
        <v>0</v>
      </c>
      <c r="BI339" s="166">
        <f t="shared" si="88"/>
        <v>0</v>
      </c>
      <c r="BJ339" s="14" t="s">
        <v>84</v>
      </c>
      <c r="BK339" s="166">
        <f t="shared" si="89"/>
        <v>0</v>
      </c>
      <c r="BL339" s="14" t="s">
        <v>243</v>
      </c>
      <c r="BM339" s="165" t="s">
        <v>1574</v>
      </c>
    </row>
    <row r="340" spans="1:65" s="2" customFormat="1" ht="24.2" customHeight="1" x14ac:dyDescent="0.2">
      <c r="A340" s="29"/>
      <c r="B340" s="152"/>
      <c r="C340" s="153" t="s">
        <v>1575</v>
      </c>
      <c r="D340" s="153" t="s">
        <v>213</v>
      </c>
      <c r="E340" s="154" t="s">
        <v>1576</v>
      </c>
      <c r="F340" s="155" t="s">
        <v>1577</v>
      </c>
      <c r="G340" s="156" t="s">
        <v>216</v>
      </c>
      <c r="H340" s="157">
        <v>9.8000000000000007</v>
      </c>
      <c r="I340" s="158"/>
      <c r="J340" s="159">
        <f t="shared" si="80"/>
        <v>0</v>
      </c>
      <c r="K340" s="160"/>
      <c r="L340" s="30"/>
      <c r="M340" s="161" t="s">
        <v>1</v>
      </c>
      <c r="N340" s="162" t="s">
        <v>37</v>
      </c>
      <c r="O340" s="58"/>
      <c r="P340" s="163">
        <f t="shared" si="81"/>
        <v>0</v>
      </c>
      <c r="Q340" s="163">
        <v>0</v>
      </c>
      <c r="R340" s="163">
        <f t="shared" si="82"/>
        <v>0</v>
      </c>
      <c r="S340" s="163">
        <v>0</v>
      </c>
      <c r="T340" s="164">
        <f t="shared" si="83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65" t="s">
        <v>243</v>
      </c>
      <c r="AT340" s="165" t="s">
        <v>213</v>
      </c>
      <c r="AU340" s="165" t="s">
        <v>84</v>
      </c>
      <c r="AY340" s="14" t="s">
        <v>211</v>
      </c>
      <c r="BE340" s="166">
        <f t="shared" si="84"/>
        <v>0</v>
      </c>
      <c r="BF340" s="166">
        <f t="shared" si="85"/>
        <v>0</v>
      </c>
      <c r="BG340" s="166">
        <f t="shared" si="86"/>
        <v>0</v>
      </c>
      <c r="BH340" s="166">
        <f t="shared" si="87"/>
        <v>0</v>
      </c>
      <c r="BI340" s="166">
        <f t="shared" si="88"/>
        <v>0</v>
      </c>
      <c r="BJ340" s="14" t="s">
        <v>84</v>
      </c>
      <c r="BK340" s="166">
        <f t="shared" si="89"/>
        <v>0</v>
      </c>
      <c r="BL340" s="14" t="s">
        <v>243</v>
      </c>
      <c r="BM340" s="165" t="s">
        <v>1578</v>
      </c>
    </row>
    <row r="341" spans="1:65" s="2" customFormat="1" ht="33" customHeight="1" x14ac:dyDescent="0.2">
      <c r="A341" s="29"/>
      <c r="B341" s="152"/>
      <c r="C341" s="167" t="s">
        <v>1025</v>
      </c>
      <c r="D341" s="167" t="s">
        <v>401</v>
      </c>
      <c r="E341" s="168" t="s">
        <v>1579</v>
      </c>
      <c r="F341" s="169" t="s">
        <v>1580</v>
      </c>
      <c r="G341" s="170" t="s">
        <v>216</v>
      </c>
      <c r="H341" s="171">
        <v>15.6</v>
      </c>
      <c r="I341" s="172"/>
      <c r="J341" s="173">
        <f t="shared" si="80"/>
        <v>0</v>
      </c>
      <c r="K341" s="174"/>
      <c r="L341" s="175"/>
      <c r="M341" s="176" t="s">
        <v>1</v>
      </c>
      <c r="N341" s="177" t="s">
        <v>37</v>
      </c>
      <c r="O341" s="58"/>
      <c r="P341" s="163">
        <f t="shared" si="81"/>
        <v>0</v>
      </c>
      <c r="Q341" s="163">
        <v>0</v>
      </c>
      <c r="R341" s="163">
        <f t="shared" si="82"/>
        <v>0</v>
      </c>
      <c r="S341" s="163">
        <v>0</v>
      </c>
      <c r="T341" s="164">
        <f t="shared" si="83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65" t="s">
        <v>280</v>
      </c>
      <c r="AT341" s="165" t="s">
        <v>401</v>
      </c>
      <c r="AU341" s="165" t="s">
        <v>84</v>
      </c>
      <c r="AY341" s="14" t="s">
        <v>211</v>
      </c>
      <c r="BE341" s="166">
        <f t="shared" si="84"/>
        <v>0</v>
      </c>
      <c r="BF341" s="166">
        <f t="shared" si="85"/>
        <v>0</v>
      </c>
      <c r="BG341" s="166">
        <f t="shared" si="86"/>
        <v>0</v>
      </c>
      <c r="BH341" s="166">
        <f t="shared" si="87"/>
        <v>0</v>
      </c>
      <c r="BI341" s="166">
        <f t="shared" si="88"/>
        <v>0</v>
      </c>
      <c r="BJ341" s="14" t="s">
        <v>84</v>
      </c>
      <c r="BK341" s="166">
        <f t="shared" si="89"/>
        <v>0</v>
      </c>
      <c r="BL341" s="14" t="s">
        <v>243</v>
      </c>
      <c r="BM341" s="165" t="s">
        <v>1581</v>
      </c>
    </row>
    <row r="342" spans="1:65" s="2" customFormat="1" ht="24.2" customHeight="1" x14ac:dyDescent="0.2">
      <c r="A342" s="29"/>
      <c r="B342" s="152"/>
      <c r="C342" s="153" t="s">
        <v>1582</v>
      </c>
      <c r="D342" s="153" t="s">
        <v>213</v>
      </c>
      <c r="E342" s="154" t="s">
        <v>584</v>
      </c>
      <c r="F342" s="155" t="s">
        <v>585</v>
      </c>
      <c r="G342" s="156" t="s">
        <v>414</v>
      </c>
      <c r="H342" s="178"/>
      <c r="I342" s="158"/>
      <c r="J342" s="159">
        <f t="shared" si="80"/>
        <v>0</v>
      </c>
      <c r="K342" s="160"/>
      <c r="L342" s="30"/>
      <c r="M342" s="161" t="s">
        <v>1</v>
      </c>
      <c r="N342" s="162" t="s">
        <v>37</v>
      </c>
      <c r="O342" s="58"/>
      <c r="P342" s="163">
        <f t="shared" si="81"/>
        <v>0</v>
      </c>
      <c r="Q342" s="163">
        <v>0</v>
      </c>
      <c r="R342" s="163">
        <f t="shared" si="82"/>
        <v>0</v>
      </c>
      <c r="S342" s="163">
        <v>0</v>
      </c>
      <c r="T342" s="164">
        <f t="shared" si="83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65" t="s">
        <v>243</v>
      </c>
      <c r="AT342" s="165" t="s">
        <v>213</v>
      </c>
      <c r="AU342" s="165" t="s">
        <v>84</v>
      </c>
      <c r="AY342" s="14" t="s">
        <v>211</v>
      </c>
      <c r="BE342" s="166">
        <f t="shared" si="84"/>
        <v>0</v>
      </c>
      <c r="BF342" s="166">
        <f t="shared" si="85"/>
        <v>0</v>
      </c>
      <c r="BG342" s="166">
        <f t="shared" si="86"/>
        <v>0</v>
      </c>
      <c r="BH342" s="166">
        <f t="shared" si="87"/>
        <v>0</v>
      </c>
      <c r="BI342" s="166">
        <f t="shared" si="88"/>
        <v>0</v>
      </c>
      <c r="BJ342" s="14" t="s">
        <v>84</v>
      </c>
      <c r="BK342" s="166">
        <f t="shared" si="89"/>
        <v>0</v>
      </c>
      <c r="BL342" s="14" t="s">
        <v>243</v>
      </c>
      <c r="BM342" s="165" t="s">
        <v>1583</v>
      </c>
    </row>
    <row r="343" spans="1:65" s="12" customFormat="1" ht="22.9" customHeight="1" x14ac:dyDescent="0.2">
      <c r="B343" s="139"/>
      <c r="D343" s="140" t="s">
        <v>70</v>
      </c>
      <c r="E343" s="150" t="s">
        <v>586</v>
      </c>
      <c r="F343" s="150" t="s">
        <v>587</v>
      </c>
      <c r="I343" s="142"/>
      <c r="J343" s="151">
        <f>BK343</f>
        <v>0</v>
      </c>
      <c r="L343" s="139"/>
      <c r="M343" s="144"/>
      <c r="N343" s="145"/>
      <c r="O343" s="145"/>
      <c r="P343" s="146">
        <f>SUM(P344:P354)</f>
        <v>0</v>
      </c>
      <c r="Q343" s="145"/>
      <c r="R343" s="146">
        <f>SUM(R344:R354)</f>
        <v>0.83600000000000008</v>
      </c>
      <c r="S343" s="145"/>
      <c r="T343" s="147">
        <f>SUM(T344:T354)</f>
        <v>0</v>
      </c>
      <c r="AR343" s="140" t="s">
        <v>84</v>
      </c>
      <c r="AT343" s="148" t="s">
        <v>70</v>
      </c>
      <c r="AU343" s="148" t="s">
        <v>78</v>
      </c>
      <c r="AY343" s="140" t="s">
        <v>211</v>
      </c>
      <c r="BK343" s="149">
        <f>SUM(BK344:BK354)</f>
        <v>0</v>
      </c>
    </row>
    <row r="344" spans="1:65" s="2" customFormat="1" ht="33" customHeight="1" x14ac:dyDescent="0.2">
      <c r="A344" s="29"/>
      <c r="B344" s="152"/>
      <c r="C344" s="153" t="s">
        <v>1028</v>
      </c>
      <c r="D344" s="153" t="s">
        <v>213</v>
      </c>
      <c r="E344" s="154" t="s">
        <v>1584</v>
      </c>
      <c r="F344" s="155" t="s">
        <v>1585</v>
      </c>
      <c r="G344" s="156" t="s">
        <v>216</v>
      </c>
      <c r="H344" s="157">
        <v>58.7</v>
      </c>
      <c r="I344" s="158"/>
      <c r="J344" s="159">
        <f t="shared" ref="J344:J354" si="90">ROUND(I344*H344,2)</f>
        <v>0</v>
      </c>
      <c r="K344" s="160"/>
      <c r="L344" s="30"/>
      <c r="M344" s="161" t="s">
        <v>1</v>
      </c>
      <c r="N344" s="162" t="s">
        <v>37</v>
      </c>
      <c r="O344" s="58"/>
      <c r="P344" s="163">
        <f t="shared" ref="P344:P354" si="91">O344*H344</f>
        <v>0</v>
      </c>
      <c r="Q344" s="163">
        <v>0</v>
      </c>
      <c r="R344" s="163">
        <f t="shared" ref="R344:R354" si="92">Q344*H344</f>
        <v>0</v>
      </c>
      <c r="S344" s="163">
        <v>0</v>
      </c>
      <c r="T344" s="164">
        <f t="shared" ref="T344:T354" si="93">S344*H344</f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65" t="s">
        <v>243</v>
      </c>
      <c r="AT344" s="165" t="s">
        <v>213</v>
      </c>
      <c r="AU344" s="165" t="s">
        <v>84</v>
      </c>
      <c r="AY344" s="14" t="s">
        <v>211</v>
      </c>
      <c r="BE344" s="166">
        <f t="shared" ref="BE344:BE354" si="94">IF(N344="základná",J344,0)</f>
        <v>0</v>
      </c>
      <c r="BF344" s="166">
        <f t="shared" ref="BF344:BF354" si="95">IF(N344="znížená",J344,0)</f>
        <v>0</v>
      </c>
      <c r="BG344" s="166">
        <f t="shared" ref="BG344:BG354" si="96">IF(N344="zákl. prenesená",J344,0)</f>
        <v>0</v>
      </c>
      <c r="BH344" s="166">
        <f t="shared" ref="BH344:BH354" si="97">IF(N344="zníž. prenesená",J344,0)</f>
        <v>0</v>
      </c>
      <c r="BI344" s="166">
        <f t="shared" ref="BI344:BI354" si="98">IF(N344="nulová",J344,0)</f>
        <v>0</v>
      </c>
      <c r="BJ344" s="14" t="s">
        <v>84</v>
      </c>
      <c r="BK344" s="166">
        <f t="shared" ref="BK344:BK354" si="99">ROUND(I344*H344,2)</f>
        <v>0</v>
      </c>
      <c r="BL344" s="14" t="s">
        <v>243</v>
      </c>
      <c r="BM344" s="165" t="s">
        <v>1586</v>
      </c>
    </row>
    <row r="345" spans="1:65" s="2" customFormat="1" ht="24.2" customHeight="1" x14ac:dyDescent="0.2">
      <c r="A345" s="29"/>
      <c r="B345" s="152"/>
      <c r="C345" s="167" t="s">
        <v>1587</v>
      </c>
      <c r="D345" s="167" t="s">
        <v>401</v>
      </c>
      <c r="E345" s="168" t="s">
        <v>590</v>
      </c>
      <c r="F345" s="169" t="s">
        <v>591</v>
      </c>
      <c r="G345" s="170" t="s">
        <v>223</v>
      </c>
      <c r="H345" s="171">
        <v>1.52</v>
      </c>
      <c r="I345" s="172"/>
      <c r="J345" s="173">
        <f t="shared" si="90"/>
        <v>0</v>
      </c>
      <c r="K345" s="174"/>
      <c r="L345" s="175"/>
      <c r="M345" s="176" t="s">
        <v>1</v>
      </c>
      <c r="N345" s="177" t="s">
        <v>37</v>
      </c>
      <c r="O345" s="58"/>
      <c r="P345" s="163">
        <f t="shared" si="91"/>
        <v>0</v>
      </c>
      <c r="Q345" s="163">
        <v>0.55000000000000004</v>
      </c>
      <c r="R345" s="163">
        <f t="shared" si="92"/>
        <v>0.83600000000000008</v>
      </c>
      <c r="S345" s="163">
        <v>0</v>
      </c>
      <c r="T345" s="164">
        <f t="shared" si="93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65" t="s">
        <v>280</v>
      </c>
      <c r="AT345" s="165" t="s">
        <v>401</v>
      </c>
      <c r="AU345" s="165" t="s">
        <v>84</v>
      </c>
      <c r="AY345" s="14" t="s">
        <v>211</v>
      </c>
      <c r="BE345" s="166">
        <f t="shared" si="94"/>
        <v>0</v>
      </c>
      <c r="BF345" s="166">
        <f t="shared" si="95"/>
        <v>0</v>
      </c>
      <c r="BG345" s="166">
        <f t="shared" si="96"/>
        <v>0</v>
      </c>
      <c r="BH345" s="166">
        <f t="shared" si="97"/>
        <v>0</v>
      </c>
      <c r="BI345" s="166">
        <f t="shared" si="98"/>
        <v>0</v>
      </c>
      <c r="BJ345" s="14" t="s">
        <v>84</v>
      </c>
      <c r="BK345" s="166">
        <f t="shared" si="99"/>
        <v>0</v>
      </c>
      <c r="BL345" s="14" t="s">
        <v>243</v>
      </c>
      <c r="BM345" s="165" t="s">
        <v>1588</v>
      </c>
    </row>
    <row r="346" spans="1:65" s="2" customFormat="1" ht="24.2" customHeight="1" x14ac:dyDescent="0.2">
      <c r="A346" s="29"/>
      <c r="B346" s="152"/>
      <c r="C346" s="167" t="s">
        <v>1032</v>
      </c>
      <c r="D346" s="167" t="s">
        <v>401</v>
      </c>
      <c r="E346" s="168" t="s">
        <v>600</v>
      </c>
      <c r="F346" s="169" t="s">
        <v>601</v>
      </c>
      <c r="G346" s="170" t="s">
        <v>223</v>
      </c>
      <c r="H346" s="171">
        <v>0.18</v>
      </c>
      <c r="I346" s="172"/>
      <c r="J346" s="173">
        <f t="shared" si="90"/>
        <v>0</v>
      </c>
      <c r="K346" s="174"/>
      <c r="L346" s="175"/>
      <c r="M346" s="176" t="s">
        <v>1</v>
      </c>
      <c r="N346" s="177" t="s">
        <v>37</v>
      </c>
      <c r="O346" s="58"/>
      <c r="P346" s="163">
        <f t="shared" si="91"/>
        <v>0</v>
      </c>
      <c r="Q346" s="163">
        <v>0</v>
      </c>
      <c r="R346" s="163">
        <f t="shared" si="92"/>
        <v>0</v>
      </c>
      <c r="S346" s="163">
        <v>0</v>
      </c>
      <c r="T346" s="164">
        <f t="shared" si="93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65" t="s">
        <v>280</v>
      </c>
      <c r="AT346" s="165" t="s">
        <v>401</v>
      </c>
      <c r="AU346" s="165" t="s">
        <v>84</v>
      </c>
      <c r="AY346" s="14" t="s">
        <v>211</v>
      </c>
      <c r="BE346" s="166">
        <f t="shared" si="94"/>
        <v>0</v>
      </c>
      <c r="BF346" s="166">
        <f t="shared" si="95"/>
        <v>0</v>
      </c>
      <c r="BG346" s="166">
        <f t="shared" si="96"/>
        <v>0</v>
      </c>
      <c r="BH346" s="166">
        <f t="shared" si="97"/>
        <v>0</v>
      </c>
      <c r="BI346" s="166">
        <f t="shared" si="98"/>
        <v>0</v>
      </c>
      <c r="BJ346" s="14" t="s">
        <v>84</v>
      </c>
      <c r="BK346" s="166">
        <f t="shared" si="99"/>
        <v>0</v>
      </c>
      <c r="BL346" s="14" t="s">
        <v>243</v>
      </c>
      <c r="BM346" s="165" t="s">
        <v>1589</v>
      </c>
    </row>
    <row r="347" spans="1:65" s="2" customFormat="1" ht="33" customHeight="1" x14ac:dyDescent="0.2">
      <c r="A347" s="29"/>
      <c r="B347" s="152"/>
      <c r="C347" s="153" t="s">
        <v>1590</v>
      </c>
      <c r="D347" s="153" t="s">
        <v>213</v>
      </c>
      <c r="E347" s="154" t="s">
        <v>1591</v>
      </c>
      <c r="F347" s="155" t="s">
        <v>1592</v>
      </c>
      <c r="G347" s="156" t="s">
        <v>257</v>
      </c>
      <c r="H347" s="157">
        <v>32.35</v>
      </c>
      <c r="I347" s="158"/>
      <c r="J347" s="159">
        <f t="shared" si="90"/>
        <v>0</v>
      </c>
      <c r="K347" s="160"/>
      <c r="L347" s="30"/>
      <c r="M347" s="161" t="s">
        <v>1</v>
      </c>
      <c r="N347" s="162" t="s">
        <v>37</v>
      </c>
      <c r="O347" s="58"/>
      <c r="P347" s="163">
        <f t="shared" si="91"/>
        <v>0</v>
      </c>
      <c r="Q347" s="163">
        <v>0</v>
      </c>
      <c r="R347" s="163">
        <f t="shared" si="92"/>
        <v>0</v>
      </c>
      <c r="S347" s="163">
        <v>0</v>
      </c>
      <c r="T347" s="164">
        <f t="shared" si="93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65" t="s">
        <v>243</v>
      </c>
      <c r="AT347" s="165" t="s">
        <v>213</v>
      </c>
      <c r="AU347" s="165" t="s">
        <v>84</v>
      </c>
      <c r="AY347" s="14" t="s">
        <v>211</v>
      </c>
      <c r="BE347" s="166">
        <f t="shared" si="94"/>
        <v>0</v>
      </c>
      <c r="BF347" s="166">
        <f t="shared" si="95"/>
        <v>0</v>
      </c>
      <c r="BG347" s="166">
        <f t="shared" si="96"/>
        <v>0</v>
      </c>
      <c r="BH347" s="166">
        <f t="shared" si="97"/>
        <v>0</v>
      </c>
      <c r="BI347" s="166">
        <f t="shared" si="98"/>
        <v>0</v>
      </c>
      <c r="BJ347" s="14" t="s">
        <v>84</v>
      </c>
      <c r="BK347" s="166">
        <f t="shared" si="99"/>
        <v>0</v>
      </c>
      <c r="BL347" s="14" t="s">
        <v>243</v>
      </c>
      <c r="BM347" s="165" t="s">
        <v>1593</v>
      </c>
    </row>
    <row r="348" spans="1:65" s="2" customFormat="1" ht="24.2" customHeight="1" x14ac:dyDescent="0.2">
      <c r="A348" s="29"/>
      <c r="B348" s="152"/>
      <c r="C348" s="153" t="s">
        <v>1033</v>
      </c>
      <c r="D348" s="153" t="s">
        <v>213</v>
      </c>
      <c r="E348" s="154" t="s">
        <v>1594</v>
      </c>
      <c r="F348" s="155" t="s">
        <v>1595</v>
      </c>
      <c r="G348" s="156" t="s">
        <v>257</v>
      </c>
      <c r="H348" s="157">
        <v>55.5</v>
      </c>
      <c r="I348" s="158"/>
      <c r="J348" s="159">
        <f t="shared" si="90"/>
        <v>0</v>
      </c>
      <c r="K348" s="160"/>
      <c r="L348" s="30"/>
      <c r="M348" s="161" t="s">
        <v>1</v>
      </c>
      <c r="N348" s="162" t="s">
        <v>37</v>
      </c>
      <c r="O348" s="58"/>
      <c r="P348" s="163">
        <f t="shared" si="91"/>
        <v>0</v>
      </c>
      <c r="Q348" s="163">
        <v>0</v>
      </c>
      <c r="R348" s="163">
        <f t="shared" si="92"/>
        <v>0</v>
      </c>
      <c r="S348" s="163">
        <v>0</v>
      </c>
      <c r="T348" s="164">
        <f t="shared" si="93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65" t="s">
        <v>243</v>
      </c>
      <c r="AT348" s="165" t="s">
        <v>213</v>
      </c>
      <c r="AU348" s="165" t="s">
        <v>84</v>
      </c>
      <c r="AY348" s="14" t="s">
        <v>211</v>
      </c>
      <c r="BE348" s="166">
        <f t="shared" si="94"/>
        <v>0</v>
      </c>
      <c r="BF348" s="166">
        <f t="shared" si="95"/>
        <v>0</v>
      </c>
      <c r="BG348" s="166">
        <f t="shared" si="96"/>
        <v>0</v>
      </c>
      <c r="BH348" s="166">
        <f t="shared" si="97"/>
        <v>0</v>
      </c>
      <c r="BI348" s="166">
        <f t="shared" si="98"/>
        <v>0</v>
      </c>
      <c r="BJ348" s="14" t="s">
        <v>84</v>
      </c>
      <c r="BK348" s="166">
        <f t="shared" si="99"/>
        <v>0</v>
      </c>
      <c r="BL348" s="14" t="s">
        <v>243</v>
      </c>
      <c r="BM348" s="165" t="s">
        <v>1596</v>
      </c>
    </row>
    <row r="349" spans="1:65" s="2" customFormat="1" ht="33" customHeight="1" x14ac:dyDescent="0.2">
      <c r="A349" s="29"/>
      <c r="B349" s="152"/>
      <c r="C349" s="153" t="s">
        <v>1597</v>
      </c>
      <c r="D349" s="153" t="s">
        <v>213</v>
      </c>
      <c r="E349" s="154" t="s">
        <v>1598</v>
      </c>
      <c r="F349" s="155" t="s">
        <v>1599</v>
      </c>
      <c r="G349" s="156" t="s">
        <v>257</v>
      </c>
      <c r="H349" s="157">
        <v>55.1</v>
      </c>
      <c r="I349" s="158"/>
      <c r="J349" s="159">
        <f t="shared" si="90"/>
        <v>0</v>
      </c>
      <c r="K349" s="160"/>
      <c r="L349" s="30"/>
      <c r="M349" s="161" t="s">
        <v>1</v>
      </c>
      <c r="N349" s="162" t="s">
        <v>37</v>
      </c>
      <c r="O349" s="58"/>
      <c r="P349" s="163">
        <f t="shared" si="91"/>
        <v>0</v>
      </c>
      <c r="Q349" s="163">
        <v>0</v>
      </c>
      <c r="R349" s="163">
        <f t="shared" si="92"/>
        <v>0</v>
      </c>
      <c r="S349" s="163">
        <v>0</v>
      </c>
      <c r="T349" s="164">
        <f t="shared" si="93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65" t="s">
        <v>243</v>
      </c>
      <c r="AT349" s="165" t="s">
        <v>213</v>
      </c>
      <c r="AU349" s="165" t="s">
        <v>84</v>
      </c>
      <c r="AY349" s="14" t="s">
        <v>211</v>
      </c>
      <c r="BE349" s="166">
        <f t="shared" si="94"/>
        <v>0</v>
      </c>
      <c r="BF349" s="166">
        <f t="shared" si="95"/>
        <v>0</v>
      </c>
      <c r="BG349" s="166">
        <f t="shared" si="96"/>
        <v>0</v>
      </c>
      <c r="BH349" s="166">
        <f t="shared" si="97"/>
        <v>0</v>
      </c>
      <c r="BI349" s="166">
        <f t="shared" si="98"/>
        <v>0</v>
      </c>
      <c r="BJ349" s="14" t="s">
        <v>84</v>
      </c>
      <c r="BK349" s="166">
        <f t="shared" si="99"/>
        <v>0</v>
      </c>
      <c r="BL349" s="14" t="s">
        <v>243</v>
      </c>
      <c r="BM349" s="165" t="s">
        <v>1600</v>
      </c>
    </row>
    <row r="350" spans="1:65" s="2" customFormat="1" ht="33" customHeight="1" x14ac:dyDescent="0.2">
      <c r="A350" s="29"/>
      <c r="B350" s="152"/>
      <c r="C350" s="153" t="s">
        <v>1035</v>
      </c>
      <c r="D350" s="153" t="s">
        <v>213</v>
      </c>
      <c r="E350" s="154" t="s">
        <v>1601</v>
      </c>
      <c r="F350" s="155" t="s">
        <v>1602</v>
      </c>
      <c r="G350" s="156" t="s">
        <v>257</v>
      </c>
      <c r="H350" s="157">
        <v>175.35</v>
      </c>
      <c r="I350" s="158"/>
      <c r="J350" s="159">
        <f t="shared" si="90"/>
        <v>0</v>
      </c>
      <c r="K350" s="160"/>
      <c r="L350" s="30"/>
      <c r="M350" s="161" t="s">
        <v>1</v>
      </c>
      <c r="N350" s="162" t="s">
        <v>37</v>
      </c>
      <c r="O350" s="58"/>
      <c r="P350" s="163">
        <f t="shared" si="91"/>
        <v>0</v>
      </c>
      <c r="Q350" s="163">
        <v>0</v>
      </c>
      <c r="R350" s="163">
        <f t="shared" si="92"/>
        <v>0</v>
      </c>
      <c r="S350" s="163">
        <v>0</v>
      </c>
      <c r="T350" s="164">
        <f t="shared" si="93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65" t="s">
        <v>243</v>
      </c>
      <c r="AT350" s="165" t="s">
        <v>213</v>
      </c>
      <c r="AU350" s="165" t="s">
        <v>84</v>
      </c>
      <c r="AY350" s="14" t="s">
        <v>211</v>
      </c>
      <c r="BE350" s="166">
        <f t="shared" si="94"/>
        <v>0</v>
      </c>
      <c r="BF350" s="166">
        <f t="shared" si="95"/>
        <v>0</v>
      </c>
      <c r="BG350" s="166">
        <f t="shared" si="96"/>
        <v>0</v>
      </c>
      <c r="BH350" s="166">
        <f t="shared" si="97"/>
        <v>0</v>
      </c>
      <c r="BI350" s="166">
        <f t="shared" si="98"/>
        <v>0</v>
      </c>
      <c r="BJ350" s="14" t="s">
        <v>84</v>
      </c>
      <c r="BK350" s="166">
        <f t="shared" si="99"/>
        <v>0</v>
      </c>
      <c r="BL350" s="14" t="s">
        <v>243</v>
      </c>
      <c r="BM350" s="165" t="s">
        <v>1603</v>
      </c>
    </row>
    <row r="351" spans="1:65" s="2" customFormat="1" ht="33" customHeight="1" x14ac:dyDescent="0.2">
      <c r="A351" s="29"/>
      <c r="B351" s="152"/>
      <c r="C351" s="153" t="s">
        <v>1604</v>
      </c>
      <c r="D351" s="153" t="s">
        <v>213</v>
      </c>
      <c r="E351" s="154" t="s">
        <v>1605</v>
      </c>
      <c r="F351" s="155" t="s">
        <v>1606</v>
      </c>
      <c r="G351" s="156" t="s">
        <v>216</v>
      </c>
      <c r="H351" s="157">
        <v>106.8</v>
      </c>
      <c r="I351" s="158"/>
      <c r="J351" s="159">
        <f t="shared" si="90"/>
        <v>0</v>
      </c>
      <c r="K351" s="160"/>
      <c r="L351" s="30"/>
      <c r="M351" s="161" t="s">
        <v>1</v>
      </c>
      <c r="N351" s="162" t="s">
        <v>37</v>
      </c>
      <c r="O351" s="58"/>
      <c r="P351" s="163">
        <f t="shared" si="91"/>
        <v>0</v>
      </c>
      <c r="Q351" s="163">
        <v>0</v>
      </c>
      <c r="R351" s="163">
        <f t="shared" si="92"/>
        <v>0</v>
      </c>
      <c r="S351" s="163">
        <v>0</v>
      </c>
      <c r="T351" s="164">
        <f t="shared" si="93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65" t="s">
        <v>243</v>
      </c>
      <c r="AT351" s="165" t="s">
        <v>213</v>
      </c>
      <c r="AU351" s="165" t="s">
        <v>84</v>
      </c>
      <c r="AY351" s="14" t="s">
        <v>211</v>
      </c>
      <c r="BE351" s="166">
        <f t="shared" si="94"/>
        <v>0</v>
      </c>
      <c r="BF351" s="166">
        <f t="shared" si="95"/>
        <v>0</v>
      </c>
      <c r="BG351" s="166">
        <f t="shared" si="96"/>
        <v>0</v>
      </c>
      <c r="BH351" s="166">
        <f t="shared" si="97"/>
        <v>0</v>
      </c>
      <c r="BI351" s="166">
        <f t="shared" si="98"/>
        <v>0</v>
      </c>
      <c r="BJ351" s="14" t="s">
        <v>84</v>
      </c>
      <c r="BK351" s="166">
        <f t="shared" si="99"/>
        <v>0</v>
      </c>
      <c r="BL351" s="14" t="s">
        <v>243</v>
      </c>
      <c r="BM351" s="165" t="s">
        <v>1607</v>
      </c>
    </row>
    <row r="352" spans="1:65" s="2" customFormat="1" ht="24.2" customHeight="1" x14ac:dyDescent="0.2">
      <c r="A352" s="29"/>
      <c r="B352" s="152"/>
      <c r="C352" s="153" t="s">
        <v>1040</v>
      </c>
      <c r="D352" s="153" t="s">
        <v>213</v>
      </c>
      <c r="E352" s="154" t="s">
        <v>1608</v>
      </c>
      <c r="F352" s="155" t="s">
        <v>1609</v>
      </c>
      <c r="G352" s="156" t="s">
        <v>216</v>
      </c>
      <c r="H352" s="157">
        <v>16.010000000000002</v>
      </c>
      <c r="I352" s="158"/>
      <c r="J352" s="159">
        <f t="shared" si="90"/>
        <v>0</v>
      </c>
      <c r="K352" s="160"/>
      <c r="L352" s="30"/>
      <c r="M352" s="161" t="s">
        <v>1</v>
      </c>
      <c r="N352" s="162" t="s">
        <v>37</v>
      </c>
      <c r="O352" s="58"/>
      <c r="P352" s="163">
        <f t="shared" si="91"/>
        <v>0</v>
      </c>
      <c r="Q352" s="163">
        <v>0</v>
      </c>
      <c r="R352" s="163">
        <f t="shared" si="92"/>
        <v>0</v>
      </c>
      <c r="S352" s="163">
        <v>0</v>
      </c>
      <c r="T352" s="164">
        <f t="shared" si="93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65" t="s">
        <v>243</v>
      </c>
      <c r="AT352" s="165" t="s">
        <v>213</v>
      </c>
      <c r="AU352" s="165" t="s">
        <v>84</v>
      </c>
      <c r="AY352" s="14" t="s">
        <v>211</v>
      </c>
      <c r="BE352" s="166">
        <f t="shared" si="94"/>
        <v>0</v>
      </c>
      <c r="BF352" s="166">
        <f t="shared" si="95"/>
        <v>0</v>
      </c>
      <c r="BG352" s="166">
        <f t="shared" si="96"/>
        <v>0</v>
      </c>
      <c r="BH352" s="166">
        <f t="shared" si="97"/>
        <v>0</v>
      </c>
      <c r="BI352" s="166">
        <f t="shared" si="98"/>
        <v>0</v>
      </c>
      <c r="BJ352" s="14" t="s">
        <v>84</v>
      </c>
      <c r="BK352" s="166">
        <f t="shared" si="99"/>
        <v>0</v>
      </c>
      <c r="BL352" s="14" t="s">
        <v>243</v>
      </c>
      <c r="BM352" s="165" t="s">
        <v>1610</v>
      </c>
    </row>
    <row r="353" spans="1:65" s="2" customFormat="1" ht="16.5" customHeight="1" x14ac:dyDescent="0.2">
      <c r="A353" s="29"/>
      <c r="B353" s="152"/>
      <c r="C353" s="153" t="s">
        <v>1611</v>
      </c>
      <c r="D353" s="153" t="s">
        <v>213</v>
      </c>
      <c r="E353" s="154" t="s">
        <v>1612</v>
      </c>
      <c r="F353" s="155" t="s">
        <v>1613</v>
      </c>
      <c r="G353" s="156" t="s">
        <v>216</v>
      </c>
      <c r="H353" s="157">
        <v>27.41</v>
      </c>
      <c r="I353" s="158"/>
      <c r="J353" s="159">
        <f t="shared" si="90"/>
        <v>0</v>
      </c>
      <c r="K353" s="160"/>
      <c r="L353" s="30"/>
      <c r="M353" s="161" t="s">
        <v>1</v>
      </c>
      <c r="N353" s="162" t="s">
        <v>37</v>
      </c>
      <c r="O353" s="58"/>
      <c r="P353" s="163">
        <f t="shared" si="91"/>
        <v>0</v>
      </c>
      <c r="Q353" s="163">
        <v>0</v>
      </c>
      <c r="R353" s="163">
        <f t="shared" si="92"/>
        <v>0</v>
      </c>
      <c r="S353" s="163">
        <v>0</v>
      </c>
      <c r="T353" s="164">
        <f t="shared" si="93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65" t="s">
        <v>243</v>
      </c>
      <c r="AT353" s="165" t="s">
        <v>213</v>
      </c>
      <c r="AU353" s="165" t="s">
        <v>84</v>
      </c>
      <c r="AY353" s="14" t="s">
        <v>211</v>
      </c>
      <c r="BE353" s="166">
        <f t="shared" si="94"/>
        <v>0</v>
      </c>
      <c r="BF353" s="166">
        <f t="shared" si="95"/>
        <v>0</v>
      </c>
      <c r="BG353" s="166">
        <f t="shared" si="96"/>
        <v>0</v>
      </c>
      <c r="BH353" s="166">
        <f t="shared" si="97"/>
        <v>0</v>
      </c>
      <c r="BI353" s="166">
        <f t="shared" si="98"/>
        <v>0</v>
      </c>
      <c r="BJ353" s="14" t="s">
        <v>84</v>
      </c>
      <c r="BK353" s="166">
        <f t="shared" si="99"/>
        <v>0</v>
      </c>
      <c r="BL353" s="14" t="s">
        <v>243</v>
      </c>
      <c r="BM353" s="165" t="s">
        <v>1614</v>
      </c>
    </row>
    <row r="354" spans="1:65" s="2" customFormat="1" ht="24.2" customHeight="1" x14ac:dyDescent="0.2">
      <c r="A354" s="29"/>
      <c r="B354" s="152"/>
      <c r="C354" s="153" t="s">
        <v>1043</v>
      </c>
      <c r="D354" s="153" t="s">
        <v>213</v>
      </c>
      <c r="E354" s="154" t="s">
        <v>602</v>
      </c>
      <c r="F354" s="155" t="s">
        <v>603</v>
      </c>
      <c r="G354" s="156" t="s">
        <v>414</v>
      </c>
      <c r="H354" s="178"/>
      <c r="I354" s="158"/>
      <c r="J354" s="159">
        <f t="shared" si="90"/>
        <v>0</v>
      </c>
      <c r="K354" s="160"/>
      <c r="L354" s="30"/>
      <c r="M354" s="161" t="s">
        <v>1</v>
      </c>
      <c r="N354" s="162" t="s">
        <v>37</v>
      </c>
      <c r="O354" s="58"/>
      <c r="P354" s="163">
        <f t="shared" si="91"/>
        <v>0</v>
      </c>
      <c r="Q354" s="163">
        <v>0</v>
      </c>
      <c r="R354" s="163">
        <f t="shared" si="92"/>
        <v>0</v>
      </c>
      <c r="S354" s="163">
        <v>0</v>
      </c>
      <c r="T354" s="164">
        <f t="shared" si="93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65" t="s">
        <v>243</v>
      </c>
      <c r="AT354" s="165" t="s">
        <v>213</v>
      </c>
      <c r="AU354" s="165" t="s">
        <v>84</v>
      </c>
      <c r="AY354" s="14" t="s">
        <v>211</v>
      </c>
      <c r="BE354" s="166">
        <f t="shared" si="94"/>
        <v>0</v>
      </c>
      <c r="BF354" s="166">
        <f t="shared" si="95"/>
        <v>0</v>
      </c>
      <c r="BG354" s="166">
        <f t="shared" si="96"/>
        <v>0</v>
      </c>
      <c r="BH354" s="166">
        <f t="shared" si="97"/>
        <v>0</v>
      </c>
      <c r="BI354" s="166">
        <f t="shared" si="98"/>
        <v>0</v>
      </c>
      <c r="BJ354" s="14" t="s">
        <v>84</v>
      </c>
      <c r="BK354" s="166">
        <f t="shared" si="99"/>
        <v>0</v>
      </c>
      <c r="BL354" s="14" t="s">
        <v>243</v>
      </c>
      <c r="BM354" s="165" t="s">
        <v>1615</v>
      </c>
    </row>
    <row r="355" spans="1:65" s="12" customFormat="1" ht="22.9" customHeight="1" x14ac:dyDescent="0.2">
      <c r="B355" s="139"/>
      <c r="D355" s="140" t="s">
        <v>70</v>
      </c>
      <c r="E355" s="150" t="s">
        <v>1616</v>
      </c>
      <c r="F355" s="150" t="s">
        <v>1617</v>
      </c>
      <c r="I355" s="142"/>
      <c r="J355" s="151">
        <f>BK355</f>
        <v>0</v>
      </c>
      <c r="L355" s="139"/>
      <c r="M355" s="144"/>
      <c r="N355" s="145"/>
      <c r="O355" s="145"/>
      <c r="P355" s="146">
        <f>SUM(P356:P370)</f>
        <v>0</v>
      </c>
      <c r="Q355" s="145"/>
      <c r="R355" s="146">
        <f>SUM(R356:R370)</f>
        <v>0</v>
      </c>
      <c r="S355" s="145"/>
      <c r="T355" s="147">
        <f>SUM(T356:T370)</f>
        <v>0</v>
      </c>
      <c r="AR355" s="140" t="s">
        <v>84</v>
      </c>
      <c r="AT355" s="148" t="s">
        <v>70</v>
      </c>
      <c r="AU355" s="148" t="s">
        <v>78</v>
      </c>
      <c r="AY355" s="140" t="s">
        <v>211</v>
      </c>
      <c r="BK355" s="149">
        <f>SUM(BK356:BK370)</f>
        <v>0</v>
      </c>
    </row>
    <row r="356" spans="1:65" s="2" customFormat="1" ht="33" customHeight="1" x14ac:dyDescent="0.2">
      <c r="A356" s="29"/>
      <c r="B356" s="152"/>
      <c r="C356" s="153" t="s">
        <v>1618</v>
      </c>
      <c r="D356" s="153" t="s">
        <v>213</v>
      </c>
      <c r="E356" s="154" t="s">
        <v>1619</v>
      </c>
      <c r="F356" s="155" t="s">
        <v>1620</v>
      </c>
      <c r="G356" s="156" t="s">
        <v>216</v>
      </c>
      <c r="H356" s="157">
        <v>15.4</v>
      </c>
      <c r="I356" s="158"/>
      <c r="J356" s="159">
        <f t="shared" ref="J356:J370" si="100">ROUND(I356*H356,2)</f>
        <v>0</v>
      </c>
      <c r="K356" s="160"/>
      <c r="L356" s="30"/>
      <c r="M356" s="161" t="s">
        <v>1</v>
      </c>
      <c r="N356" s="162" t="s">
        <v>37</v>
      </c>
      <c r="O356" s="58"/>
      <c r="P356" s="163">
        <f t="shared" ref="P356:P370" si="101">O356*H356</f>
        <v>0</v>
      </c>
      <c r="Q356" s="163">
        <v>0</v>
      </c>
      <c r="R356" s="163">
        <f t="shared" ref="R356:R370" si="102">Q356*H356</f>
        <v>0</v>
      </c>
      <c r="S356" s="163">
        <v>0</v>
      </c>
      <c r="T356" s="164">
        <f t="shared" ref="T356:T370" si="103">S356*H356</f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65" t="s">
        <v>243</v>
      </c>
      <c r="AT356" s="165" t="s">
        <v>213</v>
      </c>
      <c r="AU356" s="165" t="s">
        <v>84</v>
      </c>
      <c r="AY356" s="14" t="s">
        <v>211</v>
      </c>
      <c r="BE356" s="166">
        <f t="shared" ref="BE356:BE370" si="104">IF(N356="základná",J356,0)</f>
        <v>0</v>
      </c>
      <c r="BF356" s="166">
        <f t="shared" ref="BF356:BF370" si="105">IF(N356="znížená",J356,0)</f>
        <v>0</v>
      </c>
      <c r="BG356" s="166">
        <f t="shared" ref="BG356:BG370" si="106">IF(N356="zákl. prenesená",J356,0)</f>
        <v>0</v>
      </c>
      <c r="BH356" s="166">
        <f t="shared" ref="BH356:BH370" si="107">IF(N356="zníž. prenesená",J356,0)</f>
        <v>0</v>
      </c>
      <c r="BI356" s="166">
        <f t="shared" ref="BI356:BI370" si="108">IF(N356="nulová",J356,0)</f>
        <v>0</v>
      </c>
      <c r="BJ356" s="14" t="s">
        <v>84</v>
      </c>
      <c r="BK356" s="166">
        <f t="shared" ref="BK356:BK370" si="109">ROUND(I356*H356,2)</f>
        <v>0</v>
      </c>
      <c r="BL356" s="14" t="s">
        <v>243</v>
      </c>
      <c r="BM356" s="165" t="s">
        <v>1621</v>
      </c>
    </row>
    <row r="357" spans="1:65" s="2" customFormat="1" ht="33" customHeight="1" x14ac:dyDescent="0.2">
      <c r="A357" s="29"/>
      <c r="B357" s="152"/>
      <c r="C357" s="153" t="s">
        <v>1046</v>
      </c>
      <c r="D357" s="153" t="s">
        <v>213</v>
      </c>
      <c r="E357" s="154" t="s">
        <v>1622</v>
      </c>
      <c r="F357" s="155" t="s">
        <v>1623</v>
      </c>
      <c r="G357" s="156" t="s">
        <v>216</v>
      </c>
      <c r="H357" s="157">
        <v>19.8</v>
      </c>
      <c r="I357" s="158"/>
      <c r="J357" s="159">
        <f t="shared" si="100"/>
        <v>0</v>
      </c>
      <c r="K357" s="160"/>
      <c r="L357" s="30"/>
      <c r="M357" s="161" t="s">
        <v>1</v>
      </c>
      <c r="N357" s="162" t="s">
        <v>37</v>
      </c>
      <c r="O357" s="58"/>
      <c r="P357" s="163">
        <f t="shared" si="101"/>
        <v>0</v>
      </c>
      <c r="Q357" s="163">
        <v>0</v>
      </c>
      <c r="R357" s="163">
        <f t="shared" si="102"/>
        <v>0</v>
      </c>
      <c r="S357" s="163">
        <v>0</v>
      </c>
      <c r="T357" s="164">
        <f t="shared" si="103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65" t="s">
        <v>243</v>
      </c>
      <c r="AT357" s="165" t="s">
        <v>213</v>
      </c>
      <c r="AU357" s="165" t="s">
        <v>84</v>
      </c>
      <c r="AY357" s="14" t="s">
        <v>211</v>
      </c>
      <c r="BE357" s="166">
        <f t="shared" si="104"/>
        <v>0</v>
      </c>
      <c r="BF357" s="166">
        <f t="shared" si="105"/>
        <v>0</v>
      </c>
      <c r="BG357" s="166">
        <f t="shared" si="106"/>
        <v>0</v>
      </c>
      <c r="BH357" s="166">
        <f t="shared" si="107"/>
        <v>0</v>
      </c>
      <c r="BI357" s="166">
        <f t="shared" si="108"/>
        <v>0</v>
      </c>
      <c r="BJ357" s="14" t="s">
        <v>84</v>
      </c>
      <c r="BK357" s="166">
        <f t="shared" si="109"/>
        <v>0</v>
      </c>
      <c r="BL357" s="14" t="s">
        <v>243</v>
      </c>
      <c r="BM357" s="165" t="s">
        <v>1624</v>
      </c>
    </row>
    <row r="358" spans="1:65" s="2" customFormat="1" ht="37.9" customHeight="1" x14ac:dyDescent="0.2">
      <c r="A358" s="29"/>
      <c r="B358" s="152"/>
      <c r="C358" s="153" t="s">
        <v>1625</v>
      </c>
      <c r="D358" s="153" t="s">
        <v>213</v>
      </c>
      <c r="E358" s="154" t="s">
        <v>1626</v>
      </c>
      <c r="F358" s="155" t="s">
        <v>1627</v>
      </c>
      <c r="G358" s="156" t="s">
        <v>216</v>
      </c>
      <c r="H358" s="157">
        <v>2.5</v>
      </c>
      <c r="I358" s="158"/>
      <c r="J358" s="159">
        <f t="shared" si="100"/>
        <v>0</v>
      </c>
      <c r="K358" s="160"/>
      <c r="L358" s="30"/>
      <c r="M358" s="161" t="s">
        <v>1</v>
      </c>
      <c r="N358" s="162" t="s">
        <v>37</v>
      </c>
      <c r="O358" s="58"/>
      <c r="P358" s="163">
        <f t="shared" si="101"/>
        <v>0</v>
      </c>
      <c r="Q358" s="163">
        <v>0</v>
      </c>
      <c r="R358" s="163">
        <f t="shared" si="102"/>
        <v>0</v>
      </c>
      <c r="S358" s="163">
        <v>0</v>
      </c>
      <c r="T358" s="164">
        <f t="shared" si="103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65" t="s">
        <v>243</v>
      </c>
      <c r="AT358" s="165" t="s">
        <v>213</v>
      </c>
      <c r="AU358" s="165" t="s">
        <v>84</v>
      </c>
      <c r="AY358" s="14" t="s">
        <v>211</v>
      </c>
      <c r="BE358" s="166">
        <f t="shared" si="104"/>
        <v>0</v>
      </c>
      <c r="BF358" s="166">
        <f t="shared" si="105"/>
        <v>0</v>
      </c>
      <c r="BG358" s="166">
        <f t="shared" si="106"/>
        <v>0</v>
      </c>
      <c r="BH358" s="166">
        <f t="shared" si="107"/>
        <v>0</v>
      </c>
      <c r="BI358" s="166">
        <f t="shared" si="108"/>
        <v>0</v>
      </c>
      <c r="BJ358" s="14" t="s">
        <v>84</v>
      </c>
      <c r="BK358" s="166">
        <f t="shared" si="109"/>
        <v>0</v>
      </c>
      <c r="BL358" s="14" t="s">
        <v>243</v>
      </c>
      <c r="BM358" s="165" t="s">
        <v>1628</v>
      </c>
    </row>
    <row r="359" spans="1:65" s="2" customFormat="1" ht="37.9" customHeight="1" x14ac:dyDescent="0.2">
      <c r="A359" s="29"/>
      <c r="B359" s="152"/>
      <c r="C359" s="153" t="s">
        <v>1049</v>
      </c>
      <c r="D359" s="153" t="s">
        <v>213</v>
      </c>
      <c r="E359" s="154" t="s">
        <v>1629</v>
      </c>
      <c r="F359" s="155" t="s">
        <v>1630</v>
      </c>
      <c r="G359" s="156" t="s">
        <v>216</v>
      </c>
      <c r="H359" s="157">
        <v>15.5</v>
      </c>
      <c r="I359" s="158"/>
      <c r="J359" s="159">
        <f t="shared" si="100"/>
        <v>0</v>
      </c>
      <c r="K359" s="160"/>
      <c r="L359" s="30"/>
      <c r="M359" s="161" t="s">
        <v>1</v>
      </c>
      <c r="N359" s="162" t="s">
        <v>37</v>
      </c>
      <c r="O359" s="58"/>
      <c r="P359" s="163">
        <f t="shared" si="101"/>
        <v>0</v>
      </c>
      <c r="Q359" s="163">
        <v>0</v>
      </c>
      <c r="R359" s="163">
        <f t="shared" si="102"/>
        <v>0</v>
      </c>
      <c r="S359" s="163">
        <v>0</v>
      </c>
      <c r="T359" s="164">
        <f t="shared" si="103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65" t="s">
        <v>243</v>
      </c>
      <c r="AT359" s="165" t="s">
        <v>213</v>
      </c>
      <c r="AU359" s="165" t="s">
        <v>84</v>
      </c>
      <c r="AY359" s="14" t="s">
        <v>211</v>
      </c>
      <c r="BE359" s="166">
        <f t="shared" si="104"/>
        <v>0</v>
      </c>
      <c r="BF359" s="166">
        <f t="shared" si="105"/>
        <v>0</v>
      </c>
      <c r="BG359" s="166">
        <f t="shared" si="106"/>
        <v>0</v>
      </c>
      <c r="BH359" s="166">
        <f t="shared" si="107"/>
        <v>0</v>
      </c>
      <c r="BI359" s="166">
        <f t="shared" si="108"/>
        <v>0</v>
      </c>
      <c r="BJ359" s="14" t="s">
        <v>84</v>
      </c>
      <c r="BK359" s="166">
        <f t="shared" si="109"/>
        <v>0</v>
      </c>
      <c r="BL359" s="14" t="s">
        <v>243</v>
      </c>
      <c r="BM359" s="165" t="s">
        <v>1631</v>
      </c>
    </row>
    <row r="360" spans="1:65" s="2" customFormat="1" ht="37.9" customHeight="1" x14ac:dyDescent="0.2">
      <c r="A360" s="29"/>
      <c r="B360" s="152"/>
      <c r="C360" s="153" t="s">
        <v>1632</v>
      </c>
      <c r="D360" s="153" t="s">
        <v>213</v>
      </c>
      <c r="E360" s="154" t="s">
        <v>1633</v>
      </c>
      <c r="F360" s="155" t="s">
        <v>1634</v>
      </c>
      <c r="G360" s="156" t="s">
        <v>216</v>
      </c>
      <c r="H360" s="157">
        <v>13.5</v>
      </c>
      <c r="I360" s="158"/>
      <c r="J360" s="159">
        <f t="shared" si="100"/>
        <v>0</v>
      </c>
      <c r="K360" s="160"/>
      <c r="L360" s="30"/>
      <c r="M360" s="161" t="s">
        <v>1</v>
      </c>
      <c r="N360" s="162" t="s">
        <v>37</v>
      </c>
      <c r="O360" s="58"/>
      <c r="P360" s="163">
        <f t="shared" si="101"/>
        <v>0</v>
      </c>
      <c r="Q360" s="163">
        <v>0</v>
      </c>
      <c r="R360" s="163">
        <f t="shared" si="102"/>
        <v>0</v>
      </c>
      <c r="S360" s="163">
        <v>0</v>
      </c>
      <c r="T360" s="164">
        <f t="shared" si="103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65" t="s">
        <v>243</v>
      </c>
      <c r="AT360" s="165" t="s">
        <v>213</v>
      </c>
      <c r="AU360" s="165" t="s">
        <v>84</v>
      </c>
      <c r="AY360" s="14" t="s">
        <v>211</v>
      </c>
      <c r="BE360" s="166">
        <f t="shared" si="104"/>
        <v>0</v>
      </c>
      <c r="BF360" s="166">
        <f t="shared" si="105"/>
        <v>0</v>
      </c>
      <c r="BG360" s="166">
        <f t="shared" si="106"/>
        <v>0</v>
      </c>
      <c r="BH360" s="166">
        <f t="shared" si="107"/>
        <v>0</v>
      </c>
      <c r="BI360" s="166">
        <f t="shared" si="108"/>
        <v>0</v>
      </c>
      <c r="BJ360" s="14" t="s">
        <v>84</v>
      </c>
      <c r="BK360" s="166">
        <f t="shared" si="109"/>
        <v>0</v>
      </c>
      <c r="BL360" s="14" t="s">
        <v>243</v>
      </c>
      <c r="BM360" s="165" t="s">
        <v>1635</v>
      </c>
    </row>
    <row r="361" spans="1:65" s="2" customFormat="1" ht="55.5" customHeight="1" x14ac:dyDescent="0.2">
      <c r="A361" s="29"/>
      <c r="B361" s="152"/>
      <c r="C361" s="153" t="s">
        <v>1052</v>
      </c>
      <c r="D361" s="153" t="s">
        <v>213</v>
      </c>
      <c r="E361" s="154" t="s">
        <v>1636</v>
      </c>
      <c r="F361" s="155" t="s">
        <v>1637</v>
      </c>
      <c r="G361" s="156" t="s">
        <v>216</v>
      </c>
      <c r="H361" s="157">
        <v>44.1</v>
      </c>
      <c r="I361" s="158"/>
      <c r="J361" s="159">
        <f t="shared" si="100"/>
        <v>0</v>
      </c>
      <c r="K361" s="160"/>
      <c r="L361" s="30"/>
      <c r="M361" s="161" t="s">
        <v>1</v>
      </c>
      <c r="N361" s="162" t="s">
        <v>37</v>
      </c>
      <c r="O361" s="58"/>
      <c r="P361" s="163">
        <f t="shared" si="101"/>
        <v>0</v>
      </c>
      <c r="Q361" s="163">
        <v>0</v>
      </c>
      <c r="R361" s="163">
        <f t="shared" si="102"/>
        <v>0</v>
      </c>
      <c r="S361" s="163">
        <v>0</v>
      </c>
      <c r="T361" s="164">
        <f t="shared" si="103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65" t="s">
        <v>243</v>
      </c>
      <c r="AT361" s="165" t="s">
        <v>213</v>
      </c>
      <c r="AU361" s="165" t="s">
        <v>84</v>
      </c>
      <c r="AY361" s="14" t="s">
        <v>211</v>
      </c>
      <c r="BE361" s="166">
        <f t="shared" si="104"/>
        <v>0</v>
      </c>
      <c r="BF361" s="166">
        <f t="shared" si="105"/>
        <v>0</v>
      </c>
      <c r="BG361" s="166">
        <f t="shared" si="106"/>
        <v>0</v>
      </c>
      <c r="BH361" s="166">
        <f t="shared" si="107"/>
        <v>0</v>
      </c>
      <c r="BI361" s="166">
        <f t="shared" si="108"/>
        <v>0</v>
      </c>
      <c r="BJ361" s="14" t="s">
        <v>84</v>
      </c>
      <c r="BK361" s="166">
        <f t="shared" si="109"/>
        <v>0</v>
      </c>
      <c r="BL361" s="14" t="s">
        <v>243</v>
      </c>
      <c r="BM361" s="165" t="s">
        <v>1638</v>
      </c>
    </row>
    <row r="362" spans="1:65" s="2" customFormat="1" ht="44.25" customHeight="1" x14ac:dyDescent="0.2">
      <c r="A362" s="29"/>
      <c r="B362" s="152"/>
      <c r="C362" s="153" t="s">
        <v>1639</v>
      </c>
      <c r="D362" s="153" t="s">
        <v>213</v>
      </c>
      <c r="E362" s="154" t="s">
        <v>1640</v>
      </c>
      <c r="F362" s="155" t="s">
        <v>1641</v>
      </c>
      <c r="G362" s="156" t="s">
        <v>216</v>
      </c>
      <c r="H362" s="157">
        <v>23</v>
      </c>
      <c r="I362" s="158"/>
      <c r="J362" s="159">
        <f t="shared" si="100"/>
        <v>0</v>
      </c>
      <c r="K362" s="160"/>
      <c r="L362" s="30"/>
      <c r="M362" s="161" t="s">
        <v>1</v>
      </c>
      <c r="N362" s="162" t="s">
        <v>37</v>
      </c>
      <c r="O362" s="58"/>
      <c r="P362" s="163">
        <f t="shared" si="101"/>
        <v>0</v>
      </c>
      <c r="Q362" s="163">
        <v>0</v>
      </c>
      <c r="R362" s="163">
        <f t="shared" si="102"/>
        <v>0</v>
      </c>
      <c r="S362" s="163">
        <v>0</v>
      </c>
      <c r="T362" s="164">
        <f t="shared" si="103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65" t="s">
        <v>243</v>
      </c>
      <c r="AT362" s="165" t="s">
        <v>213</v>
      </c>
      <c r="AU362" s="165" t="s">
        <v>84</v>
      </c>
      <c r="AY362" s="14" t="s">
        <v>211</v>
      </c>
      <c r="BE362" s="166">
        <f t="shared" si="104"/>
        <v>0</v>
      </c>
      <c r="BF362" s="166">
        <f t="shared" si="105"/>
        <v>0</v>
      </c>
      <c r="BG362" s="166">
        <f t="shared" si="106"/>
        <v>0</v>
      </c>
      <c r="BH362" s="166">
        <f t="shared" si="107"/>
        <v>0</v>
      </c>
      <c r="BI362" s="166">
        <f t="shared" si="108"/>
        <v>0</v>
      </c>
      <c r="BJ362" s="14" t="s">
        <v>84</v>
      </c>
      <c r="BK362" s="166">
        <f t="shared" si="109"/>
        <v>0</v>
      </c>
      <c r="BL362" s="14" t="s">
        <v>243</v>
      </c>
      <c r="BM362" s="165" t="s">
        <v>1642</v>
      </c>
    </row>
    <row r="363" spans="1:65" s="2" customFormat="1" ht="37.9" customHeight="1" x14ac:dyDescent="0.2">
      <c r="A363" s="29"/>
      <c r="B363" s="152"/>
      <c r="C363" s="153" t="s">
        <v>1056</v>
      </c>
      <c r="D363" s="153" t="s">
        <v>213</v>
      </c>
      <c r="E363" s="154" t="s">
        <v>1643</v>
      </c>
      <c r="F363" s="155" t="s">
        <v>1644</v>
      </c>
      <c r="G363" s="156" t="s">
        <v>216</v>
      </c>
      <c r="H363" s="157">
        <v>11.9</v>
      </c>
      <c r="I363" s="158"/>
      <c r="J363" s="159">
        <f t="shared" si="100"/>
        <v>0</v>
      </c>
      <c r="K363" s="160"/>
      <c r="L363" s="30"/>
      <c r="M363" s="161" t="s">
        <v>1</v>
      </c>
      <c r="N363" s="162" t="s">
        <v>37</v>
      </c>
      <c r="O363" s="58"/>
      <c r="P363" s="163">
        <f t="shared" si="101"/>
        <v>0</v>
      </c>
      <c r="Q363" s="163">
        <v>0</v>
      </c>
      <c r="R363" s="163">
        <f t="shared" si="102"/>
        <v>0</v>
      </c>
      <c r="S363" s="163">
        <v>0</v>
      </c>
      <c r="T363" s="164">
        <f t="shared" si="103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65" t="s">
        <v>243</v>
      </c>
      <c r="AT363" s="165" t="s">
        <v>213</v>
      </c>
      <c r="AU363" s="165" t="s">
        <v>84</v>
      </c>
      <c r="AY363" s="14" t="s">
        <v>211</v>
      </c>
      <c r="BE363" s="166">
        <f t="shared" si="104"/>
        <v>0</v>
      </c>
      <c r="BF363" s="166">
        <f t="shared" si="105"/>
        <v>0</v>
      </c>
      <c r="BG363" s="166">
        <f t="shared" si="106"/>
        <v>0</v>
      </c>
      <c r="BH363" s="166">
        <f t="shared" si="107"/>
        <v>0</v>
      </c>
      <c r="BI363" s="166">
        <f t="shared" si="108"/>
        <v>0</v>
      </c>
      <c r="BJ363" s="14" t="s">
        <v>84</v>
      </c>
      <c r="BK363" s="166">
        <f t="shared" si="109"/>
        <v>0</v>
      </c>
      <c r="BL363" s="14" t="s">
        <v>243</v>
      </c>
      <c r="BM363" s="165" t="s">
        <v>1645</v>
      </c>
    </row>
    <row r="364" spans="1:65" s="2" customFormat="1" ht="44.25" customHeight="1" x14ac:dyDescent="0.2">
      <c r="A364" s="29"/>
      <c r="B364" s="152"/>
      <c r="C364" s="153" t="s">
        <v>1646</v>
      </c>
      <c r="D364" s="153" t="s">
        <v>213</v>
      </c>
      <c r="E364" s="154" t="s">
        <v>1647</v>
      </c>
      <c r="F364" s="155" t="s">
        <v>1648</v>
      </c>
      <c r="G364" s="156" t="s">
        <v>216</v>
      </c>
      <c r="H364" s="157">
        <v>3.2</v>
      </c>
      <c r="I364" s="158"/>
      <c r="J364" s="159">
        <f t="shared" si="100"/>
        <v>0</v>
      </c>
      <c r="K364" s="160"/>
      <c r="L364" s="30"/>
      <c r="M364" s="161" t="s">
        <v>1</v>
      </c>
      <c r="N364" s="162" t="s">
        <v>37</v>
      </c>
      <c r="O364" s="58"/>
      <c r="P364" s="163">
        <f t="shared" si="101"/>
        <v>0</v>
      </c>
      <c r="Q364" s="163">
        <v>0</v>
      </c>
      <c r="R364" s="163">
        <f t="shared" si="102"/>
        <v>0</v>
      </c>
      <c r="S364" s="163">
        <v>0</v>
      </c>
      <c r="T364" s="164">
        <f t="shared" si="103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65" t="s">
        <v>243</v>
      </c>
      <c r="AT364" s="165" t="s">
        <v>213</v>
      </c>
      <c r="AU364" s="165" t="s">
        <v>84</v>
      </c>
      <c r="AY364" s="14" t="s">
        <v>211</v>
      </c>
      <c r="BE364" s="166">
        <f t="shared" si="104"/>
        <v>0</v>
      </c>
      <c r="BF364" s="166">
        <f t="shared" si="105"/>
        <v>0</v>
      </c>
      <c r="BG364" s="166">
        <f t="shared" si="106"/>
        <v>0</v>
      </c>
      <c r="BH364" s="166">
        <f t="shared" si="107"/>
        <v>0</v>
      </c>
      <c r="BI364" s="166">
        <f t="shared" si="108"/>
        <v>0</v>
      </c>
      <c r="BJ364" s="14" t="s">
        <v>84</v>
      </c>
      <c r="BK364" s="166">
        <f t="shared" si="109"/>
        <v>0</v>
      </c>
      <c r="BL364" s="14" t="s">
        <v>243</v>
      </c>
      <c r="BM364" s="165" t="s">
        <v>1649</v>
      </c>
    </row>
    <row r="365" spans="1:65" s="2" customFormat="1" ht="37.9" customHeight="1" x14ac:dyDescent="0.2">
      <c r="A365" s="29"/>
      <c r="B365" s="152"/>
      <c r="C365" s="153" t="s">
        <v>1057</v>
      </c>
      <c r="D365" s="153" t="s">
        <v>213</v>
      </c>
      <c r="E365" s="154" t="s">
        <v>1650</v>
      </c>
      <c r="F365" s="155" t="s">
        <v>1651</v>
      </c>
      <c r="G365" s="156" t="s">
        <v>216</v>
      </c>
      <c r="H365" s="157">
        <v>88</v>
      </c>
      <c r="I365" s="158"/>
      <c r="J365" s="159">
        <f t="shared" si="100"/>
        <v>0</v>
      </c>
      <c r="K365" s="160"/>
      <c r="L365" s="30"/>
      <c r="M365" s="161" t="s">
        <v>1</v>
      </c>
      <c r="N365" s="162" t="s">
        <v>37</v>
      </c>
      <c r="O365" s="58"/>
      <c r="P365" s="163">
        <f t="shared" si="101"/>
        <v>0</v>
      </c>
      <c r="Q365" s="163">
        <v>0</v>
      </c>
      <c r="R365" s="163">
        <f t="shared" si="102"/>
        <v>0</v>
      </c>
      <c r="S365" s="163">
        <v>0</v>
      </c>
      <c r="T365" s="164">
        <f t="shared" si="103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65" t="s">
        <v>243</v>
      </c>
      <c r="AT365" s="165" t="s">
        <v>213</v>
      </c>
      <c r="AU365" s="165" t="s">
        <v>84</v>
      </c>
      <c r="AY365" s="14" t="s">
        <v>211</v>
      </c>
      <c r="BE365" s="166">
        <f t="shared" si="104"/>
        <v>0</v>
      </c>
      <c r="BF365" s="166">
        <f t="shared" si="105"/>
        <v>0</v>
      </c>
      <c r="BG365" s="166">
        <f t="shared" si="106"/>
        <v>0</v>
      </c>
      <c r="BH365" s="166">
        <f t="shared" si="107"/>
        <v>0</v>
      </c>
      <c r="BI365" s="166">
        <f t="shared" si="108"/>
        <v>0</v>
      </c>
      <c r="BJ365" s="14" t="s">
        <v>84</v>
      </c>
      <c r="BK365" s="166">
        <f t="shared" si="109"/>
        <v>0</v>
      </c>
      <c r="BL365" s="14" t="s">
        <v>243</v>
      </c>
      <c r="BM365" s="165" t="s">
        <v>1652</v>
      </c>
    </row>
    <row r="366" spans="1:65" s="2" customFormat="1" ht="37.9" customHeight="1" x14ac:dyDescent="0.2">
      <c r="A366" s="29"/>
      <c r="B366" s="152"/>
      <c r="C366" s="153" t="s">
        <v>1653</v>
      </c>
      <c r="D366" s="153" t="s">
        <v>213</v>
      </c>
      <c r="E366" s="154" t="s">
        <v>1654</v>
      </c>
      <c r="F366" s="155" t="s">
        <v>1655</v>
      </c>
      <c r="G366" s="156" t="s">
        <v>216</v>
      </c>
      <c r="H366" s="157">
        <v>605</v>
      </c>
      <c r="I366" s="158"/>
      <c r="J366" s="159">
        <f t="shared" si="100"/>
        <v>0</v>
      </c>
      <c r="K366" s="160"/>
      <c r="L366" s="30"/>
      <c r="M366" s="161" t="s">
        <v>1</v>
      </c>
      <c r="N366" s="162" t="s">
        <v>37</v>
      </c>
      <c r="O366" s="58"/>
      <c r="P366" s="163">
        <f t="shared" si="101"/>
        <v>0</v>
      </c>
      <c r="Q366" s="163">
        <v>0</v>
      </c>
      <c r="R366" s="163">
        <f t="shared" si="102"/>
        <v>0</v>
      </c>
      <c r="S366" s="163">
        <v>0</v>
      </c>
      <c r="T366" s="164">
        <f t="shared" si="103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65" t="s">
        <v>243</v>
      </c>
      <c r="AT366" s="165" t="s">
        <v>213</v>
      </c>
      <c r="AU366" s="165" t="s">
        <v>84</v>
      </c>
      <c r="AY366" s="14" t="s">
        <v>211</v>
      </c>
      <c r="BE366" s="166">
        <f t="shared" si="104"/>
        <v>0</v>
      </c>
      <c r="BF366" s="166">
        <f t="shared" si="105"/>
        <v>0</v>
      </c>
      <c r="BG366" s="166">
        <f t="shared" si="106"/>
        <v>0</v>
      </c>
      <c r="BH366" s="166">
        <f t="shared" si="107"/>
        <v>0</v>
      </c>
      <c r="BI366" s="166">
        <f t="shared" si="108"/>
        <v>0</v>
      </c>
      <c r="BJ366" s="14" t="s">
        <v>84</v>
      </c>
      <c r="BK366" s="166">
        <f t="shared" si="109"/>
        <v>0</v>
      </c>
      <c r="BL366" s="14" t="s">
        <v>243</v>
      </c>
      <c r="BM366" s="165" t="s">
        <v>1656</v>
      </c>
    </row>
    <row r="367" spans="1:65" s="2" customFormat="1" ht="37.9" customHeight="1" x14ac:dyDescent="0.2">
      <c r="A367" s="29"/>
      <c r="B367" s="152"/>
      <c r="C367" s="153" t="s">
        <v>1059</v>
      </c>
      <c r="D367" s="153" t="s">
        <v>213</v>
      </c>
      <c r="E367" s="154" t="s">
        <v>1657</v>
      </c>
      <c r="F367" s="155" t="s">
        <v>1658</v>
      </c>
      <c r="G367" s="156" t="s">
        <v>216</v>
      </c>
      <c r="H367" s="157">
        <v>14</v>
      </c>
      <c r="I367" s="158"/>
      <c r="J367" s="159">
        <f t="shared" si="100"/>
        <v>0</v>
      </c>
      <c r="K367" s="160"/>
      <c r="L367" s="30"/>
      <c r="M367" s="161" t="s">
        <v>1</v>
      </c>
      <c r="N367" s="162" t="s">
        <v>37</v>
      </c>
      <c r="O367" s="58"/>
      <c r="P367" s="163">
        <f t="shared" si="101"/>
        <v>0</v>
      </c>
      <c r="Q367" s="163">
        <v>0</v>
      </c>
      <c r="R367" s="163">
        <f t="shared" si="102"/>
        <v>0</v>
      </c>
      <c r="S367" s="163">
        <v>0</v>
      </c>
      <c r="T367" s="164">
        <f t="shared" si="103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65" t="s">
        <v>243</v>
      </c>
      <c r="AT367" s="165" t="s">
        <v>213</v>
      </c>
      <c r="AU367" s="165" t="s">
        <v>84</v>
      </c>
      <c r="AY367" s="14" t="s">
        <v>211</v>
      </c>
      <c r="BE367" s="166">
        <f t="shared" si="104"/>
        <v>0</v>
      </c>
      <c r="BF367" s="166">
        <f t="shared" si="105"/>
        <v>0</v>
      </c>
      <c r="BG367" s="166">
        <f t="shared" si="106"/>
        <v>0</v>
      </c>
      <c r="BH367" s="166">
        <f t="shared" si="107"/>
        <v>0</v>
      </c>
      <c r="BI367" s="166">
        <f t="shared" si="108"/>
        <v>0</v>
      </c>
      <c r="BJ367" s="14" t="s">
        <v>84</v>
      </c>
      <c r="BK367" s="166">
        <f t="shared" si="109"/>
        <v>0</v>
      </c>
      <c r="BL367" s="14" t="s">
        <v>243</v>
      </c>
      <c r="BM367" s="165" t="s">
        <v>1659</v>
      </c>
    </row>
    <row r="368" spans="1:65" s="2" customFormat="1" ht="37.9" customHeight="1" x14ac:dyDescent="0.2">
      <c r="A368" s="29"/>
      <c r="B368" s="152"/>
      <c r="C368" s="153" t="s">
        <v>1660</v>
      </c>
      <c r="D368" s="153" t="s">
        <v>213</v>
      </c>
      <c r="E368" s="154" t="s">
        <v>1661</v>
      </c>
      <c r="F368" s="155" t="s">
        <v>1662</v>
      </c>
      <c r="G368" s="156" t="s">
        <v>216</v>
      </c>
      <c r="H368" s="157">
        <v>163.69999999999999</v>
      </c>
      <c r="I368" s="158"/>
      <c r="J368" s="159">
        <f t="shared" si="100"/>
        <v>0</v>
      </c>
      <c r="K368" s="160"/>
      <c r="L368" s="30"/>
      <c r="M368" s="161" t="s">
        <v>1</v>
      </c>
      <c r="N368" s="162" t="s">
        <v>37</v>
      </c>
      <c r="O368" s="58"/>
      <c r="P368" s="163">
        <f t="shared" si="101"/>
        <v>0</v>
      </c>
      <c r="Q368" s="163">
        <v>0</v>
      </c>
      <c r="R368" s="163">
        <f t="shared" si="102"/>
        <v>0</v>
      </c>
      <c r="S368" s="163">
        <v>0</v>
      </c>
      <c r="T368" s="164">
        <f t="shared" si="103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65" t="s">
        <v>243</v>
      </c>
      <c r="AT368" s="165" t="s">
        <v>213</v>
      </c>
      <c r="AU368" s="165" t="s">
        <v>84</v>
      </c>
      <c r="AY368" s="14" t="s">
        <v>211</v>
      </c>
      <c r="BE368" s="166">
        <f t="shared" si="104"/>
        <v>0</v>
      </c>
      <c r="BF368" s="166">
        <f t="shared" si="105"/>
        <v>0</v>
      </c>
      <c r="BG368" s="166">
        <f t="shared" si="106"/>
        <v>0</v>
      </c>
      <c r="BH368" s="166">
        <f t="shared" si="107"/>
        <v>0</v>
      </c>
      <c r="BI368" s="166">
        <f t="shared" si="108"/>
        <v>0</v>
      </c>
      <c r="BJ368" s="14" t="s">
        <v>84</v>
      </c>
      <c r="BK368" s="166">
        <f t="shared" si="109"/>
        <v>0</v>
      </c>
      <c r="BL368" s="14" t="s">
        <v>243</v>
      </c>
      <c r="BM368" s="165" t="s">
        <v>1663</v>
      </c>
    </row>
    <row r="369" spans="1:65" s="2" customFormat="1" ht="24.2" customHeight="1" x14ac:dyDescent="0.2">
      <c r="A369" s="29"/>
      <c r="B369" s="152"/>
      <c r="C369" s="153" t="s">
        <v>1064</v>
      </c>
      <c r="D369" s="153" t="s">
        <v>213</v>
      </c>
      <c r="E369" s="154" t="s">
        <v>1664</v>
      </c>
      <c r="F369" s="155" t="s">
        <v>1665</v>
      </c>
      <c r="G369" s="156" t="s">
        <v>216</v>
      </c>
      <c r="H369" s="157">
        <v>64.5</v>
      </c>
      <c r="I369" s="158"/>
      <c r="J369" s="159">
        <f t="shared" si="100"/>
        <v>0</v>
      </c>
      <c r="K369" s="160"/>
      <c r="L369" s="30"/>
      <c r="M369" s="161" t="s">
        <v>1</v>
      </c>
      <c r="N369" s="162" t="s">
        <v>37</v>
      </c>
      <c r="O369" s="58"/>
      <c r="P369" s="163">
        <f t="shared" si="101"/>
        <v>0</v>
      </c>
      <c r="Q369" s="163">
        <v>0</v>
      </c>
      <c r="R369" s="163">
        <f t="shared" si="102"/>
        <v>0</v>
      </c>
      <c r="S369" s="163">
        <v>0</v>
      </c>
      <c r="T369" s="164">
        <f t="shared" si="103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65" t="s">
        <v>243</v>
      </c>
      <c r="AT369" s="165" t="s">
        <v>213</v>
      </c>
      <c r="AU369" s="165" t="s">
        <v>84</v>
      </c>
      <c r="AY369" s="14" t="s">
        <v>211</v>
      </c>
      <c r="BE369" s="166">
        <f t="shared" si="104"/>
        <v>0</v>
      </c>
      <c r="BF369" s="166">
        <f t="shared" si="105"/>
        <v>0</v>
      </c>
      <c r="BG369" s="166">
        <f t="shared" si="106"/>
        <v>0</v>
      </c>
      <c r="BH369" s="166">
        <f t="shared" si="107"/>
        <v>0</v>
      </c>
      <c r="BI369" s="166">
        <f t="shared" si="108"/>
        <v>0</v>
      </c>
      <c r="BJ369" s="14" t="s">
        <v>84</v>
      </c>
      <c r="BK369" s="166">
        <f t="shared" si="109"/>
        <v>0</v>
      </c>
      <c r="BL369" s="14" t="s">
        <v>243</v>
      </c>
      <c r="BM369" s="165" t="s">
        <v>1666</v>
      </c>
    </row>
    <row r="370" spans="1:65" s="2" customFormat="1" ht="24.2" customHeight="1" x14ac:dyDescent="0.2">
      <c r="A370" s="29"/>
      <c r="B370" s="152"/>
      <c r="C370" s="153" t="s">
        <v>1667</v>
      </c>
      <c r="D370" s="153" t="s">
        <v>213</v>
      </c>
      <c r="E370" s="154" t="s">
        <v>1668</v>
      </c>
      <c r="F370" s="155" t="s">
        <v>1669</v>
      </c>
      <c r="G370" s="156" t="s">
        <v>414</v>
      </c>
      <c r="H370" s="178"/>
      <c r="I370" s="158"/>
      <c r="J370" s="159">
        <f t="shared" si="100"/>
        <v>0</v>
      </c>
      <c r="K370" s="160"/>
      <c r="L370" s="30"/>
      <c r="M370" s="161" t="s">
        <v>1</v>
      </c>
      <c r="N370" s="162" t="s">
        <v>37</v>
      </c>
      <c r="O370" s="58"/>
      <c r="P370" s="163">
        <f t="shared" si="101"/>
        <v>0</v>
      </c>
      <c r="Q370" s="163">
        <v>0</v>
      </c>
      <c r="R370" s="163">
        <f t="shared" si="102"/>
        <v>0</v>
      </c>
      <c r="S370" s="163">
        <v>0</v>
      </c>
      <c r="T370" s="164">
        <f t="shared" si="103"/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65" t="s">
        <v>243</v>
      </c>
      <c r="AT370" s="165" t="s">
        <v>213</v>
      </c>
      <c r="AU370" s="165" t="s">
        <v>84</v>
      </c>
      <c r="AY370" s="14" t="s">
        <v>211</v>
      </c>
      <c r="BE370" s="166">
        <f t="shared" si="104"/>
        <v>0</v>
      </c>
      <c r="BF370" s="166">
        <f t="shared" si="105"/>
        <v>0</v>
      </c>
      <c r="BG370" s="166">
        <f t="shared" si="106"/>
        <v>0</v>
      </c>
      <c r="BH370" s="166">
        <f t="shared" si="107"/>
        <v>0</v>
      </c>
      <c r="BI370" s="166">
        <f t="shared" si="108"/>
        <v>0</v>
      </c>
      <c r="BJ370" s="14" t="s">
        <v>84</v>
      </c>
      <c r="BK370" s="166">
        <f t="shared" si="109"/>
        <v>0</v>
      </c>
      <c r="BL370" s="14" t="s">
        <v>243</v>
      </c>
      <c r="BM370" s="165" t="s">
        <v>1670</v>
      </c>
    </row>
    <row r="371" spans="1:65" s="12" customFormat="1" ht="22.9" customHeight="1" x14ac:dyDescent="0.2">
      <c r="B371" s="139"/>
      <c r="D371" s="140" t="s">
        <v>70</v>
      </c>
      <c r="E371" s="150" t="s">
        <v>672</v>
      </c>
      <c r="F371" s="150" t="s">
        <v>673</v>
      </c>
      <c r="I371" s="142"/>
      <c r="J371" s="151">
        <f>BK371</f>
        <v>0</v>
      </c>
      <c r="L371" s="139"/>
      <c r="M371" s="144"/>
      <c r="N371" s="145"/>
      <c r="O371" s="145"/>
      <c r="P371" s="146">
        <f>SUM(P372:P397)</f>
        <v>0</v>
      </c>
      <c r="Q371" s="145"/>
      <c r="R371" s="146">
        <f>SUM(R372:R397)</f>
        <v>0</v>
      </c>
      <c r="S371" s="145"/>
      <c r="T371" s="147">
        <f>SUM(T372:T397)</f>
        <v>0</v>
      </c>
      <c r="AR371" s="140" t="s">
        <v>84</v>
      </c>
      <c r="AT371" s="148" t="s">
        <v>70</v>
      </c>
      <c r="AU371" s="148" t="s">
        <v>78</v>
      </c>
      <c r="AY371" s="140" t="s">
        <v>211</v>
      </c>
      <c r="BK371" s="149">
        <f>SUM(BK372:BK397)</f>
        <v>0</v>
      </c>
    </row>
    <row r="372" spans="1:65" s="2" customFormat="1" ht="33" customHeight="1" x14ac:dyDescent="0.2">
      <c r="A372" s="29"/>
      <c r="B372" s="152"/>
      <c r="C372" s="153" t="s">
        <v>1068</v>
      </c>
      <c r="D372" s="153" t="s">
        <v>213</v>
      </c>
      <c r="E372" s="154" t="s">
        <v>1671</v>
      </c>
      <c r="F372" s="155" t="s">
        <v>1672</v>
      </c>
      <c r="G372" s="156" t="s">
        <v>385</v>
      </c>
      <c r="H372" s="157">
        <v>30</v>
      </c>
      <c r="I372" s="158"/>
      <c r="J372" s="159">
        <f t="shared" ref="J372:J397" si="110">ROUND(I372*H372,2)</f>
        <v>0</v>
      </c>
      <c r="K372" s="160"/>
      <c r="L372" s="30"/>
      <c r="M372" s="161" t="s">
        <v>1</v>
      </c>
      <c r="N372" s="162" t="s">
        <v>37</v>
      </c>
      <c r="O372" s="58"/>
      <c r="P372" s="163">
        <f t="shared" ref="P372:P397" si="111">O372*H372</f>
        <v>0</v>
      </c>
      <c r="Q372" s="163">
        <v>0</v>
      </c>
      <c r="R372" s="163">
        <f t="shared" ref="R372:R397" si="112">Q372*H372</f>
        <v>0</v>
      </c>
      <c r="S372" s="163">
        <v>0</v>
      </c>
      <c r="T372" s="164">
        <f t="shared" ref="T372:T397" si="113">S372*H372</f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65" t="s">
        <v>243</v>
      </c>
      <c r="AT372" s="165" t="s">
        <v>213</v>
      </c>
      <c r="AU372" s="165" t="s">
        <v>84</v>
      </c>
      <c r="AY372" s="14" t="s">
        <v>211</v>
      </c>
      <c r="BE372" s="166">
        <f t="shared" ref="BE372:BE397" si="114">IF(N372="základná",J372,0)</f>
        <v>0</v>
      </c>
      <c r="BF372" s="166">
        <f t="shared" ref="BF372:BF397" si="115">IF(N372="znížená",J372,0)</f>
        <v>0</v>
      </c>
      <c r="BG372" s="166">
        <f t="shared" ref="BG372:BG397" si="116">IF(N372="zákl. prenesená",J372,0)</f>
        <v>0</v>
      </c>
      <c r="BH372" s="166">
        <f t="shared" ref="BH372:BH397" si="117">IF(N372="zníž. prenesená",J372,0)</f>
        <v>0</v>
      </c>
      <c r="BI372" s="166">
        <f t="shared" ref="BI372:BI397" si="118">IF(N372="nulová",J372,0)</f>
        <v>0</v>
      </c>
      <c r="BJ372" s="14" t="s">
        <v>84</v>
      </c>
      <c r="BK372" s="166">
        <f t="shared" ref="BK372:BK397" si="119">ROUND(I372*H372,2)</f>
        <v>0</v>
      </c>
      <c r="BL372" s="14" t="s">
        <v>243</v>
      </c>
      <c r="BM372" s="165" t="s">
        <v>1673</v>
      </c>
    </row>
    <row r="373" spans="1:65" s="2" customFormat="1" ht="62.65" customHeight="1" x14ac:dyDescent="0.2">
      <c r="A373" s="29"/>
      <c r="B373" s="152"/>
      <c r="C373" s="167" t="s">
        <v>1674</v>
      </c>
      <c r="D373" s="167" t="s">
        <v>401</v>
      </c>
      <c r="E373" s="168" t="s">
        <v>863</v>
      </c>
      <c r="F373" s="169" t="s">
        <v>1675</v>
      </c>
      <c r="G373" s="170" t="s">
        <v>385</v>
      </c>
      <c r="H373" s="171">
        <v>6</v>
      </c>
      <c r="I373" s="172"/>
      <c r="J373" s="173">
        <f t="shared" si="110"/>
        <v>0</v>
      </c>
      <c r="K373" s="174"/>
      <c r="L373" s="175"/>
      <c r="M373" s="176" t="s">
        <v>1</v>
      </c>
      <c r="N373" s="177" t="s">
        <v>37</v>
      </c>
      <c r="O373" s="58"/>
      <c r="P373" s="163">
        <f t="shared" si="111"/>
        <v>0</v>
      </c>
      <c r="Q373" s="163">
        <v>0</v>
      </c>
      <c r="R373" s="163">
        <f t="shared" si="112"/>
        <v>0</v>
      </c>
      <c r="S373" s="163">
        <v>0</v>
      </c>
      <c r="T373" s="164">
        <f t="shared" si="113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65" t="s">
        <v>280</v>
      </c>
      <c r="AT373" s="165" t="s">
        <v>401</v>
      </c>
      <c r="AU373" s="165" t="s">
        <v>84</v>
      </c>
      <c r="AY373" s="14" t="s">
        <v>211</v>
      </c>
      <c r="BE373" s="166">
        <f t="shared" si="114"/>
        <v>0</v>
      </c>
      <c r="BF373" s="166">
        <f t="shared" si="115"/>
        <v>0</v>
      </c>
      <c r="BG373" s="166">
        <f t="shared" si="116"/>
        <v>0</v>
      </c>
      <c r="BH373" s="166">
        <f t="shared" si="117"/>
        <v>0</v>
      </c>
      <c r="BI373" s="166">
        <f t="shared" si="118"/>
        <v>0</v>
      </c>
      <c r="BJ373" s="14" t="s">
        <v>84</v>
      </c>
      <c r="BK373" s="166">
        <f t="shared" si="119"/>
        <v>0</v>
      </c>
      <c r="BL373" s="14" t="s">
        <v>243</v>
      </c>
      <c r="BM373" s="165" t="s">
        <v>1676</v>
      </c>
    </row>
    <row r="374" spans="1:65" s="2" customFormat="1" ht="62.65" customHeight="1" x14ac:dyDescent="0.2">
      <c r="A374" s="29"/>
      <c r="B374" s="152"/>
      <c r="C374" s="167" t="s">
        <v>1071</v>
      </c>
      <c r="D374" s="167" t="s">
        <v>401</v>
      </c>
      <c r="E374" s="168" t="s">
        <v>872</v>
      </c>
      <c r="F374" s="169" t="s">
        <v>1677</v>
      </c>
      <c r="G374" s="170" t="s">
        <v>385</v>
      </c>
      <c r="H374" s="171">
        <v>21</v>
      </c>
      <c r="I374" s="172"/>
      <c r="J374" s="173">
        <f t="shared" si="110"/>
        <v>0</v>
      </c>
      <c r="K374" s="174"/>
      <c r="L374" s="175"/>
      <c r="M374" s="176" t="s">
        <v>1</v>
      </c>
      <c r="N374" s="177" t="s">
        <v>37</v>
      </c>
      <c r="O374" s="58"/>
      <c r="P374" s="163">
        <f t="shared" si="111"/>
        <v>0</v>
      </c>
      <c r="Q374" s="163">
        <v>0</v>
      </c>
      <c r="R374" s="163">
        <f t="shared" si="112"/>
        <v>0</v>
      </c>
      <c r="S374" s="163">
        <v>0</v>
      </c>
      <c r="T374" s="164">
        <f t="shared" si="113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65" t="s">
        <v>280</v>
      </c>
      <c r="AT374" s="165" t="s">
        <v>401</v>
      </c>
      <c r="AU374" s="165" t="s">
        <v>84</v>
      </c>
      <c r="AY374" s="14" t="s">
        <v>211</v>
      </c>
      <c r="BE374" s="166">
        <f t="shared" si="114"/>
        <v>0</v>
      </c>
      <c r="BF374" s="166">
        <f t="shared" si="115"/>
        <v>0</v>
      </c>
      <c r="BG374" s="166">
        <f t="shared" si="116"/>
        <v>0</v>
      </c>
      <c r="BH374" s="166">
        <f t="shared" si="117"/>
        <v>0</v>
      </c>
      <c r="BI374" s="166">
        <f t="shared" si="118"/>
        <v>0</v>
      </c>
      <c r="BJ374" s="14" t="s">
        <v>84</v>
      </c>
      <c r="BK374" s="166">
        <f t="shared" si="119"/>
        <v>0</v>
      </c>
      <c r="BL374" s="14" t="s">
        <v>243</v>
      </c>
      <c r="BM374" s="165" t="s">
        <v>1678</v>
      </c>
    </row>
    <row r="375" spans="1:65" s="2" customFormat="1" ht="62.65" customHeight="1" x14ac:dyDescent="0.2">
      <c r="A375" s="29"/>
      <c r="B375" s="152"/>
      <c r="C375" s="167" t="s">
        <v>1679</v>
      </c>
      <c r="D375" s="167" t="s">
        <v>401</v>
      </c>
      <c r="E375" s="168" t="s">
        <v>921</v>
      </c>
      <c r="F375" s="169" t="s">
        <v>1680</v>
      </c>
      <c r="G375" s="170" t="s">
        <v>385</v>
      </c>
      <c r="H375" s="171">
        <v>2</v>
      </c>
      <c r="I375" s="172"/>
      <c r="J375" s="173">
        <f t="shared" si="110"/>
        <v>0</v>
      </c>
      <c r="K375" s="174"/>
      <c r="L375" s="175"/>
      <c r="M375" s="176" t="s">
        <v>1</v>
      </c>
      <c r="N375" s="177" t="s">
        <v>37</v>
      </c>
      <c r="O375" s="58"/>
      <c r="P375" s="163">
        <f t="shared" si="111"/>
        <v>0</v>
      </c>
      <c r="Q375" s="163">
        <v>0</v>
      </c>
      <c r="R375" s="163">
        <f t="shared" si="112"/>
        <v>0</v>
      </c>
      <c r="S375" s="163">
        <v>0</v>
      </c>
      <c r="T375" s="164">
        <f t="shared" si="113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65" t="s">
        <v>280</v>
      </c>
      <c r="AT375" s="165" t="s">
        <v>401</v>
      </c>
      <c r="AU375" s="165" t="s">
        <v>84</v>
      </c>
      <c r="AY375" s="14" t="s">
        <v>211</v>
      </c>
      <c r="BE375" s="166">
        <f t="shared" si="114"/>
        <v>0</v>
      </c>
      <c r="BF375" s="166">
        <f t="shared" si="115"/>
        <v>0</v>
      </c>
      <c r="BG375" s="166">
        <f t="shared" si="116"/>
        <v>0</v>
      </c>
      <c r="BH375" s="166">
        <f t="shared" si="117"/>
        <v>0</v>
      </c>
      <c r="BI375" s="166">
        <f t="shared" si="118"/>
        <v>0</v>
      </c>
      <c r="BJ375" s="14" t="s">
        <v>84</v>
      </c>
      <c r="BK375" s="166">
        <f t="shared" si="119"/>
        <v>0</v>
      </c>
      <c r="BL375" s="14" t="s">
        <v>243</v>
      </c>
      <c r="BM375" s="165" t="s">
        <v>1681</v>
      </c>
    </row>
    <row r="376" spans="1:65" s="2" customFormat="1" ht="62.65" customHeight="1" x14ac:dyDescent="0.2">
      <c r="A376" s="29"/>
      <c r="B376" s="152"/>
      <c r="C376" s="167" t="s">
        <v>1075</v>
      </c>
      <c r="D376" s="167" t="s">
        <v>401</v>
      </c>
      <c r="E376" s="168" t="s">
        <v>946</v>
      </c>
      <c r="F376" s="169" t="s">
        <v>1682</v>
      </c>
      <c r="G376" s="170" t="s">
        <v>385</v>
      </c>
      <c r="H376" s="171">
        <v>1</v>
      </c>
      <c r="I376" s="172"/>
      <c r="J376" s="173">
        <f t="shared" si="110"/>
        <v>0</v>
      </c>
      <c r="K376" s="174"/>
      <c r="L376" s="175"/>
      <c r="M376" s="176" t="s">
        <v>1</v>
      </c>
      <c r="N376" s="177" t="s">
        <v>37</v>
      </c>
      <c r="O376" s="58"/>
      <c r="P376" s="163">
        <f t="shared" si="111"/>
        <v>0</v>
      </c>
      <c r="Q376" s="163">
        <v>0</v>
      </c>
      <c r="R376" s="163">
        <f t="shared" si="112"/>
        <v>0</v>
      </c>
      <c r="S376" s="163">
        <v>0</v>
      </c>
      <c r="T376" s="164">
        <f t="shared" si="113"/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65" t="s">
        <v>280</v>
      </c>
      <c r="AT376" s="165" t="s">
        <v>401</v>
      </c>
      <c r="AU376" s="165" t="s">
        <v>84</v>
      </c>
      <c r="AY376" s="14" t="s">
        <v>211</v>
      </c>
      <c r="BE376" s="166">
        <f t="shared" si="114"/>
        <v>0</v>
      </c>
      <c r="BF376" s="166">
        <f t="shared" si="115"/>
        <v>0</v>
      </c>
      <c r="BG376" s="166">
        <f t="shared" si="116"/>
        <v>0</v>
      </c>
      <c r="BH376" s="166">
        <f t="shared" si="117"/>
        <v>0</v>
      </c>
      <c r="BI376" s="166">
        <f t="shared" si="118"/>
        <v>0</v>
      </c>
      <c r="BJ376" s="14" t="s">
        <v>84</v>
      </c>
      <c r="BK376" s="166">
        <f t="shared" si="119"/>
        <v>0</v>
      </c>
      <c r="BL376" s="14" t="s">
        <v>243</v>
      </c>
      <c r="BM376" s="165" t="s">
        <v>1683</v>
      </c>
    </row>
    <row r="377" spans="1:65" s="2" customFormat="1" ht="33" customHeight="1" x14ac:dyDescent="0.2">
      <c r="A377" s="29"/>
      <c r="B377" s="152"/>
      <c r="C377" s="153" t="s">
        <v>1684</v>
      </c>
      <c r="D377" s="153" t="s">
        <v>213</v>
      </c>
      <c r="E377" s="154" t="s">
        <v>1685</v>
      </c>
      <c r="F377" s="155" t="s">
        <v>1686</v>
      </c>
      <c r="G377" s="156" t="s">
        <v>385</v>
      </c>
      <c r="H377" s="157">
        <v>23</v>
      </c>
      <c r="I377" s="158"/>
      <c r="J377" s="159">
        <f t="shared" si="110"/>
        <v>0</v>
      </c>
      <c r="K377" s="160"/>
      <c r="L377" s="30"/>
      <c r="M377" s="161" t="s">
        <v>1</v>
      </c>
      <c r="N377" s="162" t="s">
        <v>37</v>
      </c>
      <c r="O377" s="58"/>
      <c r="P377" s="163">
        <f t="shared" si="111"/>
        <v>0</v>
      </c>
      <c r="Q377" s="163">
        <v>0</v>
      </c>
      <c r="R377" s="163">
        <f t="shared" si="112"/>
        <v>0</v>
      </c>
      <c r="S377" s="163">
        <v>0</v>
      </c>
      <c r="T377" s="164">
        <f t="shared" si="113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65" t="s">
        <v>243</v>
      </c>
      <c r="AT377" s="165" t="s">
        <v>213</v>
      </c>
      <c r="AU377" s="165" t="s">
        <v>84</v>
      </c>
      <c r="AY377" s="14" t="s">
        <v>211</v>
      </c>
      <c r="BE377" s="166">
        <f t="shared" si="114"/>
        <v>0</v>
      </c>
      <c r="BF377" s="166">
        <f t="shared" si="115"/>
        <v>0</v>
      </c>
      <c r="BG377" s="166">
        <f t="shared" si="116"/>
        <v>0</v>
      </c>
      <c r="BH377" s="166">
        <f t="shared" si="117"/>
        <v>0</v>
      </c>
      <c r="BI377" s="166">
        <f t="shared" si="118"/>
        <v>0</v>
      </c>
      <c r="BJ377" s="14" t="s">
        <v>84</v>
      </c>
      <c r="BK377" s="166">
        <f t="shared" si="119"/>
        <v>0</v>
      </c>
      <c r="BL377" s="14" t="s">
        <v>243</v>
      </c>
      <c r="BM377" s="165" t="s">
        <v>1687</v>
      </c>
    </row>
    <row r="378" spans="1:65" s="2" customFormat="1" ht="76.349999999999994" customHeight="1" x14ac:dyDescent="0.2">
      <c r="A378" s="29"/>
      <c r="B378" s="152"/>
      <c r="C378" s="167" t="s">
        <v>1076</v>
      </c>
      <c r="D378" s="167" t="s">
        <v>401</v>
      </c>
      <c r="E378" s="168" t="s">
        <v>1060</v>
      </c>
      <c r="F378" s="169" t="s">
        <v>1688</v>
      </c>
      <c r="G378" s="170" t="s">
        <v>385</v>
      </c>
      <c r="H378" s="171">
        <v>1</v>
      </c>
      <c r="I378" s="172"/>
      <c r="J378" s="173">
        <f t="shared" si="110"/>
        <v>0</v>
      </c>
      <c r="K378" s="174"/>
      <c r="L378" s="175"/>
      <c r="M378" s="176" t="s">
        <v>1</v>
      </c>
      <c r="N378" s="177" t="s">
        <v>37</v>
      </c>
      <c r="O378" s="58"/>
      <c r="P378" s="163">
        <f t="shared" si="111"/>
        <v>0</v>
      </c>
      <c r="Q378" s="163">
        <v>0</v>
      </c>
      <c r="R378" s="163">
        <f t="shared" si="112"/>
        <v>0</v>
      </c>
      <c r="S378" s="163">
        <v>0</v>
      </c>
      <c r="T378" s="164">
        <f t="shared" si="113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65" t="s">
        <v>280</v>
      </c>
      <c r="AT378" s="165" t="s">
        <v>401</v>
      </c>
      <c r="AU378" s="165" t="s">
        <v>84</v>
      </c>
      <c r="AY378" s="14" t="s">
        <v>211</v>
      </c>
      <c r="BE378" s="166">
        <f t="shared" si="114"/>
        <v>0</v>
      </c>
      <c r="BF378" s="166">
        <f t="shared" si="115"/>
        <v>0</v>
      </c>
      <c r="BG378" s="166">
        <f t="shared" si="116"/>
        <v>0</v>
      </c>
      <c r="BH378" s="166">
        <f t="shared" si="117"/>
        <v>0</v>
      </c>
      <c r="BI378" s="166">
        <f t="shared" si="118"/>
        <v>0</v>
      </c>
      <c r="BJ378" s="14" t="s">
        <v>84</v>
      </c>
      <c r="BK378" s="166">
        <f t="shared" si="119"/>
        <v>0</v>
      </c>
      <c r="BL378" s="14" t="s">
        <v>243</v>
      </c>
      <c r="BM378" s="165" t="s">
        <v>1689</v>
      </c>
    </row>
    <row r="379" spans="1:65" s="2" customFormat="1" ht="66.75" customHeight="1" x14ac:dyDescent="0.2">
      <c r="A379" s="29"/>
      <c r="B379" s="152"/>
      <c r="C379" s="167" t="s">
        <v>1690</v>
      </c>
      <c r="D379" s="167" t="s">
        <v>401</v>
      </c>
      <c r="E379" s="168" t="s">
        <v>1079</v>
      </c>
      <c r="F379" s="169" t="s">
        <v>1691</v>
      </c>
      <c r="G379" s="170" t="s">
        <v>385</v>
      </c>
      <c r="H379" s="171">
        <v>2</v>
      </c>
      <c r="I379" s="172"/>
      <c r="J379" s="173">
        <f t="shared" si="110"/>
        <v>0</v>
      </c>
      <c r="K379" s="174"/>
      <c r="L379" s="175"/>
      <c r="M379" s="176" t="s">
        <v>1</v>
      </c>
      <c r="N379" s="177" t="s">
        <v>37</v>
      </c>
      <c r="O379" s="58"/>
      <c r="P379" s="163">
        <f t="shared" si="111"/>
        <v>0</v>
      </c>
      <c r="Q379" s="163">
        <v>0</v>
      </c>
      <c r="R379" s="163">
        <f t="shared" si="112"/>
        <v>0</v>
      </c>
      <c r="S379" s="163">
        <v>0</v>
      </c>
      <c r="T379" s="164">
        <f t="shared" si="113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65" t="s">
        <v>280</v>
      </c>
      <c r="AT379" s="165" t="s">
        <v>401</v>
      </c>
      <c r="AU379" s="165" t="s">
        <v>84</v>
      </c>
      <c r="AY379" s="14" t="s">
        <v>211</v>
      </c>
      <c r="BE379" s="166">
        <f t="shared" si="114"/>
        <v>0</v>
      </c>
      <c r="BF379" s="166">
        <f t="shared" si="115"/>
        <v>0</v>
      </c>
      <c r="BG379" s="166">
        <f t="shared" si="116"/>
        <v>0</v>
      </c>
      <c r="BH379" s="166">
        <f t="shared" si="117"/>
        <v>0</v>
      </c>
      <c r="BI379" s="166">
        <f t="shared" si="118"/>
        <v>0</v>
      </c>
      <c r="BJ379" s="14" t="s">
        <v>84</v>
      </c>
      <c r="BK379" s="166">
        <f t="shared" si="119"/>
        <v>0</v>
      </c>
      <c r="BL379" s="14" t="s">
        <v>243</v>
      </c>
      <c r="BM379" s="165" t="s">
        <v>1692</v>
      </c>
    </row>
    <row r="380" spans="1:65" s="2" customFormat="1" ht="76.349999999999994" customHeight="1" x14ac:dyDescent="0.2">
      <c r="A380" s="29"/>
      <c r="B380" s="152"/>
      <c r="C380" s="167" t="s">
        <v>1078</v>
      </c>
      <c r="D380" s="167" t="s">
        <v>401</v>
      </c>
      <c r="E380" s="168" t="s">
        <v>1108</v>
      </c>
      <c r="F380" s="169" t="s">
        <v>1693</v>
      </c>
      <c r="G380" s="170" t="s">
        <v>385</v>
      </c>
      <c r="H380" s="171">
        <v>2</v>
      </c>
      <c r="I380" s="172"/>
      <c r="J380" s="173">
        <f t="shared" si="110"/>
        <v>0</v>
      </c>
      <c r="K380" s="174"/>
      <c r="L380" s="175"/>
      <c r="M380" s="176" t="s">
        <v>1</v>
      </c>
      <c r="N380" s="177" t="s">
        <v>37</v>
      </c>
      <c r="O380" s="58"/>
      <c r="P380" s="163">
        <f t="shared" si="111"/>
        <v>0</v>
      </c>
      <c r="Q380" s="163">
        <v>0</v>
      </c>
      <c r="R380" s="163">
        <f t="shared" si="112"/>
        <v>0</v>
      </c>
      <c r="S380" s="163">
        <v>0</v>
      </c>
      <c r="T380" s="164">
        <f t="shared" si="113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65" t="s">
        <v>280</v>
      </c>
      <c r="AT380" s="165" t="s">
        <v>401</v>
      </c>
      <c r="AU380" s="165" t="s">
        <v>84</v>
      </c>
      <c r="AY380" s="14" t="s">
        <v>211</v>
      </c>
      <c r="BE380" s="166">
        <f t="shared" si="114"/>
        <v>0</v>
      </c>
      <c r="BF380" s="166">
        <f t="shared" si="115"/>
        <v>0</v>
      </c>
      <c r="BG380" s="166">
        <f t="shared" si="116"/>
        <v>0</v>
      </c>
      <c r="BH380" s="166">
        <f t="shared" si="117"/>
        <v>0</v>
      </c>
      <c r="BI380" s="166">
        <f t="shared" si="118"/>
        <v>0</v>
      </c>
      <c r="BJ380" s="14" t="s">
        <v>84</v>
      </c>
      <c r="BK380" s="166">
        <f t="shared" si="119"/>
        <v>0</v>
      </c>
      <c r="BL380" s="14" t="s">
        <v>243</v>
      </c>
      <c r="BM380" s="165" t="s">
        <v>1694</v>
      </c>
    </row>
    <row r="381" spans="1:65" s="2" customFormat="1" ht="76.349999999999994" customHeight="1" x14ac:dyDescent="0.2">
      <c r="A381" s="29"/>
      <c r="B381" s="152"/>
      <c r="C381" s="167" t="s">
        <v>1695</v>
      </c>
      <c r="D381" s="167" t="s">
        <v>401</v>
      </c>
      <c r="E381" s="168" t="s">
        <v>1126</v>
      </c>
      <c r="F381" s="169" t="s">
        <v>1696</v>
      </c>
      <c r="G381" s="170" t="s">
        <v>385</v>
      </c>
      <c r="H381" s="171">
        <v>1</v>
      </c>
      <c r="I381" s="172"/>
      <c r="J381" s="173">
        <f t="shared" si="110"/>
        <v>0</v>
      </c>
      <c r="K381" s="174"/>
      <c r="L381" s="175"/>
      <c r="M381" s="176" t="s">
        <v>1</v>
      </c>
      <c r="N381" s="177" t="s">
        <v>37</v>
      </c>
      <c r="O381" s="58"/>
      <c r="P381" s="163">
        <f t="shared" si="111"/>
        <v>0</v>
      </c>
      <c r="Q381" s="163">
        <v>0</v>
      </c>
      <c r="R381" s="163">
        <f t="shared" si="112"/>
        <v>0</v>
      </c>
      <c r="S381" s="163">
        <v>0</v>
      </c>
      <c r="T381" s="164">
        <f t="shared" si="113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65" t="s">
        <v>280</v>
      </c>
      <c r="AT381" s="165" t="s">
        <v>401</v>
      </c>
      <c r="AU381" s="165" t="s">
        <v>84</v>
      </c>
      <c r="AY381" s="14" t="s">
        <v>211</v>
      </c>
      <c r="BE381" s="166">
        <f t="shared" si="114"/>
        <v>0</v>
      </c>
      <c r="BF381" s="166">
        <f t="shared" si="115"/>
        <v>0</v>
      </c>
      <c r="BG381" s="166">
        <f t="shared" si="116"/>
        <v>0</v>
      </c>
      <c r="BH381" s="166">
        <f t="shared" si="117"/>
        <v>0</v>
      </c>
      <c r="BI381" s="166">
        <f t="shared" si="118"/>
        <v>0</v>
      </c>
      <c r="BJ381" s="14" t="s">
        <v>84</v>
      </c>
      <c r="BK381" s="166">
        <f t="shared" si="119"/>
        <v>0</v>
      </c>
      <c r="BL381" s="14" t="s">
        <v>243</v>
      </c>
      <c r="BM381" s="165" t="s">
        <v>1697</v>
      </c>
    </row>
    <row r="382" spans="1:65" s="2" customFormat="1" ht="66.75" customHeight="1" x14ac:dyDescent="0.2">
      <c r="A382" s="29"/>
      <c r="B382" s="152"/>
      <c r="C382" s="167" t="s">
        <v>1083</v>
      </c>
      <c r="D382" s="167" t="s">
        <v>401</v>
      </c>
      <c r="E382" s="168" t="s">
        <v>1698</v>
      </c>
      <c r="F382" s="169" t="s">
        <v>1699</v>
      </c>
      <c r="G382" s="170" t="s">
        <v>385</v>
      </c>
      <c r="H382" s="171">
        <v>3</v>
      </c>
      <c r="I382" s="172"/>
      <c r="J382" s="173">
        <f t="shared" si="110"/>
        <v>0</v>
      </c>
      <c r="K382" s="174"/>
      <c r="L382" s="175"/>
      <c r="M382" s="176" t="s">
        <v>1</v>
      </c>
      <c r="N382" s="177" t="s">
        <v>37</v>
      </c>
      <c r="O382" s="58"/>
      <c r="P382" s="163">
        <f t="shared" si="111"/>
        <v>0</v>
      </c>
      <c r="Q382" s="163">
        <v>0</v>
      </c>
      <c r="R382" s="163">
        <f t="shared" si="112"/>
        <v>0</v>
      </c>
      <c r="S382" s="163">
        <v>0</v>
      </c>
      <c r="T382" s="164">
        <f t="shared" si="113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65" t="s">
        <v>280</v>
      </c>
      <c r="AT382" s="165" t="s">
        <v>401</v>
      </c>
      <c r="AU382" s="165" t="s">
        <v>84</v>
      </c>
      <c r="AY382" s="14" t="s">
        <v>211</v>
      </c>
      <c r="BE382" s="166">
        <f t="shared" si="114"/>
        <v>0</v>
      </c>
      <c r="BF382" s="166">
        <f t="shared" si="115"/>
        <v>0</v>
      </c>
      <c r="BG382" s="166">
        <f t="shared" si="116"/>
        <v>0</v>
      </c>
      <c r="BH382" s="166">
        <f t="shared" si="117"/>
        <v>0</v>
      </c>
      <c r="BI382" s="166">
        <f t="shared" si="118"/>
        <v>0</v>
      </c>
      <c r="BJ382" s="14" t="s">
        <v>84</v>
      </c>
      <c r="BK382" s="166">
        <f t="shared" si="119"/>
        <v>0</v>
      </c>
      <c r="BL382" s="14" t="s">
        <v>243</v>
      </c>
      <c r="BM382" s="165" t="s">
        <v>1700</v>
      </c>
    </row>
    <row r="383" spans="1:65" s="2" customFormat="1" ht="66.75" customHeight="1" x14ac:dyDescent="0.2">
      <c r="A383" s="29"/>
      <c r="B383" s="152"/>
      <c r="C383" s="167" t="s">
        <v>1701</v>
      </c>
      <c r="D383" s="167" t="s">
        <v>401</v>
      </c>
      <c r="E383" s="168" t="s">
        <v>1702</v>
      </c>
      <c r="F383" s="169" t="s">
        <v>1703</v>
      </c>
      <c r="G383" s="170" t="s">
        <v>385</v>
      </c>
      <c r="H383" s="171">
        <v>14</v>
      </c>
      <c r="I383" s="172"/>
      <c r="J383" s="173">
        <f t="shared" si="110"/>
        <v>0</v>
      </c>
      <c r="K383" s="174"/>
      <c r="L383" s="175"/>
      <c r="M383" s="176" t="s">
        <v>1</v>
      </c>
      <c r="N383" s="177" t="s">
        <v>37</v>
      </c>
      <c r="O383" s="58"/>
      <c r="P383" s="163">
        <f t="shared" si="111"/>
        <v>0</v>
      </c>
      <c r="Q383" s="163">
        <v>0</v>
      </c>
      <c r="R383" s="163">
        <f t="shared" si="112"/>
        <v>0</v>
      </c>
      <c r="S383" s="163">
        <v>0</v>
      </c>
      <c r="T383" s="164">
        <f t="shared" si="113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65" t="s">
        <v>280</v>
      </c>
      <c r="AT383" s="165" t="s">
        <v>401</v>
      </c>
      <c r="AU383" s="165" t="s">
        <v>84</v>
      </c>
      <c r="AY383" s="14" t="s">
        <v>211</v>
      </c>
      <c r="BE383" s="166">
        <f t="shared" si="114"/>
        <v>0</v>
      </c>
      <c r="BF383" s="166">
        <f t="shared" si="115"/>
        <v>0</v>
      </c>
      <c r="BG383" s="166">
        <f t="shared" si="116"/>
        <v>0</v>
      </c>
      <c r="BH383" s="166">
        <f t="shared" si="117"/>
        <v>0</v>
      </c>
      <c r="BI383" s="166">
        <f t="shared" si="118"/>
        <v>0</v>
      </c>
      <c r="BJ383" s="14" t="s">
        <v>84</v>
      </c>
      <c r="BK383" s="166">
        <f t="shared" si="119"/>
        <v>0</v>
      </c>
      <c r="BL383" s="14" t="s">
        <v>243</v>
      </c>
      <c r="BM383" s="165" t="s">
        <v>1704</v>
      </c>
    </row>
    <row r="384" spans="1:65" s="2" customFormat="1" ht="33" customHeight="1" x14ac:dyDescent="0.2">
      <c r="A384" s="29"/>
      <c r="B384" s="152"/>
      <c r="C384" s="153" t="s">
        <v>1087</v>
      </c>
      <c r="D384" s="153" t="s">
        <v>213</v>
      </c>
      <c r="E384" s="154" t="s">
        <v>1705</v>
      </c>
      <c r="F384" s="155" t="s">
        <v>1706</v>
      </c>
      <c r="G384" s="156" t="s">
        <v>385</v>
      </c>
      <c r="H384" s="157">
        <v>1</v>
      </c>
      <c r="I384" s="158"/>
      <c r="J384" s="159">
        <f t="shared" si="110"/>
        <v>0</v>
      </c>
      <c r="K384" s="160"/>
      <c r="L384" s="30"/>
      <c r="M384" s="161" t="s">
        <v>1</v>
      </c>
      <c r="N384" s="162" t="s">
        <v>37</v>
      </c>
      <c r="O384" s="58"/>
      <c r="P384" s="163">
        <f t="shared" si="111"/>
        <v>0</v>
      </c>
      <c r="Q384" s="163">
        <v>0</v>
      </c>
      <c r="R384" s="163">
        <f t="shared" si="112"/>
        <v>0</v>
      </c>
      <c r="S384" s="163">
        <v>0</v>
      </c>
      <c r="T384" s="164">
        <f t="shared" si="113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65" t="s">
        <v>243</v>
      </c>
      <c r="AT384" s="165" t="s">
        <v>213</v>
      </c>
      <c r="AU384" s="165" t="s">
        <v>84</v>
      </c>
      <c r="AY384" s="14" t="s">
        <v>211</v>
      </c>
      <c r="BE384" s="166">
        <f t="shared" si="114"/>
        <v>0</v>
      </c>
      <c r="BF384" s="166">
        <f t="shared" si="115"/>
        <v>0</v>
      </c>
      <c r="BG384" s="166">
        <f t="shared" si="116"/>
        <v>0</v>
      </c>
      <c r="BH384" s="166">
        <f t="shared" si="117"/>
        <v>0</v>
      </c>
      <c r="BI384" s="166">
        <f t="shared" si="118"/>
        <v>0</v>
      </c>
      <c r="BJ384" s="14" t="s">
        <v>84</v>
      </c>
      <c r="BK384" s="166">
        <f t="shared" si="119"/>
        <v>0</v>
      </c>
      <c r="BL384" s="14" t="s">
        <v>243</v>
      </c>
      <c r="BM384" s="165" t="s">
        <v>1707</v>
      </c>
    </row>
    <row r="385" spans="1:65" s="2" customFormat="1" ht="76.349999999999994" customHeight="1" x14ac:dyDescent="0.2">
      <c r="A385" s="29"/>
      <c r="B385" s="152"/>
      <c r="C385" s="167" t="s">
        <v>1708</v>
      </c>
      <c r="D385" s="167" t="s">
        <v>401</v>
      </c>
      <c r="E385" s="168" t="s">
        <v>965</v>
      </c>
      <c r="F385" s="169" t="s">
        <v>1709</v>
      </c>
      <c r="G385" s="170" t="s">
        <v>385</v>
      </c>
      <c r="H385" s="171">
        <v>1</v>
      </c>
      <c r="I385" s="172"/>
      <c r="J385" s="173">
        <f t="shared" si="110"/>
        <v>0</v>
      </c>
      <c r="K385" s="174"/>
      <c r="L385" s="175"/>
      <c r="M385" s="176" t="s">
        <v>1</v>
      </c>
      <c r="N385" s="177" t="s">
        <v>37</v>
      </c>
      <c r="O385" s="58"/>
      <c r="P385" s="163">
        <f t="shared" si="111"/>
        <v>0</v>
      </c>
      <c r="Q385" s="163">
        <v>0</v>
      </c>
      <c r="R385" s="163">
        <f t="shared" si="112"/>
        <v>0</v>
      </c>
      <c r="S385" s="163">
        <v>0</v>
      </c>
      <c r="T385" s="164">
        <f t="shared" si="113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65" t="s">
        <v>280</v>
      </c>
      <c r="AT385" s="165" t="s">
        <v>401</v>
      </c>
      <c r="AU385" s="165" t="s">
        <v>84</v>
      </c>
      <c r="AY385" s="14" t="s">
        <v>211</v>
      </c>
      <c r="BE385" s="166">
        <f t="shared" si="114"/>
        <v>0</v>
      </c>
      <c r="BF385" s="166">
        <f t="shared" si="115"/>
        <v>0</v>
      </c>
      <c r="BG385" s="166">
        <f t="shared" si="116"/>
        <v>0</v>
      </c>
      <c r="BH385" s="166">
        <f t="shared" si="117"/>
        <v>0</v>
      </c>
      <c r="BI385" s="166">
        <f t="shared" si="118"/>
        <v>0</v>
      </c>
      <c r="BJ385" s="14" t="s">
        <v>84</v>
      </c>
      <c r="BK385" s="166">
        <f t="shared" si="119"/>
        <v>0</v>
      </c>
      <c r="BL385" s="14" t="s">
        <v>243</v>
      </c>
      <c r="BM385" s="165" t="s">
        <v>1710</v>
      </c>
    </row>
    <row r="386" spans="1:65" s="2" customFormat="1" ht="24.2" customHeight="1" x14ac:dyDescent="0.2">
      <c r="A386" s="29"/>
      <c r="B386" s="152"/>
      <c r="C386" s="153" t="s">
        <v>1090</v>
      </c>
      <c r="D386" s="153" t="s">
        <v>213</v>
      </c>
      <c r="E386" s="154" t="s">
        <v>1711</v>
      </c>
      <c r="F386" s="155" t="s">
        <v>1712</v>
      </c>
      <c r="G386" s="156" t="s">
        <v>385</v>
      </c>
      <c r="H386" s="157">
        <v>1</v>
      </c>
      <c r="I386" s="158"/>
      <c r="J386" s="159">
        <f t="shared" si="110"/>
        <v>0</v>
      </c>
      <c r="K386" s="160"/>
      <c r="L386" s="30"/>
      <c r="M386" s="161" t="s">
        <v>1</v>
      </c>
      <c r="N386" s="162" t="s">
        <v>37</v>
      </c>
      <c r="O386" s="58"/>
      <c r="P386" s="163">
        <f t="shared" si="111"/>
        <v>0</v>
      </c>
      <c r="Q386" s="163">
        <v>0</v>
      </c>
      <c r="R386" s="163">
        <f t="shared" si="112"/>
        <v>0</v>
      </c>
      <c r="S386" s="163">
        <v>0</v>
      </c>
      <c r="T386" s="164">
        <f t="shared" si="113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65" t="s">
        <v>243</v>
      </c>
      <c r="AT386" s="165" t="s">
        <v>213</v>
      </c>
      <c r="AU386" s="165" t="s">
        <v>84</v>
      </c>
      <c r="AY386" s="14" t="s">
        <v>211</v>
      </c>
      <c r="BE386" s="166">
        <f t="shared" si="114"/>
        <v>0</v>
      </c>
      <c r="BF386" s="166">
        <f t="shared" si="115"/>
        <v>0</v>
      </c>
      <c r="BG386" s="166">
        <f t="shared" si="116"/>
        <v>0</v>
      </c>
      <c r="BH386" s="166">
        <f t="shared" si="117"/>
        <v>0</v>
      </c>
      <c r="BI386" s="166">
        <f t="shared" si="118"/>
        <v>0</v>
      </c>
      <c r="BJ386" s="14" t="s">
        <v>84</v>
      </c>
      <c r="BK386" s="166">
        <f t="shared" si="119"/>
        <v>0</v>
      </c>
      <c r="BL386" s="14" t="s">
        <v>243</v>
      </c>
      <c r="BM386" s="165" t="s">
        <v>1713</v>
      </c>
    </row>
    <row r="387" spans="1:65" s="2" customFormat="1" ht="37.9" customHeight="1" x14ac:dyDescent="0.2">
      <c r="A387" s="29"/>
      <c r="B387" s="152"/>
      <c r="C387" s="167" t="s">
        <v>1714</v>
      </c>
      <c r="D387" s="167" t="s">
        <v>401</v>
      </c>
      <c r="E387" s="168" t="s">
        <v>1150</v>
      </c>
      <c r="F387" s="169" t="s">
        <v>1715</v>
      </c>
      <c r="G387" s="170" t="s">
        <v>385</v>
      </c>
      <c r="H387" s="171">
        <v>1</v>
      </c>
      <c r="I387" s="172"/>
      <c r="J387" s="173">
        <f t="shared" si="110"/>
        <v>0</v>
      </c>
      <c r="K387" s="174"/>
      <c r="L387" s="175"/>
      <c r="M387" s="176" t="s">
        <v>1</v>
      </c>
      <c r="N387" s="177" t="s">
        <v>37</v>
      </c>
      <c r="O387" s="58"/>
      <c r="P387" s="163">
        <f t="shared" si="111"/>
        <v>0</v>
      </c>
      <c r="Q387" s="163">
        <v>0</v>
      </c>
      <c r="R387" s="163">
        <f t="shared" si="112"/>
        <v>0</v>
      </c>
      <c r="S387" s="163">
        <v>0</v>
      </c>
      <c r="T387" s="164">
        <f t="shared" si="113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65" t="s">
        <v>280</v>
      </c>
      <c r="AT387" s="165" t="s">
        <v>401</v>
      </c>
      <c r="AU387" s="165" t="s">
        <v>84</v>
      </c>
      <c r="AY387" s="14" t="s">
        <v>211</v>
      </c>
      <c r="BE387" s="166">
        <f t="shared" si="114"/>
        <v>0</v>
      </c>
      <c r="BF387" s="166">
        <f t="shared" si="115"/>
        <v>0</v>
      </c>
      <c r="BG387" s="166">
        <f t="shared" si="116"/>
        <v>0</v>
      </c>
      <c r="BH387" s="166">
        <f t="shared" si="117"/>
        <v>0</v>
      </c>
      <c r="BI387" s="166">
        <f t="shared" si="118"/>
        <v>0</v>
      </c>
      <c r="BJ387" s="14" t="s">
        <v>84</v>
      </c>
      <c r="BK387" s="166">
        <f t="shared" si="119"/>
        <v>0</v>
      </c>
      <c r="BL387" s="14" t="s">
        <v>243</v>
      </c>
      <c r="BM387" s="165" t="s">
        <v>1716</v>
      </c>
    </row>
    <row r="388" spans="1:65" s="2" customFormat="1" ht="24.2" customHeight="1" x14ac:dyDescent="0.2">
      <c r="A388" s="29"/>
      <c r="B388" s="152"/>
      <c r="C388" s="153" t="s">
        <v>1094</v>
      </c>
      <c r="D388" s="153" t="s">
        <v>213</v>
      </c>
      <c r="E388" s="154" t="s">
        <v>1717</v>
      </c>
      <c r="F388" s="155" t="s">
        <v>1718</v>
      </c>
      <c r="G388" s="156" t="s">
        <v>385</v>
      </c>
      <c r="H388" s="157">
        <v>2</v>
      </c>
      <c r="I388" s="158"/>
      <c r="J388" s="159">
        <f t="shared" si="110"/>
        <v>0</v>
      </c>
      <c r="K388" s="160"/>
      <c r="L388" s="30"/>
      <c r="M388" s="161" t="s">
        <v>1</v>
      </c>
      <c r="N388" s="162" t="s">
        <v>37</v>
      </c>
      <c r="O388" s="58"/>
      <c r="P388" s="163">
        <f t="shared" si="111"/>
        <v>0</v>
      </c>
      <c r="Q388" s="163">
        <v>0</v>
      </c>
      <c r="R388" s="163">
        <f t="shared" si="112"/>
        <v>0</v>
      </c>
      <c r="S388" s="163">
        <v>0</v>
      </c>
      <c r="T388" s="164">
        <f t="shared" si="113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65" t="s">
        <v>243</v>
      </c>
      <c r="AT388" s="165" t="s">
        <v>213</v>
      </c>
      <c r="AU388" s="165" t="s">
        <v>84</v>
      </c>
      <c r="AY388" s="14" t="s">
        <v>211</v>
      </c>
      <c r="BE388" s="166">
        <f t="shared" si="114"/>
        <v>0</v>
      </c>
      <c r="BF388" s="166">
        <f t="shared" si="115"/>
        <v>0</v>
      </c>
      <c r="BG388" s="166">
        <f t="shared" si="116"/>
        <v>0</v>
      </c>
      <c r="BH388" s="166">
        <f t="shared" si="117"/>
        <v>0</v>
      </c>
      <c r="BI388" s="166">
        <f t="shared" si="118"/>
        <v>0</v>
      </c>
      <c r="BJ388" s="14" t="s">
        <v>84</v>
      </c>
      <c r="BK388" s="166">
        <f t="shared" si="119"/>
        <v>0</v>
      </c>
      <c r="BL388" s="14" t="s">
        <v>243</v>
      </c>
      <c r="BM388" s="165" t="s">
        <v>1719</v>
      </c>
    </row>
    <row r="389" spans="1:65" s="2" customFormat="1" ht="76.349999999999994" customHeight="1" x14ac:dyDescent="0.2">
      <c r="A389" s="29"/>
      <c r="B389" s="152"/>
      <c r="C389" s="167" t="s">
        <v>1720</v>
      </c>
      <c r="D389" s="167" t="s">
        <v>401</v>
      </c>
      <c r="E389" s="168" t="s">
        <v>982</v>
      </c>
      <c r="F389" s="169" t="s">
        <v>1721</v>
      </c>
      <c r="G389" s="170" t="s">
        <v>385</v>
      </c>
      <c r="H389" s="171">
        <v>2</v>
      </c>
      <c r="I389" s="172"/>
      <c r="J389" s="173">
        <f t="shared" si="110"/>
        <v>0</v>
      </c>
      <c r="K389" s="174"/>
      <c r="L389" s="175"/>
      <c r="M389" s="176" t="s">
        <v>1</v>
      </c>
      <c r="N389" s="177" t="s">
        <v>37</v>
      </c>
      <c r="O389" s="58"/>
      <c r="P389" s="163">
        <f t="shared" si="111"/>
        <v>0</v>
      </c>
      <c r="Q389" s="163">
        <v>0</v>
      </c>
      <c r="R389" s="163">
        <f t="shared" si="112"/>
        <v>0</v>
      </c>
      <c r="S389" s="163">
        <v>0</v>
      </c>
      <c r="T389" s="164">
        <f t="shared" si="113"/>
        <v>0</v>
      </c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R389" s="165" t="s">
        <v>280</v>
      </c>
      <c r="AT389" s="165" t="s">
        <v>401</v>
      </c>
      <c r="AU389" s="165" t="s">
        <v>84</v>
      </c>
      <c r="AY389" s="14" t="s">
        <v>211</v>
      </c>
      <c r="BE389" s="166">
        <f t="shared" si="114"/>
        <v>0</v>
      </c>
      <c r="BF389" s="166">
        <f t="shared" si="115"/>
        <v>0</v>
      </c>
      <c r="BG389" s="166">
        <f t="shared" si="116"/>
        <v>0</v>
      </c>
      <c r="BH389" s="166">
        <f t="shared" si="117"/>
        <v>0</v>
      </c>
      <c r="BI389" s="166">
        <f t="shared" si="118"/>
        <v>0</v>
      </c>
      <c r="BJ389" s="14" t="s">
        <v>84</v>
      </c>
      <c r="BK389" s="166">
        <f t="shared" si="119"/>
        <v>0</v>
      </c>
      <c r="BL389" s="14" t="s">
        <v>243</v>
      </c>
      <c r="BM389" s="165" t="s">
        <v>1722</v>
      </c>
    </row>
    <row r="390" spans="1:65" s="2" customFormat="1" ht="24.2" customHeight="1" x14ac:dyDescent="0.2">
      <c r="A390" s="29"/>
      <c r="B390" s="152"/>
      <c r="C390" s="153" t="s">
        <v>1097</v>
      </c>
      <c r="D390" s="153" t="s">
        <v>213</v>
      </c>
      <c r="E390" s="154" t="s">
        <v>1723</v>
      </c>
      <c r="F390" s="155" t="s">
        <v>1724</v>
      </c>
      <c r="G390" s="156" t="s">
        <v>216</v>
      </c>
      <c r="H390" s="157">
        <v>26.21</v>
      </c>
      <c r="I390" s="158"/>
      <c r="J390" s="159">
        <f t="shared" si="110"/>
        <v>0</v>
      </c>
      <c r="K390" s="160"/>
      <c r="L390" s="30"/>
      <c r="M390" s="161" t="s">
        <v>1</v>
      </c>
      <c r="N390" s="162" t="s">
        <v>37</v>
      </c>
      <c r="O390" s="58"/>
      <c r="P390" s="163">
        <f t="shared" si="111"/>
        <v>0</v>
      </c>
      <c r="Q390" s="163">
        <v>0</v>
      </c>
      <c r="R390" s="163">
        <f t="shared" si="112"/>
        <v>0</v>
      </c>
      <c r="S390" s="163">
        <v>0</v>
      </c>
      <c r="T390" s="164">
        <f t="shared" si="113"/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65" t="s">
        <v>243</v>
      </c>
      <c r="AT390" s="165" t="s">
        <v>213</v>
      </c>
      <c r="AU390" s="165" t="s">
        <v>84</v>
      </c>
      <c r="AY390" s="14" t="s">
        <v>211</v>
      </c>
      <c r="BE390" s="166">
        <f t="shared" si="114"/>
        <v>0</v>
      </c>
      <c r="BF390" s="166">
        <f t="shared" si="115"/>
        <v>0</v>
      </c>
      <c r="BG390" s="166">
        <f t="shared" si="116"/>
        <v>0</v>
      </c>
      <c r="BH390" s="166">
        <f t="shared" si="117"/>
        <v>0</v>
      </c>
      <c r="BI390" s="166">
        <f t="shared" si="118"/>
        <v>0</v>
      </c>
      <c r="BJ390" s="14" t="s">
        <v>84</v>
      </c>
      <c r="BK390" s="166">
        <f t="shared" si="119"/>
        <v>0</v>
      </c>
      <c r="BL390" s="14" t="s">
        <v>243</v>
      </c>
      <c r="BM390" s="165" t="s">
        <v>1725</v>
      </c>
    </row>
    <row r="391" spans="1:65" s="2" customFormat="1" ht="62.65" customHeight="1" x14ac:dyDescent="0.2">
      <c r="A391" s="29"/>
      <c r="B391" s="152"/>
      <c r="C391" s="153" t="s">
        <v>1726</v>
      </c>
      <c r="D391" s="153" t="s">
        <v>213</v>
      </c>
      <c r="E391" s="154" t="s">
        <v>1727</v>
      </c>
      <c r="F391" s="155" t="s">
        <v>1728</v>
      </c>
      <c r="G391" s="156" t="s">
        <v>385</v>
      </c>
      <c r="H391" s="157">
        <v>1</v>
      </c>
      <c r="I391" s="158"/>
      <c r="J391" s="159">
        <f t="shared" si="110"/>
        <v>0</v>
      </c>
      <c r="K391" s="160"/>
      <c r="L391" s="30"/>
      <c r="M391" s="161" t="s">
        <v>1</v>
      </c>
      <c r="N391" s="162" t="s">
        <v>37</v>
      </c>
      <c r="O391" s="58"/>
      <c r="P391" s="163">
        <f t="shared" si="111"/>
        <v>0</v>
      </c>
      <c r="Q391" s="163">
        <v>0</v>
      </c>
      <c r="R391" s="163">
        <f t="shared" si="112"/>
        <v>0</v>
      </c>
      <c r="S391" s="163">
        <v>0</v>
      </c>
      <c r="T391" s="164">
        <f t="shared" si="113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65" t="s">
        <v>243</v>
      </c>
      <c r="AT391" s="165" t="s">
        <v>213</v>
      </c>
      <c r="AU391" s="165" t="s">
        <v>84</v>
      </c>
      <c r="AY391" s="14" t="s">
        <v>211</v>
      </c>
      <c r="BE391" s="166">
        <f t="shared" si="114"/>
        <v>0</v>
      </c>
      <c r="BF391" s="166">
        <f t="shared" si="115"/>
        <v>0</v>
      </c>
      <c r="BG391" s="166">
        <f t="shared" si="116"/>
        <v>0</v>
      </c>
      <c r="BH391" s="166">
        <f t="shared" si="117"/>
        <v>0</v>
      </c>
      <c r="BI391" s="166">
        <f t="shared" si="118"/>
        <v>0</v>
      </c>
      <c r="BJ391" s="14" t="s">
        <v>84</v>
      </c>
      <c r="BK391" s="166">
        <f t="shared" si="119"/>
        <v>0</v>
      </c>
      <c r="BL391" s="14" t="s">
        <v>243</v>
      </c>
      <c r="BM391" s="165" t="s">
        <v>1729</v>
      </c>
    </row>
    <row r="392" spans="1:65" s="2" customFormat="1" ht="24.2" customHeight="1" x14ac:dyDescent="0.2">
      <c r="A392" s="29"/>
      <c r="B392" s="152"/>
      <c r="C392" s="153" t="s">
        <v>1101</v>
      </c>
      <c r="D392" s="153" t="s">
        <v>213</v>
      </c>
      <c r="E392" s="154" t="s">
        <v>1730</v>
      </c>
      <c r="F392" s="155" t="s">
        <v>1731</v>
      </c>
      <c r="G392" s="156" t="s">
        <v>385</v>
      </c>
      <c r="H392" s="157">
        <v>17</v>
      </c>
      <c r="I392" s="158"/>
      <c r="J392" s="159">
        <f t="shared" si="110"/>
        <v>0</v>
      </c>
      <c r="K392" s="160"/>
      <c r="L392" s="30"/>
      <c r="M392" s="161" t="s">
        <v>1</v>
      </c>
      <c r="N392" s="162" t="s">
        <v>37</v>
      </c>
      <c r="O392" s="58"/>
      <c r="P392" s="163">
        <f t="shared" si="111"/>
        <v>0</v>
      </c>
      <c r="Q392" s="163">
        <v>0</v>
      </c>
      <c r="R392" s="163">
        <f t="shared" si="112"/>
        <v>0</v>
      </c>
      <c r="S392" s="163">
        <v>0</v>
      </c>
      <c r="T392" s="164">
        <f t="shared" si="113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65" t="s">
        <v>243</v>
      </c>
      <c r="AT392" s="165" t="s">
        <v>213</v>
      </c>
      <c r="AU392" s="165" t="s">
        <v>84</v>
      </c>
      <c r="AY392" s="14" t="s">
        <v>211</v>
      </c>
      <c r="BE392" s="166">
        <f t="shared" si="114"/>
        <v>0</v>
      </c>
      <c r="BF392" s="166">
        <f t="shared" si="115"/>
        <v>0</v>
      </c>
      <c r="BG392" s="166">
        <f t="shared" si="116"/>
        <v>0</v>
      </c>
      <c r="BH392" s="166">
        <f t="shared" si="117"/>
        <v>0</v>
      </c>
      <c r="BI392" s="166">
        <f t="shared" si="118"/>
        <v>0</v>
      </c>
      <c r="BJ392" s="14" t="s">
        <v>84</v>
      </c>
      <c r="BK392" s="166">
        <f t="shared" si="119"/>
        <v>0</v>
      </c>
      <c r="BL392" s="14" t="s">
        <v>243</v>
      </c>
      <c r="BM392" s="165" t="s">
        <v>1732</v>
      </c>
    </row>
    <row r="393" spans="1:65" s="2" customFormat="1" ht="24.2" customHeight="1" x14ac:dyDescent="0.2">
      <c r="A393" s="29"/>
      <c r="B393" s="152"/>
      <c r="C393" s="153" t="s">
        <v>1733</v>
      </c>
      <c r="D393" s="153" t="s">
        <v>213</v>
      </c>
      <c r="E393" s="154" t="s">
        <v>1734</v>
      </c>
      <c r="F393" s="155" t="s">
        <v>1735</v>
      </c>
      <c r="G393" s="156" t="s">
        <v>385</v>
      </c>
      <c r="H393" s="157">
        <v>17</v>
      </c>
      <c r="I393" s="158"/>
      <c r="J393" s="159">
        <f t="shared" si="110"/>
        <v>0</v>
      </c>
      <c r="K393" s="160"/>
      <c r="L393" s="30"/>
      <c r="M393" s="161" t="s">
        <v>1</v>
      </c>
      <c r="N393" s="162" t="s">
        <v>37</v>
      </c>
      <c r="O393" s="58"/>
      <c r="P393" s="163">
        <f t="shared" si="111"/>
        <v>0</v>
      </c>
      <c r="Q393" s="163">
        <v>0</v>
      </c>
      <c r="R393" s="163">
        <f t="shared" si="112"/>
        <v>0</v>
      </c>
      <c r="S393" s="163">
        <v>0</v>
      </c>
      <c r="T393" s="164">
        <f t="shared" si="113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65" t="s">
        <v>243</v>
      </c>
      <c r="AT393" s="165" t="s">
        <v>213</v>
      </c>
      <c r="AU393" s="165" t="s">
        <v>84</v>
      </c>
      <c r="AY393" s="14" t="s">
        <v>211</v>
      </c>
      <c r="BE393" s="166">
        <f t="shared" si="114"/>
        <v>0</v>
      </c>
      <c r="BF393" s="166">
        <f t="shared" si="115"/>
        <v>0</v>
      </c>
      <c r="BG393" s="166">
        <f t="shared" si="116"/>
        <v>0</v>
      </c>
      <c r="BH393" s="166">
        <f t="shared" si="117"/>
        <v>0</v>
      </c>
      <c r="BI393" s="166">
        <f t="shared" si="118"/>
        <v>0</v>
      </c>
      <c r="BJ393" s="14" t="s">
        <v>84</v>
      </c>
      <c r="BK393" s="166">
        <f t="shared" si="119"/>
        <v>0</v>
      </c>
      <c r="BL393" s="14" t="s">
        <v>243</v>
      </c>
      <c r="BM393" s="165" t="s">
        <v>1736</v>
      </c>
    </row>
    <row r="394" spans="1:65" s="2" customFormat="1" ht="24.2" customHeight="1" x14ac:dyDescent="0.2">
      <c r="A394" s="29"/>
      <c r="B394" s="152"/>
      <c r="C394" s="153" t="s">
        <v>1104</v>
      </c>
      <c r="D394" s="153" t="s">
        <v>213</v>
      </c>
      <c r="E394" s="154" t="s">
        <v>1737</v>
      </c>
      <c r="F394" s="155" t="s">
        <v>1738</v>
      </c>
      <c r="G394" s="156" t="s">
        <v>257</v>
      </c>
      <c r="H394" s="157">
        <v>25</v>
      </c>
      <c r="I394" s="158"/>
      <c r="J394" s="159">
        <f t="shared" si="110"/>
        <v>0</v>
      </c>
      <c r="K394" s="160"/>
      <c r="L394" s="30"/>
      <c r="M394" s="161" t="s">
        <v>1</v>
      </c>
      <c r="N394" s="162" t="s">
        <v>37</v>
      </c>
      <c r="O394" s="58"/>
      <c r="P394" s="163">
        <f t="shared" si="111"/>
        <v>0</v>
      </c>
      <c r="Q394" s="163">
        <v>0</v>
      </c>
      <c r="R394" s="163">
        <f t="shared" si="112"/>
        <v>0</v>
      </c>
      <c r="S394" s="163">
        <v>0</v>
      </c>
      <c r="T394" s="164">
        <f t="shared" si="113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65" t="s">
        <v>243</v>
      </c>
      <c r="AT394" s="165" t="s">
        <v>213</v>
      </c>
      <c r="AU394" s="165" t="s">
        <v>84</v>
      </c>
      <c r="AY394" s="14" t="s">
        <v>211</v>
      </c>
      <c r="BE394" s="166">
        <f t="shared" si="114"/>
        <v>0</v>
      </c>
      <c r="BF394" s="166">
        <f t="shared" si="115"/>
        <v>0</v>
      </c>
      <c r="BG394" s="166">
        <f t="shared" si="116"/>
        <v>0</v>
      </c>
      <c r="BH394" s="166">
        <f t="shared" si="117"/>
        <v>0</v>
      </c>
      <c r="BI394" s="166">
        <f t="shared" si="118"/>
        <v>0</v>
      </c>
      <c r="BJ394" s="14" t="s">
        <v>84</v>
      </c>
      <c r="BK394" s="166">
        <f t="shared" si="119"/>
        <v>0</v>
      </c>
      <c r="BL394" s="14" t="s">
        <v>243</v>
      </c>
      <c r="BM394" s="165" t="s">
        <v>1739</v>
      </c>
    </row>
    <row r="395" spans="1:65" s="2" customFormat="1" ht="37.9" customHeight="1" x14ac:dyDescent="0.2">
      <c r="A395" s="29"/>
      <c r="B395" s="152"/>
      <c r="C395" s="153" t="s">
        <v>1740</v>
      </c>
      <c r="D395" s="153" t="s">
        <v>213</v>
      </c>
      <c r="E395" s="154" t="s">
        <v>1741</v>
      </c>
      <c r="F395" s="155" t="s">
        <v>1742</v>
      </c>
      <c r="G395" s="156" t="s">
        <v>385</v>
      </c>
      <c r="H395" s="157">
        <v>72</v>
      </c>
      <c r="I395" s="158"/>
      <c r="J395" s="159">
        <f t="shared" si="110"/>
        <v>0</v>
      </c>
      <c r="K395" s="160"/>
      <c r="L395" s="30"/>
      <c r="M395" s="161" t="s">
        <v>1</v>
      </c>
      <c r="N395" s="162" t="s">
        <v>37</v>
      </c>
      <c r="O395" s="58"/>
      <c r="P395" s="163">
        <f t="shared" si="111"/>
        <v>0</v>
      </c>
      <c r="Q395" s="163">
        <v>0</v>
      </c>
      <c r="R395" s="163">
        <f t="shared" si="112"/>
        <v>0</v>
      </c>
      <c r="S395" s="163">
        <v>0</v>
      </c>
      <c r="T395" s="164">
        <f t="shared" si="113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65" t="s">
        <v>243</v>
      </c>
      <c r="AT395" s="165" t="s">
        <v>213</v>
      </c>
      <c r="AU395" s="165" t="s">
        <v>84</v>
      </c>
      <c r="AY395" s="14" t="s">
        <v>211</v>
      </c>
      <c r="BE395" s="166">
        <f t="shared" si="114"/>
        <v>0</v>
      </c>
      <c r="BF395" s="166">
        <f t="shared" si="115"/>
        <v>0</v>
      </c>
      <c r="BG395" s="166">
        <f t="shared" si="116"/>
        <v>0</v>
      </c>
      <c r="BH395" s="166">
        <f t="shared" si="117"/>
        <v>0</v>
      </c>
      <c r="BI395" s="166">
        <f t="shared" si="118"/>
        <v>0</v>
      </c>
      <c r="BJ395" s="14" t="s">
        <v>84</v>
      </c>
      <c r="BK395" s="166">
        <f t="shared" si="119"/>
        <v>0</v>
      </c>
      <c r="BL395" s="14" t="s">
        <v>243</v>
      </c>
      <c r="BM395" s="165" t="s">
        <v>1743</v>
      </c>
    </row>
    <row r="396" spans="1:65" s="2" customFormat="1" ht="16.5" customHeight="1" x14ac:dyDescent="0.2">
      <c r="A396" s="29"/>
      <c r="B396" s="152"/>
      <c r="C396" s="153" t="s">
        <v>1106</v>
      </c>
      <c r="D396" s="153" t="s">
        <v>213</v>
      </c>
      <c r="E396" s="154" t="s">
        <v>1744</v>
      </c>
      <c r="F396" s="155" t="s">
        <v>1745</v>
      </c>
      <c r="G396" s="156" t="s">
        <v>216</v>
      </c>
      <c r="H396" s="157">
        <v>26.5</v>
      </c>
      <c r="I396" s="158"/>
      <c r="J396" s="159">
        <f t="shared" si="110"/>
        <v>0</v>
      </c>
      <c r="K396" s="160"/>
      <c r="L396" s="30"/>
      <c r="M396" s="161" t="s">
        <v>1</v>
      </c>
      <c r="N396" s="162" t="s">
        <v>37</v>
      </c>
      <c r="O396" s="58"/>
      <c r="P396" s="163">
        <f t="shared" si="111"/>
        <v>0</v>
      </c>
      <c r="Q396" s="163">
        <v>0</v>
      </c>
      <c r="R396" s="163">
        <f t="shared" si="112"/>
        <v>0</v>
      </c>
      <c r="S396" s="163">
        <v>0</v>
      </c>
      <c r="T396" s="164">
        <f t="shared" si="113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65" t="s">
        <v>243</v>
      </c>
      <c r="AT396" s="165" t="s">
        <v>213</v>
      </c>
      <c r="AU396" s="165" t="s">
        <v>84</v>
      </c>
      <c r="AY396" s="14" t="s">
        <v>211</v>
      </c>
      <c r="BE396" s="166">
        <f t="shared" si="114"/>
        <v>0</v>
      </c>
      <c r="BF396" s="166">
        <f t="shared" si="115"/>
        <v>0</v>
      </c>
      <c r="BG396" s="166">
        <f t="shared" si="116"/>
        <v>0</v>
      </c>
      <c r="BH396" s="166">
        <f t="shared" si="117"/>
        <v>0</v>
      </c>
      <c r="BI396" s="166">
        <f t="shared" si="118"/>
        <v>0</v>
      </c>
      <c r="BJ396" s="14" t="s">
        <v>84</v>
      </c>
      <c r="BK396" s="166">
        <f t="shared" si="119"/>
        <v>0</v>
      </c>
      <c r="BL396" s="14" t="s">
        <v>243</v>
      </c>
      <c r="BM396" s="165" t="s">
        <v>1746</v>
      </c>
    </row>
    <row r="397" spans="1:65" s="2" customFormat="1" ht="24.2" customHeight="1" x14ac:dyDescent="0.2">
      <c r="A397" s="29"/>
      <c r="B397" s="152"/>
      <c r="C397" s="153" t="s">
        <v>1747</v>
      </c>
      <c r="D397" s="153" t="s">
        <v>213</v>
      </c>
      <c r="E397" s="154" t="s">
        <v>724</v>
      </c>
      <c r="F397" s="155" t="s">
        <v>725</v>
      </c>
      <c r="G397" s="156" t="s">
        <v>414</v>
      </c>
      <c r="H397" s="178"/>
      <c r="I397" s="158"/>
      <c r="J397" s="159">
        <f t="shared" si="110"/>
        <v>0</v>
      </c>
      <c r="K397" s="160"/>
      <c r="L397" s="30"/>
      <c r="M397" s="161" t="s">
        <v>1</v>
      </c>
      <c r="N397" s="162" t="s">
        <v>37</v>
      </c>
      <c r="O397" s="58"/>
      <c r="P397" s="163">
        <f t="shared" si="111"/>
        <v>0</v>
      </c>
      <c r="Q397" s="163">
        <v>0</v>
      </c>
      <c r="R397" s="163">
        <f t="shared" si="112"/>
        <v>0</v>
      </c>
      <c r="S397" s="163">
        <v>0</v>
      </c>
      <c r="T397" s="164">
        <f t="shared" si="113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65" t="s">
        <v>243</v>
      </c>
      <c r="AT397" s="165" t="s">
        <v>213</v>
      </c>
      <c r="AU397" s="165" t="s">
        <v>84</v>
      </c>
      <c r="AY397" s="14" t="s">
        <v>211</v>
      </c>
      <c r="BE397" s="166">
        <f t="shared" si="114"/>
        <v>0</v>
      </c>
      <c r="BF397" s="166">
        <f t="shared" si="115"/>
        <v>0</v>
      </c>
      <c r="BG397" s="166">
        <f t="shared" si="116"/>
        <v>0</v>
      </c>
      <c r="BH397" s="166">
        <f t="shared" si="117"/>
        <v>0</v>
      </c>
      <c r="BI397" s="166">
        <f t="shared" si="118"/>
        <v>0</v>
      </c>
      <c r="BJ397" s="14" t="s">
        <v>84</v>
      </c>
      <c r="BK397" s="166">
        <f t="shared" si="119"/>
        <v>0</v>
      </c>
      <c r="BL397" s="14" t="s">
        <v>243</v>
      </c>
      <c r="BM397" s="165" t="s">
        <v>1748</v>
      </c>
    </row>
    <row r="398" spans="1:65" s="12" customFormat="1" ht="22.9" customHeight="1" x14ac:dyDescent="0.2">
      <c r="B398" s="139"/>
      <c r="D398" s="140" t="s">
        <v>70</v>
      </c>
      <c r="E398" s="150" t="s">
        <v>629</v>
      </c>
      <c r="F398" s="150" t="s">
        <v>630</v>
      </c>
      <c r="I398" s="142"/>
      <c r="J398" s="151">
        <f>BK398</f>
        <v>0</v>
      </c>
      <c r="L398" s="139"/>
      <c r="M398" s="144"/>
      <c r="N398" s="145"/>
      <c r="O398" s="145"/>
      <c r="P398" s="146">
        <f>SUM(P399:P443)</f>
        <v>0</v>
      </c>
      <c r="Q398" s="145"/>
      <c r="R398" s="146">
        <f>SUM(R399:R443)</f>
        <v>0</v>
      </c>
      <c r="S398" s="145"/>
      <c r="T398" s="147">
        <f>SUM(T399:T443)</f>
        <v>0.11410000000000001</v>
      </c>
      <c r="AR398" s="140" t="s">
        <v>84</v>
      </c>
      <c r="AT398" s="148" t="s">
        <v>70</v>
      </c>
      <c r="AU398" s="148" t="s">
        <v>78</v>
      </c>
      <c r="AY398" s="140" t="s">
        <v>211</v>
      </c>
      <c r="BK398" s="149">
        <f>SUM(BK399:BK443)</f>
        <v>0</v>
      </c>
    </row>
    <row r="399" spans="1:65" s="2" customFormat="1" ht="37.9" customHeight="1" x14ac:dyDescent="0.2">
      <c r="A399" s="29"/>
      <c r="B399" s="152"/>
      <c r="C399" s="153" t="s">
        <v>1107</v>
      </c>
      <c r="D399" s="153" t="s">
        <v>213</v>
      </c>
      <c r="E399" s="154" t="s">
        <v>1749</v>
      </c>
      <c r="F399" s="155" t="s">
        <v>1750</v>
      </c>
      <c r="G399" s="156" t="s">
        <v>216</v>
      </c>
      <c r="H399" s="157">
        <v>44</v>
      </c>
      <c r="I399" s="158"/>
      <c r="J399" s="159">
        <f t="shared" ref="J399:J443" si="120">ROUND(I399*H399,2)</f>
        <v>0</v>
      </c>
      <c r="K399" s="160"/>
      <c r="L399" s="30"/>
      <c r="M399" s="161" t="s">
        <v>1</v>
      </c>
      <c r="N399" s="162" t="s">
        <v>37</v>
      </c>
      <c r="O399" s="58"/>
      <c r="P399" s="163">
        <f t="shared" ref="P399:P443" si="121">O399*H399</f>
        <v>0</v>
      </c>
      <c r="Q399" s="163">
        <v>0</v>
      </c>
      <c r="R399" s="163">
        <f t="shared" ref="R399:R443" si="122">Q399*H399</f>
        <v>0</v>
      </c>
      <c r="S399" s="163">
        <v>0</v>
      </c>
      <c r="T399" s="164">
        <f t="shared" ref="T399:T443" si="123">S399*H399</f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65" t="s">
        <v>243</v>
      </c>
      <c r="AT399" s="165" t="s">
        <v>213</v>
      </c>
      <c r="AU399" s="165" t="s">
        <v>84</v>
      </c>
      <c r="AY399" s="14" t="s">
        <v>211</v>
      </c>
      <c r="BE399" s="166">
        <f t="shared" ref="BE399:BE443" si="124">IF(N399="základná",J399,0)</f>
        <v>0</v>
      </c>
      <c r="BF399" s="166">
        <f t="shared" ref="BF399:BF443" si="125">IF(N399="znížená",J399,0)</f>
        <v>0</v>
      </c>
      <c r="BG399" s="166">
        <f t="shared" ref="BG399:BG443" si="126">IF(N399="zákl. prenesená",J399,0)</f>
        <v>0</v>
      </c>
      <c r="BH399" s="166">
        <f t="shared" ref="BH399:BH443" si="127">IF(N399="zníž. prenesená",J399,0)</f>
        <v>0</v>
      </c>
      <c r="BI399" s="166">
        <f t="shared" ref="BI399:BI443" si="128">IF(N399="nulová",J399,0)</f>
        <v>0</v>
      </c>
      <c r="BJ399" s="14" t="s">
        <v>84</v>
      </c>
      <c r="BK399" s="166">
        <f t="shared" ref="BK399:BK443" si="129">ROUND(I399*H399,2)</f>
        <v>0</v>
      </c>
      <c r="BL399" s="14" t="s">
        <v>243</v>
      </c>
      <c r="BM399" s="165" t="s">
        <v>1751</v>
      </c>
    </row>
    <row r="400" spans="1:65" s="2" customFormat="1" ht="37.9" customHeight="1" x14ac:dyDescent="0.2">
      <c r="A400" s="29"/>
      <c r="B400" s="152"/>
      <c r="C400" s="153" t="s">
        <v>1752</v>
      </c>
      <c r="D400" s="153" t="s">
        <v>213</v>
      </c>
      <c r="E400" s="154" t="s">
        <v>1753</v>
      </c>
      <c r="F400" s="155" t="s">
        <v>1754</v>
      </c>
      <c r="G400" s="156" t="s">
        <v>216</v>
      </c>
      <c r="H400" s="157">
        <v>17.8</v>
      </c>
      <c r="I400" s="158"/>
      <c r="J400" s="159">
        <f t="shared" si="120"/>
        <v>0</v>
      </c>
      <c r="K400" s="160"/>
      <c r="L400" s="30"/>
      <c r="M400" s="161" t="s">
        <v>1</v>
      </c>
      <c r="N400" s="162" t="s">
        <v>37</v>
      </c>
      <c r="O400" s="58"/>
      <c r="P400" s="163">
        <f t="shared" si="121"/>
        <v>0</v>
      </c>
      <c r="Q400" s="163">
        <v>0</v>
      </c>
      <c r="R400" s="163">
        <f t="shared" si="122"/>
        <v>0</v>
      </c>
      <c r="S400" s="163">
        <v>0</v>
      </c>
      <c r="T400" s="164">
        <f t="shared" si="123"/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65" t="s">
        <v>243</v>
      </c>
      <c r="AT400" s="165" t="s">
        <v>213</v>
      </c>
      <c r="AU400" s="165" t="s">
        <v>84</v>
      </c>
      <c r="AY400" s="14" t="s">
        <v>211</v>
      </c>
      <c r="BE400" s="166">
        <f t="shared" si="124"/>
        <v>0</v>
      </c>
      <c r="BF400" s="166">
        <f t="shared" si="125"/>
        <v>0</v>
      </c>
      <c r="BG400" s="166">
        <f t="shared" si="126"/>
        <v>0</v>
      </c>
      <c r="BH400" s="166">
        <f t="shared" si="127"/>
        <v>0</v>
      </c>
      <c r="BI400" s="166">
        <f t="shared" si="128"/>
        <v>0</v>
      </c>
      <c r="BJ400" s="14" t="s">
        <v>84</v>
      </c>
      <c r="BK400" s="166">
        <f t="shared" si="129"/>
        <v>0</v>
      </c>
      <c r="BL400" s="14" t="s">
        <v>243</v>
      </c>
      <c r="BM400" s="165" t="s">
        <v>1755</v>
      </c>
    </row>
    <row r="401" spans="1:65" s="2" customFormat="1" ht="24.2" customHeight="1" x14ac:dyDescent="0.2">
      <c r="A401" s="29"/>
      <c r="B401" s="152"/>
      <c r="C401" s="153" t="s">
        <v>1112</v>
      </c>
      <c r="D401" s="153" t="s">
        <v>213</v>
      </c>
      <c r="E401" s="154" t="s">
        <v>1756</v>
      </c>
      <c r="F401" s="155" t="s">
        <v>1757</v>
      </c>
      <c r="G401" s="156" t="s">
        <v>216</v>
      </c>
      <c r="H401" s="157">
        <v>54.7</v>
      </c>
      <c r="I401" s="158"/>
      <c r="J401" s="159">
        <f t="shared" si="120"/>
        <v>0</v>
      </c>
      <c r="K401" s="160"/>
      <c r="L401" s="30"/>
      <c r="M401" s="161" t="s">
        <v>1</v>
      </c>
      <c r="N401" s="162" t="s">
        <v>37</v>
      </c>
      <c r="O401" s="58"/>
      <c r="P401" s="163">
        <f t="shared" si="121"/>
        <v>0</v>
      </c>
      <c r="Q401" s="163">
        <v>0</v>
      </c>
      <c r="R401" s="163">
        <f t="shared" si="122"/>
        <v>0</v>
      </c>
      <c r="S401" s="163">
        <v>0</v>
      </c>
      <c r="T401" s="164">
        <f t="shared" si="123"/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65" t="s">
        <v>243</v>
      </c>
      <c r="AT401" s="165" t="s">
        <v>213</v>
      </c>
      <c r="AU401" s="165" t="s">
        <v>84</v>
      </c>
      <c r="AY401" s="14" t="s">
        <v>211</v>
      </c>
      <c r="BE401" s="166">
        <f t="shared" si="124"/>
        <v>0</v>
      </c>
      <c r="BF401" s="166">
        <f t="shared" si="125"/>
        <v>0</v>
      </c>
      <c r="BG401" s="166">
        <f t="shared" si="126"/>
        <v>0</v>
      </c>
      <c r="BH401" s="166">
        <f t="shared" si="127"/>
        <v>0</v>
      </c>
      <c r="BI401" s="166">
        <f t="shared" si="128"/>
        <v>0</v>
      </c>
      <c r="BJ401" s="14" t="s">
        <v>84</v>
      </c>
      <c r="BK401" s="166">
        <f t="shared" si="129"/>
        <v>0</v>
      </c>
      <c r="BL401" s="14" t="s">
        <v>243</v>
      </c>
      <c r="BM401" s="165" t="s">
        <v>1758</v>
      </c>
    </row>
    <row r="402" spans="1:65" s="2" customFormat="1" ht="24.2" customHeight="1" x14ac:dyDescent="0.2">
      <c r="A402" s="29"/>
      <c r="B402" s="152"/>
      <c r="C402" s="153" t="s">
        <v>1759</v>
      </c>
      <c r="D402" s="153" t="s">
        <v>213</v>
      </c>
      <c r="E402" s="154" t="s">
        <v>1760</v>
      </c>
      <c r="F402" s="155" t="s">
        <v>1761</v>
      </c>
      <c r="G402" s="156" t="s">
        <v>216</v>
      </c>
      <c r="H402" s="157">
        <v>16.3</v>
      </c>
      <c r="I402" s="158"/>
      <c r="J402" s="159">
        <f t="shared" si="120"/>
        <v>0</v>
      </c>
      <c r="K402" s="160"/>
      <c r="L402" s="30"/>
      <c r="M402" s="161" t="s">
        <v>1</v>
      </c>
      <c r="N402" s="162" t="s">
        <v>37</v>
      </c>
      <c r="O402" s="58"/>
      <c r="P402" s="163">
        <f t="shared" si="121"/>
        <v>0</v>
      </c>
      <c r="Q402" s="163">
        <v>0</v>
      </c>
      <c r="R402" s="163">
        <f t="shared" si="122"/>
        <v>0</v>
      </c>
      <c r="S402" s="163">
        <v>7.0000000000000001E-3</v>
      </c>
      <c r="T402" s="164">
        <f t="shared" si="123"/>
        <v>0.11410000000000001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65" t="s">
        <v>243</v>
      </c>
      <c r="AT402" s="165" t="s">
        <v>213</v>
      </c>
      <c r="AU402" s="165" t="s">
        <v>84</v>
      </c>
      <c r="AY402" s="14" t="s">
        <v>211</v>
      </c>
      <c r="BE402" s="166">
        <f t="shared" si="124"/>
        <v>0</v>
      </c>
      <c r="BF402" s="166">
        <f t="shared" si="125"/>
        <v>0</v>
      </c>
      <c r="BG402" s="166">
        <f t="shared" si="126"/>
        <v>0</v>
      </c>
      <c r="BH402" s="166">
        <f t="shared" si="127"/>
        <v>0</v>
      </c>
      <c r="BI402" s="166">
        <f t="shared" si="128"/>
        <v>0</v>
      </c>
      <c r="BJ402" s="14" t="s">
        <v>84</v>
      </c>
      <c r="BK402" s="166">
        <f t="shared" si="129"/>
        <v>0</v>
      </c>
      <c r="BL402" s="14" t="s">
        <v>243</v>
      </c>
      <c r="BM402" s="165" t="s">
        <v>1762</v>
      </c>
    </row>
    <row r="403" spans="1:65" s="2" customFormat="1" ht="37.9" customHeight="1" x14ac:dyDescent="0.2">
      <c r="A403" s="29"/>
      <c r="B403" s="152"/>
      <c r="C403" s="153" t="s">
        <v>1114</v>
      </c>
      <c r="D403" s="153" t="s">
        <v>213</v>
      </c>
      <c r="E403" s="154" t="s">
        <v>1763</v>
      </c>
      <c r="F403" s="155" t="s">
        <v>1764</v>
      </c>
      <c r="G403" s="156" t="s">
        <v>216</v>
      </c>
      <c r="H403" s="157">
        <v>89.71</v>
      </c>
      <c r="I403" s="158"/>
      <c r="J403" s="159">
        <f t="shared" si="120"/>
        <v>0</v>
      </c>
      <c r="K403" s="160"/>
      <c r="L403" s="30"/>
      <c r="M403" s="161" t="s">
        <v>1</v>
      </c>
      <c r="N403" s="162" t="s">
        <v>37</v>
      </c>
      <c r="O403" s="58"/>
      <c r="P403" s="163">
        <f t="shared" si="121"/>
        <v>0</v>
      </c>
      <c r="Q403" s="163">
        <v>0</v>
      </c>
      <c r="R403" s="163">
        <f t="shared" si="122"/>
        <v>0</v>
      </c>
      <c r="S403" s="163">
        <v>0</v>
      </c>
      <c r="T403" s="164">
        <f t="shared" si="123"/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65" t="s">
        <v>243</v>
      </c>
      <c r="AT403" s="165" t="s">
        <v>213</v>
      </c>
      <c r="AU403" s="165" t="s">
        <v>84</v>
      </c>
      <c r="AY403" s="14" t="s">
        <v>211</v>
      </c>
      <c r="BE403" s="166">
        <f t="shared" si="124"/>
        <v>0</v>
      </c>
      <c r="BF403" s="166">
        <f t="shared" si="125"/>
        <v>0</v>
      </c>
      <c r="BG403" s="166">
        <f t="shared" si="126"/>
        <v>0</v>
      </c>
      <c r="BH403" s="166">
        <f t="shared" si="127"/>
        <v>0</v>
      </c>
      <c r="BI403" s="166">
        <f t="shared" si="128"/>
        <v>0</v>
      </c>
      <c r="BJ403" s="14" t="s">
        <v>84</v>
      </c>
      <c r="BK403" s="166">
        <f t="shared" si="129"/>
        <v>0</v>
      </c>
      <c r="BL403" s="14" t="s">
        <v>243</v>
      </c>
      <c r="BM403" s="165" t="s">
        <v>1765</v>
      </c>
    </row>
    <row r="404" spans="1:65" s="2" customFormat="1" ht="24.2" customHeight="1" x14ac:dyDescent="0.2">
      <c r="A404" s="29"/>
      <c r="B404" s="152"/>
      <c r="C404" s="153" t="s">
        <v>1766</v>
      </c>
      <c r="D404" s="153" t="s">
        <v>213</v>
      </c>
      <c r="E404" s="154" t="s">
        <v>1767</v>
      </c>
      <c r="F404" s="155" t="s">
        <v>1768</v>
      </c>
      <c r="G404" s="156" t="s">
        <v>257</v>
      </c>
      <c r="H404" s="157">
        <v>5</v>
      </c>
      <c r="I404" s="158"/>
      <c r="J404" s="159">
        <f t="shared" si="120"/>
        <v>0</v>
      </c>
      <c r="K404" s="160"/>
      <c r="L404" s="30"/>
      <c r="M404" s="161" t="s">
        <v>1</v>
      </c>
      <c r="N404" s="162" t="s">
        <v>37</v>
      </c>
      <c r="O404" s="58"/>
      <c r="P404" s="163">
        <f t="shared" si="121"/>
        <v>0</v>
      </c>
      <c r="Q404" s="163">
        <v>0</v>
      </c>
      <c r="R404" s="163">
        <f t="shared" si="122"/>
        <v>0</v>
      </c>
      <c r="S404" s="163">
        <v>0</v>
      </c>
      <c r="T404" s="164">
        <f t="shared" si="123"/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65" t="s">
        <v>243</v>
      </c>
      <c r="AT404" s="165" t="s">
        <v>213</v>
      </c>
      <c r="AU404" s="165" t="s">
        <v>84</v>
      </c>
      <c r="AY404" s="14" t="s">
        <v>211</v>
      </c>
      <c r="BE404" s="166">
        <f t="shared" si="124"/>
        <v>0</v>
      </c>
      <c r="BF404" s="166">
        <f t="shared" si="125"/>
        <v>0</v>
      </c>
      <c r="BG404" s="166">
        <f t="shared" si="126"/>
        <v>0</v>
      </c>
      <c r="BH404" s="166">
        <f t="shared" si="127"/>
        <v>0</v>
      </c>
      <c r="BI404" s="166">
        <f t="shared" si="128"/>
        <v>0</v>
      </c>
      <c r="BJ404" s="14" t="s">
        <v>84</v>
      </c>
      <c r="BK404" s="166">
        <f t="shared" si="129"/>
        <v>0</v>
      </c>
      <c r="BL404" s="14" t="s">
        <v>243</v>
      </c>
      <c r="BM404" s="165" t="s">
        <v>1769</v>
      </c>
    </row>
    <row r="405" spans="1:65" s="2" customFormat="1" ht="33" customHeight="1" x14ac:dyDescent="0.2">
      <c r="A405" s="29"/>
      <c r="B405" s="152"/>
      <c r="C405" s="167" t="s">
        <v>1116</v>
      </c>
      <c r="D405" s="167" t="s">
        <v>401</v>
      </c>
      <c r="E405" s="168" t="s">
        <v>1770</v>
      </c>
      <c r="F405" s="169" t="s">
        <v>1771</v>
      </c>
      <c r="G405" s="170" t="s">
        <v>385</v>
      </c>
      <c r="H405" s="171">
        <v>1</v>
      </c>
      <c r="I405" s="172"/>
      <c r="J405" s="173">
        <f t="shared" si="120"/>
        <v>0</v>
      </c>
      <c r="K405" s="174"/>
      <c r="L405" s="175"/>
      <c r="M405" s="176" t="s">
        <v>1</v>
      </c>
      <c r="N405" s="177" t="s">
        <v>37</v>
      </c>
      <c r="O405" s="58"/>
      <c r="P405" s="163">
        <f t="shared" si="121"/>
        <v>0</v>
      </c>
      <c r="Q405" s="163">
        <v>0</v>
      </c>
      <c r="R405" s="163">
        <f t="shared" si="122"/>
        <v>0</v>
      </c>
      <c r="S405" s="163">
        <v>0</v>
      </c>
      <c r="T405" s="164">
        <f t="shared" si="123"/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65" t="s">
        <v>280</v>
      </c>
      <c r="AT405" s="165" t="s">
        <v>401</v>
      </c>
      <c r="AU405" s="165" t="s">
        <v>84</v>
      </c>
      <c r="AY405" s="14" t="s">
        <v>211</v>
      </c>
      <c r="BE405" s="166">
        <f t="shared" si="124"/>
        <v>0</v>
      </c>
      <c r="BF405" s="166">
        <f t="shared" si="125"/>
        <v>0</v>
      </c>
      <c r="BG405" s="166">
        <f t="shared" si="126"/>
        <v>0</v>
      </c>
      <c r="BH405" s="166">
        <f t="shared" si="127"/>
        <v>0</v>
      </c>
      <c r="BI405" s="166">
        <f t="shared" si="128"/>
        <v>0</v>
      </c>
      <c r="BJ405" s="14" t="s">
        <v>84</v>
      </c>
      <c r="BK405" s="166">
        <f t="shared" si="129"/>
        <v>0</v>
      </c>
      <c r="BL405" s="14" t="s">
        <v>243</v>
      </c>
      <c r="BM405" s="165" t="s">
        <v>1772</v>
      </c>
    </row>
    <row r="406" spans="1:65" s="2" customFormat="1" ht="24.2" customHeight="1" x14ac:dyDescent="0.2">
      <c r="A406" s="29"/>
      <c r="B406" s="152"/>
      <c r="C406" s="153" t="s">
        <v>1773</v>
      </c>
      <c r="D406" s="153" t="s">
        <v>213</v>
      </c>
      <c r="E406" s="154" t="s">
        <v>1774</v>
      </c>
      <c r="F406" s="155" t="s">
        <v>1775</v>
      </c>
      <c r="G406" s="156" t="s">
        <v>257</v>
      </c>
      <c r="H406" s="157">
        <v>9.6</v>
      </c>
      <c r="I406" s="158"/>
      <c r="J406" s="159">
        <f t="shared" si="120"/>
        <v>0</v>
      </c>
      <c r="K406" s="160"/>
      <c r="L406" s="30"/>
      <c r="M406" s="161" t="s">
        <v>1</v>
      </c>
      <c r="N406" s="162" t="s">
        <v>37</v>
      </c>
      <c r="O406" s="58"/>
      <c r="P406" s="163">
        <f t="shared" si="121"/>
        <v>0</v>
      </c>
      <c r="Q406" s="163">
        <v>0</v>
      </c>
      <c r="R406" s="163">
        <f t="shared" si="122"/>
        <v>0</v>
      </c>
      <c r="S406" s="163">
        <v>0</v>
      </c>
      <c r="T406" s="164">
        <f t="shared" si="123"/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65" t="s">
        <v>243</v>
      </c>
      <c r="AT406" s="165" t="s">
        <v>213</v>
      </c>
      <c r="AU406" s="165" t="s">
        <v>84</v>
      </c>
      <c r="AY406" s="14" t="s">
        <v>211</v>
      </c>
      <c r="BE406" s="166">
        <f t="shared" si="124"/>
        <v>0</v>
      </c>
      <c r="BF406" s="166">
        <f t="shared" si="125"/>
        <v>0</v>
      </c>
      <c r="BG406" s="166">
        <f t="shared" si="126"/>
        <v>0</v>
      </c>
      <c r="BH406" s="166">
        <f t="shared" si="127"/>
        <v>0</v>
      </c>
      <c r="BI406" s="166">
        <f t="shared" si="128"/>
        <v>0</v>
      </c>
      <c r="BJ406" s="14" t="s">
        <v>84</v>
      </c>
      <c r="BK406" s="166">
        <f t="shared" si="129"/>
        <v>0</v>
      </c>
      <c r="BL406" s="14" t="s">
        <v>243</v>
      </c>
      <c r="BM406" s="165" t="s">
        <v>1776</v>
      </c>
    </row>
    <row r="407" spans="1:65" s="2" customFormat="1" ht="37.9" customHeight="1" x14ac:dyDescent="0.2">
      <c r="A407" s="29"/>
      <c r="B407" s="152"/>
      <c r="C407" s="167" t="s">
        <v>1117</v>
      </c>
      <c r="D407" s="167" t="s">
        <v>401</v>
      </c>
      <c r="E407" s="168" t="s">
        <v>1777</v>
      </c>
      <c r="F407" s="169" t="s">
        <v>1778</v>
      </c>
      <c r="G407" s="170" t="s">
        <v>385</v>
      </c>
      <c r="H407" s="171">
        <v>1</v>
      </c>
      <c r="I407" s="172"/>
      <c r="J407" s="173">
        <f t="shared" si="120"/>
        <v>0</v>
      </c>
      <c r="K407" s="174"/>
      <c r="L407" s="175"/>
      <c r="M407" s="176" t="s">
        <v>1</v>
      </c>
      <c r="N407" s="177" t="s">
        <v>37</v>
      </c>
      <c r="O407" s="58"/>
      <c r="P407" s="163">
        <f t="shared" si="121"/>
        <v>0</v>
      </c>
      <c r="Q407" s="163">
        <v>0</v>
      </c>
      <c r="R407" s="163">
        <f t="shared" si="122"/>
        <v>0</v>
      </c>
      <c r="S407" s="163">
        <v>0</v>
      </c>
      <c r="T407" s="164">
        <f t="shared" si="123"/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65" t="s">
        <v>280</v>
      </c>
      <c r="AT407" s="165" t="s">
        <v>401</v>
      </c>
      <c r="AU407" s="165" t="s">
        <v>84</v>
      </c>
      <c r="AY407" s="14" t="s">
        <v>211</v>
      </c>
      <c r="BE407" s="166">
        <f t="shared" si="124"/>
        <v>0</v>
      </c>
      <c r="BF407" s="166">
        <f t="shared" si="125"/>
        <v>0</v>
      </c>
      <c r="BG407" s="166">
        <f t="shared" si="126"/>
        <v>0</v>
      </c>
      <c r="BH407" s="166">
        <f t="shared" si="127"/>
        <v>0</v>
      </c>
      <c r="BI407" s="166">
        <f t="shared" si="128"/>
        <v>0</v>
      </c>
      <c r="BJ407" s="14" t="s">
        <v>84</v>
      </c>
      <c r="BK407" s="166">
        <f t="shared" si="129"/>
        <v>0</v>
      </c>
      <c r="BL407" s="14" t="s">
        <v>243</v>
      </c>
      <c r="BM407" s="165" t="s">
        <v>1779</v>
      </c>
    </row>
    <row r="408" spans="1:65" s="2" customFormat="1" ht="37.9" customHeight="1" x14ac:dyDescent="0.2">
      <c r="A408" s="29"/>
      <c r="B408" s="152"/>
      <c r="C408" s="167" t="s">
        <v>1780</v>
      </c>
      <c r="D408" s="167" t="s">
        <v>401</v>
      </c>
      <c r="E408" s="168" t="s">
        <v>1781</v>
      </c>
      <c r="F408" s="169" t="s">
        <v>1782</v>
      </c>
      <c r="G408" s="170" t="s">
        <v>385</v>
      </c>
      <c r="H408" s="171">
        <v>1</v>
      </c>
      <c r="I408" s="172"/>
      <c r="J408" s="173">
        <f t="shared" si="120"/>
        <v>0</v>
      </c>
      <c r="K408" s="174"/>
      <c r="L408" s="175"/>
      <c r="M408" s="176" t="s">
        <v>1</v>
      </c>
      <c r="N408" s="177" t="s">
        <v>37</v>
      </c>
      <c r="O408" s="58"/>
      <c r="P408" s="163">
        <f t="shared" si="121"/>
        <v>0</v>
      </c>
      <c r="Q408" s="163">
        <v>0</v>
      </c>
      <c r="R408" s="163">
        <f t="shared" si="122"/>
        <v>0</v>
      </c>
      <c r="S408" s="163">
        <v>0</v>
      </c>
      <c r="T408" s="164">
        <f t="shared" si="123"/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65" t="s">
        <v>280</v>
      </c>
      <c r="AT408" s="165" t="s">
        <v>401</v>
      </c>
      <c r="AU408" s="165" t="s">
        <v>84</v>
      </c>
      <c r="AY408" s="14" t="s">
        <v>211</v>
      </c>
      <c r="BE408" s="166">
        <f t="shared" si="124"/>
        <v>0</v>
      </c>
      <c r="BF408" s="166">
        <f t="shared" si="125"/>
        <v>0</v>
      </c>
      <c r="BG408" s="166">
        <f t="shared" si="126"/>
        <v>0</v>
      </c>
      <c r="BH408" s="166">
        <f t="shared" si="127"/>
        <v>0</v>
      </c>
      <c r="BI408" s="166">
        <f t="shared" si="128"/>
        <v>0</v>
      </c>
      <c r="BJ408" s="14" t="s">
        <v>84</v>
      </c>
      <c r="BK408" s="166">
        <f t="shared" si="129"/>
        <v>0</v>
      </c>
      <c r="BL408" s="14" t="s">
        <v>243</v>
      </c>
      <c r="BM408" s="165" t="s">
        <v>1783</v>
      </c>
    </row>
    <row r="409" spans="1:65" s="2" customFormat="1" ht="33" customHeight="1" x14ac:dyDescent="0.2">
      <c r="A409" s="29"/>
      <c r="B409" s="152"/>
      <c r="C409" s="153" t="s">
        <v>1119</v>
      </c>
      <c r="D409" s="153" t="s">
        <v>213</v>
      </c>
      <c r="E409" s="154" t="s">
        <v>749</v>
      </c>
      <c r="F409" s="155" t="s">
        <v>750</v>
      </c>
      <c r="G409" s="156" t="s">
        <v>385</v>
      </c>
      <c r="H409" s="157">
        <v>14</v>
      </c>
      <c r="I409" s="158"/>
      <c r="J409" s="159">
        <f t="shared" si="120"/>
        <v>0</v>
      </c>
      <c r="K409" s="160"/>
      <c r="L409" s="30"/>
      <c r="M409" s="161" t="s">
        <v>1</v>
      </c>
      <c r="N409" s="162" t="s">
        <v>37</v>
      </c>
      <c r="O409" s="58"/>
      <c r="P409" s="163">
        <f t="shared" si="121"/>
        <v>0</v>
      </c>
      <c r="Q409" s="163">
        <v>0</v>
      </c>
      <c r="R409" s="163">
        <f t="shared" si="122"/>
        <v>0</v>
      </c>
      <c r="S409" s="163">
        <v>0</v>
      </c>
      <c r="T409" s="164">
        <f t="shared" si="123"/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65" t="s">
        <v>243</v>
      </c>
      <c r="AT409" s="165" t="s">
        <v>213</v>
      </c>
      <c r="AU409" s="165" t="s">
        <v>84</v>
      </c>
      <c r="AY409" s="14" t="s">
        <v>211</v>
      </c>
      <c r="BE409" s="166">
        <f t="shared" si="124"/>
        <v>0</v>
      </c>
      <c r="BF409" s="166">
        <f t="shared" si="125"/>
        <v>0</v>
      </c>
      <c r="BG409" s="166">
        <f t="shared" si="126"/>
        <v>0</v>
      </c>
      <c r="BH409" s="166">
        <f t="shared" si="127"/>
        <v>0</v>
      </c>
      <c r="BI409" s="166">
        <f t="shared" si="128"/>
        <v>0</v>
      </c>
      <c r="BJ409" s="14" t="s">
        <v>84</v>
      </c>
      <c r="BK409" s="166">
        <f t="shared" si="129"/>
        <v>0</v>
      </c>
      <c r="BL409" s="14" t="s">
        <v>243</v>
      </c>
      <c r="BM409" s="165" t="s">
        <v>1784</v>
      </c>
    </row>
    <row r="410" spans="1:65" s="2" customFormat="1" ht="37.9" customHeight="1" x14ac:dyDescent="0.2">
      <c r="A410" s="29"/>
      <c r="B410" s="152"/>
      <c r="C410" s="153" t="s">
        <v>1785</v>
      </c>
      <c r="D410" s="153" t="s">
        <v>213</v>
      </c>
      <c r="E410" s="154" t="s">
        <v>1786</v>
      </c>
      <c r="F410" s="155" t="s">
        <v>1787</v>
      </c>
      <c r="G410" s="156" t="s">
        <v>385</v>
      </c>
      <c r="H410" s="157">
        <v>5</v>
      </c>
      <c r="I410" s="158"/>
      <c r="J410" s="159">
        <f t="shared" si="120"/>
        <v>0</v>
      </c>
      <c r="K410" s="160"/>
      <c r="L410" s="30"/>
      <c r="M410" s="161" t="s">
        <v>1</v>
      </c>
      <c r="N410" s="162" t="s">
        <v>37</v>
      </c>
      <c r="O410" s="58"/>
      <c r="P410" s="163">
        <f t="shared" si="121"/>
        <v>0</v>
      </c>
      <c r="Q410" s="163">
        <v>0</v>
      </c>
      <c r="R410" s="163">
        <f t="shared" si="122"/>
        <v>0</v>
      </c>
      <c r="S410" s="163">
        <v>0</v>
      </c>
      <c r="T410" s="164">
        <f t="shared" si="123"/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65" t="s">
        <v>243</v>
      </c>
      <c r="AT410" s="165" t="s">
        <v>213</v>
      </c>
      <c r="AU410" s="165" t="s">
        <v>84</v>
      </c>
      <c r="AY410" s="14" t="s">
        <v>211</v>
      </c>
      <c r="BE410" s="166">
        <f t="shared" si="124"/>
        <v>0</v>
      </c>
      <c r="BF410" s="166">
        <f t="shared" si="125"/>
        <v>0</v>
      </c>
      <c r="BG410" s="166">
        <f t="shared" si="126"/>
        <v>0</v>
      </c>
      <c r="BH410" s="166">
        <f t="shared" si="127"/>
        <v>0</v>
      </c>
      <c r="BI410" s="166">
        <f t="shared" si="128"/>
        <v>0</v>
      </c>
      <c r="BJ410" s="14" t="s">
        <v>84</v>
      </c>
      <c r="BK410" s="166">
        <f t="shared" si="129"/>
        <v>0</v>
      </c>
      <c r="BL410" s="14" t="s">
        <v>243</v>
      </c>
      <c r="BM410" s="165" t="s">
        <v>1788</v>
      </c>
    </row>
    <row r="411" spans="1:65" s="2" customFormat="1" ht="76.349999999999994" customHeight="1" x14ac:dyDescent="0.2">
      <c r="A411" s="29"/>
      <c r="B411" s="152"/>
      <c r="C411" s="167" t="s">
        <v>1120</v>
      </c>
      <c r="D411" s="167" t="s">
        <v>401</v>
      </c>
      <c r="E411" s="168" t="s">
        <v>1789</v>
      </c>
      <c r="F411" s="169" t="s">
        <v>1790</v>
      </c>
      <c r="G411" s="170" t="s">
        <v>385</v>
      </c>
      <c r="H411" s="171">
        <v>1</v>
      </c>
      <c r="I411" s="172"/>
      <c r="J411" s="173">
        <f t="shared" si="120"/>
        <v>0</v>
      </c>
      <c r="K411" s="174"/>
      <c r="L411" s="175"/>
      <c r="M411" s="176" t="s">
        <v>1</v>
      </c>
      <c r="N411" s="177" t="s">
        <v>37</v>
      </c>
      <c r="O411" s="58"/>
      <c r="P411" s="163">
        <f t="shared" si="121"/>
        <v>0</v>
      </c>
      <c r="Q411" s="163">
        <v>0</v>
      </c>
      <c r="R411" s="163">
        <f t="shared" si="122"/>
        <v>0</v>
      </c>
      <c r="S411" s="163">
        <v>0</v>
      </c>
      <c r="T411" s="164">
        <f t="shared" si="123"/>
        <v>0</v>
      </c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R411" s="165" t="s">
        <v>280</v>
      </c>
      <c r="AT411" s="165" t="s">
        <v>401</v>
      </c>
      <c r="AU411" s="165" t="s">
        <v>84</v>
      </c>
      <c r="AY411" s="14" t="s">
        <v>211</v>
      </c>
      <c r="BE411" s="166">
        <f t="shared" si="124"/>
        <v>0</v>
      </c>
      <c r="BF411" s="166">
        <f t="shared" si="125"/>
        <v>0</v>
      </c>
      <c r="BG411" s="166">
        <f t="shared" si="126"/>
        <v>0</v>
      </c>
      <c r="BH411" s="166">
        <f t="shared" si="127"/>
        <v>0</v>
      </c>
      <c r="BI411" s="166">
        <f t="shared" si="128"/>
        <v>0</v>
      </c>
      <c r="BJ411" s="14" t="s">
        <v>84</v>
      </c>
      <c r="BK411" s="166">
        <f t="shared" si="129"/>
        <v>0</v>
      </c>
      <c r="BL411" s="14" t="s">
        <v>243</v>
      </c>
      <c r="BM411" s="165" t="s">
        <v>1791</v>
      </c>
    </row>
    <row r="412" spans="1:65" s="2" customFormat="1" ht="66.75" customHeight="1" x14ac:dyDescent="0.2">
      <c r="A412" s="29"/>
      <c r="B412" s="152"/>
      <c r="C412" s="167" t="s">
        <v>1792</v>
      </c>
      <c r="D412" s="167" t="s">
        <v>401</v>
      </c>
      <c r="E412" s="168" t="s">
        <v>1793</v>
      </c>
      <c r="F412" s="169" t="s">
        <v>1794</v>
      </c>
      <c r="G412" s="170" t="s">
        <v>385</v>
      </c>
      <c r="H412" s="171">
        <v>1</v>
      </c>
      <c r="I412" s="172"/>
      <c r="J412" s="173">
        <f t="shared" si="120"/>
        <v>0</v>
      </c>
      <c r="K412" s="174"/>
      <c r="L412" s="175"/>
      <c r="M412" s="176" t="s">
        <v>1</v>
      </c>
      <c r="N412" s="177" t="s">
        <v>37</v>
      </c>
      <c r="O412" s="58"/>
      <c r="P412" s="163">
        <f t="shared" si="121"/>
        <v>0</v>
      </c>
      <c r="Q412" s="163">
        <v>0</v>
      </c>
      <c r="R412" s="163">
        <f t="shared" si="122"/>
        <v>0</v>
      </c>
      <c r="S412" s="163">
        <v>0</v>
      </c>
      <c r="T412" s="164">
        <f t="shared" si="123"/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65" t="s">
        <v>280</v>
      </c>
      <c r="AT412" s="165" t="s">
        <v>401</v>
      </c>
      <c r="AU412" s="165" t="s">
        <v>84</v>
      </c>
      <c r="AY412" s="14" t="s">
        <v>211</v>
      </c>
      <c r="BE412" s="166">
        <f t="shared" si="124"/>
        <v>0</v>
      </c>
      <c r="BF412" s="166">
        <f t="shared" si="125"/>
        <v>0</v>
      </c>
      <c r="BG412" s="166">
        <f t="shared" si="126"/>
        <v>0</v>
      </c>
      <c r="BH412" s="166">
        <f t="shared" si="127"/>
        <v>0</v>
      </c>
      <c r="BI412" s="166">
        <f t="shared" si="128"/>
        <v>0</v>
      </c>
      <c r="BJ412" s="14" t="s">
        <v>84</v>
      </c>
      <c r="BK412" s="166">
        <f t="shared" si="129"/>
        <v>0</v>
      </c>
      <c r="BL412" s="14" t="s">
        <v>243</v>
      </c>
      <c r="BM412" s="165" t="s">
        <v>1795</v>
      </c>
    </row>
    <row r="413" spans="1:65" s="2" customFormat="1" ht="55.5" customHeight="1" x14ac:dyDescent="0.2">
      <c r="A413" s="29"/>
      <c r="B413" s="152"/>
      <c r="C413" s="167" t="s">
        <v>1122</v>
      </c>
      <c r="D413" s="167" t="s">
        <v>401</v>
      </c>
      <c r="E413" s="168" t="s">
        <v>1796</v>
      </c>
      <c r="F413" s="169" t="s">
        <v>1797</v>
      </c>
      <c r="G413" s="170" t="s">
        <v>385</v>
      </c>
      <c r="H413" s="171">
        <v>1</v>
      </c>
      <c r="I413" s="172"/>
      <c r="J413" s="173">
        <f t="shared" si="120"/>
        <v>0</v>
      </c>
      <c r="K413" s="174"/>
      <c r="L413" s="175"/>
      <c r="M413" s="176" t="s">
        <v>1</v>
      </c>
      <c r="N413" s="177" t="s">
        <v>37</v>
      </c>
      <c r="O413" s="58"/>
      <c r="P413" s="163">
        <f t="shared" si="121"/>
        <v>0</v>
      </c>
      <c r="Q413" s="163">
        <v>0</v>
      </c>
      <c r="R413" s="163">
        <f t="shared" si="122"/>
        <v>0</v>
      </c>
      <c r="S413" s="163">
        <v>0</v>
      </c>
      <c r="T413" s="164">
        <f t="shared" si="123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65" t="s">
        <v>280</v>
      </c>
      <c r="AT413" s="165" t="s">
        <v>401</v>
      </c>
      <c r="AU413" s="165" t="s">
        <v>84</v>
      </c>
      <c r="AY413" s="14" t="s">
        <v>211</v>
      </c>
      <c r="BE413" s="166">
        <f t="shared" si="124"/>
        <v>0</v>
      </c>
      <c r="BF413" s="166">
        <f t="shared" si="125"/>
        <v>0</v>
      </c>
      <c r="BG413" s="166">
        <f t="shared" si="126"/>
        <v>0</v>
      </c>
      <c r="BH413" s="166">
        <f t="shared" si="127"/>
        <v>0</v>
      </c>
      <c r="BI413" s="166">
        <f t="shared" si="128"/>
        <v>0</v>
      </c>
      <c r="BJ413" s="14" t="s">
        <v>84</v>
      </c>
      <c r="BK413" s="166">
        <f t="shared" si="129"/>
        <v>0</v>
      </c>
      <c r="BL413" s="14" t="s">
        <v>243</v>
      </c>
      <c r="BM413" s="165" t="s">
        <v>1798</v>
      </c>
    </row>
    <row r="414" spans="1:65" s="2" customFormat="1" ht="55.5" customHeight="1" x14ac:dyDescent="0.2">
      <c r="A414" s="29"/>
      <c r="B414" s="152"/>
      <c r="C414" s="167" t="s">
        <v>1799</v>
      </c>
      <c r="D414" s="167" t="s">
        <v>401</v>
      </c>
      <c r="E414" s="168" t="s">
        <v>1800</v>
      </c>
      <c r="F414" s="169" t="s">
        <v>1801</v>
      </c>
      <c r="G414" s="170" t="s">
        <v>385</v>
      </c>
      <c r="H414" s="171">
        <v>1</v>
      </c>
      <c r="I414" s="172"/>
      <c r="J414" s="173">
        <f t="shared" si="120"/>
        <v>0</v>
      </c>
      <c r="K414" s="174"/>
      <c r="L414" s="175"/>
      <c r="M414" s="176" t="s">
        <v>1</v>
      </c>
      <c r="N414" s="177" t="s">
        <v>37</v>
      </c>
      <c r="O414" s="58"/>
      <c r="P414" s="163">
        <f t="shared" si="121"/>
        <v>0</v>
      </c>
      <c r="Q414" s="163">
        <v>0</v>
      </c>
      <c r="R414" s="163">
        <f t="shared" si="122"/>
        <v>0</v>
      </c>
      <c r="S414" s="163">
        <v>0</v>
      </c>
      <c r="T414" s="164">
        <f t="shared" si="123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65" t="s">
        <v>280</v>
      </c>
      <c r="AT414" s="165" t="s">
        <v>401</v>
      </c>
      <c r="AU414" s="165" t="s">
        <v>84</v>
      </c>
      <c r="AY414" s="14" t="s">
        <v>211</v>
      </c>
      <c r="BE414" s="166">
        <f t="shared" si="124"/>
        <v>0</v>
      </c>
      <c r="BF414" s="166">
        <f t="shared" si="125"/>
        <v>0</v>
      </c>
      <c r="BG414" s="166">
        <f t="shared" si="126"/>
        <v>0</v>
      </c>
      <c r="BH414" s="166">
        <f t="shared" si="127"/>
        <v>0</v>
      </c>
      <c r="BI414" s="166">
        <f t="shared" si="128"/>
        <v>0</v>
      </c>
      <c r="BJ414" s="14" t="s">
        <v>84</v>
      </c>
      <c r="BK414" s="166">
        <f t="shared" si="129"/>
        <v>0</v>
      </c>
      <c r="BL414" s="14" t="s">
        <v>243</v>
      </c>
      <c r="BM414" s="165" t="s">
        <v>1802</v>
      </c>
    </row>
    <row r="415" spans="1:65" s="2" customFormat="1" ht="76.349999999999994" customHeight="1" x14ac:dyDescent="0.2">
      <c r="A415" s="29"/>
      <c r="B415" s="152"/>
      <c r="C415" s="167" t="s">
        <v>1123</v>
      </c>
      <c r="D415" s="167" t="s">
        <v>401</v>
      </c>
      <c r="E415" s="168" t="s">
        <v>1803</v>
      </c>
      <c r="F415" s="169" t="s">
        <v>1804</v>
      </c>
      <c r="G415" s="170" t="s">
        <v>385</v>
      </c>
      <c r="H415" s="171">
        <v>1</v>
      </c>
      <c r="I415" s="172"/>
      <c r="J415" s="173">
        <f t="shared" si="120"/>
        <v>0</v>
      </c>
      <c r="K415" s="174"/>
      <c r="L415" s="175"/>
      <c r="M415" s="176" t="s">
        <v>1</v>
      </c>
      <c r="N415" s="177" t="s">
        <v>37</v>
      </c>
      <c r="O415" s="58"/>
      <c r="P415" s="163">
        <f t="shared" si="121"/>
        <v>0</v>
      </c>
      <c r="Q415" s="163">
        <v>0</v>
      </c>
      <c r="R415" s="163">
        <f t="shared" si="122"/>
        <v>0</v>
      </c>
      <c r="S415" s="163">
        <v>0</v>
      </c>
      <c r="T415" s="164">
        <f t="shared" si="123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65" t="s">
        <v>280</v>
      </c>
      <c r="AT415" s="165" t="s">
        <v>401</v>
      </c>
      <c r="AU415" s="165" t="s">
        <v>84</v>
      </c>
      <c r="AY415" s="14" t="s">
        <v>211</v>
      </c>
      <c r="BE415" s="166">
        <f t="shared" si="124"/>
        <v>0</v>
      </c>
      <c r="BF415" s="166">
        <f t="shared" si="125"/>
        <v>0</v>
      </c>
      <c r="BG415" s="166">
        <f t="shared" si="126"/>
        <v>0</v>
      </c>
      <c r="BH415" s="166">
        <f t="shared" si="127"/>
        <v>0</v>
      </c>
      <c r="BI415" s="166">
        <f t="shared" si="128"/>
        <v>0</v>
      </c>
      <c r="BJ415" s="14" t="s">
        <v>84</v>
      </c>
      <c r="BK415" s="166">
        <f t="shared" si="129"/>
        <v>0</v>
      </c>
      <c r="BL415" s="14" t="s">
        <v>243</v>
      </c>
      <c r="BM415" s="165" t="s">
        <v>1805</v>
      </c>
    </row>
    <row r="416" spans="1:65" s="2" customFormat="1" ht="37.9" customHeight="1" x14ac:dyDescent="0.2">
      <c r="A416" s="29"/>
      <c r="B416" s="152"/>
      <c r="C416" s="153" t="s">
        <v>1806</v>
      </c>
      <c r="D416" s="153" t="s">
        <v>213</v>
      </c>
      <c r="E416" s="154" t="s">
        <v>1807</v>
      </c>
      <c r="F416" s="155" t="s">
        <v>1808</v>
      </c>
      <c r="G416" s="156" t="s">
        <v>385</v>
      </c>
      <c r="H416" s="157">
        <v>9</v>
      </c>
      <c r="I416" s="158"/>
      <c r="J416" s="159">
        <f t="shared" si="120"/>
        <v>0</v>
      </c>
      <c r="K416" s="160"/>
      <c r="L416" s="30"/>
      <c r="M416" s="161" t="s">
        <v>1</v>
      </c>
      <c r="N416" s="162" t="s">
        <v>37</v>
      </c>
      <c r="O416" s="58"/>
      <c r="P416" s="163">
        <f t="shared" si="121"/>
        <v>0</v>
      </c>
      <c r="Q416" s="163">
        <v>0</v>
      </c>
      <c r="R416" s="163">
        <f t="shared" si="122"/>
        <v>0</v>
      </c>
      <c r="S416" s="163">
        <v>0</v>
      </c>
      <c r="T416" s="164">
        <f t="shared" si="123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65" t="s">
        <v>243</v>
      </c>
      <c r="AT416" s="165" t="s">
        <v>213</v>
      </c>
      <c r="AU416" s="165" t="s">
        <v>84</v>
      </c>
      <c r="AY416" s="14" t="s">
        <v>211</v>
      </c>
      <c r="BE416" s="166">
        <f t="shared" si="124"/>
        <v>0</v>
      </c>
      <c r="BF416" s="166">
        <f t="shared" si="125"/>
        <v>0</v>
      </c>
      <c r="BG416" s="166">
        <f t="shared" si="126"/>
        <v>0</v>
      </c>
      <c r="BH416" s="166">
        <f t="shared" si="127"/>
        <v>0</v>
      </c>
      <c r="BI416" s="166">
        <f t="shared" si="128"/>
        <v>0</v>
      </c>
      <c r="BJ416" s="14" t="s">
        <v>84</v>
      </c>
      <c r="BK416" s="166">
        <f t="shared" si="129"/>
        <v>0</v>
      </c>
      <c r="BL416" s="14" t="s">
        <v>243</v>
      </c>
      <c r="BM416" s="165" t="s">
        <v>1809</v>
      </c>
    </row>
    <row r="417" spans="1:65" s="2" customFormat="1" ht="76.349999999999994" customHeight="1" x14ac:dyDescent="0.2">
      <c r="A417" s="29"/>
      <c r="B417" s="152"/>
      <c r="C417" s="167" t="s">
        <v>1125</v>
      </c>
      <c r="D417" s="167" t="s">
        <v>401</v>
      </c>
      <c r="E417" s="168" t="s">
        <v>1810</v>
      </c>
      <c r="F417" s="169" t="s">
        <v>1811</v>
      </c>
      <c r="G417" s="170" t="s">
        <v>385</v>
      </c>
      <c r="H417" s="171">
        <v>4</v>
      </c>
      <c r="I417" s="172"/>
      <c r="J417" s="173">
        <f t="shared" si="120"/>
        <v>0</v>
      </c>
      <c r="K417" s="174"/>
      <c r="L417" s="175"/>
      <c r="M417" s="176" t="s">
        <v>1</v>
      </c>
      <c r="N417" s="177" t="s">
        <v>37</v>
      </c>
      <c r="O417" s="58"/>
      <c r="P417" s="163">
        <f t="shared" si="121"/>
        <v>0</v>
      </c>
      <c r="Q417" s="163">
        <v>0</v>
      </c>
      <c r="R417" s="163">
        <f t="shared" si="122"/>
        <v>0</v>
      </c>
      <c r="S417" s="163">
        <v>0</v>
      </c>
      <c r="T417" s="164">
        <f t="shared" si="123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65" t="s">
        <v>280</v>
      </c>
      <c r="AT417" s="165" t="s">
        <v>401</v>
      </c>
      <c r="AU417" s="165" t="s">
        <v>84</v>
      </c>
      <c r="AY417" s="14" t="s">
        <v>211</v>
      </c>
      <c r="BE417" s="166">
        <f t="shared" si="124"/>
        <v>0</v>
      </c>
      <c r="BF417" s="166">
        <f t="shared" si="125"/>
        <v>0</v>
      </c>
      <c r="BG417" s="166">
        <f t="shared" si="126"/>
        <v>0</v>
      </c>
      <c r="BH417" s="166">
        <f t="shared" si="127"/>
        <v>0</v>
      </c>
      <c r="BI417" s="166">
        <f t="shared" si="128"/>
        <v>0</v>
      </c>
      <c r="BJ417" s="14" t="s">
        <v>84</v>
      </c>
      <c r="BK417" s="166">
        <f t="shared" si="129"/>
        <v>0</v>
      </c>
      <c r="BL417" s="14" t="s">
        <v>243</v>
      </c>
      <c r="BM417" s="165" t="s">
        <v>1812</v>
      </c>
    </row>
    <row r="418" spans="1:65" s="2" customFormat="1" ht="76.349999999999994" customHeight="1" x14ac:dyDescent="0.2">
      <c r="A418" s="29"/>
      <c r="B418" s="152"/>
      <c r="C418" s="167" t="s">
        <v>1813</v>
      </c>
      <c r="D418" s="167" t="s">
        <v>401</v>
      </c>
      <c r="E418" s="168" t="s">
        <v>1814</v>
      </c>
      <c r="F418" s="169" t="s">
        <v>1811</v>
      </c>
      <c r="G418" s="170" t="s">
        <v>385</v>
      </c>
      <c r="H418" s="171">
        <v>1</v>
      </c>
      <c r="I418" s="172"/>
      <c r="J418" s="173">
        <f t="shared" si="120"/>
        <v>0</v>
      </c>
      <c r="K418" s="174"/>
      <c r="L418" s="175"/>
      <c r="M418" s="176" t="s">
        <v>1</v>
      </c>
      <c r="N418" s="177" t="s">
        <v>37</v>
      </c>
      <c r="O418" s="58"/>
      <c r="P418" s="163">
        <f t="shared" si="121"/>
        <v>0</v>
      </c>
      <c r="Q418" s="163">
        <v>0</v>
      </c>
      <c r="R418" s="163">
        <f t="shared" si="122"/>
        <v>0</v>
      </c>
      <c r="S418" s="163">
        <v>0</v>
      </c>
      <c r="T418" s="164">
        <f t="shared" si="123"/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65" t="s">
        <v>280</v>
      </c>
      <c r="AT418" s="165" t="s">
        <v>401</v>
      </c>
      <c r="AU418" s="165" t="s">
        <v>84</v>
      </c>
      <c r="AY418" s="14" t="s">
        <v>211</v>
      </c>
      <c r="BE418" s="166">
        <f t="shared" si="124"/>
        <v>0</v>
      </c>
      <c r="BF418" s="166">
        <f t="shared" si="125"/>
        <v>0</v>
      </c>
      <c r="BG418" s="166">
        <f t="shared" si="126"/>
        <v>0</v>
      </c>
      <c r="BH418" s="166">
        <f t="shared" si="127"/>
        <v>0</v>
      </c>
      <c r="BI418" s="166">
        <f t="shared" si="128"/>
        <v>0</v>
      </c>
      <c r="BJ418" s="14" t="s">
        <v>84</v>
      </c>
      <c r="BK418" s="166">
        <f t="shared" si="129"/>
        <v>0</v>
      </c>
      <c r="BL418" s="14" t="s">
        <v>243</v>
      </c>
      <c r="BM418" s="165" t="s">
        <v>1815</v>
      </c>
    </row>
    <row r="419" spans="1:65" s="2" customFormat="1" ht="76.349999999999994" customHeight="1" x14ac:dyDescent="0.2">
      <c r="A419" s="29"/>
      <c r="B419" s="152"/>
      <c r="C419" s="167" t="s">
        <v>1130</v>
      </c>
      <c r="D419" s="167" t="s">
        <v>401</v>
      </c>
      <c r="E419" s="168" t="s">
        <v>1816</v>
      </c>
      <c r="F419" s="169" t="s">
        <v>1817</v>
      </c>
      <c r="G419" s="170" t="s">
        <v>385</v>
      </c>
      <c r="H419" s="171">
        <v>2</v>
      </c>
      <c r="I419" s="172"/>
      <c r="J419" s="173">
        <f t="shared" si="120"/>
        <v>0</v>
      </c>
      <c r="K419" s="174"/>
      <c r="L419" s="175"/>
      <c r="M419" s="176" t="s">
        <v>1</v>
      </c>
      <c r="N419" s="177" t="s">
        <v>37</v>
      </c>
      <c r="O419" s="58"/>
      <c r="P419" s="163">
        <f t="shared" si="121"/>
        <v>0</v>
      </c>
      <c r="Q419" s="163">
        <v>0</v>
      </c>
      <c r="R419" s="163">
        <f t="shared" si="122"/>
        <v>0</v>
      </c>
      <c r="S419" s="163">
        <v>0</v>
      </c>
      <c r="T419" s="164">
        <f t="shared" si="123"/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65" t="s">
        <v>280</v>
      </c>
      <c r="AT419" s="165" t="s">
        <v>401</v>
      </c>
      <c r="AU419" s="165" t="s">
        <v>84</v>
      </c>
      <c r="AY419" s="14" t="s">
        <v>211</v>
      </c>
      <c r="BE419" s="166">
        <f t="shared" si="124"/>
        <v>0</v>
      </c>
      <c r="BF419" s="166">
        <f t="shared" si="125"/>
        <v>0</v>
      </c>
      <c r="BG419" s="166">
        <f t="shared" si="126"/>
        <v>0</v>
      </c>
      <c r="BH419" s="166">
        <f t="shared" si="127"/>
        <v>0</v>
      </c>
      <c r="BI419" s="166">
        <f t="shared" si="128"/>
        <v>0</v>
      </c>
      <c r="BJ419" s="14" t="s">
        <v>84</v>
      </c>
      <c r="BK419" s="166">
        <f t="shared" si="129"/>
        <v>0</v>
      </c>
      <c r="BL419" s="14" t="s">
        <v>243</v>
      </c>
      <c r="BM419" s="165" t="s">
        <v>1818</v>
      </c>
    </row>
    <row r="420" spans="1:65" s="2" customFormat="1" ht="76.349999999999994" customHeight="1" x14ac:dyDescent="0.2">
      <c r="A420" s="29"/>
      <c r="B420" s="152"/>
      <c r="C420" s="167" t="s">
        <v>1819</v>
      </c>
      <c r="D420" s="167" t="s">
        <v>401</v>
      </c>
      <c r="E420" s="168" t="s">
        <v>1820</v>
      </c>
      <c r="F420" s="169" t="s">
        <v>1821</v>
      </c>
      <c r="G420" s="170" t="s">
        <v>385</v>
      </c>
      <c r="H420" s="171">
        <v>1</v>
      </c>
      <c r="I420" s="172"/>
      <c r="J420" s="173">
        <f t="shared" si="120"/>
        <v>0</v>
      </c>
      <c r="K420" s="174"/>
      <c r="L420" s="175"/>
      <c r="M420" s="176" t="s">
        <v>1</v>
      </c>
      <c r="N420" s="177" t="s">
        <v>37</v>
      </c>
      <c r="O420" s="58"/>
      <c r="P420" s="163">
        <f t="shared" si="121"/>
        <v>0</v>
      </c>
      <c r="Q420" s="163">
        <v>0</v>
      </c>
      <c r="R420" s="163">
        <f t="shared" si="122"/>
        <v>0</v>
      </c>
      <c r="S420" s="163">
        <v>0</v>
      </c>
      <c r="T420" s="164">
        <f t="shared" si="123"/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65" t="s">
        <v>280</v>
      </c>
      <c r="AT420" s="165" t="s">
        <v>401</v>
      </c>
      <c r="AU420" s="165" t="s">
        <v>84</v>
      </c>
      <c r="AY420" s="14" t="s">
        <v>211</v>
      </c>
      <c r="BE420" s="166">
        <f t="shared" si="124"/>
        <v>0</v>
      </c>
      <c r="BF420" s="166">
        <f t="shared" si="125"/>
        <v>0</v>
      </c>
      <c r="BG420" s="166">
        <f t="shared" si="126"/>
        <v>0</v>
      </c>
      <c r="BH420" s="166">
        <f t="shared" si="127"/>
        <v>0</v>
      </c>
      <c r="BI420" s="166">
        <f t="shared" si="128"/>
        <v>0</v>
      </c>
      <c r="BJ420" s="14" t="s">
        <v>84</v>
      </c>
      <c r="BK420" s="166">
        <f t="shared" si="129"/>
        <v>0</v>
      </c>
      <c r="BL420" s="14" t="s">
        <v>243</v>
      </c>
      <c r="BM420" s="165" t="s">
        <v>1822</v>
      </c>
    </row>
    <row r="421" spans="1:65" s="2" customFormat="1" ht="76.349999999999994" customHeight="1" x14ac:dyDescent="0.2">
      <c r="A421" s="29"/>
      <c r="B421" s="152"/>
      <c r="C421" s="167" t="s">
        <v>1133</v>
      </c>
      <c r="D421" s="167" t="s">
        <v>401</v>
      </c>
      <c r="E421" s="168" t="s">
        <v>1823</v>
      </c>
      <c r="F421" s="169" t="s">
        <v>1824</v>
      </c>
      <c r="G421" s="170" t="s">
        <v>385</v>
      </c>
      <c r="H421" s="171">
        <v>1</v>
      </c>
      <c r="I421" s="172"/>
      <c r="J421" s="173">
        <f t="shared" si="120"/>
        <v>0</v>
      </c>
      <c r="K421" s="174"/>
      <c r="L421" s="175"/>
      <c r="M421" s="176" t="s">
        <v>1</v>
      </c>
      <c r="N421" s="177" t="s">
        <v>37</v>
      </c>
      <c r="O421" s="58"/>
      <c r="P421" s="163">
        <f t="shared" si="121"/>
        <v>0</v>
      </c>
      <c r="Q421" s="163">
        <v>0</v>
      </c>
      <c r="R421" s="163">
        <f t="shared" si="122"/>
        <v>0</v>
      </c>
      <c r="S421" s="163">
        <v>0</v>
      </c>
      <c r="T421" s="164">
        <f t="shared" si="123"/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65" t="s">
        <v>280</v>
      </c>
      <c r="AT421" s="165" t="s">
        <v>401</v>
      </c>
      <c r="AU421" s="165" t="s">
        <v>84</v>
      </c>
      <c r="AY421" s="14" t="s">
        <v>211</v>
      </c>
      <c r="BE421" s="166">
        <f t="shared" si="124"/>
        <v>0</v>
      </c>
      <c r="BF421" s="166">
        <f t="shared" si="125"/>
        <v>0</v>
      </c>
      <c r="BG421" s="166">
        <f t="shared" si="126"/>
        <v>0</v>
      </c>
      <c r="BH421" s="166">
        <f t="shared" si="127"/>
        <v>0</v>
      </c>
      <c r="BI421" s="166">
        <f t="shared" si="128"/>
        <v>0</v>
      </c>
      <c r="BJ421" s="14" t="s">
        <v>84</v>
      </c>
      <c r="BK421" s="166">
        <f t="shared" si="129"/>
        <v>0</v>
      </c>
      <c r="BL421" s="14" t="s">
        <v>243</v>
      </c>
      <c r="BM421" s="165" t="s">
        <v>1825</v>
      </c>
    </row>
    <row r="422" spans="1:65" s="2" customFormat="1" ht="21.75" customHeight="1" x14ac:dyDescent="0.2">
      <c r="A422" s="29"/>
      <c r="B422" s="152"/>
      <c r="C422" s="153" t="s">
        <v>1826</v>
      </c>
      <c r="D422" s="153" t="s">
        <v>213</v>
      </c>
      <c r="E422" s="154" t="s">
        <v>1827</v>
      </c>
      <c r="F422" s="155" t="s">
        <v>1828</v>
      </c>
      <c r="G422" s="156" t="s">
        <v>257</v>
      </c>
      <c r="H422" s="157">
        <v>16.100000000000001</v>
      </c>
      <c r="I422" s="158"/>
      <c r="J422" s="159">
        <f t="shared" si="120"/>
        <v>0</v>
      </c>
      <c r="K422" s="160"/>
      <c r="L422" s="30"/>
      <c r="M422" s="161" t="s">
        <v>1</v>
      </c>
      <c r="N422" s="162" t="s">
        <v>37</v>
      </c>
      <c r="O422" s="58"/>
      <c r="P422" s="163">
        <f t="shared" si="121"/>
        <v>0</v>
      </c>
      <c r="Q422" s="163">
        <v>0</v>
      </c>
      <c r="R422" s="163">
        <f t="shared" si="122"/>
        <v>0</v>
      </c>
      <c r="S422" s="163">
        <v>0</v>
      </c>
      <c r="T422" s="164">
        <f t="shared" si="123"/>
        <v>0</v>
      </c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R422" s="165" t="s">
        <v>243</v>
      </c>
      <c r="AT422" s="165" t="s">
        <v>213</v>
      </c>
      <c r="AU422" s="165" t="s">
        <v>84</v>
      </c>
      <c r="AY422" s="14" t="s">
        <v>211</v>
      </c>
      <c r="BE422" s="166">
        <f t="shared" si="124"/>
        <v>0</v>
      </c>
      <c r="BF422" s="166">
        <f t="shared" si="125"/>
        <v>0</v>
      </c>
      <c r="BG422" s="166">
        <f t="shared" si="126"/>
        <v>0</v>
      </c>
      <c r="BH422" s="166">
        <f t="shared" si="127"/>
        <v>0</v>
      </c>
      <c r="BI422" s="166">
        <f t="shared" si="128"/>
        <v>0</v>
      </c>
      <c r="BJ422" s="14" t="s">
        <v>84</v>
      </c>
      <c r="BK422" s="166">
        <f t="shared" si="129"/>
        <v>0</v>
      </c>
      <c r="BL422" s="14" t="s">
        <v>243</v>
      </c>
      <c r="BM422" s="165" t="s">
        <v>1829</v>
      </c>
    </row>
    <row r="423" spans="1:65" s="2" customFormat="1" ht="66.75" customHeight="1" x14ac:dyDescent="0.2">
      <c r="A423" s="29"/>
      <c r="B423" s="152"/>
      <c r="C423" s="167" t="s">
        <v>1136</v>
      </c>
      <c r="D423" s="167" t="s">
        <v>401</v>
      </c>
      <c r="E423" s="168" t="s">
        <v>1830</v>
      </c>
      <c r="F423" s="169" t="s">
        <v>1831</v>
      </c>
      <c r="G423" s="170" t="s">
        <v>385</v>
      </c>
      <c r="H423" s="171">
        <v>1</v>
      </c>
      <c r="I423" s="172"/>
      <c r="J423" s="173">
        <f t="shared" si="120"/>
        <v>0</v>
      </c>
      <c r="K423" s="174"/>
      <c r="L423" s="175"/>
      <c r="M423" s="176" t="s">
        <v>1</v>
      </c>
      <c r="N423" s="177" t="s">
        <v>37</v>
      </c>
      <c r="O423" s="58"/>
      <c r="P423" s="163">
        <f t="shared" si="121"/>
        <v>0</v>
      </c>
      <c r="Q423" s="163">
        <v>0</v>
      </c>
      <c r="R423" s="163">
        <f t="shared" si="122"/>
        <v>0</v>
      </c>
      <c r="S423" s="163">
        <v>0</v>
      </c>
      <c r="T423" s="164">
        <f t="shared" si="123"/>
        <v>0</v>
      </c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R423" s="165" t="s">
        <v>280</v>
      </c>
      <c r="AT423" s="165" t="s">
        <v>401</v>
      </c>
      <c r="AU423" s="165" t="s">
        <v>84</v>
      </c>
      <c r="AY423" s="14" t="s">
        <v>211</v>
      </c>
      <c r="BE423" s="166">
        <f t="shared" si="124"/>
        <v>0</v>
      </c>
      <c r="BF423" s="166">
        <f t="shared" si="125"/>
        <v>0</v>
      </c>
      <c r="BG423" s="166">
        <f t="shared" si="126"/>
        <v>0</v>
      </c>
      <c r="BH423" s="166">
        <f t="shared" si="127"/>
        <v>0</v>
      </c>
      <c r="BI423" s="166">
        <f t="shared" si="128"/>
        <v>0</v>
      </c>
      <c r="BJ423" s="14" t="s">
        <v>84</v>
      </c>
      <c r="BK423" s="166">
        <f t="shared" si="129"/>
        <v>0</v>
      </c>
      <c r="BL423" s="14" t="s">
        <v>243</v>
      </c>
      <c r="BM423" s="165" t="s">
        <v>1832</v>
      </c>
    </row>
    <row r="424" spans="1:65" s="2" customFormat="1" ht="62.65" customHeight="1" x14ac:dyDescent="0.2">
      <c r="A424" s="29"/>
      <c r="B424" s="152"/>
      <c r="C424" s="167" t="s">
        <v>1833</v>
      </c>
      <c r="D424" s="167" t="s">
        <v>401</v>
      </c>
      <c r="E424" s="168" t="s">
        <v>1834</v>
      </c>
      <c r="F424" s="169" t="s">
        <v>1835</v>
      </c>
      <c r="G424" s="170" t="s">
        <v>385</v>
      </c>
      <c r="H424" s="171">
        <v>1</v>
      </c>
      <c r="I424" s="172"/>
      <c r="J424" s="173">
        <f t="shared" si="120"/>
        <v>0</v>
      </c>
      <c r="K424" s="174"/>
      <c r="L424" s="175"/>
      <c r="M424" s="176" t="s">
        <v>1</v>
      </c>
      <c r="N424" s="177" t="s">
        <v>37</v>
      </c>
      <c r="O424" s="58"/>
      <c r="P424" s="163">
        <f t="shared" si="121"/>
        <v>0</v>
      </c>
      <c r="Q424" s="163">
        <v>0</v>
      </c>
      <c r="R424" s="163">
        <f t="shared" si="122"/>
        <v>0</v>
      </c>
      <c r="S424" s="163">
        <v>0</v>
      </c>
      <c r="T424" s="164">
        <f t="shared" si="123"/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65" t="s">
        <v>280</v>
      </c>
      <c r="AT424" s="165" t="s">
        <v>401</v>
      </c>
      <c r="AU424" s="165" t="s">
        <v>84</v>
      </c>
      <c r="AY424" s="14" t="s">
        <v>211</v>
      </c>
      <c r="BE424" s="166">
        <f t="shared" si="124"/>
        <v>0</v>
      </c>
      <c r="BF424" s="166">
        <f t="shared" si="125"/>
        <v>0</v>
      </c>
      <c r="BG424" s="166">
        <f t="shared" si="126"/>
        <v>0</v>
      </c>
      <c r="BH424" s="166">
        <f t="shared" si="127"/>
        <v>0</v>
      </c>
      <c r="BI424" s="166">
        <f t="shared" si="128"/>
        <v>0</v>
      </c>
      <c r="BJ424" s="14" t="s">
        <v>84</v>
      </c>
      <c r="BK424" s="166">
        <f t="shared" si="129"/>
        <v>0</v>
      </c>
      <c r="BL424" s="14" t="s">
        <v>243</v>
      </c>
      <c r="BM424" s="165" t="s">
        <v>1836</v>
      </c>
    </row>
    <row r="425" spans="1:65" s="2" customFormat="1" ht="24.2" customHeight="1" x14ac:dyDescent="0.2">
      <c r="A425" s="29"/>
      <c r="B425" s="152"/>
      <c r="C425" s="153" t="s">
        <v>1140</v>
      </c>
      <c r="D425" s="153" t="s">
        <v>213</v>
      </c>
      <c r="E425" s="154" t="s">
        <v>1837</v>
      </c>
      <c r="F425" s="155" t="s">
        <v>1838</v>
      </c>
      <c r="G425" s="156" t="s">
        <v>257</v>
      </c>
      <c r="H425" s="157">
        <v>16.399999999999999</v>
      </c>
      <c r="I425" s="158"/>
      <c r="J425" s="159">
        <f t="shared" si="120"/>
        <v>0</v>
      </c>
      <c r="K425" s="160"/>
      <c r="L425" s="30"/>
      <c r="M425" s="161" t="s">
        <v>1</v>
      </c>
      <c r="N425" s="162" t="s">
        <v>37</v>
      </c>
      <c r="O425" s="58"/>
      <c r="P425" s="163">
        <f t="shared" si="121"/>
        <v>0</v>
      </c>
      <c r="Q425" s="163">
        <v>0</v>
      </c>
      <c r="R425" s="163">
        <f t="shared" si="122"/>
        <v>0</v>
      </c>
      <c r="S425" s="163">
        <v>0</v>
      </c>
      <c r="T425" s="164">
        <f t="shared" si="123"/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65" t="s">
        <v>243</v>
      </c>
      <c r="AT425" s="165" t="s">
        <v>213</v>
      </c>
      <c r="AU425" s="165" t="s">
        <v>84</v>
      </c>
      <c r="AY425" s="14" t="s">
        <v>211</v>
      </c>
      <c r="BE425" s="166">
        <f t="shared" si="124"/>
        <v>0</v>
      </c>
      <c r="BF425" s="166">
        <f t="shared" si="125"/>
        <v>0</v>
      </c>
      <c r="BG425" s="166">
        <f t="shared" si="126"/>
        <v>0</v>
      </c>
      <c r="BH425" s="166">
        <f t="shared" si="127"/>
        <v>0</v>
      </c>
      <c r="BI425" s="166">
        <f t="shared" si="128"/>
        <v>0</v>
      </c>
      <c r="BJ425" s="14" t="s">
        <v>84</v>
      </c>
      <c r="BK425" s="166">
        <f t="shared" si="129"/>
        <v>0</v>
      </c>
      <c r="BL425" s="14" t="s">
        <v>243</v>
      </c>
      <c r="BM425" s="165" t="s">
        <v>1839</v>
      </c>
    </row>
    <row r="426" spans="1:65" s="2" customFormat="1" ht="76.349999999999994" customHeight="1" x14ac:dyDescent="0.2">
      <c r="A426" s="29"/>
      <c r="B426" s="152"/>
      <c r="C426" s="167" t="s">
        <v>1840</v>
      </c>
      <c r="D426" s="167" t="s">
        <v>401</v>
      </c>
      <c r="E426" s="168" t="s">
        <v>1841</v>
      </c>
      <c r="F426" s="169" t="s">
        <v>1842</v>
      </c>
      <c r="G426" s="170" t="s">
        <v>385</v>
      </c>
      <c r="H426" s="171">
        <v>1</v>
      </c>
      <c r="I426" s="172"/>
      <c r="J426" s="173">
        <f t="shared" si="120"/>
        <v>0</v>
      </c>
      <c r="K426" s="174"/>
      <c r="L426" s="175"/>
      <c r="M426" s="176" t="s">
        <v>1</v>
      </c>
      <c r="N426" s="177" t="s">
        <v>37</v>
      </c>
      <c r="O426" s="58"/>
      <c r="P426" s="163">
        <f t="shared" si="121"/>
        <v>0</v>
      </c>
      <c r="Q426" s="163">
        <v>0</v>
      </c>
      <c r="R426" s="163">
        <f t="shared" si="122"/>
        <v>0</v>
      </c>
      <c r="S426" s="163">
        <v>0</v>
      </c>
      <c r="T426" s="164">
        <f t="shared" si="123"/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65" t="s">
        <v>280</v>
      </c>
      <c r="AT426" s="165" t="s">
        <v>401</v>
      </c>
      <c r="AU426" s="165" t="s">
        <v>84</v>
      </c>
      <c r="AY426" s="14" t="s">
        <v>211</v>
      </c>
      <c r="BE426" s="166">
        <f t="shared" si="124"/>
        <v>0</v>
      </c>
      <c r="BF426" s="166">
        <f t="shared" si="125"/>
        <v>0</v>
      </c>
      <c r="BG426" s="166">
        <f t="shared" si="126"/>
        <v>0</v>
      </c>
      <c r="BH426" s="166">
        <f t="shared" si="127"/>
        <v>0</v>
      </c>
      <c r="BI426" s="166">
        <f t="shared" si="128"/>
        <v>0</v>
      </c>
      <c r="BJ426" s="14" t="s">
        <v>84</v>
      </c>
      <c r="BK426" s="166">
        <f t="shared" si="129"/>
        <v>0</v>
      </c>
      <c r="BL426" s="14" t="s">
        <v>243</v>
      </c>
      <c r="BM426" s="165" t="s">
        <v>1843</v>
      </c>
    </row>
    <row r="427" spans="1:65" s="2" customFormat="1" ht="76.349999999999994" customHeight="1" x14ac:dyDescent="0.2">
      <c r="A427" s="29"/>
      <c r="B427" s="152"/>
      <c r="C427" s="167" t="s">
        <v>1141</v>
      </c>
      <c r="D427" s="167" t="s">
        <v>401</v>
      </c>
      <c r="E427" s="168" t="s">
        <v>1844</v>
      </c>
      <c r="F427" s="169" t="s">
        <v>1842</v>
      </c>
      <c r="G427" s="170" t="s">
        <v>385</v>
      </c>
      <c r="H427" s="171">
        <v>1</v>
      </c>
      <c r="I427" s="172"/>
      <c r="J427" s="173">
        <f t="shared" si="120"/>
        <v>0</v>
      </c>
      <c r="K427" s="174"/>
      <c r="L427" s="175"/>
      <c r="M427" s="176" t="s">
        <v>1</v>
      </c>
      <c r="N427" s="177" t="s">
        <v>37</v>
      </c>
      <c r="O427" s="58"/>
      <c r="P427" s="163">
        <f t="shared" si="121"/>
        <v>0</v>
      </c>
      <c r="Q427" s="163">
        <v>0</v>
      </c>
      <c r="R427" s="163">
        <f t="shared" si="122"/>
        <v>0</v>
      </c>
      <c r="S427" s="163">
        <v>0</v>
      </c>
      <c r="T427" s="164">
        <f t="shared" si="123"/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65" t="s">
        <v>280</v>
      </c>
      <c r="AT427" s="165" t="s">
        <v>401</v>
      </c>
      <c r="AU427" s="165" t="s">
        <v>84</v>
      </c>
      <c r="AY427" s="14" t="s">
        <v>211</v>
      </c>
      <c r="BE427" s="166">
        <f t="shared" si="124"/>
        <v>0</v>
      </c>
      <c r="BF427" s="166">
        <f t="shared" si="125"/>
        <v>0</v>
      </c>
      <c r="BG427" s="166">
        <f t="shared" si="126"/>
        <v>0</v>
      </c>
      <c r="BH427" s="166">
        <f t="shared" si="127"/>
        <v>0</v>
      </c>
      <c r="BI427" s="166">
        <f t="shared" si="128"/>
        <v>0</v>
      </c>
      <c r="BJ427" s="14" t="s">
        <v>84</v>
      </c>
      <c r="BK427" s="166">
        <f t="shared" si="129"/>
        <v>0</v>
      </c>
      <c r="BL427" s="14" t="s">
        <v>243</v>
      </c>
      <c r="BM427" s="165" t="s">
        <v>1845</v>
      </c>
    </row>
    <row r="428" spans="1:65" s="2" customFormat="1" ht="16.5" customHeight="1" x14ac:dyDescent="0.2">
      <c r="A428" s="29"/>
      <c r="B428" s="152"/>
      <c r="C428" s="153" t="s">
        <v>1846</v>
      </c>
      <c r="D428" s="153" t="s">
        <v>213</v>
      </c>
      <c r="E428" s="154" t="s">
        <v>1847</v>
      </c>
      <c r="F428" s="155" t="s">
        <v>1848</v>
      </c>
      <c r="G428" s="156" t="s">
        <v>216</v>
      </c>
      <c r="H428" s="157">
        <v>11.2</v>
      </c>
      <c r="I428" s="158"/>
      <c r="J428" s="159">
        <f t="shared" si="120"/>
        <v>0</v>
      </c>
      <c r="K428" s="160"/>
      <c r="L428" s="30"/>
      <c r="M428" s="161" t="s">
        <v>1</v>
      </c>
      <c r="N428" s="162" t="s">
        <v>37</v>
      </c>
      <c r="O428" s="58"/>
      <c r="P428" s="163">
        <f t="shared" si="121"/>
        <v>0</v>
      </c>
      <c r="Q428" s="163">
        <v>0</v>
      </c>
      <c r="R428" s="163">
        <f t="shared" si="122"/>
        <v>0</v>
      </c>
      <c r="S428" s="163">
        <v>0</v>
      </c>
      <c r="T428" s="164">
        <f t="shared" si="123"/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65" t="s">
        <v>243</v>
      </c>
      <c r="AT428" s="165" t="s">
        <v>213</v>
      </c>
      <c r="AU428" s="165" t="s">
        <v>84</v>
      </c>
      <c r="AY428" s="14" t="s">
        <v>211</v>
      </c>
      <c r="BE428" s="166">
        <f t="shared" si="124"/>
        <v>0</v>
      </c>
      <c r="BF428" s="166">
        <f t="shared" si="125"/>
        <v>0</v>
      </c>
      <c r="BG428" s="166">
        <f t="shared" si="126"/>
        <v>0</v>
      </c>
      <c r="BH428" s="166">
        <f t="shared" si="127"/>
        <v>0</v>
      </c>
      <c r="BI428" s="166">
        <f t="shared" si="128"/>
        <v>0</v>
      </c>
      <c r="BJ428" s="14" t="s">
        <v>84</v>
      </c>
      <c r="BK428" s="166">
        <f t="shared" si="129"/>
        <v>0</v>
      </c>
      <c r="BL428" s="14" t="s">
        <v>243</v>
      </c>
      <c r="BM428" s="165" t="s">
        <v>1849</v>
      </c>
    </row>
    <row r="429" spans="1:65" s="2" customFormat="1" ht="55.5" customHeight="1" x14ac:dyDescent="0.2">
      <c r="A429" s="29"/>
      <c r="B429" s="152"/>
      <c r="C429" s="167" t="s">
        <v>1143</v>
      </c>
      <c r="D429" s="167" t="s">
        <v>401</v>
      </c>
      <c r="E429" s="168" t="s">
        <v>1850</v>
      </c>
      <c r="F429" s="169" t="s">
        <v>1851</v>
      </c>
      <c r="G429" s="170" t="s">
        <v>385</v>
      </c>
      <c r="H429" s="171">
        <v>1</v>
      </c>
      <c r="I429" s="172"/>
      <c r="J429" s="173">
        <f t="shared" si="120"/>
        <v>0</v>
      </c>
      <c r="K429" s="174"/>
      <c r="L429" s="175"/>
      <c r="M429" s="176" t="s">
        <v>1</v>
      </c>
      <c r="N429" s="177" t="s">
        <v>37</v>
      </c>
      <c r="O429" s="58"/>
      <c r="P429" s="163">
        <f t="shared" si="121"/>
        <v>0</v>
      </c>
      <c r="Q429" s="163">
        <v>0</v>
      </c>
      <c r="R429" s="163">
        <f t="shared" si="122"/>
        <v>0</v>
      </c>
      <c r="S429" s="163">
        <v>0</v>
      </c>
      <c r="T429" s="164">
        <f t="shared" si="123"/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65" t="s">
        <v>280</v>
      </c>
      <c r="AT429" s="165" t="s">
        <v>401</v>
      </c>
      <c r="AU429" s="165" t="s">
        <v>84</v>
      </c>
      <c r="AY429" s="14" t="s">
        <v>211</v>
      </c>
      <c r="BE429" s="166">
        <f t="shared" si="124"/>
        <v>0</v>
      </c>
      <c r="BF429" s="166">
        <f t="shared" si="125"/>
        <v>0</v>
      </c>
      <c r="BG429" s="166">
        <f t="shared" si="126"/>
        <v>0</v>
      </c>
      <c r="BH429" s="166">
        <f t="shared" si="127"/>
        <v>0</v>
      </c>
      <c r="BI429" s="166">
        <f t="shared" si="128"/>
        <v>0</v>
      </c>
      <c r="BJ429" s="14" t="s">
        <v>84</v>
      </c>
      <c r="BK429" s="166">
        <f t="shared" si="129"/>
        <v>0</v>
      </c>
      <c r="BL429" s="14" t="s">
        <v>243</v>
      </c>
      <c r="BM429" s="165" t="s">
        <v>1852</v>
      </c>
    </row>
    <row r="430" spans="1:65" s="2" customFormat="1" ht="37.9" customHeight="1" x14ac:dyDescent="0.2">
      <c r="A430" s="29"/>
      <c r="B430" s="152"/>
      <c r="C430" s="167" t="s">
        <v>1853</v>
      </c>
      <c r="D430" s="167" t="s">
        <v>401</v>
      </c>
      <c r="E430" s="168" t="s">
        <v>1854</v>
      </c>
      <c r="F430" s="169" t="s">
        <v>1855</v>
      </c>
      <c r="G430" s="170" t="s">
        <v>385</v>
      </c>
      <c r="H430" s="171">
        <v>2</v>
      </c>
      <c r="I430" s="172"/>
      <c r="J430" s="173">
        <f t="shared" si="120"/>
        <v>0</v>
      </c>
      <c r="K430" s="174"/>
      <c r="L430" s="175"/>
      <c r="M430" s="176" t="s">
        <v>1</v>
      </c>
      <c r="N430" s="177" t="s">
        <v>37</v>
      </c>
      <c r="O430" s="58"/>
      <c r="P430" s="163">
        <f t="shared" si="121"/>
        <v>0</v>
      </c>
      <c r="Q430" s="163">
        <v>0</v>
      </c>
      <c r="R430" s="163">
        <f t="shared" si="122"/>
        <v>0</v>
      </c>
      <c r="S430" s="163">
        <v>0</v>
      </c>
      <c r="T430" s="164">
        <f t="shared" si="123"/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65" t="s">
        <v>280</v>
      </c>
      <c r="AT430" s="165" t="s">
        <v>401</v>
      </c>
      <c r="AU430" s="165" t="s">
        <v>84</v>
      </c>
      <c r="AY430" s="14" t="s">
        <v>211</v>
      </c>
      <c r="BE430" s="166">
        <f t="shared" si="124"/>
        <v>0</v>
      </c>
      <c r="BF430" s="166">
        <f t="shared" si="125"/>
        <v>0</v>
      </c>
      <c r="BG430" s="166">
        <f t="shared" si="126"/>
        <v>0</v>
      </c>
      <c r="BH430" s="166">
        <f t="shared" si="127"/>
        <v>0</v>
      </c>
      <c r="BI430" s="166">
        <f t="shared" si="128"/>
        <v>0</v>
      </c>
      <c r="BJ430" s="14" t="s">
        <v>84</v>
      </c>
      <c r="BK430" s="166">
        <f t="shared" si="129"/>
        <v>0</v>
      </c>
      <c r="BL430" s="14" t="s">
        <v>243</v>
      </c>
      <c r="BM430" s="165" t="s">
        <v>1856</v>
      </c>
    </row>
    <row r="431" spans="1:65" s="2" customFormat="1" ht="33" customHeight="1" x14ac:dyDescent="0.2">
      <c r="A431" s="29"/>
      <c r="B431" s="152"/>
      <c r="C431" s="153" t="s">
        <v>1144</v>
      </c>
      <c r="D431" s="153" t="s">
        <v>213</v>
      </c>
      <c r="E431" s="154" t="s">
        <v>1857</v>
      </c>
      <c r="F431" s="155" t="s">
        <v>1858</v>
      </c>
      <c r="G431" s="156" t="s">
        <v>385</v>
      </c>
      <c r="H431" s="157">
        <v>12</v>
      </c>
      <c r="I431" s="158"/>
      <c r="J431" s="159">
        <f t="shared" si="120"/>
        <v>0</v>
      </c>
      <c r="K431" s="160"/>
      <c r="L431" s="30"/>
      <c r="M431" s="161" t="s">
        <v>1</v>
      </c>
      <c r="N431" s="162" t="s">
        <v>37</v>
      </c>
      <c r="O431" s="58"/>
      <c r="P431" s="163">
        <f t="shared" si="121"/>
        <v>0</v>
      </c>
      <c r="Q431" s="163">
        <v>0</v>
      </c>
      <c r="R431" s="163">
        <f t="shared" si="122"/>
        <v>0</v>
      </c>
      <c r="S431" s="163">
        <v>0</v>
      </c>
      <c r="T431" s="164">
        <f t="shared" si="123"/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65" t="s">
        <v>243</v>
      </c>
      <c r="AT431" s="165" t="s">
        <v>213</v>
      </c>
      <c r="AU431" s="165" t="s">
        <v>84</v>
      </c>
      <c r="AY431" s="14" t="s">
        <v>211</v>
      </c>
      <c r="BE431" s="166">
        <f t="shared" si="124"/>
        <v>0</v>
      </c>
      <c r="BF431" s="166">
        <f t="shared" si="125"/>
        <v>0</v>
      </c>
      <c r="BG431" s="166">
        <f t="shared" si="126"/>
        <v>0</v>
      </c>
      <c r="BH431" s="166">
        <f t="shared" si="127"/>
        <v>0</v>
      </c>
      <c r="BI431" s="166">
        <f t="shared" si="128"/>
        <v>0</v>
      </c>
      <c r="BJ431" s="14" t="s">
        <v>84</v>
      </c>
      <c r="BK431" s="166">
        <f t="shared" si="129"/>
        <v>0</v>
      </c>
      <c r="BL431" s="14" t="s">
        <v>243</v>
      </c>
      <c r="BM431" s="165" t="s">
        <v>1859</v>
      </c>
    </row>
    <row r="432" spans="1:65" s="2" customFormat="1" ht="44.25" customHeight="1" x14ac:dyDescent="0.2">
      <c r="A432" s="29"/>
      <c r="B432" s="152"/>
      <c r="C432" s="153" t="s">
        <v>1860</v>
      </c>
      <c r="D432" s="153" t="s">
        <v>213</v>
      </c>
      <c r="E432" s="154" t="s">
        <v>1861</v>
      </c>
      <c r="F432" s="155" t="s">
        <v>1862</v>
      </c>
      <c r="G432" s="156" t="s">
        <v>257</v>
      </c>
      <c r="H432" s="157">
        <v>60.3</v>
      </c>
      <c r="I432" s="158"/>
      <c r="J432" s="159">
        <f t="shared" si="120"/>
        <v>0</v>
      </c>
      <c r="K432" s="160"/>
      <c r="L432" s="30"/>
      <c r="M432" s="161" t="s">
        <v>1</v>
      </c>
      <c r="N432" s="162" t="s">
        <v>37</v>
      </c>
      <c r="O432" s="58"/>
      <c r="P432" s="163">
        <f t="shared" si="121"/>
        <v>0</v>
      </c>
      <c r="Q432" s="163">
        <v>0</v>
      </c>
      <c r="R432" s="163">
        <f t="shared" si="122"/>
        <v>0</v>
      </c>
      <c r="S432" s="163">
        <v>0</v>
      </c>
      <c r="T432" s="164">
        <f t="shared" si="123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65" t="s">
        <v>243</v>
      </c>
      <c r="AT432" s="165" t="s">
        <v>213</v>
      </c>
      <c r="AU432" s="165" t="s">
        <v>84</v>
      </c>
      <c r="AY432" s="14" t="s">
        <v>211</v>
      </c>
      <c r="BE432" s="166">
        <f t="shared" si="124"/>
        <v>0</v>
      </c>
      <c r="BF432" s="166">
        <f t="shared" si="125"/>
        <v>0</v>
      </c>
      <c r="BG432" s="166">
        <f t="shared" si="126"/>
        <v>0</v>
      </c>
      <c r="BH432" s="166">
        <f t="shared" si="127"/>
        <v>0</v>
      </c>
      <c r="BI432" s="166">
        <f t="shared" si="128"/>
        <v>0</v>
      </c>
      <c r="BJ432" s="14" t="s">
        <v>84</v>
      </c>
      <c r="BK432" s="166">
        <f t="shared" si="129"/>
        <v>0</v>
      </c>
      <c r="BL432" s="14" t="s">
        <v>243</v>
      </c>
      <c r="BM432" s="165" t="s">
        <v>1863</v>
      </c>
    </row>
    <row r="433" spans="1:65" s="2" customFormat="1" ht="16.5" customHeight="1" x14ac:dyDescent="0.2">
      <c r="A433" s="29"/>
      <c r="B433" s="152"/>
      <c r="C433" s="153" t="s">
        <v>1146</v>
      </c>
      <c r="D433" s="153" t="s">
        <v>213</v>
      </c>
      <c r="E433" s="154" t="s">
        <v>1864</v>
      </c>
      <c r="F433" s="155" t="s">
        <v>1865</v>
      </c>
      <c r="G433" s="156" t="s">
        <v>385</v>
      </c>
      <c r="H433" s="157">
        <v>2</v>
      </c>
      <c r="I433" s="158"/>
      <c r="J433" s="159">
        <f t="shared" si="120"/>
        <v>0</v>
      </c>
      <c r="K433" s="160"/>
      <c r="L433" s="30"/>
      <c r="M433" s="161" t="s">
        <v>1</v>
      </c>
      <c r="N433" s="162" t="s">
        <v>37</v>
      </c>
      <c r="O433" s="58"/>
      <c r="P433" s="163">
        <f t="shared" si="121"/>
        <v>0</v>
      </c>
      <c r="Q433" s="163">
        <v>0</v>
      </c>
      <c r="R433" s="163">
        <f t="shared" si="122"/>
        <v>0</v>
      </c>
      <c r="S433" s="163">
        <v>0</v>
      </c>
      <c r="T433" s="164">
        <f t="shared" si="123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65" t="s">
        <v>243</v>
      </c>
      <c r="AT433" s="165" t="s">
        <v>213</v>
      </c>
      <c r="AU433" s="165" t="s">
        <v>84</v>
      </c>
      <c r="AY433" s="14" t="s">
        <v>211</v>
      </c>
      <c r="BE433" s="166">
        <f t="shared" si="124"/>
        <v>0</v>
      </c>
      <c r="BF433" s="166">
        <f t="shared" si="125"/>
        <v>0</v>
      </c>
      <c r="BG433" s="166">
        <f t="shared" si="126"/>
        <v>0</v>
      </c>
      <c r="BH433" s="166">
        <f t="shared" si="127"/>
        <v>0</v>
      </c>
      <c r="BI433" s="166">
        <f t="shared" si="128"/>
        <v>0</v>
      </c>
      <c r="BJ433" s="14" t="s">
        <v>84</v>
      </c>
      <c r="BK433" s="166">
        <f t="shared" si="129"/>
        <v>0</v>
      </c>
      <c r="BL433" s="14" t="s">
        <v>243</v>
      </c>
      <c r="BM433" s="165" t="s">
        <v>1866</v>
      </c>
    </row>
    <row r="434" spans="1:65" s="2" customFormat="1" ht="37.9" customHeight="1" x14ac:dyDescent="0.2">
      <c r="A434" s="29"/>
      <c r="B434" s="152"/>
      <c r="C434" s="153" t="s">
        <v>1867</v>
      </c>
      <c r="D434" s="153" t="s">
        <v>213</v>
      </c>
      <c r="E434" s="154" t="s">
        <v>1868</v>
      </c>
      <c r="F434" s="155" t="s">
        <v>1869</v>
      </c>
      <c r="G434" s="156" t="s">
        <v>385</v>
      </c>
      <c r="H434" s="157">
        <v>2</v>
      </c>
      <c r="I434" s="158"/>
      <c r="J434" s="159">
        <f t="shared" si="120"/>
        <v>0</v>
      </c>
      <c r="K434" s="160"/>
      <c r="L434" s="30"/>
      <c r="M434" s="161" t="s">
        <v>1</v>
      </c>
      <c r="N434" s="162" t="s">
        <v>37</v>
      </c>
      <c r="O434" s="58"/>
      <c r="P434" s="163">
        <f t="shared" si="121"/>
        <v>0</v>
      </c>
      <c r="Q434" s="163">
        <v>0</v>
      </c>
      <c r="R434" s="163">
        <f t="shared" si="122"/>
        <v>0</v>
      </c>
      <c r="S434" s="163">
        <v>0</v>
      </c>
      <c r="T434" s="164">
        <f t="shared" si="123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65" t="s">
        <v>243</v>
      </c>
      <c r="AT434" s="165" t="s">
        <v>213</v>
      </c>
      <c r="AU434" s="165" t="s">
        <v>84</v>
      </c>
      <c r="AY434" s="14" t="s">
        <v>211</v>
      </c>
      <c r="BE434" s="166">
        <f t="shared" si="124"/>
        <v>0</v>
      </c>
      <c r="BF434" s="166">
        <f t="shared" si="125"/>
        <v>0</v>
      </c>
      <c r="BG434" s="166">
        <f t="shared" si="126"/>
        <v>0</v>
      </c>
      <c r="BH434" s="166">
        <f t="shared" si="127"/>
        <v>0</v>
      </c>
      <c r="BI434" s="166">
        <f t="shared" si="128"/>
        <v>0</v>
      </c>
      <c r="BJ434" s="14" t="s">
        <v>84</v>
      </c>
      <c r="BK434" s="166">
        <f t="shared" si="129"/>
        <v>0</v>
      </c>
      <c r="BL434" s="14" t="s">
        <v>243</v>
      </c>
      <c r="BM434" s="165" t="s">
        <v>1870</v>
      </c>
    </row>
    <row r="435" spans="1:65" s="2" customFormat="1" ht="24.2" customHeight="1" x14ac:dyDescent="0.2">
      <c r="A435" s="29"/>
      <c r="B435" s="152"/>
      <c r="C435" s="153" t="s">
        <v>1147</v>
      </c>
      <c r="D435" s="153" t="s">
        <v>213</v>
      </c>
      <c r="E435" s="154" t="s">
        <v>1871</v>
      </c>
      <c r="F435" s="155" t="s">
        <v>1872</v>
      </c>
      <c r="G435" s="156" t="s">
        <v>385</v>
      </c>
      <c r="H435" s="157">
        <v>2</v>
      </c>
      <c r="I435" s="158"/>
      <c r="J435" s="159">
        <f t="shared" si="120"/>
        <v>0</v>
      </c>
      <c r="K435" s="160"/>
      <c r="L435" s="30"/>
      <c r="M435" s="161" t="s">
        <v>1</v>
      </c>
      <c r="N435" s="162" t="s">
        <v>37</v>
      </c>
      <c r="O435" s="58"/>
      <c r="P435" s="163">
        <f t="shared" si="121"/>
        <v>0</v>
      </c>
      <c r="Q435" s="163">
        <v>0</v>
      </c>
      <c r="R435" s="163">
        <f t="shared" si="122"/>
        <v>0</v>
      </c>
      <c r="S435" s="163">
        <v>0</v>
      </c>
      <c r="T435" s="164">
        <f t="shared" si="123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65" t="s">
        <v>243</v>
      </c>
      <c r="AT435" s="165" t="s">
        <v>213</v>
      </c>
      <c r="AU435" s="165" t="s">
        <v>84</v>
      </c>
      <c r="AY435" s="14" t="s">
        <v>211</v>
      </c>
      <c r="BE435" s="166">
        <f t="shared" si="124"/>
        <v>0</v>
      </c>
      <c r="BF435" s="166">
        <f t="shared" si="125"/>
        <v>0</v>
      </c>
      <c r="BG435" s="166">
        <f t="shared" si="126"/>
        <v>0</v>
      </c>
      <c r="BH435" s="166">
        <f t="shared" si="127"/>
        <v>0</v>
      </c>
      <c r="BI435" s="166">
        <f t="shared" si="128"/>
        <v>0</v>
      </c>
      <c r="BJ435" s="14" t="s">
        <v>84</v>
      </c>
      <c r="BK435" s="166">
        <f t="shared" si="129"/>
        <v>0</v>
      </c>
      <c r="BL435" s="14" t="s">
        <v>243</v>
      </c>
      <c r="BM435" s="165" t="s">
        <v>1873</v>
      </c>
    </row>
    <row r="436" spans="1:65" s="2" customFormat="1" ht="37.9" customHeight="1" x14ac:dyDescent="0.2">
      <c r="A436" s="29"/>
      <c r="B436" s="152"/>
      <c r="C436" s="153" t="s">
        <v>1874</v>
      </c>
      <c r="D436" s="153" t="s">
        <v>213</v>
      </c>
      <c r="E436" s="154" t="s">
        <v>1875</v>
      </c>
      <c r="F436" s="155" t="s">
        <v>1876</v>
      </c>
      <c r="G436" s="156" t="s">
        <v>767</v>
      </c>
      <c r="H436" s="157">
        <v>45</v>
      </c>
      <c r="I436" s="158"/>
      <c r="J436" s="159">
        <f t="shared" si="120"/>
        <v>0</v>
      </c>
      <c r="K436" s="160"/>
      <c r="L436" s="30"/>
      <c r="M436" s="161" t="s">
        <v>1</v>
      </c>
      <c r="N436" s="162" t="s">
        <v>37</v>
      </c>
      <c r="O436" s="58"/>
      <c r="P436" s="163">
        <f t="shared" si="121"/>
        <v>0</v>
      </c>
      <c r="Q436" s="163">
        <v>0</v>
      </c>
      <c r="R436" s="163">
        <f t="shared" si="122"/>
        <v>0</v>
      </c>
      <c r="S436" s="163">
        <v>0</v>
      </c>
      <c r="T436" s="164">
        <f t="shared" si="123"/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65" t="s">
        <v>243</v>
      </c>
      <c r="AT436" s="165" t="s">
        <v>213</v>
      </c>
      <c r="AU436" s="165" t="s">
        <v>84</v>
      </c>
      <c r="AY436" s="14" t="s">
        <v>211</v>
      </c>
      <c r="BE436" s="166">
        <f t="shared" si="124"/>
        <v>0</v>
      </c>
      <c r="BF436" s="166">
        <f t="shared" si="125"/>
        <v>0</v>
      </c>
      <c r="BG436" s="166">
        <f t="shared" si="126"/>
        <v>0</v>
      </c>
      <c r="BH436" s="166">
        <f t="shared" si="127"/>
        <v>0</v>
      </c>
      <c r="BI436" s="166">
        <f t="shared" si="128"/>
        <v>0</v>
      </c>
      <c r="BJ436" s="14" t="s">
        <v>84</v>
      </c>
      <c r="BK436" s="166">
        <f t="shared" si="129"/>
        <v>0</v>
      </c>
      <c r="BL436" s="14" t="s">
        <v>243</v>
      </c>
      <c r="BM436" s="165" t="s">
        <v>1877</v>
      </c>
    </row>
    <row r="437" spans="1:65" s="2" customFormat="1" ht="37.9" customHeight="1" x14ac:dyDescent="0.2">
      <c r="A437" s="29"/>
      <c r="B437" s="152"/>
      <c r="C437" s="153" t="s">
        <v>1149</v>
      </c>
      <c r="D437" s="153" t="s">
        <v>213</v>
      </c>
      <c r="E437" s="154" t="s">
        <v>765</v>
      </c>
      <c r="F437" s="155" t="s">
        <v>1878</v>
      </c>
      <c r="G437" s="156" t="s">
        <v>767</v>
      </c>
      <c r="H437" s="157">
        <v>1765.7</v>
      </c>
      <c r="I437" s="158"/>
      <c r="J437" s="159">
        <f t="shared" si="120"/>
        <v>0</v>
      </c>
      <c r="K437" s="160"/>
      <c r="L437" s="30"/>
      <c r="M437" s="161" t="s">
        <v>1</v>
      </c>
      <c r="N437" s="162" t="s">
        <v>37</v>
      </c>
      <c r="O437" s="58"/>
      <c r="P437" s="163">
        <f t="shared" si="121"/>
        <v>0</v>
      </c>
      <c r="Q437" s="163">
        <v>0</v>
      </c>
      <c r="R437" s="163">
        <f t="shared" si="122"/>
        <v>0</v>
      </c>
      <c r="S437" s="163">
        <v>0</v>
      </c>
      <c r="T437" s="164">
        <f t="shared" si="123"/>
        <v>0</v>
      </c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R437" s="165" t="s">
        <v>243</v>
      </c>
      <c r="AT437" s="165" t="s">
        <v>213</v>
      </c>
      <c r="AU437" s="165" t="s">
        <v>84</v>
      </c>
      <c r="AY437" s="14" t="s">
        <v>211</v>
      </c>
      <c r="BE437" s="166">
        <f t="shared" si="124"/>
        <v>0</v>
      </c>
      <c r="BF437" s="166">
        <f t="shared" si="125"/>
        <v>0</v>
      </c>
      <c r="BG437" s="166">
        <f t="shared" si="126"/>
        <v>0</v>
      </c>
      <c r="BH437" s="166">
        <f t="shared" si="127"/>
        <v>0</v>
      </c>
      <c r="BI437" s="166">
        <f t="shared" si="128"/>
        <v>0</v>
      </c>
      <c r="BJ437" s="14" t="s">
        <v>84</v>
      </c>
      <c r="BK437" s="166">
        <f t="shared" si="129"/>
        <v>0</v>
      </c>
      <c r="BL437" s="14" t="s">
        <v>243</v>
      </c>
      <c r="BM437" s="165" t="s">
        <v>1879</v>
      </c>
    </row>
    <row r="438" spans="1:65" s="2" customFormat="1" ht="37.9" customHeight="1" x14ac:dyDescent="0.2">
      <c r="A438" s="29"/>
      <c r="B438" s="152"/>
      <c r="C438" s="153" t="s">
        <v>1880</v>
      </c>
      <c r="D438" s="153" t="s">
        <v>213</v>
      </c>
      <c r="E438" s="154" t="s">
        <v>1881</v>
      </c>
      <c r="F438" s="155" t="s">
        <v>1882</v>
      </c>
      <c r="G438" s="156" t="s">
        <v>767</v>
      </c>
      <c r="H438" s="157">
        <v>4743.8</v>
      </c>
      <c r="I438" s="158"/>
      <c r="J438" s="159">
        <f t="shared" si="120"/>
        <v>0</v>
      </c>
      <c r="K438" s="160"/>
      <c r="L438" s="30"/>
      <c r="M438" s="161" t="s">
        <v>1</v>
      </c>
      <c r="N438" s="162" t="s">
        <v>37</v>
      </c>
      <c r="O438" s="58"/>
      <c r="P438" s="163">
        <f t="shared" si="121"/>
        <v>0</v>
      </c>
      <c r="Q438" s="163">
        <v>0</v>
      </c>
      <c r="R438" s="163">
        <f t="shared" si="122"/>
        <v>0</v>
      </c>
      <c r="S438" s="163">
        <v>0</v>
      </c>
      <c r="T438" s="164">
        <f t="shared" si="123"/>
        <v>0</v>
      </c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R438" s="165" t="s">
        <v>243</v>
      </c>
      <c r="AT438" s="165" t="s">
        <v>213</v>
      </c>
      <c r="AU438" s="165" t="s">
        <v>84</v>
      </c>
      <c r="AY438" s="14" t="s">
        <v>211</v>
      </c>
      <c r="BE438" s="166">
        <f t="shared" si="124"/>
        <v>0</v>
      </c>
      <c r="BF438" s="166">
        <f t="shared" si="125"/>
        <v>0</v>
      </c>
      <c r="BG438" s="166">
        <f t="shared" si="126"/>
        <v>0</v>
      </c>
      <c r="BH438" s="166">
        <f t="shared" si="127"/>
        <v>0</v>
      </c>
      <c r="BI438" s="166">
        <f t="shared" si="128"/>
        <v>0</v>
      </c>
      <c r="BJ438" s="14" t="s">
        <v>84</v>
      </c>
      <c r="BK438" s="166">
        <f t="shared" si="129"/>
        <v>0</v>
      </c>
      <c r="BL438" s="14" t="s">
        <v>243</v>
      </c>
      <c r="BM438" s="165" t="s">
        <v>1883</v>
      </c>
    </row>
    <row r="439" spans="1:65" s="2" customFormat="1" ht="37.9" customHeight="1" x14ac:dyDescent="0.2">
      <c r="A439" s="29"/>
      <c r="B439" s="152"/>
      <c r="C439" s="153" t="s">
        <v>1153</v>
      </c>
      <c r="D439" s="153" t="s">
        <v>213</v>
      </c>
      <c r="E439" s="154" t="s">
        <v>768</v>
      </c>
      <c r="F439" s="155" t="s">
        <v>1884</v>
      </c>
      <c r="G439" s="156" t="s">
        <v>767</v>
      </c>
      <c r="H439" s="157">
        <v>2118.5</v>
      </c>
      <c r="I439" s="158"/>
      <c r="J439" s="159">
        <f t="shared" si="120"/>
        <v>0</v>
      </c>
      <c r="K439" s="160"/>
      <c r="L439" s="30"/>
      <c r="M439" s="161" t="s">
        <v>1</v>
      </c>
      <c r="N439" s="162" t="s">
        <v>37</v>
      </c>
      <c r="O439" s="58"/>
      <c r="P439" s="163">
        <f t="shared" si="121"/>
        <v>0</v>
      </c>
      <c r="Q439" s="163">
        <v>0</v>
      </c>
      <c r="R439" s="163">
        <f t="shared" si="122"/>
        <v>0</v>
      </c>
      <c r="S439" s="163">
        <v>0</v>
      </c>
      <c r="T439" s="164">
        <f t="shared" si="123"/>
        <v>0</v>
      </c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R439" s="165" t="s">
        <v>243</v>
      </c>
      <c r="AT439" s="165" t="s">
        <v>213</v>
      </c>
      <c r="AU439" s="165" t="s">
        <v>84</v>
      </c>
      <c r="AY439" s="14" t="s">
        <v>211</v>
      </c>
      <c r="BE439" s="166">
        <f t="shared" si="124"/>
        <v>0</v>
      </c>
      <c r="BF439" s="166">
        <f t="shared" si="125"/>
        <v>0</v>
      </c>
      <c r="BG439" s="166">
        <f t="shared" si="126"/>
        <v>0</v>
      </c>
      <c r="BH439" s="166">
        <f t="shared" si="127"/>
        <v>0</v>
      </c>
      <c r="BI439" s="166">
        <f t="shared" si="128"/>
        <v>0</v>
      </c>
      <c r="BJ439" s="14" t="s">
        <v>84</v>
      </c>
      <c r="BK439" s="166">
        <f t="shared" si="129"/>
        <v>0</v>
      </c>
      <c r="BL439" s="14" t="s">
        <v>243</v>
      </c>
      <c r="BM439" s="165" t="s">
        <v>1885</v>
      </c>
    </row>
    <row r="440" spans="1:65" s="2" customFormat="1" ht="37.9" customHeight="1" x14ac:dyDescent="0.2">
      <c r="A440" s="29"/>
      <c r="B440" s="152"/>
      <c r="C440" s="153" t="s">
        <v>1886</v>
      </c>
      <c r="D440" s="153" t="s">
        <v>213</v>
      </c>
      <c r="E440" s="154" t="s">
        <v>1887</v>
      </c>
      <c r="F440" s="155" t="s">
        <v>1888</v>
      </c>
      <c r="G440" s="156" t="s">
        <v>767</v>
      </c>
      <c r="H440" s="157">
        <v>2567.5</v>
      </c>
      <c r="I440" s="158"/>
      <c r="J440" s="159">
        <f t="shared" si="120"/>
        <v>0</v>
      </c>
      <c r="K440" s="160"/>
      <c r="L440" s="30"/>
      <c r="M440" s="161" t="s">
        <v>1</v>
      </c>
      <c r="N440" s="162" t="s">
        <v>37</v>
      </c>
      <c r="O440" s="58"/>
      <c r="P440" s="163">
        <f t="shared" si="121"/>
        <v>0</v>
      </c>
      <c r="Q440" s="163">
        <v>0</v>
      </c>
      <c r="R440" s="163">
        <f t="shared" si="122"/>
        <v>0</v>
      </c>
      <c r="S440" s="163">
        <v>0</v>
      </c>
      <c r="T440" s="164">
        <f t="shared" si="123"/>
        <v>0</v>
      </c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R440" s="165" t="s">
        <v>243</v>
      </c>
      <c r="AT440" s="165" t="s">
        <v>213</v>
      </c>
      <c r="AU440" s="165" t="s">
        <v>84</v>
      </c>
      <c r="AY440" s="14" t="s">
        <v>211</v>
      </c>
      <c r="BE440" s="166">
        <f t="shared" si="124"/>
        <v>0</v>
      </c>
      <c r="BF440" s="166">
        <f t="shared" si="125"/>
        <v>0</v>
      </c>
      <c r="BG440" s="166">
        <f t="shared" si="126"/>
        <v>0</v>
      </c>
      <c r="BH440" s="166">
        <f t="shared" si="127"/>
        <v>0</v>
      </c>
      <c r="BI440" s="166">
        <f t="shared" si="128"/>
        <v>0</v>
      </c>
      <c r="BJ440" s="14" t="s">
        <v>84</v>
      </c>
      <c r="BK440" s="166">
        <f t="shared" si="129"/>
        <v>0</v>
      </c>
      <c r="BL440" s="14" t="s">
        <v>243</v>
      </c>
      <c r="BM440" s="165" t="s">
        <v>1889</v>
      </c>
    </row>
    <row r="441" spans="1:65" s="2" customFormat="1" ht="33" customHeight="1" x14ac:dyDescent="0.2">
      <c r="A441" s="29"/>
      <c r="B441" s="152"/>
      <c r="C441" s="153" t="s">
        <v>1156</v>
      </c>
      <c r="D441" s="153" t="s">
        <v>213</v>
      </c>
      <c r="E441" s="154" t="s">
        <v>1890</v>
      </c>
      <c r="F441" s="155" t="s">
        <v>1891</v>
      </c>
      <c r="G441" s="156" t="s">
        <v>767</v>
      </c>
      <c r="H441" s="157">
        <v>1048.4000000000001</v>
      </c>
      <c r="I441" s="158"/>
      <c r="J441" s="159">
        <f t="shared" si="120"/>
        <v>0</v>
      </c>
      <c r="K441" s="160"/>
      <c r="L441" s="30"/>
      <c r="M441" s="161" t="s">
        <v>1</v>
      </c>
      <c r="N441" s="162" t="s">
        <v>37</v>
      </c>
      <c r="O441" s="58"/>
      <c r="P441" s="163">
        <f t="shared" si="121"/>
        <v>0</v>
      </c>
      <c r="Q441" s="163">
        <v>0</v>
      </c>
      <c r="R441" s="163">
        <f t="shared" si="122"/>
        <v>0</v>
      </c>
      <c r="S441" s="163">
        <v>0</v>
      </c>
      <c r="T441" s="164">
        <f t="shared" si="123"/>
        <v>0</v>
      </c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R441" s="165" t="s">
        <v>243</v>
      </c>
      <c r="AT441" s="165" t="s">
        <v>213</v>
      </c>
      <c r="AU441" s="165" t="s">
        <v>84</v>
      </c>
      <c r="AY441" s="14" t="s">
        <v>211</v>
      </c>
      <c r="BE441" s="166">
        <f t="shared" si="124"/>
        <v>0</v>
      </c>
      <c r="BF441" s="166">
        <f t="shared" si="125"/>
        <v>0</v>
      </c>
      <c r="BG441" s="166">
        <f t="shared" si="126"/>
        <v>0</v>
      </c>
      <c r="BH441" s="166">
        <f t="shared" si="127"/>
        <v>0</v>
      </c>
      <c r="BI441" s="166">
        <f t="shared" si="128"/>
        <v>0</v>
      </c>
      <c r="BJ441" s="14" t="s">
        <v>84</v>
      </c>
      <c r="BK441" s="166">
        <f t="shared" si="129"/>
        <v>0</v>
      </c>
      <c r="BL441" s="14" t="s">
        <v>243</v>
      </c>
      <c r="BM441" s="165" t="s">
        <v>1892</v>
      </c>
    </row>
    <row r="442" spans="1:65" s="2" customFormat="1" ht="33" customHeight="1" x14ac:dyDescent="0.2">
      <c r="A442" s="29"/>
      <c r="B442" s="152"/>
      <c r="C442" s="153" t="s">
        <v>1893</v>
      </c>
      <c r="D442" s="153" t="s">
        <v>213</v>
      </c>
      <c r="E442" s="154" t="s">
        <v>1894</v>
      </c>
      <c r="F442" s="155" t="s">
        <v>1895</v>
      </c>
      <c r="G442" s="156" t="s">
        <v>257</v>
      </c>
      <c r="H442" s="157">
        <v>25.8</v>
      </c>
      <c r="I442" s="158"/>
      <c r="J442" s="159">
        <f t="shared" si="120"/>
        <v>0</v>
      </c>
      <c r="K442" s="160"/>
      <c r="L442" s="30"/>
      <c r="M442" s="161" t="s">
        <v>1</v>
      </c>
      <c r="N442" s="162" t="s">
        <v>37</v>
      </c>
      <c r="O442" s="58"/>
      <c r="P442" s="163">
        <f t="shared" si="121"/>
        <v>0</v>
      </c>
      <c r="Q442" s="163">
        <v>0</v>
      </c>
      <c r="R442" s="163">
        <f t="shared" si="122"/>
        <v>0</v>
      </c>
      <c r="S442" s="163">
        <v>0</v>
      </c>
      <c r="T442" s="164">
        <f t="shared" si="123"/>
        <v>0</v>
      </c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R442" s="165" t="s">
        <v>243</v>
      </c>
      <c r="AT442" s="165" t="s">
        <v>213</v>
      </c>
      <c r="AU442" s="165" t="s">
        <v>84</v>
      </c>
      <c r="AY442" s="14" t="s">
        <v>211</v>
      </c>
      <c r="BE442" s="166">
        <f t="shared" si="124"/>
        <v>0</v>
      </c>
      <c r="BF442" s="166">
        <f t="shared" si="125"/>
        <v>0</v>
      </c>
      <c r="BG442" s="166">
        <f t="shared" si="126"/>
        <v>0</v>
      </c>
      <c r="BH442" s="166">
        <f t="shared" si="127"/>
        <v>0</v>
      </c>
      <c r="BI442" s="166">
        <f t="shared" si="128"/>
        <v>0</v>
      </c>
      <c r="BJ442" s="14" t="s">
        <v>84</v>
      </c>
      <c r="BK442" s="166">
        <f t="shared" si="129"/>
        <v>0</v>
      </c>
      <c r="BL442" s="14" t="s">
        <v>243</v>
      </c>
      <c r="BM442" s="165" t="s">
        <v>1896</v>
      </c>
    </row>
    <row r="443" spans="1:65" s="2" customFormat="1" ht="24.2" customHeight="1" x14ac:dyDescent="0.2">
      <c r="A443" s="29"/>
      <c r="B443" s="152"/>
      <c r="C443" s="153" t="s">
        <v>1157</v>
      </c>
      <c r="D443" s="153" t="s">
        <v>213</v>
      </c>
      <c r="E443" s="154" t="s">
        <v>633</v>
      </c>
      <c r="F443" s="155" t="s">
        <v>634</v>
      </c>
      <c r="G443" s="156" t="s">
        <v>414</v>
      </c>
      <c r="H443" s="178"/>
      <c r="I443" s="158"/>
      <c r="J443" s="159">
        <f t="shared" si="120"/>
        <v>0</v>
      </c>
      <c r="K443" s="160"/>
      <c r="L443" s="30"/>
      <c r="M443" s="161" t="s">
        <v>1</v>
      </c>
      <c r="N443" s="162" t="s">
        <v>37</v>
      </c>
      <c r="O443" s="58"/>
      <c r="P443" s="163">
        <f t="shared" si="121"/>
        <v>0</v>
      </c>
      <c r="Q443" s="163">
        <v>0</v>
      </c>
      <c r="R443" s="163">
        <f t="shared" si="122"/>
        <v>0</v>
      </c>
      <c r="S443" s="163">
        <v>0</v>
      </c>
      <c r="T443" s="164">
        <f t="shared" si="123"/>
        <v>0</v>
      </c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R443" s="165" t="s">
        <v>243</v>
      </c>
      <c r="AT443" s="165" t="s">
        <v>213</v>
      </c>
      <c r="AU443" s="165" t="s">
        <v>84</v>
      </c>
      <c r="AY443" s="14" t="s">
        <v>211</v>
      </c>
      <c r="BE443" s="166">
        <f t="shared" si="124"/>
        <v>0</v>
      </c>
      <c r="BF443" s="166">
        <f t="shared" si="125"/>
        <v>0</v>
      </c>
      <c r="BG443" s="166">
        <f t="shared" si="126"/>
        <v>0</v>
      </c>
      <c r="BH443" s="166">
        <f t="shared" si="127"/>
        <v>0</v>
      </c>
      <c r="BI443" s="166">
        <f t="shared" si="128"/>
        <v>0</v>
      </c>
      <c r="BJ443" s="14" t="s">
        <v>84</v>
      </c>
      <c r="BK443" s="166">
        <f t="shared" si="129"/>
        <v>0</v>
      </c>
      <c r="BL443" s="14" t="s">
        <v>243</v>
      </c>
      <c r="BM443" s="165" t="s">
        <v>1897</v>
      </c>
    </row>
    <row r="444" spans="1:65" s="12" customFormat="1" ht="22.9" customHeight="1" x14ac:dyDescent="0.2">
      <c r="B444" s="139"/>
      <c r="D444" s="140" t="s">
        <v>70</v>
      </c>
      <c r="E444" s="150" t="s">
        <v>1898</v>
      </c>
      <c r="F444" s="150" t="s">
        <v>1899</v>
      </c>
      <c r="I444" s="142"/>
      <c r="J444" s="151">
        <f>BK444</f>
        <v>0</v>
      </c>
      <c r="L444" s="139"/>
      <c r="M444" s="144"/>
      <c r="N444" s="145"/>
      <c r="O444" s="145"/>
      <c r="P444" s="146">
        <f>SUM(P445:P447)</f>
        <v>0</v>
      </c>
      <c r="Q444" s="145"/>
      <c r="R444" s="146">
        <f>SUM(R445:R447)</f>
        <v>0</v>
      </c>
      <c r="S444" s="145"/>
      <c r="T444" s="147">
        <f>SUM(T445:T447)</f>
        <v>0</v>
      </c>
      <c r="AR444" s="140" t="s">
        <v>84</v>
      </c>
      <c r="AT444" s="148" t="s">
        <v>70</v>
      </c>
      <c r="AU444" s="148" t="s">
        <v>78</v>
      </c>
      <c r="AY444" s="140" t="s">
        <v>211</v>
      </c>
      <c r="BK444" s="149">
        <f>SUM(BK445:BK447)</f>
        <v>0</v>
      </c>
    </row>
    <row r="445" spans="1:65" s="2" customFormat="1" ht="33" customHeight="1" x14ac:dyDescent="0.2">
      <c r="A445" s="29"/>
      <c r="B445" s="152"/>
      <c r="C445" s="153" t="s">
        <v>1900</v>
      </c>
      <c r="D445" s="153" t="s">
        <v>213</v>
      </c>
      <c r="E445" s="154" t="s">
        <v>1901</v>
      </c>
      <c r="F445" s="155" t="s">
        <v>1902</v>
      </c>
      <c r="G445" s="156" t="s">
        <v>216</v>
      </c>
      <c r="H445" s="157">
        <v>266.8</v>
      </c>
      <c r="I445" s="158"/>
      <c r="J445" s="159">
        <f>ROUND(I445*H445,2)</f>
        <v>0</v>
      </c>
      <c r="K445" s="160"/>
      <c r="L445" s="30"/>
      <c r="M445" s="161" t="s">
        <v>1</v>
      </c>
      <c r="N445" s="162" t="s">
        <v>37</v>
      </c>
      <c r="O445" s="58"/>
      <c r="P445" s="163">
        <f>O445*H445</f>
        <v>0</v>
      </c>
      <c r="Q445" s="163">
        <v>0</v>
      </c>
      <c r="R445" s="163">
        <f>Q445*H445</f>
        <v>0</v>
      </c>
      <c r="S445" s="163">
        <v>0</v>
      </c>
      <c r="T445" s="164">
        <f>S445*H445</f>
        <v>0</v>
      </c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R445" s="165" t="s">
        <v>243</v>
      </c>
      <c r="AT445" s="165" t="s">
        <v>213</v>
      </c>
      <c r="AU445" s="165" t="s">
        <v>84</v>
      </c>
      <c r="AY445" s="14" t="s">
        <v>211</v>
      </c>
      <c r="BE445" s="166">
        <f>IF(N445="základná",J445,0)</f>
        <v>0</v>
      </c>
      <c r="BF445" s="166">
        <f>IF(N445="znížená",J445,0)</f>
        <v>0</v>
      </c>
      <c r="BG445" s="166">
        <f>IF(N445="zákl. prenesená",J445,0)</f>
        <v>0</v>
      </c>
      <c r="BH445" s="166">
        <f>IF(N445="zníž. prenesená",J445,0)</f>
        <v>0</v>
      </c>
      <c r="BI445" s="166">
        <f>IF(N445="nulová",J445,0)</f>
        <v>0</v>
      </c>
      <c r="BJ445" s="14" t="s">
        <v>84</v>
      </c>
      <c r="BK445" s="166">
        <f>ROUND(I445*H445,2)</f>
        <v>0</v>
      </c>
      <c r="BL445" s="14" t="s">
        <v>243</v>
      </c>
      <c r="BM445" s="165" t="s">
        <v>1903</v>
      </c>
    </row>
    <row r="446" spans="1:65" s="2" customFormat="1" ht="33" customHeight="1" x14ac:dyDescent="0.2">
      <c r="A446" s="29"/>
      <c r="B446" s="152"/>
      <c r="C446" s="167" t="s">
        <v>1159</v>
      </c>
      <c r="D446" s="167" t="s">
        <v>401</v>
      </c>
      <c r="E446" s="168" t="s">
        <v>1904</v>
      </c>
      <c r="F446" s="169" t="s">
        <v>1905</v>
      </c>
      <c r="G446" s="170" t="s">
        <v>216</v>
      </c>
      <c r="H446" s="171">
        <v>280.10000000000002</v>
      </c>
      <c r="I446" s="172"/>
      <c r="J446" s="173">
        <f>ROUND(I446*H446,2)</f>
        <v>0</v>
      </c>
      <c r="K446" s="174"/>
      <c r="L446" s="175"/>
      <c r="M446" s="176" t="s">
        <v>1</v>
      </c>
      <c r="N446" s="177" t="s">
        <v>37</v>
      </c>
      <c r="O446" s="58"/>
      <c r="P446" s="163">
        <f>O446*H446</f>
        <v>0</v>
      </c>
      <c r="Q446" s="163">
        <v>0</v>
      </c>
      <c r="R446" s="163">
        <f>Q446*H446</f>
        <v>0</v>
      </c>
      <c r="S446" s="163">
        <v>0</v>
      </c>
      <c r="T446" s="164">
        <f>S446*H446</f>
        <v>0</v>
      </c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R446" s="165" t="s">
        <v>280</v>
      </c>
      <c r="AT446" s="165" t="s">
        <v>401</v>
      </c>
      <c r="AU446" s="165" t="s">
        <v>84</v>
      </c>
      <c r="AY446" s="14" t="s">
        <v>211</v>
      </c>
      <c r="BE446" s="166">
        <f>IF(N446="základná",J446,0)</f>
        <v>0</v>
      </c>
      <c r="BF446" s="166">
        <f>IF(N446="znížená",J446,0)</f>
        <v>0</v>
      </c>
      <c r="BG446" s="166">
        <f>IF(N446="zákl. prenesená",J446,0)</f>
        <v>0</v>
      </c>
      <c r="BH446" s="166">
        <f>IF(N446="zníž. prenesená",J446,0)</f>
        <v>0</v>
      </c>
      <c r="BI446" s="166">
        <f>IF(N446="nulová",J446,0)</f>
        <v>0</v>
      </c>
      <c r="BJ446" s="14" t="s">
        <v>84</v>
      </c>
      <c r="BK446" s="166">
        <f>ROUND(I446*H446,2)</f>
        <v>0</v>
      </c>
      <c r="BL446" s="14" t="s">
        <v>243</v>
      </c>
      <c r="BM446" s="165" t="s">
        <v>1906</v>
      </c>
    </row>
    <row r="447" spans="1:65" s="2" customFormat="1" ht="24.2" customHeight="1" x14ac:dyDescent="0.2">
      <c r="A447" s="29"/>
      <c r="B447" s="152"/>
      <c r="C447" s="153" t="s">
        <v>1907</v>
      </c>
      <c r="D447" s="153" t="s">
        <v>213</v>
      </c>
      <c r="E447" s="154" t="s">
        <v>1908</v>
      </c>
      <c r="F447" s="155" t="s">
        <v>1909</v>
      </c>
      <c r="G447" s="156" t="s">
        <v>414</v>
      </c>
      <c r="H447" s="178"/>
      <c r="I447" s="158"/>
      <c r="J447" s="159">
        <f>ROUND(I447*H447,2)</f>
        <v>0</v>
      </c>
      <c r="K447" s="160"/>
      <c r="L447" s="30"/>
      <c r="M447" s="161" t="s">
        <v>1</v>
      </c>
      <c r="N447" s="162" t="s">
        <v>37</v>
      </c>
      <c r="O447" s="58"/>
      <c r="P447" s="163">
        <f>O447*H447</f>
        <v>0</v>
      </c>
      <c r="Q447" s="163">
        <v>0</v>
      </c>
      <c r="R447" s="163">
        <f>Q447*H447</f>
        <v>0</v>
      </c>
      <c r="S447" s="163">
        <v>0</v>
      </c>
      <c r="T447" s="164">
        <f>S447*H447</f>
        <v>0</v>
      </c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R447" s="165" t="s">
        <v>243</v>
      </c>
      <c r="AT447" s="165" t="s">
        <v>213</v>
      </c>
      <c r="AU447" s="165" t="s">
        <v>84</v>
      </c>
      <c r="AY447" s="14" t="s">
        <v>211</v>
      </c>
      <c r="BE447" s="166">
        <f>IF(N447="základná",J447,0)</f>
        <v>0</v>
      </c>
      <c r="BF447" s="166">
        <f>IF(N447="znížená",J447,0)</f>
        <v>0</v>
      </c>
      <c r="BG447" s="166">
        <f>IF(N447="zákl. prenesená",J447,0)</f>
        <v>0</v>
      </c>
      <c r="BH447" s="166">
        <f>IF(N447="zníž. prenesená",J447,0)</f>
        <v>0</v>
      </c>
      <c r="BI447" s="166">
        <f>IF(N447="nulová",J447,0)</f>
        <v>0</v>
      </c>
      <c r="BJ447" s="14" t="s">
        <v>84</v>
      </c>
      <c r="BK447" s="166">
        <f>ROUND(I447*H447,2)</f>
        <v>0</v>
      </c>
      <c r="BL447" s="14" t="s">
        <v>243</v>
      </c>
      <c r="BM447" s="165" t="s">
        <v>1910</v>
      </c>
    </row>
    <row r="448" spans="1:65" s="12" customFormat="1" ht="22.9" customHeight="1" x14ac:dyDescent="0.2">
      <c r="B448" s="139"/>
      <c r="D448" s="140" t="s">
        <v>70</v>
      </c>
      <c r="E448" s="150" t="s">
        <v>1911</v>
      </c>
      <c r="F448" s="150" t="s">
        <v>1912</v>
      </c>
      <c r="I448" s="142"/>
      <c r="J448" s="151">
        <f>BK448</f>
        <v>0</v>
      </c>
      <c r="L448" s="139"/>
      <c r="M448" s="144"/>
      <c r="N448" s="145"/>
      <c r="O448" s="145"/>
      <c r="P448" s="146">
        <f>SUM(P449:P451)</f>
        <v>0</v>
      </c>
      <c r="Q448" s="145"/>
      <c r="R448" s="146">
        <f>SUM(R449:R451)</f>
        <v>0</v>
      </c>
      <c r="S448" s="145"/>
      <c r="T448" s="147">
        <f>SUM(T449:T451)</f>
        <v>0</v>
      </c>
      <c r="AR448" s="140" t="s">
        <v>84</v>
      </c>
      <c r="AT448" s="148" t="s">
        <v>70</v>
      </c>
      <c r="AU448" s="148" t="s">
        <v>78</v>
      </c>
      <c r="AY448" s="140" t="s">
        <v>211</v>
      </c>
      <c r="BK448" s="149">
        <f>SUM(BK449:BK451)</f>
        <v>0</v>
      </c>
    </row>
    <row r="449" spans="1:65" s="2" customFormat="1" ht="24.2" customHeight="1" x14ac:dyDescent="0.2">
      <c r="A449" s="29"/>
      <c r="B449" s="152"/>
      <c r="C449" s="153" t="s">
        <v>1160</v>
      </c>
      <c r="D449" s="153" t="s">
        <v>213</v>
      </c>
      <c r="E449" s="154" t="s">
        <v>1913</v>
      </c>
      <c r="F449" s="155" t="s">
        <v>1914</v>
      </c>
      <c r="G449" s="156" t="s">
        <v>385</v>
      </c>
      <c r="H449" s="157">
        <v>48</v>
      </c>
      <c r="I449" s="158"/>
      <c r="J449" s="159">
        <f>ROUND(I449*H449,2)</f>
        <v>0</v>
      </c>
      <c r="K449" s="160"/>
      <c r="L449" s="30"/>
      <c r="M449" s="161" t="s">
        <v>1</v>
      </c>
      <c r="N449" s="162" t="s">
        <v>37</v>
      </c>
      <c r="O449" s="58"/>
      <c r="P449" s="163">
        <f>O449*H449</f>
        <v>0</v>
      </c>
      <c r="Q449" s="163">
        <v>0</v>
      </c>
      <c r="R449" s="163">
        <f>Q449*H449</f>
        <v>0</v>
      </c>
      <c r="S449" s="163">
        <v>0</v>
      </c>
      <c r="T449" s="164">
        <f>S449*H449</f>
        <v>0</v>
      </c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R449" s="165" t="s">
        <v>243</v>
      </c>
      <c r="AT449" s="165" t="s">
        <v>213</v>
      </c>
      <c r="AU449" s="165" t="s">
        <v>84</v>
      </c>
      <c r="AY449" s="14" t="s">
        <v>211</v>
      </c>
      <c r="BE449" s="166">
        <f>IF(N449="základná",J449,0)</f>
        <v>0</v>
      </c>
      <c r="BF449" s="166">
        <f>IF(N449="znížená",J449,0)</f>
        <v>0</v>
      </c>
      <c r="BG449" s="166">
        <f>IF(N449="zákl. prenesená",J449,0)</f>
        <v>0</v>
      </c>
      <c r="BH449" s="166">
        <f>IF(N449="zníž. prenesená",J449,0)</f>
        <v>0</v>
      </c>
      <c r="BI449" s="166">
        <f>IF(N449="nulová",J449,0)</f>
        <v>0</v>
      </c>
      <c r="BJ449" s="14" t="s">
        <v>84</v>
      </c>
      <c r="BK449" s="166">
        <f>ROUND(I449*H449,2)</f>
        <v>0</v>
      </c>
      <c r="BL449" s="14" t="s">
        <v>243</v>
      </c>
      <c r="BM449" s="165" t="s">
        <v>1915</v>
      </c>
    </row>
    <row r="450" spans="1:65" s="2" customFormat="1" ht="24.2" customHeight="1" x14ac:dyDescent="0.2">
      <c r="A450" s="29"/>
      <c r="B450" s="152"/>
      <c r="C450" s="153" t="s">
        <v>1916</v>
      </c>
      <c r="D450" s="153" t="s">
        <v>213</v>
      </c>
      <c r="E450" s="154" t="s">
        <v>1917</v>
      </c>
      <c r="F450" s="155" t="s">
        <v>1918</v>
      </c>
      <c r="G450" s="156" t="s">
        <v>216</v>
      </c>
      <c r="H450" s="157">
        <v>15.15</v>
      </c>
      <c r="I450" s="158"/>
      <c r="J450" s="159">
        <f>ROUND(I450*H450,2)</f>
        <v>0</v>
      </c>
      <c r="K450" s="160"/>
      <c r="L450" s="30"/>
      <c r="M450" s="161" t="s">
        <v>1</v>
      </c>
      <c r="N450" s="162" t="s">
        <v>37</v>
      </c>
      <c r="O450" s="58"/>
      <c r="P450" s="163">
        <f>O450*H450</f>
        <v>0</v>
      </c>
      <c r="Q450" s="163">
        <v>0</v>
      </c>
      <c r="R450" s="163">
        <f>Q450*H450</f>
        <v>0</v>
      </c>
      <c r="S450" s="163">
        <v>0</v>
      </c>
      <c r="T450" s="164">
        <f>S450*H450</f>
        <v>0</v>
      </c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R450" s="165" t="s">
        <v>243</v>
      </c>
      <c r="AT450" s="165" t="s">
        <v>213</v>
      </c>
      <c r="AU450" s="165" t="s">
        <v>84</v>
      </c>
      <c r="AY450" s="14" t="s">
        <v>211</v>
      </c>
      <c r="BE450" s="166">
        <f>IF(N450="základná",J450,0)</f>
        <v>0</v>
      </c>
      <c r="BF450" s="166">
        <f>IF(N450="znížená",J450,0)</f>
        <v>0</v>
      </c>
      <c r="BG450" s="166">
        <f>IF(N450="zákl. prenesená",J450,0)</f>
        <v>0</v>
      </c>
      <c r="BH450" s="166">
        <f>IF(N450="zníž. prenesená",J450,0)</f>
        <v>0</v>
      </c>
      <c r="BI450" s="166">
        <f>IF(N450="nulová",J450,0)</f>
        <v>0</v>
      </c>
      <c r="BJ450" s="14" t="s">
        <v>84</v>
      </c>
      <c r="BK450" s="166">
        <f>ROUND(I450*H450,2)</f>
        <v>0</v>
      </c>
      <c r="BL450" s="14" t="s">
        <v>243</v>
      </c>
      <c r="BM450" s="165" t="s">
        <v>1919</v>
      </c>
    </row>
    <row r="451" spans="1:65" s="2" customFormat="1" ht="24.2" customHeight="1" x14ac:dyDescent="0.2">
      <c r="A451" s="29"/>
      <c r="B451" s="152"/>
      <c r="C451" s="153" t="s">
        <v>1162</v>
      </c>
      <c r="D451" s="153" t="s">
        <v>213</v>
      </c>
      <c r="E451" s="154" t="s">
        <v>1920</v>
      </c>
      <c r="F451" s="155" t="s">
        <v>1921</v>
      </c>
      <c r="G451" s="156" t="s">
        <v>414</v>
      </c>
      <c r="H451" s="178"/>
      <c r="I451" s="158"/>
      <c r="J451" s="159">
        <f>ROUND(I451*H451,2)</f>
        <v>0</v>
      </c>
      <c r="K451" s="160"/>
      <c r="L451" s="30"/>
      <c r="M451" s="161" t="s">
        <v>1</v>
      </c>
      <c r="N451" s="162" t="s">
        <v>37</v>
      </c>
      <c r="O451" s="58"/>
      <c r="P451" s="163">
        <f>O451*H451</f>
        <v>0</v>
      </c>
      <c r="Q451" s="163">
        <v>0</v>
      </c>
      <c r="R451" s="163">
        <f>Q451*H451</f>
        <v>0</v>
      </c>
      <c r="S451" s="163">
        <v>0</v>
      </c>
      <c r="T451" s="164">
        <f>S451*H451</f>
        <v>0</v>
      </c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R451" s="165" t="s">
        <v>243</v>
      </c>
      <c r="AT451" s="165" t="s">
        <v>213</v>
      </c>
      <c r="AU451" s="165" t="s">
        <v>84</v>
      </c>
      <c r="AY451" s="14" t="s">
        <v>211</v>
      </c>
      <c r="BE451" s="166">
        <f>IF(N451="základná",J451,0)</f>
        <v>0</v>
      </c>
      <c r="BF451" s="166">
        <f>IF(N451="znížená",J451,0)</f>
        <v>0</v>
      </c>
      <c r="BG451" s="166">
        <f>IF(N451="zákl. prenesená",J451,0)</f>
        <v>0</v>
      </c>
      <c r="BH451" s="166">
        <f>IF(N451="zníž. prenesená",J451,0)</f>
        <v>0</v>
      </c>
      <c r="BI451" s="166">
        <f>IF(N451="nulová",J451,0)</f>
        <v>0</v>
      </c>
      <c r="BJ451" s="14" t="s">
        <v>84</v>
      </c>
      <c r="BK451" s="166">
        <f>ROUND(I451*H451,2)</f>
        <v>0</v>
      </c>
      <c r="BL451" s="14" t="s">
        <v>243</v>
      </c>
      <c r="BM451" s="165" t="s">
        <v>1922</v>
      </c>
    </row>
    <row r="452" spans="1:65" s="12" customFormat="1" ht="22.9" customHeight="1" x14ac:dyDescent="0.2">
      <c r="B452" s="139"/>
      <c r="D452" s="140" t="s">
        <v>70</v>
      </c>
      <c r="E452" s="150" t="s">
        <v>1923</v>
      </c>
      <c r="F452" s="150" t="s">
        <v>1924</v>
      </c>
      <c r="I452" s="142"/>
      <c r="J452" s="151">
        <f>BK452</f>
        <v>0</v>
      </c>
      <c r="L452" s="139"/>
      <c r="M452" s="144"/>
      <c r="N452" s="145"/>
      <c r="O452" s="145"/>
      <c r="P452" s="146">
        <f>SUM(P453:P456)</f>
        <v>0</v>
      </c>
      <c r="Q452" s="145"/>
      <c r="R452" s="146">
        <f>SUM(R453:R456)</f>
        <v>0</v>
      </c>
      <c r="S452" s="145"/>
      <c r="T452" s="147">
        <f>SUM(T453:T456)</f>
        <v>0</v>
      </c>
      <c r="AR452" s="140" t="s">
        <v>84</v>
      </c>
      <c r="AT452" s="148" t="s">
        <v>70</v>
      </c>
      <c r="AU452" s="148" t="s">
        <v>78</v>
      </c>
      <c r="AY452" s="140" t="s">
        <v>211</v>
      </c>
      <c r="BK452" s="149">
        <f>SUM(BK453:BK456)</f>
        <v>0</v>
      </c>
    </row>
    <row r="453" spans="1:65" s="2" customFormat="1" ht="24.2" customHeight="1" x14ac:dyDescent="0.2">
      <c r="A453" s="29"/>
      <c r="B453" s="152"/>
      <c r="C453" s="153" t="s">
        <v>1925</v>
      </c>
      <c r="D453" s="153" t="s">
        <v>213</v>
      </c>
      <c r="E453" s="154" t="s">
        <v>1926</v>
      </c>
      <c r="F453" s="155" t="s">
        <v>1927</v>
      </c>
      <c r="G453" s="156" t="s">
        <v>216</v>
      </c>
      <c r="H453" s="189">
        <v>556.4</v>
      </c>
      <c r="I453" s="158"/>
      <c r="J453" s="159">
        <f>ROUND(I453*H453,2)</f>
        <v>0</v>
      </c>
      <c r="K453" s="160"/>
      <c r="L453" s="30"/>
      <c r="M453" s="161" t="s">
        <v>1</v>
      </c>
      <c r="N453" s="162" t="s">
        <v>37</v>
      </c>
      <c r="O453" s="58"/>
      <c r="P453" s="163">
        <f>O453*H453</f>
        <v>0</v>
      </c>
      <c r="Q453" s="163">
        <v>0</v>
      </c>
      <c r="R453" s="163">
        <f>Q453*H453</f>
        <v>0</v>
      </c>
      <c r="S453" s="163">
        <v>0</v>
      </c>
      <c r="T453" s="164">
        <f>S453*H453</f>
        <v>0</v>
      </c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R453" s="165" t="s">
        <v>243</v>
      </c>
      <c r="AT453" s="165" t="s">
        <v>213</v>
      </c>
      <c r="AU453" s="165" t="s">
        <v>84</v>
      </c>
      <c r="AY453" s="14" t="s">
        <v>211</v>
      </c>
      <c r="BE453" s="166">
        <f>IF(N453="základná",J453,0)</f>
        <v>0</v>
      </c>
      <c r="BF453" s="166">
        <f>IF(N453="znížená",J453,0)</f>
        <v>0</v>
      </c>
      <c r="BG453" s="166">
        <f>IF(N453="zákl. prenesená",J453,0)</f>
        <v>0</v>
      </c>
      <c r="BH453" s="166">
        <f>IF(N453="zníž. prenesená",J453,0)</f>
        <v>0</v>
      </c>
      <c r="BI453" s="166">
        <f>IF(N453="nulová",J453,0)</f>
        <v>0</v>
      </c>
      <c r="BJ453" s="14" t="s">
        <v>84</v>
      </c>
      <c r="BK453" s="166">
        <f>ROUND(I453*H453,2)</f>
        <v>0</v>
      </c>
      <c r="BL453" s="14" t="s">
        <v>243</v>
      </c>
      <c r="BM453" s="165" t="s">
        <v>1928</v>
      </c>
    </row>
    <row r="454" spans="1:65" s="2" customFormat="1" ht="24.2" customHeight="1" x14ac:dyDescent="0.2">
      <c r="A454" s="29"/>
      <c r="B454" s="152"/>
      <c r="C454" s="167" t="s">
        <v>1165</v>
      </c>
      <c r="D454" s="167" t="s">
        <v>401</v>
      </c>
      <c r="E454" s="168" t="s">
        <v>1929</v>
      </c>
      <c r="F454" s="169" t="s">
        <v>1930</v>
      </c>
      <c r="G454" s="170" t="s">
        <v>216</v>
      </c>
      <c r="H454" s="171">
        <v>574.79999999999995</v>
      </c>
      <c r="I454" s="172"/>
      <c r="J454" s="173">
        <f>ROUND(I454*H454,2)</f>
        <v>0</v>
      </c>
      <c r="K454" s="174"/>
      <c r="L454" s="175"/>
      <c r="M454" s="176" t="s">
        <v>1</v>
      </c>
      <c r="N454" s="177" t="s">
        <v>37</v>
      </c>
      <c r="O454" s="58"/>
      <c r="P454" s="163">
        <f>O454*H454</f>
        <v>0</v>
      </c>
      <c r="Q454" s="163">
        <v>0</v>
      </c>
      <c r="R454" s="163">
        <f>Q454*H454</f>
        <v>0</v>
      </c>
      <c r="S454" s="163">
        <v>0</v>
      </c>
      <c r="T454" s="164">
        <f>S454*H454</f>
        <v>0</v>
      </c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R454" s="165" t="s">
        <v>280</v>
      </c>
      <c r="AT454" s="165" t="s">
        <v>401</v>
      </c>
      <c r="AU454" s="165" t="s">
        <v>84</v>
      </c>
      <c r="AY454" s="14" t="s">
        <v>211</v>
      </c>
      <c r="BE454" s="166">
        <f>IF(N454="základná",J454,0)</f>
        <v>0</v>
      </c>
      <c r="BF454" s="166">
        <f>IF(N454="znížená",J454,0)</f>
        <v>0</v>
      </c>
      <c r="BG454" s="166">
        <f>IF(N454="zákl. prenesená",J454,0)</f>
        <v>0</v>
      </c>
      <c r="BH454" s="166">
        <f>IF(N454="zníž. prenesená",J454,0)</f>
        <v>0</v>
      </c>
      <c r="BI454" s="166">
        <f>IF(N454="nulová",J454,0)</f>
        <v>0</v>
      </c>
      <c r="BJ454" s="14" t="s">
        <v>84</v>
      </c>
      <c r="BK454" s="166">
        <f>ROUND(I454*H454,2)</f>
        <v>0</v>
      </c>
      <c r="BL454" s="14" t="s">
        <v>243</v>
      </c>
      <c r="BM454" s="165" t="s">
        <v>1931</v>
      </c>
    </row>
    <row r="455" spans="1:65" s="2" customFormat="1" ht="24.2" customHeight="1" x14ac:dyDescent="0.2">
      <c r="A455" s="29"/>
      <c r="B455" s="152"/>
      <c r="C455" s="167" t="s">
        <v>1932</v>
      </c>
      <c r="D455" s="167" t="s">
        <v>401</v>
      </c>
      <c r="E455" s="168" t="s">
        <v>1933</v>
      </c>
      <c r="F455" s="169" t="s">
        <v>1934</v>
      </c>
      <c r="G455" s="170" t="s">
        <v>216</v>
      </c>
      <c r="H455" s="171">
        <v>9.4</v>
      </c>
      <c r="I455" s="172"/>
      <c r="J455" s="173">
        <f>ROUND(I455*H455,2)</f>
        <v>0</v>
      </c>
      <c r="K455" s="174"/>
      <c r="L455" s="175"/>
      <c r="M455" s="176" t="s">
        <v>1</v>
      </c>
      <c r="N455" s="177" t="s">
        <v>37</v>
      </c>
      <c r="O455" s="58"/>
      <c r="P455" s="163">
        <f>O455*H455</f>
        <v>0</v>
      </c>
      <c r="Q455" s="163">
        <v>0</v>
      </c>
      <c r="R455" s="163">
        <f>Q455*H455</f>
        <v>0</v>
      </c>
      <c r="S455" s="163">
        <v>0</v>
      </c>
      <c r="T455" s="164">
        <f>S455*H455</f>
        <v>0</v>
      </c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R455" s="165" t="s">
        <v>280</v>
      </c>
      <c r="AT455" s="165" t="s">
        <v>401</v>
      </c>
      <c r="AU455" s="165" t="s">
        <v>84</v>
      </c>
      <c r="AY455" s="14" t="s">
        <v>211</v>
      </c>
      <c r="BE455" s="166">
        <f>IF(N455="základná",J455,0)</f>
        <v>0</v>
      </c>
      <c r="BF455" s="166">
        <f>IF(N455="znížená",J455,0)</f>
        <v>0</v>
      </c>
      <c r="BG455" s="166">
        <f>IF(N455="zákl. prenesená",J455,0)</f>
        <v>0</v>
      </c>
      <c r="BH455" s="166">
        <f>IF(N455="zníž. prenesená",J455,0)</f>
        <v>0</v>
      </c>
      <c r="BI455" s="166">
        <f>IF(N455="nulová",J455,0)</f>
        <v>0</v>
      </c>
      <c r="BJ455" s="14" t="s">
        <v>84</v>
      </c>
      <c r="BK455" s="166">
        <f>ROUND(I455*H455,2)</f>
        <v>0</v>
      </c>
      <c r="BL455" s="14" t="s">
        <v>243</v>
      </c>
      <c r="BM455" s="165" t="s">
        <v>1935</v>
      </c>
    </row>
    <row r="456" spans="1:65" s="2" customFormat="1" ht="24.2" customHeight="1" x14ac:dyDescent="0.2">
      <c r="A456" s="29"/>
      <c r="B456" s="152"/>
      <c r="C456" s="153" t="s">
        <v>1169</v>
      </c>
      <c r="D456" s="153" t="s">
        <v>213</v>
      </c>
      <c r="E456" s="154" t="s">
        <v>1936</v>
      </c>
      <c r="F456" s="155" t="s">
        <v>1937</v>
      </c>
      <c r="G456" s="156" t="s">
        <v>414</v>
      </c>
      <c r="H456" s="178"/>
      <c r="I456" s="158"/>
      <c r="J456" s="159">
        <f>ROUND(I456*H456,2)</f>
        <v>0</v>
      </c>
      <c r="K456" s="160"/>
      <c r="L456" s="30"/>
      <c r="M456" s="161" t="s">
        <v>1</v>
      </c>
      <c r="N456" s="162" t="s">
        <v>37</v>
      </c>
      <c r="O456" s="58"/>
      <c r="P456" s="163">
        <f>O456*H456</f>
        <v>0</v>
      </c>
      <c r="Q456" s="163">
        <v>0</v>
      </c>
      <c r="R456" s="163">
        <f>Q456*H456</f>
        <v>0</v>
      </c>
      <c r="S456" s="163">
        <v>0</v>
      </c>
      <c r="T456" s="164">
        <f>S456*H456</f>
        <v>0</v>
      </c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R456" s="165" t="s">
        <v>243</v>
      </c>
      <c r="AT456" s="165" t="s">
        <v>213</v>
      </c>
      <c r="AU456" s="165" t="s">
        <v>84</v>
      </c>
      <c r="AY456" s="14" t="s">
        <v>211</v>
      </c>
      <c r="BE456" s="166">
        <f>IF(N456="základná",J456,0)</f>
        <v>0</v>
      </c>
      <c r="BF456" s="166">
        <f>IF(N456="znížená",J456,0)</f>
        <v>0</v>
      </c>
      <c r="BG456" s="166">
        <f>IF(N456="zákl. prenesená",J456,0)</f>
        <v>0</v>
      </c>
      <c r="BH456" s="166">
        <f>IF(N456="zníž. prenesená",J456,0)</f>
        <v>0</v>
      </c>
      <c r="BI456" s="166">
        <f>IF(N456="nulová",J456,0)</f>
        <v>0</v>
      </c>
      <c r="BJ456" s="14" t="s">
        <v>84</v>
      </c>
      <c r="BK456" s="166">
        <f>ROUND(I456*H456,2)</f>
        <v>0</v>
      </c>
      <c r="BL456" s="14" t="s">
        <v>243</v>
      </c>
      <c r="BM456" s="165" t="s">
        <v>1938</v>
      </c>
    </row>
    <row r="457" spans="1:65" s="12" customFormat="1" ht="22.9" customHeight="1" x14ac:dyDescent="0.2">
      <c r="B457" s="139"/>
      <c r="D457" s="140" t="s">
        <v>70</v>
      </c>
      <c r="E457" s="150" t="s">
        <v>1939</v>
      </c>
      <c r="F457" s="150" t="s">
        <v>1940</v>
      </c>
      <c r="I457" s="142"/>
      <c r="J457" s="151">
        <f>BK457</f>
        <v>0</v>
      </c>
      <c r="L457" s="139"/>
      <c r="M457" s="144"/>
      <c r="N457" s="145"/>
      <c r="O457" s="145"/>
      <c r="P457" s="146">
        <f>SUM(P458:P460)</f>
        <v>0</v>
      </c>
      <c r="Q457" s="145"/>
      <c r="R457" s="146">
        <f>SUM(R458:R460)</f>
        <v>0</v>
      </c>
      <c r="S457" s="145"/>
      <c r="T457" s="147">
        <f>SUM(T458:T460)</f>
        <v>0</v>
      </c>
      <c r="AR457" s="140" t="s">
        <v>84</v>
      </c>
      <c r="AT457" s="148" t="s">
        <v>70</v>
      </c>
      <c r="AU457" s="148" t="s">
        <v>78</v>
      </c>
      <c r="AY457" s="140" t="s">
        <v>211</v>
      </c>
      <c r="BK457" s="149">
        <f>SUM(BK458:BK460)</f>
        <v>0</v>
      </c>
    </row>
    <row r="458" spans="1:65" s="2" customFormat="1" ht="37.9" customHeight="1" x14ac:dyDescent="0.2">
      <c r="A458" s="29"/>
      <c r="B458" s="152"/>
      <c r="C458" s="153" t="s">
        <v>1941</v>
      </c>
      <c r="D458" s="153" t="s">
        <v>213</v>
      </c>
      <c r="E458" s="154" t="s">
        <v>1942</v>
      </c>
      <c r="F458" s="155" t="s">
        <v>1943</v>
      </c>
      <c r="G458" s="156" t="s">
        <v>216</v>
      </c>
      <c r="H458" s="157">
        <v>33</v>
      </c>
      <c r="I458" s="158"/>
      <c r="J458" s="159">
        <f>ROUND(I458*H458,2)</f>
        <v>0</v>
      </c>
      <c r="K458" s="160"/>
      <c r="L458" s="30"/>
      <c r="M458" s="161" t="s">
        <v>1</v>
      </c>
      <c r="N458" s="162" t="s">
        <v>37</v>
      </c>
      <c r="O458" s="58"/>
      <c r="P458" s="163">
        <f>O458*H458</f>
        <v>0</v>
      </c>
      <c r="Q458" s="163">
        <v>0</v>
      </c>
      <c r="R458" s="163">
        <f>Q458*H458</f>
        <v>0</v>
      </c>
      <c r="S458" s="163">
        <v>0</v>
      </c>
      <c r="T458" s="164">
        <f>S458*H458</f>
        <v>0</v>
      </c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R458" s="165" t="s">
        <v>243</v>
      </c>
      <c r="AT458" s="165" t="s">
        <v>213</v>
      </c>
      <c r="AU458" s="165" t="s">
        <v>84</v>
      </c>
      <c r="AY458" s="14" t="s">
        <v>211</v>
      </c>
      <c r="BE458" s="166">
        <f>IF(N458="základná",J458,0)</f>
        <v>0</v>
      </c>
      <c r="BF458" s="166">
        <f>IF(N458="znížená",J458,0)</f>
        <v>0</v>
      </c>
      <c r="BG458" s="166">
        <f>IF(N458="zákl. prenesená",J458,0)</f>
        <v>0</v>
      </c>
      <c r="BH458" s="166">
        <f>IF(N458="zníž. prenesená",J458,0)</f>
        <v>0</v>
      </c>
      <c r="BI458" s="166">
        <f>IF(N458="nulová",J458,0)</f>
        <v>0</v>
      </c>
      <c r="BJ458" s="14" t="s">
        <v>84</v>
      </c>
      <c r="BK458" s="166">
        <f>ROUND(I458*H458,2)</f>
        <v>0</v>
      </c>
      <c r="BL458" s="14" t="s">
        <v>243</v>
      </c>
      <c r="BM458" s="165" t="s">
        <v>1944</v>
      </c>
    </row>
    <row r="459" spans="1:65" s="2" customFormat="1" ht="24.2" customHeight="1" x14ac:dyDescent="0.2">
      <c r="A459" s="29"/>
      <c r="B459" s="152"/>
      <c r="C459" s="153" t="s">
        <v>1170</v>
      </c>
      <c r="D459" s="153" t="s">
        <v>213</v>
      </c>
      <c r="E459" s="154" t="s">
        <v>1945</v>
      </c>
      <c r="F459" s="155" t="s">
        <v>1946</v>
      </c>
      <c r="G459" s="156" t="s">
        <v>216</v>
      </c>
      <c r="H459" s="157">
        <v>2.2000000000000002</v>
      </c>
      <c r="I459" s="158"/>
      <c r="J459" s="159">
        <f>ROUND(I459*H459,2)</f>
        <v>0</v>
      </c>
      <c r="K459" s="160"/>
      <c r="L459" s="30"/>
      <c r="M459" s="161" t="s">
        <v>1</v>
      </c>
      <c r="N459" s="162" t="s">
        <v>37</v>
      </c>
      <c r="O459" s="58"/>
      <c r="P459" s="163">
        <f>O459*H459</f>
        <v>0</v>
      </c>
      <c r="Q459" s="163">
        <v>0</v>
      </c>
      <c r="R459" s="163">
        <f>Q459*H459</f>
        <v>0</v>
      </c>
      <c r="S459" s="163">
        <v>0</v>
      </c>
      <c r="T459" s="164">
        <f>S459*H459</f>
        <v>0</v>
      </c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R459" s="165" t="s">
        <v>243</v>
      </c>
      <c r="AT459" s="165" t="s">
        <v>213</v>
      </c>
      <c r="AU459" s="165" t="s">
        <v>84</v>
      </c>
      <c r="AY459" s="14" t="s">
        <v>211</v>
      </c>
      <c r="BE459" s="166">
        <f>IF(N459="základná",J459,0)</f>
        <v>0</v>
      </c>
      <c r="BF459" s="166">
        <f>IF(N459="znížená",J459,0)</f>
        <v>0</v>
      </c>
      <c r="BG459" s="166">
        <f>IF(N459="zákl. prenesená",J459,0)</f>
        <v>0</v>
      </c>
      <c r="BH459" s="166">
        <f>IF(N459="zníž. prenesená",J459,0)</f>
        <v>0</v>
      </c>
      <c r="BI459" s="166">
        <f>IF(N459="nulová",J459,0)</f>
        <v>0</v>
      </c>
      <c r="BJ459" s="14" t="s">
        <v>84</v>
      </c>
      <c r="BK459" s="166">
        <f>ROUND(I459*H459,2)</f>
        <v>0</v>
      </c>
      <c r="BL459" s="14" t="s">
        <v>243</v>
      </c>
      <c r="BM459" s="165" t="s">
        <v>1947</v>
      </c>
    </row>
    <row r="460" spans="1:65" s="2" customFormat="1" ht="24.2" customHeight="1" x14ac:dyDescent="0.2">
      <c r="A460" s="29"/>
      <c r="B460" s="152"/>
      <c r="C460" s="153" t="s">
        <v>1948</v>
      </c>
      <c r="D460" s="153" t="s">
        <v>213</v>
      </c>
      <c r="E460" s="154" t="s">
        <v>1949</v>
      </c>
      <c r="F460" s="155" t="s">
        <v>1950</v>
      </c>
      <c r="G460" s="156" t="s">
        <v>414</v>
      </c>
      <c r="H460" s="178"/>
      <c r="I460" s="158"/>
      <c r="J460" s="159">
        <f>ROUND(I460*H460,2)</f>
        <v>0</v>
      </c>
      <c r="K460" s="160"/>
      <c r="L460" s="30"/>
      <c r="M460" s="161" t="s">
        <v>1</v>
      </c>
      <c r="N460" s="162" t="s">
        <v>37</v>
      </c>
      <c r="O460" s="58"/>
      <c r="P460" s="163">
        <f>O460*H460</f>
        <v>0</v>
      </c>
      <c r="Q460" s="163">
        <v>0</v>
      </c>
      <c r="R460" s="163">
        <f>Q460*H460</f>
        <v>0</v>
      </c>
      <c r="S460" s="163">
        <v>0</v>
      </c>
      <c r="T460" s="164">
        <f>S460*H460</f>
        <v>0</v>
      </c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R460" s="165" t="s">
        <v>243</v>
      </c>
      <c r="AT460" s="165" t="s">
        <v>213</v>
      </c>
      <c r="AU460" s="165" t="s">
        <v>84</v>
      </c>
      <c r="AY460" s="14" t="s">
        <v>211</v>
      </c>
      <c r="BE460" s="166">
        <f>IF(N460="základná",J460,0)</f>
        <v>0</v>
      </c>
      <c r="BF460" s="166">
        <f>IF(N460="znížená",J460,0)</f>
        <v>0</v>
      </c>
      <c r="BG460" s="166">
        <f>IF(N460="zákl. prenesená",J460,0)</f>
        <v>0</v>
      </c>
      <c r="BH460" s="166">
        <f>IF(N460="zníž. prenesená",J460,0)</f>
        <v>0</v>
      </c>
      <c r="BI460" s="166">
        <f>IF(N460="nulová",J460,0)</f>
        <v>0</v>
      </c>
      <c r="BJ460" s="14" t="s">
        <v>84</v>
      </c>
      <c r="BK460" s="166">
        <f>ROUND(I460*H460,2)</f>
        <v>0</v>
      </c>
      <c r="BL460" s="14" t="s">
        <v>243</v>
      </c>
      <c r="BM460" s="165" t="s">
        <v>1951</v>
      </c>
    </row>
    <row r="461" spans="1:65" s="12" customFormat="1" ht="22.9" customHeight="1" x14ac:dyDescent="0.2">
      <c r="B461" s="139"/>
      <c r="D461" s="140" t="s">
        <v>70</v>
      </c>
      <c r="E461" s="150" t="s">
        <v>508</v>
      </c>
      <c r="F461" s="150" t="s">
        <v>509</v>
      </c>
      <c r="I461" s="142"/>
      <c r="J461" s="151">
        <f>BK461</f>
        <v>0</v>
      </c>
      <c r="L461" s="139"/>
      <c r="M461" s="144"/>
      <c r="N461" s="145"/>
      <c r="O461" s="145"/>
      <c r="P461" s="146">
        <f>SUM(P462:P464)</f>
        <v>0</v>
      </c>
      <c r="Q461" s="145"/>
      <c r="R461" s="146">
        <f>SUM(R462:R464)</f>
        <v>0</v>
      </c>
      <c r="S461" s="145"/>
      <c r="T461" s="147">
        <f>SUM(T462:T464)</f>
        <v>0</v>
      </c>
      <c r="AR461" s="140" t="s">
        <v>84</v>
      </c>
      <c r="AT461" s="148" t="s">
        <v>70</v>
      </c>
      <c r="AU461" s="148" t="s">
        <v>78</v>
      </c>
      <c r="AY461" s="140" t="s">
        <v>211</v>
      </c>
      <c r="BK461" s="149">
        <f>SUM(BK462:BK464)</f>
        <v>0</v>
      </c>
    </row>
    <row r="462" spans="1:65" s="2" customFormat="1" ht="49.15" customHeight="1" x14ac:dyDescent="0.2">
      <c r="A462" s="29"/>
      <c r="B462" s="152"/>
      <c r="C462" s="153" t="s">
        <v>1172</v>
      </c>
      <c r="D462" s="153" t="s">
        <v>213</v>
      </c>
      <c r="E462" s="154" t="s">
        <v>1952</v>
      </c>
      <c r="F462" s="155" t="s">
        <v>1953</v>
      </c>
      <c r="G462" s="156" t="s">
        <v>216</v>
      </c>
      <c r="H462" s="157">
        <v>355.9</v>
      </c>
      <c r="I462" s="158"/>
      <c r="J462" s="159">
        <f>ROUND(I462*H462,2)</f>
        <v>0</v>
      </c>
      <c r="K462" s="160"/>
      <c r="L462" s="30"/>
      <c r="M462" s="161" t="s">
        <v>1</v>
      </c>
      <c r="N462" s="162" t="s">
        <v>37</v>
      </c>
      <c r="O462" s="58"/>
      <c r="P462" s="163">
        <f>O462*H462</f>
        <v>0</v>
      </c>
      <c r="Q462" s="163">
        <v>0</v>
      </c>
      <c r="R462" s="163">
        <f>Q462*H462</f>
        <v>0</v>
      </c>
      <c r="S462" s="163">
        <v>0</v>
      </c>
      <c r="T462" s="164">
        <f>S462*H462</f>
        <v>0</v>
      </c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R462" s="165" t="s">
        <v>243</v>
      </c>
      <c r="AT462" s="165" t="s">
        <v>213</v>
      </c>
      <c r="AU462" s="165" t="s">
        <v>84</v>
      </c>
      <c r="AY462" s="14" t="s">
        <v>211</v>
      </c>
      <c r="BE462" s="166">
        <f>IF(N462="základná",J462,0)</f>
        <v>0</v>
      </c>
      <c r="BF462" s="166">
        <f>IF(N462="znížená",J462,0)</f>
        <v>0</v>
      </c>
      <c r="BG462" s="166">
        <f>IF(N462="zákl. prenesená",J462,0)</f>
        <v>0</v>
      </c>
      <c r="BH462" s="166">
        <f>IF(N462="zníž. prenesená",J462,0)</f>
        <v>0</v>
      </c>
      <c r="BI462" s="166">
        <f>IF(N462="nulová",J462,0)</f>
        <v>0</v>
      </c>
      <c r="BJ462" s="14" t="s">
        <v>84</v>
      </c>
      <c r="BK462" s="166">
        <f>ROUND(I462*H462,2)</f>
        <v>0</v>
      </c>
      <c r="BL462" s="14" t="s">
        <v>243</v>
      </c>
      <c r="BM462" s="165" t="s">
        <v>1954</v>
      </c>
    </row>
    <row r="463" spans="1:65" s="2" customFormat="1" ht="21.75" customHeight="1" x14ac:dyDescent="0.2">
      <c r="A463" s="29"/>
      <c r="B463" s="152"/>
      <c r="C463" s="167" t="s">
        <v>1955</v>
      </c>
      <c r="D463" s="167" t="s">
        <v>401</v>
      </c>
      <c r="E463" s="168" t="s">
        <v>1956</v>
      </c>
      <c r="F463" s="169" t="s">
        <v>1957</v>
      </c>
      <c r="G463" s="170" t="s">
        <v>216</v>
      </c>
      <c r="H463" s="171">
        <v>373.69499999999999</v>
      </c>
      <c r="I463" s="172"/>
      <c r="J463" s="173">
        <f>ROUND(I463*H463,2)</f>
        <v>0</v>
      </c>
      <c r="K463" s="174"/>
      <c r="L463" s="175"/>
      <c r="M463" s="176" t="s">
        <v>1</v>
      </c>
      <c r="N463" s="177" t="s">
        <v>37</v>
      </c>
      <c r="O463" s="58"/>
      <c r="P463" s="163">
        <f>O463*H463</f>
        <v>0</v>
      </c>
      <c r="Q463" s="163">
        <v>0</v>
      </c>
      <c r="R463" s="163">
        <f>Q463*H463</f>
        <v>0</v>
      </c>
      <c r="S463" s="163">
        <v>0</v>
      </c>
      <c r="T463" s="164">
        <f>S463*H463</f>
        <v>0</v>
      </c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R463" s="165" t="s">
        <v>280</v>
      </c>
      <c r="AT463" s="165" t="s">
        <v>401</v>
      </c>
      <c r="AU463" s="165" t="s">
        <v>84</v>
      </c>
      <c r="AY463" s="14" t="s">
        <v>211</v>
      </c>
      <c r="BE463" s="166">
        <f>IF(N463="základná",J463,0)</f>
        <v>0</v>
      </c>
      <c r="BF463" s="166">
        <f>IF(N463="znížená",J463,0)</f>
        <v>0</v>
      </c>
      <c r="BG463" s="166">
        <f>IF(N463="zákl. prenesená",J463,0)</f>
        <v>0</v>
      </c>
      <c r="BH463" s="166">
        <f>IF(N463="zníž. prenesená",J463,0)</f>
        <v>0</v>
      </c>
      <c r="BI463" s="166">
        <f>IF(N463="nulová",J463,0)</f>
        <v>0</v>
      </c>
      <c r="BJ463" s="14" t="s">
        <v>84</v>
      </c>
      <c r="BK463" s="166">
        <f>ROUND(I463*H463,2)</f>
        <v>0</v>
      </c>
      <c r="BL463" s="14" t="s">
        <v>243</v>
      </c>
      <c r="BM463" s="165" t="s">
        <v>1958</v>
      </c>
    </row>
    <row r="464" spans="1:65" s="2" customFormat="1" ht="24.2" customHeight="1" x14ac:dyDescent="0.2">
      <c r="A464" s="29"/>
      <c r="B464" s="152"/>
      <c r="C464" s="153" t="s">
        <v>1177</v>
      </c>
      <c r="D464" s="153" t="s">
        <v>213</v>
      </c>
      <c r="E464" s="154" t="s">
        <v>517</v>
      </c>
      <c r="F464" s="155" t="s">
        <v>518</v>
      </c>
      <c r="G464" s="156" t="s">
        <v>414</v>
      </c>
      <c r="H464" s="178"/>
      <c r="I464" s="158"/>
      <c r="J464" s="159">
        <f>ROUND(I464*H464,2)</f>
        <v>0</v>
      </c>
      <c r="K464" s="160"/>
      <c r="L464" s="30"/>
      <c r="M464" s="161" t="s">
        <v>1</v>
      </c>
      <c r="N464" s="162" t="s">
        <v>37</v>
      </c>
      <c r="O464" s="58"/>
      <c r="P464" s="163">
        <f>O464*H464</f>
        <v>0</v>
      </c>
      <c r="Q464" s="163">
        <v>0</v>
      </c>
      <c r="R464" s="163">
        <f>Q464*H464</f>
        <v>0</v>
      </c>
      <c r="S464" s="163">
        <v>0</v>
      </c>
      <c r="T464" s="164">
        <f>S464*H464</f>
        <v>0</v>
      </c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R464" s="165" t="s">
        <v>243</v>
      </c>
      <c r="AT464" s="165" t="s">
        <v>213</v>
      </c>
      <c r="AU464" s="165" t="s">
        <v>84</v>
      </c>
      <c r="AY464" s="14" t="s">
        <v>211</v>
      </c>
      <c r="BE464" s="166">
        <f>IF(N464="základná",J464,0)</f>
        <v>0</v>
      </c>
      <c r="BF464" s="166">
        <f>IF(N464="znížená",J464,0)</f>
        <v>0</v>
      </c>
      <c r="BG464" s="166">
        <f>IF(N464="zákl. prenesená",J464,0)</f>
        <v>0</v>
      </c>
      <c r="BH464" s="166">
        <f>IF(N464="zníž. prenesená",J464,0)</f>
        <v>0</v>
      </c>
      <c r="BI464" s="166">
        <f>IF(N464="nulová",J464,0)</f>
        <v>0</v>
      </c>
      <c r="BJ464" s="14" t="s">
        <v>84</v>
      </c>
      <c r="BK464" s="166">
        <f>ROUND(I464*H464,2)</f>
        <v>0</v>
      </c>
      <c r="BL464" s="14" t="s">
        <v>243</v>
      </c>
      <c r="BM464" s="165" t="s">
        <v>1959</v>
      </c>
    </row>
    <row r="465" spans="1:65" s="12" customFormat="1" ht="22.9" customHeight="1" x14ac:dyDescent="0.2">
      <c r="B465" s="139"/>
      <c r="D465" s="140" t="s">
        <v>70</v>
      </c>
      <c r="E465" s="150" t="s">
        <v>773</v>
      </c>
      <c r="F465" s="150" t="s">
        <v>774</v>
      </c>
      <c r="I465" s="142"/>
      <c r="J465" s="151">
        <f>BK465</f>
        <v>0</v>
      </c>
      <c r="L465" s="139"/>
      <c r="M465" s="144"/>
      <c r="N465" s="145"/>
      <c r="O465" s="145"/>
      <c r="P465" s="146">
        <f>SUM(P466:P479)</f>
        <v>0</v>
      </c>
      <c r="Q465" s="145"/>
      <c r="R465" s="146">
        <f>SUM(R466:R479)</f>
        <v>8.125000000000001E-5</v>
      </c>
      <c r="S465" s="145"/>
      <c r="T465" s="147">
        <f>SUM(T466:T479)</f>
        <v>0</v>
      </c>
      <c r="AR465" s="140" t="s">
        <v>84</v>
      </c>
      <c r="AT465" s="148" t="s">
        <v>70</v>
      </c>
      <c r="AU465" s="148" t="s">
        <v>78</v>
      </c>
      <c r="AY465" s="140" t="s">
        <v>211</v>
      </c>
      <c r="BK465" s="149">
        <f>SUM(BK466:BK479)</f>
        <v>0</v>
      </c>
    </row>
    <row r="466" spans="1:65" s="2" customFormat="1" ht="24.2" customHeight="1" x14ac:dyDescent="0.2">
      <c r="A466" s="29"/>
      <c r="B466" s="152"/>
      <c r="C466" s="153" t="s">
        <v>1960</v>
      </c>
      <c r="D466" s="153" t="s">
        <v>213</v>
      </c>
      <c r="E466" s="154" t="s">
        <v>775</v>
      </c>
      <c r="F466" s="155" t="s">
        <v>776</v>
      </c>
      <c r="G466" s="156" t="s">
        <v>216</v>
      </c>
      <c r="H466" s="157">
        <v>18.600000000000001</v>
      </c>
      <c r="I466" s="158"/>
      <c r="J466" s="159">
        <f t="shared" ref="J466:J479" si="130">ROUND(I466*H466,2)</f>
        <v>0</v>
      </c>
      <c r="K466" s="160"/>
      <c r="L466" s="30"/>
      <c r="M466" s="161" t="s">
        <v>1</v>
      </c>
      <c r="N466" s="162" t="s">
        <v>37</v>
      </c>
      <c r="O466" s="58"/>
      <c r="P466" s="163">
        <f t="shared" ref="P466:P479" si="131">O466*H466</f>
        <v>0</v>
      </c>
      <c r="Q466" s="163">
        <v>0</v>
      </c>
      <c r="R466" s="163">
        <f t="shared" ref="R466:R479" si="132">Q466*H466</f>
        <v>0</v>
      </c>
      <c r="S466" s="163">
        <v>0</v>
      </c>
      <c r="T466" s="164">
        <f t="shared" ref="T466:T479" si="133">S466*H466</f>
        <v>0</v>
      </c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R466" s="165" t="s">
        <v>243</v>
      </c>
      <c r="AT466" s="165" t="s">
        <v>213</v>
      </c>
      <c r="AU466" s="165" t="s">
        <v>84</v>
      </c>
      <c r="AY466" s="14" t="s">
        <v>211</v>
      </c>
      <c r="BE466" s="166">
        <f t="shared" ref="BE466:BE479" si="134">IF(N466="základná",J466,0)</f>
        <v>0</v>
      </c>
      <c r="BF466" s="166">
        <f t="shared" ref="BF466:BF479" si="135">IF(N466="znížená",J466,0)</f>
        <v>0</v>
      </c>
      <c r="BG466" s="166">
        <f t="shared" ref="BG466:BG479" si="136">IF(N466="zákl. prenesená",J466,0)</f>
        <v>0</v>
      </c>
      <c r="BH466" s="166">
        <f t="shared" ref="BH466:BH479" si="137">IF(N466="zníž. prenesená",J466,0)</f>
        <v>0</v>
      </c>
      <c r="BI466" s="166">
        <f t="shared" ref="BI466:BI479" si="138">IF(N466="nulová",J466,0)</f>
        <v>0</v>
      </c>
      <c r="BJ466" s="14" t="s">
        <v>84</v>
      </c>
      <c r="BK466" s="166">
        <f t="shared" ref="BK466:BK479" si="139">ROUND(I466*H466,2)</f>
        <v>0</v>
      </c>
      <c r="BL466" s="14" t="s">
        <v>243</v>
      </c>
      <c r="BM466" s="165" t="s">
        <v>1961</v>
      </c>
    </row>
    <row r="467" spans="1:65" s="2" customFormat="1" ht="24.2" customHeight="1" x14ac:dyDescent="0.2">
      <c r="A467" s="29"/>
      <c r="B467" s="152"/>
      <c r="C467" s="153" t="s">
        <v>1181</v>
      </c>
      <c r="D467" s="153" t="s">
        <v>213</v>
      </c>
      <c r="E467" s="154" t="s">
        <v>778</v>
      </c>
      <c r="F467" s="155" t="s">
        <v>779</v>
      </c>
      <c r="G467" s="156" t="s">
        <v>216</v>
      </c>
      <c r="H467" s="157">
        <v>18.600000000000001</v>
      </c>
      <c r="I467" s="158"/>
      <c r="J467" s="159">
        <f t="shared" si="130"/>
        <v>0</v>
      </c>
      <c r="K467" s="160"/>
      <c r="L467" s="30"/>
      <c r="M467" s="161" t="s">
        <v>1</v>
      </c>
      <c r="N467" s="162" t="s">
        <v>37</v>
      </c>
      <c r="O467" s="58"/>
      <c r="P467" s="163">
        <f t="shared" si="131"/>
        <v>0</v>
      </c>
      <c r="Q467" s="163">
        <v>0</v>
      </c>
      <c r="R467" s="163">
        <f t="shared" si="132"/>
        <v>0</v>
      </c>
      <c r="S467" s="163">
        <v>0</v>
      </c>
      <c r="T467" s="164">
        <f t="shared" si="133"/>
        <v>0</v>
      </c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R467" s="165" t="s">
        <v>243</v>
      </c>
      <c r="AT467" s="165" t="s">
        <v>213</v>
      </c>
      <c r="AU467" s="165" t="s">
        <v>84</v>
      </c>
      <c r="AY467" s="14" t="s">
        <v>211</v>
      </c>
      <c r="BE467" s="166">
        <f t="shared" si="134"/>
        <v>0</v>
      </c>
      <c r="BF467" s="166">
        <f t="shared" si="135"/>
        <v>0</v>
      </c>
      <c r="BG467" s="166">
        <f t="shared" si="136"/>
        <v>0</v>
      </c>
      <c r="BH467" s="166">
        <f t="shared" si="137"/>
        <v>0</v>
      </c>
      <c r="BI467" s="166">
        <f t="shared" si="138"/>
        <v>0</v>
      </c>
      <c r="BJ467" s="14" t="s">
        <v>84</v>
      </c>
      <c r="BK467" s="166">
        <f t="shared" si="139"/>
        <v>0</v>
      </c>
      <c r="BL467" s="14" t="s">
        <v>243</v>
      </c>
      <c r="BM467" s="165" t="s">
        <v>1962</v>
      </c>
    </row>
    <row r="468" spans="1:65" s="2" customFormat="1" ht="33" customHeight="1" x14ac:dyDescent="0.2">
      <c r="A468" s="29"/>
      <c r="B468" s="152"/>
      <c r="C468" s="153" t="s">
        <v>1963</v>
      </c>
      <c r="D468" s="153" t="s">
        <v>213</v>
      </c>
      <c r="E468" s="154" t="s">
        <v>1964</v>
      </c>
      <c r="F468" s="155" t="s">
        <v>783</v>
      </c>
      <c r="G468" s="156" t="s">
        <v>216</v>
      </c>
      <c r="H468" s="157">
        <v>30.1</v>
      </c>
      <c r="I468" s="158"/>
      <c r="J468" s="159">
        <f t="shared" si="130"/>
        <v>0</v>
      </c>
      <c r="K468" s="160"/>
      <c r="L468" s="30"/>
      <c r="M468" s="161" t="s">
        <v>1</v>
      </c>
      <c r="N468" s="162" t="s">
        <v>37</v>
      </c>
      <c r="O468" s="58"/>
      <c r="P468" s="163">
        <f t="shared" si="131"/>
        <v>0</v>
      </c>
      <c r="Q468" s="163">
        <v>0</v>
      </c>
      <c r="R468" s="163">
        <f t="shared" si="132"/>
        <v>0</v>
      </c>
      <c r="S468" s="163">
        <v>0</v>
      </c>
      <c r="T468" s="164">
        <f t="shared" si="133"/>
        <v>0</v>
      </c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R468" s="165" t="s">
        <v>243</v>
      </c>
      <c r="AT468" s="165" t="s">
        <v>213</v>
      </c>
      <c r="AU468" s="165" t="s">
        <v>84</v>
      </c>
      <c r="AY468" s="14" t="s">
        <v>211</v>
      </c>
      <c r="BE468" s="166">
        <f t="shared" si="134"/>
        <v>0</v>
      </c>
      <c r="BF468" s="166">
        <f t="shared" si="135"/>
        <v>0</v>
      </c>
      <c r="BG468" s="166">
        <f t="shared" si="136"/>
        <v>0</v>
      </c>
      <c r="BH468" s="166">
        <f t="shared" si="137"/>
        <v>0</v>
      </c>
      <c r="BI468" s="166">
        <f t="shared" si="138"/>
        <v>0</v>
      </c>
      <c r="BJ468" s="14" t="s">
        <v>84</v>
      </c>
      <c r="BK468" s="166">
        <f t="shared" si="139"/>
        <v>0</v>
      </c>
      <c r="BL468" s="14" t="s">
        <v>243</v>
      </c>
      <c r="BM468" s="165" t="s">
        <v>1965</v>
      </c>
    </row>
    <row r="469" spans="1:65" s="2" customFormat="1" ht="33" customHeight="1" x14ac:dyDescent="0.2">
      <c r="A469" s="29"/>
      <c r="B469" s="152"/>
      <c r="C469" s="153" t="s">
        <v>1184</v>
      </c>
      <c r="D469" s="153" t="s">
        <v>213</v>
      </c>
      <c r="E469" s="154" t="s">
        <v>1966</v>
      </c>
      <c r="F469" s="155" t="s">
        <v>1967</v>
      </c>
      <c r="G469" s="156" t="s">
        <v>216</v>
      </c>
      <c r="H469" s="157">
        <v>30.4</v>
      </c>
      <c r="I469" s="158"/>
      <c r="J469" s="159">
        <f t="shared" si="130"/>
        <v>0</v>
      </c>
      <c r="K469" s="160"/>
      <c r="L469" s="30"/>
      <c r="M469" s="161" t="s">
        <v>1</v>
      </c>
      <c r="N469" s="162" t="s">
        <v>37</v>
      </c>
      <c r="O469" s="58"/>
      <c r="P469" s="163">
        <f t="shared" si="131"/>
        <v>0</v>
      </c>
      <c r="Q469" s="163">
        <v>0</v>
      </c>
      <c r="R469" s="163">
        <f t="shared" si="132"/>
        <v>0</v>
      </c>
      <c r="S469" s="163">
        <v>0</v>
      </c>
      <c r="T469" s="164">
        <f t="shared" si="133"/>
        <v>0</v>
      </c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R469" s="165" t="s">
        <v>243</v>
      </c>
      <c r="AT469" s="165" t="s">
        <v>213</v>
      </c>
      <c r="AU469" s="165" t="s">
        <v>84</v>
      </c>
      <c r="AY469" s="14" t="s">
        <v>211</v>
      </c>
      <c r="BE469" s="166">
        <f t="shared" si="134"/>
        <v>0</v>
      </c>
      <c r="BF469" s="166">
        <f t="shared" si="135"/>
        <v>0</v>
      </c>
      <c r="BG469" s="166">
        <f t="shared" si="136"/>
        <v>0</v>
      </c>
      <c r="BH469" s="166">
        <f t="shared" si="137"/>
        <v>0</v>
      </c>
      <c r="BI469" s="166">
        <f t="shared" si="138"/>
        <v>0</v>
      </c>
      <c r="BJ469" s="14" t="s">
        <v>84</v>
      </c>
      <c r="BK469" s="166">
        <f t="shared" si="139"/>
        <v>0</v>
      </c>
      <c r="BL469" s="14" t="s">
        <v>243</v>
      </c>
      <c r="BM469" s="165" t="s">
        <v>1968</v>
      </c>
    </row>
    <row r="470" spans="1:65" s="2" customFormat="1" ht="24.2" customHeight="1" x14ac:dyDescent="0.2">
      <c r="A470" s="29"/>
      <c r="B470" s="152"/>
      <c r="C470" s="153" t="s">
        <v>1969</v>
      </c>
      <c r="D470" s="153" t="s">
        <v>213</v>
      </c>
      <c r="E470" s="154" t="s">
        <v>1970</v>
      </c>
      <c r="F470" s="155" t="s">
        <v>1971</v>
      </c>
      <c r="G470" s="156" t="s">
        <v>216</v>
      </c>
      <c r="H470" s="157">
        <v>30.4</v>
      </c>
      <c r="I470" s="158"/>
      <c r="J470" s="159">
        <f t="shared" si="130"/>
        <v>0</v>
      </c>
      <c r="K470" s="160"/>
      <c r="L470" s="30"/>
      <c r="M470" s="161" t="s">
        <v>1</v>
      </c>
      <c r="N470" s="162" t="s">
        <v>37</v>
      </c>
      <c r="O470" s="58"/>
      <c r="P470" s="163">
        <f t="shared" si="131"/>
        <v>0</v>
      </c>
      <c r="Q470" s="163">
        <v>0</v>
      </c>
      <c r="R470" s="163">
        <f t="shared" si="132"/>
        <v>0</v>
      </c>
      <c r="S470" s="163">
        <v>0</v>
      </c>
      <c r="T470" s="164">
        <f t="shared" si="133"/>
        <v>0</v>
      </c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R470" s="165" t="s">
        <v>243</v>
      </c>
      <c r="AT470" s="165" t="s">
        <v>213</v>
      </c>
      <c r="AU470" s="165" t="s">
        <v>84</v>
      </c>
      <c r="AY470" s="14" t="s">
        <v>211</v>
      </c>
      <c r="BE470" s="166">
        <f t="shared" si="134"/>
        <v>0</v>
      </c>
      <c r="BF470" s="166">
        <f t="shared" si="135"/>
        <v>0</v>
      </c>
      <c r="BG470" s="166">
        <f t="shared" si="136"/>
        <v>0</v>
      </c>
      <c r="BH470" s="166">
        <f t="shared" si="137"/>
        <v>0</v>
      </c>
      <c r="BI470" s="166">
        <f t="shared" si="138"/>
        <v>0</v>
      </c>
      <c r="BJ470" s="14" t="s">
        <v>84</v>
      </c>
      <c r="BK470" s="166">
        <f t="shared" si="139"/>
        <v>0</v>
      </c>
      <c r="BL470" s="14" t="s">
        <v>243</v>
      </c>
      <c r="BM470" s="165" t="s">
        <v>1972</v>
      </c>
    </row>
    <row r="471" spans="1:65" s="2" customFormat="1" ht="24.2" customHeight="1" x14ac:dyDescent="0.2">
      <c r="A471" s="29"/>
      <c r="B471" s="152"/>
      <c r="C471" s="153" t="s">
        <v>1188</v>
      </c>
      <c r="D471" s="153" t="s">
        <v>213</v>
      </c>
      <c r="E471" s="154" t="s">
        <v>1973</v>
      </c>
      <c r="F471" s="155" t="s">
        <v>1974</v>
      </c>
      <c r="G471" s="156" t="s">
        <v>216</v>
      </c>
      <c r="H471" s="157">
        <v>30.4</v>
      </c>
      <c r="I471" s="158"/>
      <c r="J471" s="159">
        <f t="shared" si="130"/>
        <v>0</v>
      </c>
      <c r="K471" s="160"/>
      <c r="L471" s="30"/>
      <c r="M471" s="161" t="s">
        <v>1</v>
      </c>
      <c r="N471" s="162" t="s">
        <v>37</v>
      </c>
      <c r="O471" s="58"/>
      <c r="P471" s="163">
        <f t="shared" si="131"/>
        <v>0</v>
      </c>
      <c r="Q471" s="163">
        <v>0</v>
      </c>
      <c r="R471" s="163">
        <f t="shared" si="132"/>
        <v>0</v>
      </c>
      <c r="S471" s="163">
        <v>0</v>
      </c>
      <c r="T471" s="164">
        <f t="shared" si="133"/>
        <v>0</v>
      </c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R471" s="165" t="s">
        <v>243</v>
      </c>
      <c r="AT471" s="165" t="s">
        <v>213</v>
      </c>
      <c r="AU471" s="165" t="s">
        <v>84</v>
      </c>
      <c r="AY471" s="14" t="s">
        <v>211</v>
      </c>
      <c r="BE471" s="166">
        <f t="shared" si="134"/>
        <v>0</v>
      </c>
      <c r="BF471" s="166">
        <f t="shared" si="135"/>
        <v>0</v>
      </c>
      <c r="BG471" s="166">
        <f t="shared" si="136"/>
        <v>0</v>
      </c>
      <c r="BH471" s="166">
        <f t="shared" si="137"/>
        <v>0</v>
      </c>
      <c r="BI471" s="166">
        <f t="shared" si="138"/>
        <v>0</v>
      </c>
      <c r="BJ471" s="14" t="s">
        <v>84</v>
      </c>
      <c r="BK471" s="166">
        <f t="shared" si="139"/>
        <v>0</v>
      </c>
      <c r="BL471" s="14" t="s">
        <v>243</v>
      </c>
      <c r="BM471" s="165" t="s">
        <v>1975</v>
      </c>
    </row>
    <row r="472" spans="1:65" s="2" customFormat="1" ht="24.2" customHeight="1" x14ac:dyDescent="0.2">
      <c r="A472" s="29"/>
      <c r="B472" s="152"/>
      <c r="C472" s="153" t="s">
        <v>1976</v>
      </c>
      <c r="D472" s="153" t="s">
        <v>213</v>
      </c>
      <c r="E472" s="154" t="s">
        <v>1977</v>
      </c>
      <c r="F472" s="155" t="s">
        <v>1978</v>
      </c>
      <c r="G472" s="156" t="s">
        <v>216</v>
      </c>
      <c r="H472" s="157">
        <v>901.5</v>
      </c>
      <c r="I472" s="158"/>
      <c r="J472" s="159">
        <f t="shared" si="130"/>
        <v>0</v>
      </c>
      <c r="K472" s="160"/>
      <c r="L472" s="30"/>
      <c r="M472" s="161" t="s">
        <v>1</v>
      </c>
      <c r="N472" s="162" t="s">
        <v>37</v>
      </c>
      <c r="O472" s="58"/>
      <c r="P472" s="163">
        <f t="shared" si="131"/>
        <v>0</v>
      </c>
      <c r="Q472" s="163">
        <v>0</v>
      </c>
      <c r="R472" s="163">
        <f t="shared" si="132"/>
        <v>0</v>
      </c>
      <c r="S472" s="163">
        <v>0</v>
      </c>
      <c r="T472" s="164">
        <f t="shared" si="133"/>
        <v>0</v>
      </c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R472" s="165" t="s">
        <v>243</v>
      </c>
      <c r="AT472" s="165" t="s">
        <v>213</v>
      </c>
      <c r="AU472" s="165" t="s">
        <v>84</v>
      </c>
      <c r="AY472" s="14" t="s">
        <v>211</v>
      </c>
      <c r="BE472" s="166">
        <f t="shared" si="134"/>
        <v>0</v>
      </c>
      <c r="BF472" s="166">
        <f t="shared" si="135"/>
        <v>0</v>
      </c>
      <c r="BG472" s="166">
        <f t="shared" si="136"/>
        <v>0</v>
      </c>
      <c r="BH472" s="166">
        <f t="shared" si="137"/>
        <v>0</v>
      </c>
      <c r="BI472" s="166">
        <f t="shared" si="138"/>
        <v>0</v>
      </c>
      <c r="BJ472" s="14" t="s">
        <v>84</v>
      </c>
      <c r="BK472" s="166">
        <f t="shared" si="139"/>
        <v>0</v>
      </c>
      <c r="BL472" s="14" t="s">
        <v>243</v>
      </c>
      <c r="BM472" s="165" t="s">
        <v>1979</v>
      </c>
    </row>
    <row r="473" spans="1:65" s="2" customFormat="1" ht="16.5" customHeight="1" x14ac:dyDescent="0.2">
      <c r="A473" s="29"/>
      <c r="B473" s="152"/>
      <c r="C473" s="153" t="s">
        <v>1191</v>
      </c>
      <c r="D473" s="153" t="s">
        <v>213</v>
      </c>
      <c r="E473" s="154" t="s">
        <v>1980</v>
      </c>
      <c r="F473" s="155" t="s">
        <v>1981</v>
      </c>
      <c r="G473" s="156" t="s">
        <v>216</v>
      </c>
      <c r="H473" s="157">
        <v>1170.4000000000001</v>
      </c>
      <c r="I473" s="158"/>
      <c r="J473" s="159">
        <f t="shared" si="130"/>
        <v>0</v>
      </c>
      <c r="K473" s="160"/>
      <c r="L473" s="30"/>
      <c r="M473" s="161" t="s">
        <v>1</v>
      </c>
      <c r="N473" s="162" t="s">
        <v>37</v>
      </c>
      <c r="O473" s="58"/>
      <c r="P473" s="163">
        <f t="shared" si="131"/>
        <v>0</v>
      </c>
      <c r="Q473" s="163">
        <v>0</v>
      </c>
      <c r="R473" s="163">
        <f t="shared" si="132"/>
        <v>0</v>
      </c>
      <c r="S473" s="163">
        <v>0</v>
      </c>
      <c r="T473" s="164">
        <f t="shared" si="133"/>
        <v>0</v>
      </c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R473" s="165" t="s">
        <v>243</v>
      </c>
      <c r="AT473" s="165" t="s">
        <v>213</v>
      </c>
      <c r="AU473" s="165" t="s">
        <v>84</v>
      </c>
      <c r="AY473" s="14" t="s">
        <v>211</v>
      </c>
      <c r="BE473" s="166">
        <f t="shared" si="134"/>
        <v>0</v>
      </c>
      <c r="BF473" s="166">
        <f t="shared" si="135"/>
        <v>0</v>
      </c>
      <c r="BG473" s="166">
        <f t="shared" si="136"/>
        <v>0</v>
      </c>
      <c r="BH473" s="166">
        <f t="shared" si="137"/>
        <v>0</v>
      </c>
      <c r="BI473" s="166">
        <f t="shared" si="138"/>
        <v>0</v>
      </c>
      <c r="BJ473" s="14" t="s">
        <v>84</v>
      </c>
      <c r="BK473" s="166">
        <f t="shared" si="139"/>
        <v>0</v>
      </c>
      <c r="BL473" s="14" t="s">
        <v>243</v>
      </c>
      <c r="BM473" s="165" t="s">
        <v>1982</v>
      </c>
    </row>
    <row r="474" spans="1:65" s="2" customFormat="1" ht="24.2" customHeight="1" x14ac:dyDescent="0.2">
      <c r="A474" s="29"/>
      <c r="B474" s="152"/>
      <c r="C474" s="153" t="s">
        <v>1983</v>
      </c>
      <c r="D474" s="153" t="s">
        <v>213</v>
      </c>
      <c r="E474" s="154" t="s">
        <v>1984</v>
      </c>
      <c r="F474" s="155" t="s">
        <v>1985</v>
      </c>
      <c r="G474" s="156" t="s">
        <v>216</v>
      </c>
      <c r="H474" s="157">
        <v>618.9</v>
      </c>
      <c r="I474" s="158"/>
      <c r="J474" s="159">
        <f t="shared" si="130"/>
        <v>0</v>
      </c>
      <c r="K474" s="160"/>
      <c r="L474" s="30"/>
      <c r="M474" s="161" t="s">
        <v>1</v>
      </c>
      <c r="N474" s="162" t="s">
        <v>37</v>
      </c>
      <c r="O474" s="58"/>
      <c r="P474" s="163">
        <f t="shared" si="131"/>
        <v>0</v>
      </c>
      <c r="Q474" s="163">
        <v>0</v>
      </c>
      <c r="R474" s="163">
        <f t="shared" si="132"/>
        <v>0</v>
      </c>
      <c r="S474" s="163">
        <v>0</v>
      </c>
      <c r="T474" s="164">
        <f t="shared" si="133"/>
        <v>0</v>
      </c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R474" s="165" t="s">
        <v>243</v>
      </c>
      <c r="AT474" s="165" t="s">
        <v>213</v>
      </c>
      <c r="AU474" s="165" t="s">
        <v>84</v>
      </c>
      <c r="AY474" s="14" t="s">
        <v>211</v>
      </c>
      <c r="BE474" s="166">
        <f t="shared" si="134"/>
        <v>0</v>
      </c>
      <c r="BF474" s="166">
        <f t="shared" si="135"/>
        <v>0</v>
      </c>
      <c r="BG474" s="166">
        <f t="shared" si="136"/>
        <v>0</v>
      </c>
      <c r="BH474" s="166">
        <f t="shared" si="137"/>
        <v>0</v>
      </c>
      <c r="BI474" s="166">
        <f t="shared" si="138"/>
        <v>0</v>
      </c>
      <c r="BJ474" s="14" t="s">
        <v>84</v>
      </c>
      <c r="BK474" s="166">
        <f t="shared" si="139"/>
        <v>0</v>
      </c>
      <c r="BL474" s="14" t="s">
        <v>243</v>
      </c>
      <c r="BM474" s="165" t="s">
        <v>1986</v>
      </c>
    </row>
    <row r="475" spans="1:65" s="2" customFormat="1" ht="33" customHeight="1" x14ac:dyDescent="0.2">
      <c r="A475" s="29"/>
      <c r="B475" s="152"/>
      <c r="C475" s="153" t="s">
        <v>1195</v>
      </c>
      <c r="D475" s="153" t="s">
        <v>213</v>
      </c>
      <c r="E475" s="154" t="s">
        <v>1987</v>
      </c>
      <c r="F475" s="155" t="s">
        <v>1988</v>
      </c>
      <c r="G475" s="156" t="s">
        <v>216</v>
      </c>
      <c r="H475" s="157">
        <v>767.9</v>
      </c>
      <c r="I475" s="158"/>
      <c r="J475" s="159">
        <f t="shared" si="130"/>
        <v>0</v>
      </c>
      <c r="K475" s="160"/>
      <c r="L475" s="30"/>
      <c r="M475" s="161" t="s">
        <v>1</v>
      </c>
      <c r="N475" s="162" t="s">
        <v>37</v>
      </c>
      <c r="O475" s="58"/>
      <c r="P475" s="163">
        <f t="shared" si="131"/>
        <v>0</v>
      </c>
      <c r="Q475" s="163">
        <v>0</v>
      </c>
      <c r="R475" s="163">
        <f t="shared" si="132"/>
        <v>0</v>
      </c>
      <c r="S475" s="163">
        <v>0</v>
      </c>
      <c r="T475" s="164">
        <f t="shared" si="133"/>
        <v>0</v>
      </c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R475" s="165" t="s">
        <v>243</v>
      </c>
      <c r="AT475" s="165" t="s">
        <v>213</v>
      </c>
      <c r="AU475" s="165" t="s">
        <v>84</v>
      </c>
      <c r="AY475" s="14" t="s">
        <v>211</v>
      </c>
      <c r="BE475" s="166">
        <f t="shared" si="134"/>
        <v>0</v>
      </c>
      <c r="BF475" s="166">
        <f t="shared" si="135"/>
        <v>0</v>
      </c>
      <c r="BG475" s="166">
        <f t="shared" si="136"/>
        <v>0</v>
      </c>
      <c r="BH475" s="166">
        <f t="shared" si="137"/>
        <v>0</v>
      </c>
      <c r="BI475" s="166">
        <f t="shared" si="138"/>
        <v>0</v>
      </c>
      <c r="BJ475" s="14" t="s">
        <v>84</v>
      </c>
      <c r="BK475" s="166">
        <f t="shared" si="139"/>
        <v>0</v>
      </c>
      <c r="BL475" s="14" t="s">
        <v>243</v>
      </c>
      <c r="BM475" s="165" t="s">
        <v>1989</v>
      </c>
    </row>
    <row r="476" spans="1:65" s="2" customFormat="1" ht="16.5" customHeight="1" x14ac:dyDescent="0.2">
      <c r="A476" s="29"/>
      <c r="B476" s="152"/>
      <c r="C476" s="153" t="s">
        <v>1990</v>
      </c>
      <c r="D476" s="153" t="s">
        <v>213</v>
      </c>
      <c r="E476" s="154" t="s">
        <v>1991</v>
      </c>
      <c r="F476" s="155" t="s">
        <v>1992</v>
      </c>
      <c r="G476" s="156" t="s">
        <v>216</v>
      </c>
      <c r="H476" s="157">
        <v>502.7</v>
      </c>
      <c r="I476" s="158"/>
      <c r="J476" s="159">
        <f t="shared" si="130"/>
        <v>0</v>
      </c>
      <c r="K476" s="160"/>
      <c r="L476" s="30"/>
      <c r="M476" s="161" t="s">
        <v>1</v>
      </c>
      <c r="N476" s="162" t="s">
        <v>37</v>
      </c>
      <c r="O476" s="58"/>
      <c r="P476" s="163">
        <f t="shared" si="131"/>
        <v>0</v>
      </c>
      <c r="Q476" s="163">
        <v>0</v>
      </c>
      <c r="R476" s="163">
        <f t="shared" si="132"/>
        <v>0</v>
      </c>
      <c r="S476" s="163">
        <v>0</v>
      </c>
      <c r="T476" s="164">
        <f t="shared" si="133"/>
        <v>0</v>
      </c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R476" s="165" t="s">
        <v>243</v>
      </c>
      <c r="AT476" s="165" t="s">
        <v>213</v>
      </c>
      <c r="AU476" s="165" t="s">
        <v>84</v>
      </c>
      <c r="AY476" s="14" t="s">
        <v>211</v>
      </c>
      <c r="BE476" s="166">
        <f t="shared" si="134"/>
        <v>0</v>
      </c>
      <c r="BF476" s="166">
        <f t="shared" si="135"/>
        <v>0</v>
      </c>
      <c r="BG476" s="166">
        <f t="shared" si="136"/>
        <v>0</v>
      </c>
      <c r="BH476" s="166">
        <f t="shared" si="137"/>
        <v>0</v>
      </c>
      <c r="BI476" s="166">
        <f t="shared" si="138"/>
        <v>0</v>
      </c>
      <c r="BJ476" s="14" t="s">
        <v>84</v>
      </c>
      <c r="BK476" s="166">
        <f t="shared" si="139"/>
        <v>0</v>
      </c>
      <c r="BL476" s="14" t="s">
        <v>243</v>
      </c>
      <c r="BM476" s="165" t="s">
        <v>1993</v>
      </c>
    </row>
    <row r="477" spans="1:65" s="2" customFormat="1" ht="24.2" customHeight="1" x14ac:dyDescent="0.2">
      <c r="A477" s="29"/>
      <c r="B477" s="152"/>
      <c r="C477" s="153" t="s">
        <v>1198</v>
      </c>
      <c r="D477" s="153" t="s">
        <v>213</v>
      </c>
      <c r="E477" s="154" t="s">
        <v>785</v>
      </c>
      <c r="F477" s="155" t="s">
        <v>786</v>
      </c>
      <c r="G477" s="156" t="s">
        <v>216</v>
      </c>
      <c r="H477" s="157">
        <v>61.3</v>
      </c>
      <c r="I477" s="158"/>
      <c r="J477" s="159">
        <f t="shared" si="130"/>
        <v>0</v>
      </c>
      <c r="K477" s="160"/>
      <c r="L477" s="30"/>
      <c r="M477" s="161" t="s">
        <v>1</v>
      </c>
      <c r="N477" s="162" t="s">
        <v>37</v>
      </c>
      <c r="O477" s="58"/>
      <c r="P477" s="163">
        <f t="shared" si="131"/>
        <v>0</v>
      </c>
      <c r="Q477" s="163">
        <v>1.3E-6</v>
      </c>
      <c r="R477" s="163">
        <f t="shared" si="132"/>
        <v>7.9690000000000004E-5</v>
      </c>
      <c r="S477" s="163">
        <v>0</v>
      </c>
      <c r="T477" s="164">
        <f t="shared" si="133"/>
        <v>0</v>
      </c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R477" s="165" t="s">
        <v>243</v>
      </c>
      <c r="AT477" s="165" t="s">
        <v>213</v>
      </c>
      <c r="AU477" s="165" t="s">
        <v>84</v>
      </c>
      <c r="AY477" s="14" t="s">
        <v>211</v>
      </c>
      <c r="BE477" s="166">
        <f t="shared" si="134"/>
        <v>0</v>
      </c>
      <c r="BF477" s="166">
        <f t="shared" si="135"/>
        <v>0</v>
      </c>
      <c r="BG477" s="166">
        <f t="shared" si="136"/>
        <v>0</v>
      </c>
      <c r="BH477" s="166">
        <f t="shared" si="137"/>
        <v>0</v>
      </c>
      <c r="BI477" s="166">
        <f t="shared" si="138"/>
        <v>0</v>
      </c>
      <c r="BJ477" s="14" t="s">
        <v>84</v>
      </c>
      <c r="BK477" s="166">
        <f t="shared" si="139"/>
        <v>0</v>
      </c>
      <c r="BL477" s="14" t="s">
        <v>243</v>
      </c>
      <c r="BM477" s="165" t="s">
        <v>1994</v>
      </c>
    </row>
    <row r="478" spans="1:65" s="2" customFormat="1" ht="24.2" customHeight="1" x14ac:dyDescent="0.2">
      <c r="A478" s="29"/>
      <c r="B478" s="152"/>
      <c r="C478" s="153" t="s">
        <v>1995</v>
      </c>
      <c r="D478" s="153" t="s">
        <v>213</v>
      </c>
      <c r="E478" s="154" t="s">
        <v>785</v>
      </c>
      <c r="F478" s="155" t="s">
        <v>786</v>
      </c>
      <c r="G478" s="156" t="s">
        <v>216</v>
      </c>
      <c r="H478" s="157">
        <v>1.2</v>
      </c>
      <c r="I478" s="158"/>
      <c r="J478" s="159">
        <f t="shared" si="130"/>
        <v>0</v>
      </c>
      <c r="K478" s="160"/>
      <c r="L478" s="30"/>
      <c r="M478" s="161" t="s">
        <v>1</v>
      </c>
      <c r="N478" s="162" t="s">
        <v>37</v>
      </c>
      <c r="O478" s="58"/>
      <c r="P478" s="163">
        <f t="shared" si="131"/>
        <v>0</v>
      </c>
      <c r="Q478" s="163">
        <v>1.3E-6</v>
      </c>
      <c r="R478" s="163">
        <f t="shared" si="132"/>
        <v>1.5600000000000001E-6</v>
      </c>
      <c r="S478" s="163">
        <v>0</v>
      </c>
      <c r="T478" s="164">
        <f t="shared" si="133"/>
        <v>0</v>
      </c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R478" s="165" t="s">
        <v>243</v>
      </c>
      <c r="AT478" s="165" t="s">
        <v>213</v>
      </c>
      <c r="AU478" s="165" t="s">
        <v>84</v>
      </c>
      <c r="AY478" s="14" t="s">
        <v>211</v>
      </c>
      <c r="BE478" s="166">
        <f t="shared" si="134"/>
        <v>0</v>
      </c>
      <c r="BF478" s="166">
        <f t="shared" si="135"/>
        <v>0</v>
      </c>
      <c r="BG478" s="166">
        <f t="shared" si="136"/>
        <v>0</v>
      </c>
      <c r="BH478" s="166">
        <f t="shared" si="137"/>
        <v>0</v>
      </c>
      <c r="BI478" s="166">
        <f t="shared" si="138"/>
        <v>0</v>
      </c>
      <c r="BJ478" s="14" t="s">
        <v>84</v>
      </c>
      <c r="BK478" s="166">
        <f t="shared" si="139"/>
        <v>0</v>
      </c>
      <c r="BL478" s="14" t="s">
        <v>243</v>
      </c>
      <c r="BM478" s="165" t="s">
        <v>1996</v>
      </c>
    </row>
    <row r="479" spans="1:65" s="2" customFormat="1" ht="44.25" customHeight="1" x14ac:dyDescent="0.2">
      <c r="A479" s="29"/>
      <c r="B479" s="152"/>
      <c r="C479" s="153" t="s">
        <v>1202</v>
      </c>
      <c r="D479" s="153" t="s">
        <v>213</v>
      </c>
      <c r="E479" s="154" t="s">
        <v>1997</v>
      </c>
      <c r="F479" s="155" t="s">
        <v>1998</v>
      </c>
      <c r="G479" s="156" t="s">
        <v>216</v>
      </c>
      <c r="H479" s="157">
        <v>336.8</v>
      </c>
      <c r="I479" s="158"/>
      <c r="J479" s="159">
        <f t="shared" si="130"/>
        <v>0</v>
      </c>
      <c r="K479" s="160"/>
      <c r="L479" s="30"/>
      <c r="M479" s="161" t="s">
        <v>1</v>
      </c>
      <c r="N479" s="162" t="s">
        <v>37</v>
      </c>
      <c r="O479" s="58"/>
      <c r="P479" s="163">
        <f t="shared" si="131"/>
        <v>0</v>
      </c>
      <c r="Q479" s="163">
        <v>0</v>
      </c>
      <c r="R479" s="163">
        <f t="shared" si="132"/>
        <v>0</v>
      </c>
      <c r="S479" s="163">
        <v>0</v>
      </c>
      <c r="T479" s="164">
        <f t="shared" si="133"/>
        <v>0</v>
      </c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R479" s="165" t="s">
        <v>243</v>
      </c>
      <c r="AT479" s="165" t="s">
        <v>213</v>
      </c>
      <c r="AU479" s="165" t="s">
        <v>84</v>
      </c>
      <c r="AY479" s="14" t="s">
        <v>211</v>
      </c>
      <c r="BE479" s="166">
        <f t="shared" si="134"/>
        <v>0</v>
      </c>
      <c r="BF479" s="166">
        <f t="shared" si="135"/>
        <v>0</v>
      </c>
      <c r="BG479" s="166">
        <f t="shared" si="136"/>
        <v>0</v>
      </c>
      <c r="BH479" s="166">
        <f t="shared" si="137"/>
        <v>0</v>
      </c>
      <c r="BI479" s="166">
        <f t="shared" si="138"/>
        <v>0</v>
      </c>
      <c r="BJ479" s="14" t="s">
        <v>84</v>
      </c>
      <c r="BK479" s="166">
        <f t="shared" si="139"/>
        <v>0</v>
      </c>
      <c r="BL479" s="14" t="s">
        <v>243</v>
      </c>
      <c r="BM479" s="165" t="s">
        <v>1999</v>
      </c>
    </row>
    <row r="480" spans="1:65" s="12" customFormat="1" ht="22.9" customHeight="1" x14ac:dyDescent="0.2">
      <c r="B480" s="139"/>
      <c r="D480" s="140" t="s">
        <v>70</v>
      </c>
      <c r="E480" s="150" t="s">
        <v>2000</v>
      </c>
      <c r="F480" s="150" t="s">
        <v>2001</v>
      </c>
      <c r="I480" s="142"/>
      <c r="J480" s="151">
        <f>BK480</f>
        <v>0</v>
      </c>
      <c r="L480" s="139"/>
      <c r="M480" s="144"/>
      <c r="N480" s="145"/>
      <c r="O480" s="145"/>
      <c r="P480" s="146">
        <f>SUM(P481:P482)</f>
        <v>0</v>
      </c>
      <c r="Q480" s="145"/>
      <c r="R480" s="146">
        <f>SUM(R481:R482)</f>
        <v>0</v>
      </c>
      <c r="S480" s="145"/>
      <c r="T480" s="147">
        <f>SUM(T481:T482)</f>
        <v>0</v>
      </c>
      <c r="AR480" s="140" t="s">
        <v>84</v>
      </c>
      <c r="AT480" s="148" t="s">
        <v>70</v>
      </c>
      <c r="AU480" s="148" t="s">
        <v>78</v>
      </c>
      <c r="AY480" s="140" t="s">
        <v>211</v>
      </c>
      <c r="BK480" s="149">
        <f>SUM(BK481:BK482)</f>
        <v>0</v>
      </c>
    </row>
    <row r="481" spans="1:65" s="2" customFormat="1" ht="24.2" customHeight="1" x14ac:dyDescent="0.2">
      <c r="A481" s="29"/>
      <c r="B481" s="152"/>
      <c r="C481" s="153" t="s">
        <v>2002</v>
      </c>
      <c r="D481" s="153" t="s">
        <v>213</v>
      </c>
      <c r="E481" s="154" t="s">
        <v>2003</v>
      </c>
      <c r="F481" s="155" t="s">
        <v>2004</v>
      </c>
      <c r="G481" s="156" t="s">
        <v>216</v>
      </c>
      <c r="H481" s="157">
        <v>5262.4</v>
      </c>
      <c r="I481" s="158"/>
      <c r="J481" s="159">
        <f>ROUND(I481*H481,2)</f>
        <v>0</v>
      </c>
      <c r="K481" s="160"/>
      <c r="L481" s="30"/>
      <c r="M481" s="161" t="s">
        <v>1</v>
      </c>
      <c r="N481" s="162" t="s">
        <v>37</v>
      </c>
      <c r="O481" s="58"/>
      <c r="P481" s="163">
        <f>O481*H481</f>
        <v>0</v>
      </c>
      <c r="Q481" s="163">
        <v>0</v>
      </c>
      <c r="R481" s="163">
        <f>Q481*H481</f>
        <v>0</v>
      </c>
      <c r="S481" s="163">
        <v>0</v>
      </c>
      <c r="T481" s="164">
        <f>S481*H481</f>
        <v>0</v>
      </c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R481" s="165" t="s">
        <v>243</v>
      </c>
      <c r="AT481" s="165" t="s">
        <v>213</v>
      </c>
      <c r="AU481" s="165" t="s">
        <v>84</v>
      </c>
      <c r="AY481" s="14" t="s">
        <v>211</v>
      </c>
      <c r="BE481" s="166">
        <f>IF(N481="základná",J481,0)</f>
        <v>0</v>
      </c>
      <c r="BF481" s="166">
        <f>IF(N481="znížená",J481,0)</f>
        <v>0</v>
      </c>
      <c r="BG481" s="166">
        <f>IF(N481="zákl. prenesená",J481,0)</f>
        <v>0</v>
      </c>
      <c r="BH481" s="166">
        <f>IF(N481="zníž. prenesená",J481,0)</f>
        <v>0</v>
      </c>
      <c r="BI481" s="166">
        <f>IF(N481="nulová",J481,0)</f>
        <v>0</v>
      </c>
      <c r="BJ481" s="14" t="s">
        <v>84</v>
      </c>
      <c r="BK481" s="166">
        <f>ROUND(I481*H481,2)</f>
        <v>0</v>
      </c>
      <c r="BL481" s="14" t="s">
        <v>243</v>
      </c>
      <c r="BM481" s="165" t="s">
        <v>2005</v>
      </c>
    </row>
    <row r="482" spans="1:65" s="2" customFormat="1" ht="37.9" customHeight="1" x14ac:dyDescent="0.2">
      <c r="A482" s="29"/>
      <c r="B482" s="152"/>
      <c r="C482" s="153" t="s">
        <v>1203</v>
      </c>
      <c r="D482" s="153" t="s">
        <v>213</v>
      </c>
      <c r="E482" s="154" t="s">
        <v>2006</v>
      </c>
      <c r="F482" s="155" t="s">
        <v>2007</v>
      </c>
      <c r="G482" s="156" t="s">
        <v>216</v>
      </c>
      <c r="H482" s="157">
        <v>4462.2</v>
      </c>
      <c r="I482" s="158"/>
      <c r="J482" s="159">
        <f>ROUND(I482*H482,2)</f>
        <v>0</v>
      </c>
      <c r="K482" s="160"/>
      <c r="L482" s="30"/>
      <c r="M482" s="161" t="s">
        <v>1</v>
      </c>
      <c r="N482" s="162" t="s">
        <v>37</v>
      </c>
      <c r="O482" s="58"/>
      <c r="P482" s="163">
        <f>O482*H482</f>
        <v>0</v>
      </c>
      <c r="Q482" s="163">
        <v>0</v>
      </c>
      <c r="R482" s="163">
        <f>Q482*H482</f>
        <v>0</v>
      </c>
      <c r="S482" s="163">
        <v>0</v>
      </c>
      <c r="T482" s="164">
        <f>S482*H482</f>
        <v>0</v>
      </c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R482" s="165" t="s">
        <v>243</v>
      </c>
      <c r="AT482" s="165" t="s">
        <v>213</v>
      </c>
      <c r="AU482" s="165" t="s">
        <v>84</v>
      </c>
      <c r="AY482" s="14" t="s">
        <v>211</v>
      </c>
      <c r="BE482" s="166">
        <f>IF(N482="základná",J482,0)</f>
        <v>0</v>
      </c>
      <c r="BF482" s="166">
        <f>IF(N482="znížená",J482,0)</f>
        <v>0</v>
      </c>
      <c r="BG482" s="166">
        <f>IF(N482="zákl. prenesená",J482,0)</f>
        <v>0</v>
      </c>
      <c r="BH482" s="166">
        <f>IF(N482="zníž. prenesená",J482,0)</f>
        <v>0</v>
      </c>
      <c r="BI482" s="166">
        <f>IF(N482="nulová",J482,0)</f>
        <v>0</v>
      </c>
      <c r="BJ482" s="14" t="s">
        <v>84</v>
      </c>
      <c r="BK482" s="166">
        <f>ROUND(I482*H482,2)</f>
        <v>0</v>
      </c>
      <c r="BL482" s="14" t="s">
        <v>243</v>
      </c>
      <c r="BM482" s="165" t="s">
        <v>2008</v>
      </c>
    </row>
    <row r="483" spans="1:65" s="12" customFormat="1" ht="25.9" customHeight="1" x14ac:dyDescent="0.2">
      <c r="B483" s="139"/>
      <c r="D483" s="140" t="s">
        <v>70</v>
      </c>
      <c r="E483" s="141" t="s">
        <v>401</v>
      </c>
      <c r="F483" s="141" t="s">
        <v>2009</v>
      </c>
      <c r="I483" s="142"/>
      <c r="J483" s="143">
        <f>BK483</f>
        <v>0</v>
      </c>
      <c r="L483" s="139"/>
      <c r="M483" s="144"/>
      <c r="N483" s="145"/>
      <c r="O483" s="145"/>
      <c r="P483" s="146">
        <f>P484</f>
        <v>0</v>
      </c>
      <c r="Q483" s="145"/>
      <c r="R483" s="146">
        <f>R484</f>
        <v>0</v>
      </c>
      <c r="S483" s="145"/>
      <c r="T483" s="147">
        <f>T484</f>
        <v>0</v>
      </c>
      <c r="AR483" s="140" t="s">
        <v>220</v>
      </c>
      <c r="AT483" s="148" t="s">
        <v>70</v>
      </c>
      <c r="AU483" s="148" t="s">
        <v>71</v>
      </c>
      <c r="AY483" s="140" t="s">
        <v>211</v>
      </c>
      <c r="BK483" s="149">
        <f>BK484</f>
        <v>0</v>
      </c>
    </row>
    <row r="484" spans="1:65" s="12" customFormat="1" ht="22.9" customHeight="1" x14ac:dyDescent="0.2">
      <c r="B484" s="139"/>
      <c r="D484" s="140" t="s">
        <v>70</v>
      </c>
      <c r="E484" s="150" t="s">
        <v>2010</v>
      </c>
      <c r="F484" s="150" t="s">
        <v>2011</v>
      </c>
      <c r="I484" s="142"/>
      <c r="J484" s="151">
        <f>BK484</f>
        <v>0</v>
      </c>
      <c r="L484" s="139"/>
      <c r="M484" s="144"/>
      <c r="N484" s="145"/>
      <c r="O484" s="145"/>
      <c r="P484" s="146">
        <f>SUM(P485:P486)</f>
        <v>0</v>
      </c>
      <c r="Q484" s="145"/>
      <c r="R484" s="146">
        <f>SUM(R485:R486)</f>
        <v>0</v>
      </c>
      <c r="S484" s="145"/>
      <c r="T484" s="147">
        <f>SUM(T485:T486)</f>
        <v>0</v>
      </c>
      <c r="AR484" s="140" t="s">
        <v>220</v>
      </c>
      <c r="AT484" s="148" t="s">
        <v>70</v>
      </c>
      <c r="AU484" s="148" t="s">
        <v>78</v>
      </c>
      <c r="AY484" s="140" t="s">
        <v>211</v>
      </c>
      <c r="BK484" s="149">
        <f>SUM(BK485:BK486)</f>
        <v>0</v>
      </c>
    </row>
    <row r="485" spans="1:65" s="2" customFormat="1" ht="24.2" customHeight="1" x14ac:dyDescent="0.2">
      <c r="A485" s="29"/>
      <c r="B485" s="152"/>
      <c r="C485" s="153" t="s">
        <v>2012</v>
      </c>
      <c r="D485" s="153" t="s">
        <v>213</v>
      </c>
      <c r="E485" s="154" t="s">
        <v>2013</v>
      </c>
      <c r="F485" s="155" t="s">
        <v>2014</v>
      </c>
      <c r="G485" s="156" t="s">
        <v>767</v>
      </c>
      <c r="H485" s="157">
        <v>1273</v>
      </c>
      <c r="I485" s="158"/>
      <c r="J485" s="159">
        <f>ROUND(I485*H485,2)</f>
        <v>0</v>
      </c>
      <c r="K485" s="160"/>
      <c r="L485" s="30"/>
      <c r="M485" s="161" t="s">
        <v>1</v>
      </c>
      <c r="N485" s="162" t="s">
        <v>37</v>
      </c>
      <c r="O485" s="58"/>
      <c r="P485" s="163">
        <f>O485*H485</f>
        <v>0</v>
      </c>
      <c r="Q485" s="163">
        <v>0</v>
      </c>
      <c r="R485" s="163">
        <f>Q485*H485</f>
        <v>0</v>
      </c>
      <c r="S485" s="163">
        <v>0</v>
      </c>
      <c r="T485" s="164">
        <f>S485*H485</f>
        <v>0</v>
      </c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R485" s="165" t="s">
        <v>340</v>
      </c>
      <c r="AT485" s="165" t="s">
        <v>213</v>
      </c>
      <c r="AU485" s="165" t="s">
        <v>84</v>
      </c>
      <c r="AY485" s="14" t="s">
        <v>211</v>
      </c>
      <c r="BE485" s="166">
        <f>IF(N485="základná",J485,0)</f>
        <v>0</v>
      </c>
      <c r="BF485" s="166">
        <f>IF(N485="znížená",J485,0)</f>
        <v>0</v>
      </c>
      <c r="BG485" s="166">
        <f>IF(N485="zákl. prenesená",J485,0)</f>
        <v>0</v>
      </c>
      <c r="BH485" s="166">
        <f>IF(N485="zníž. prenesená",J485,0)</f>
        <v>0</v>
      </c>
      <c r="BI485" s="166">
        <f>IF(N485="nulová",J485,0)</f>
        <v>0</v>
      </c>
      <c r="BJ485" s="14" t="s">
        <v>84</v>
      </c>
      <c r="BK485" s="166">
        <f>ROUND(I485*H485,2)</f>
        <v>0</v>
      </c>
      <c r="BL485" s="14" t="s">
        <v>340</v>
      </c>
      <c r="BM485" s="165" t="s">
        <v>2015</v>
      </c>
    </row>
    <row r="486" spans="1:65" s="2" customFormat="1" ht="33" customHeight="1" x14ac:dyDescent="0.2">
      <c r="A486" s="29"/>
      <c r="B486" s="152"/>
      <c r="C486" s="167" t="s">
        <v>1205</v>
      </c>
      <c r="D486" s="167" t="s">
        <v>401</v>
      </c>
      <c r="E486" s="168" t="s">
        <v>2016</v>
      </c>
      <c r="F486" s="169" t="s">
        <v>2017</v>
      </c>
      <c r="G486" s="170" t="s">
        <v>238</v>
      </c>
      <c r="H486" s="171">
        <v>1.2729999999999999</v>
      </c>
      <c r="I486" s="172"/>
      <c r="J486" s="173">
        <f>ROUND(I486*H486,2)</f>
        <v>0</v>
      </c>
      <c r="K486" s="174"/>
      <c r="L486" s="175"/>
      <c r="M486" s="184" t="s">
        <v>1</v>
      </c>
      <c r="N486" s="185" t="s">
        <v>37</v>
      </c>
      <c r="O486" s="181"/>
      <c r="P486" s="182">
        <f>O486*H486</f>
        <v>0</v>
      </c>
      <c r="Q486" s="182">
        <v>0</v>
      </c>
      <c r="R486" s="182">
        <f>Q486*H486</f>
        <v>0</v>
      </c>
      <c r="S486" s="182">
        <v>0</v>
      </c>
      <c r="T486" s="183">
        <f>S486*H486</f>
        <v>0</v>
      </c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R486" s="165" t="s">
        <v>1123</v>
      </c>
      <c r="AT486" s="165" t="s">
        <v>401</v>
      </c>
      <c r="AU486" s="165" t="s">
        <v>84</v>
      </c>
      <c r="AY486" s="14" t="s">
        <v>211</v>
      </c>
      <c r="BE486" s="166">
        <f>IF(N486="základná",J486,0)</f>
        <v>0</v>
      </c>
      <c r="BF486" s="166">
        <f>IF(N486="znížená",J486,0)</f>
        <v>0</v>
      </c>
      <c r="BG486" s="166">
        <f>IF(N486="zákl. prenesená",J486,0)</f>
        <v>0</v>
      </c>
      <c r="BH486" s="166">
        <f>IF(N486="zníž. prenesená",J486,0)</f>
        <v>0</v>
      </c>
      <c r="BI486" s="166">
        <f>IF(N486="nulová",J486,0)</f>
        <v>0</v>
      </c>
      <c r="BJ486" s="14" t="s">
        <v>84</v>
      </c>
      <c r="BK486" s="166">
        <f>ROUND(I486*H486,2)</f>
        <v>0</v>
      </c>
      <c r="BL486" s="14" t="s">
        <v>340</v>
      </c>
      <c r="BM486" s="165" t="s">
        <v>2018</v>
      </c>
    </row>
    <row r="487" spans="1:65" s="2" customFormat="1" ht="6.95" customHeight="1" x14ac:dyDescent="0.2">
      <c r="A487" s="29"/>
      <c r="B487" s="47"/>
      <c r="C487" s="48"/>
      <c r="D487" s="48"/>
      <c r="E487" s="48"/>
      <c r="F487" s="48"/>
      <c r="G487" s="48"/>
      <c r="H487" s="48"/>
      <c r="I487" s="48"/>
      <c r="J487" s="48"/>
      <c r="K487" s="48"/>
      <c r="L487" s="30"/>
      <c r="M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</row>
  </sheetData>
  <autoFilter ref="C143:K486" xr:uid="{00000000-0009-0000-0000-000007000000}"/>
  <mergeCells count="12">
    <mergeCell ref="E136:H136"/>
    <mergeCell ref="L2:V2"/>
    <mergeCell ref="E85:H85"/>
    <mergeCell ref="E87:H87"/>
    <mergeCell ref="E89:H89"/>
    <mergeCell ref="E132:H132"/>
    <mergeCell ref="E134:H13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59"/>
  <sheetViews>
    <sheetView showGridLines="0" workbookViewId="0">
      <selection activeCell="J119" sqref="J119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4" t="s">
        <v>109</v>
      </c>
    </row>
    <row r="3" spans="1:46" s="1" customFormat="1" ht="6.95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hidden="1" customHeight="1" x14ac:dyDescent="0.2">
      <c r="B4" s="17"/>
      <c r="D4" s="18" t="s">
        <v>176</v>
      </c>
      <c r="L4" s="17"/>
      <c r="M4" s="98" t="s">
        <v>9</v>
      </c>
      <c r="AT4" s="14" t="s">
        <v>3</v>
      </c>
    </row>
    <row r="5" spans="1:46" s="1" customFormat="1" ht="6.95" hidden="1" customHeight="1" x14ac:dyDescent="0.2">
      <c r="B5" s="17"/>
      <c r="L5" s="17"/>
    </row>
    <row r="6" spans="1:46" s="1" customFormat="1" ht="12" hidden="1" customHeight="1" x14ac:dyDescent="0.2">
      <c r="B6" s="17"/>
      <c r="D6" s="24" t="s">
        <v>15</v>
      </c>
      <c r="L6" s="17"/>
    </row>
    <row r="7" spans="1:46" s="1" customFormat="1" ht="16.5" hidden="1" customHeight="1" x14ac:dyDescent="0.2">
      <c r="B7" s="17"/>
      <c r="E7" s="252" t="str">
        <f>'Rekapitulácia stavby'!K6</f>
        <v>HS Hálkova - rekonštrukcia objektu, Hálkova 3, BA</v>
      </c>
      <c r="F7" s="253"/>
      <c r="G7" s="253"/>
      <c r="H7" s="253"/>
      <c r="L7" s="17"/>
    </row>
    <row r="8" spans="1:46" s="1" customFormat="1" ht="12" hidden="1" customHeight="1" x14ac:dyDescent="0.2">
      <c r="B8" s="17"/>
      <c r="D8" s="24" t="s">
        <v>177</v>
      </c>
      <c r="L8" s="17"/>
    </row>
    <row r="9" spans="1:46" s="2" customFormat="1" ht="16.5" hidden="1" customHeight="1" x14ac:dyDescent="0.2">
      <c r="A9" s="29"/>
      <c r="B9" s="30"/>
      <c r="C9" s="29"/>
      <c r="D9" s="29"/>
      <c r="E9" s="252" t="s">
        <v>1211</v>
      </c>
      <c r="F9" s="251"/>
      <c r="G9" s="251"/>
      <c r="H9" s="25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 x14ac:dyDescent="0.2">
      <c r="A10" s="29"/>
      <c r="B10" s="30"/>
      <c r="C10" s="29"/>
      <c r="D10" s="24" t="s">
        <v>179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 x14ac:dyDescent="0.2">
      <c r="A11" s="29"/>
      <c r="B11" s="30"/>
      <c r="C11" s="29"/>
      <c r="D11" s="29"/>
      <c r="E11" s="225" t="s">
        <v>2019</v>
      </c>
      <c r="F11" s="251"/>
      <c r="G11" s="251"/>
      <c r="H11" s="251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0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 x14ac:dyDescent="0.2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 x14ac:dyDescent="0.2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 x14ac:dyDescent="0.2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 x14ac:dyDescent="0.2">
      <c r="A20" s="29"/>
      <c r="B20" s="30"/>
      <c r="C20" s="29"/>
      <c r="D20" s="29"/>
      <c r="E20" s="254" t="str">
        <f>'Rekapitulácia stavby'!E14</f>
        <v>Vyplň údaj</v>
      </c>
      <c r="F20" s="237"/>
      <c r="G20" s="237"/>
      <c r="H20" s="237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 x14ac:dyDescent="0.2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 x14ac:dyDescent="0.2">
      <c r="A25" s="29"/>
      <c r="B25" s="30"/>
      <c r="C25" s="29"/>
      <c r="D25" s="24" t="s">
        <v>28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 x14ac:dyDescent="0.2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 x14ac:dyDescent="0.2">
      <c r="A29" s="99"/>
      <c r="B29" s="100"/>
      <c r="C29" s="99"/>
      <c r="D29" s="99"/>
      <c r="E29" s="241" t="s">
        <v>1</v>
      </c>
      <c r="F29" s="241"/>
      <c r="G29" s="241"/>
      <c r="H29" s="241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 x14ac:dyDescent="0.2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ROUND(J125,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 x14ac:dyDescent="0.2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103" t="s">
        <v>35</v>
      </c>
      <c r="E35" s="35" t="s">
        <v>36</v>
      </c>
      <c r="F35" s="104">
        <f>ROUND((SUM(BE125:BE158)),  2)</f>
        <v>0</v>
      </c>
      <c r="G35" s="105"/>
      <c r="H35" s="105"/>
      <c r="I35" s="106">
        <v>0.23</v>
      </c>
      <c r="J35" s="104">
        <f>ROUND(((SUM(BE125:BE158))*I35),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35" t="s">
        <v>37</v>
      </c>
      <c r="F36" s="104">
        <f>ROUND((SUM(BF125:BF158)),  2)</f>
        <v>0</v>
      </c>
      <c r="G36" s="105"/>
      <c r="H36" s="105"/>
      <c r="I36" s="106">
        <v>0.23</v>
      </c>
      <c r="J36" s="104">
        <f>ROUND(((SUM(BF125:BF158))*I36),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38</v>
      </c>
      <c r="F37" s="107">
        <f>ROUND((SUM(BG125:BG158)),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39</v>
      </c>
      <c r="F38" s="107">
        <f>ROUND((SUM(BH125:BH158)),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40</v>
      </c>
      <c r="F39" s="104">
        <f>ROUND((SUM(BI125:BI158)),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 x14ac:dyDescent="0.2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 x14ac:dyDescent="0.2">
      <c r="B43" s="17"/>
      <c r="L43" s="17"/>
    </row>
    <row r="44" spans="1:31" s="1" customFormat="1" ht="14.45" hidden="1" customHeight="1" x14ac:dyDescent="0.2">
      <c r="B44" s="17"/>
      <c r="L44" s="17"/>
    </row>
    <row r="45" spans="1:31" s="1" customFormat="1" ht="14.45" hidden="1" customHeight="1" x14ac:dyDescent="0.2">
      <c r="B45" s="17"/>
      <c r="L45" s="17"/>
    </row>
    <row r="46" spans="1:31" s="1" customFormat="1" ht="14.45" hidden="1" customHeight="1" x14ac:dyDescent="0.2">
      <c r="B46" s="17"/>
      <c r="L46" s="17"/>
    </row>
    <row r="47" spans="1:31" s="1" customFormat="1" ht="14.45" hidden="1" customHeight="1" x14ac:dyDescent="0.2">
      <c r="B47" s="17"/>
      <c r="L47" s="17"/>
    </row>
    <row r="48" spans="1:31" s="1" customFormat="1" ht="14.45" hidden="1" customHeight="1" x14ac:dyDescent="0.2">
      <c r="B48" s="17"/>
      <c r="L48" s="17"/>
    </row>
    <row r="49" spans="1:31" s="1" customFormat="1" ht="14.45" hidden="1" customHeight="1" x14ac:dyDescent="0.2">
      <c r="B49" s="17"/>
      <c r="L49" s="17"/>
    </row>
    <row r="50" spans="1:31" s="2" customFormat="1" ht="14.45" hidden="1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2.75" hidden="1" x14ac:dyDescent="0.2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2.75" hidden="1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2.75" hidden="1" x14ac:dyDescent="0.2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 x14ac:dyDescent="0.2"/>
    <row r="79" spans="1:31" hidden="1" x14ac:dyDescent="0.2"/>
    <row r="80" spans="1:31" hidden="1" x14ac:dyDescent="0.2"/>
    <row r="81" spans="1:31" s="2" customFormat="1" ht="6.95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 x14ac:dyDescent="0.2">
      <c r="A82" s="29"/>
      <c r="B82" s="30"/>
      <c r="C82" s="18" t="s">
        <v>181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 x14ac:dyDescent="0.2">
      <c r="A85" s="29"/>
      <c r="B85" s="30"/>
      <c r="C85" s="29"/>
      <c r="D85" s="29"/>
      <c r="E85" s="252" t="str">
        <f>E7</f>
        <v>HS Hálkova - rekonštrukcia objektu, Hálkova 3, BA</v>
      </c>
      <c r="F85" s="253"/>
      <c r="G85" s="253"/>
      <c r="H85" s="25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 x14ac:dyDescent="0.2">
      <c r="B86" s="17"/>
      <c r="C86" s="24" t="s">
        <v>177</v>
      </c>
      <c r="L86" s="17"/>
    </row>
    <row r="87" spans="1:31" s="2" customFormat="1" ht="16.5" hidden="1" customHeight="1" x14ac:dyDescent="0.2">
      <c r="A87" s="29"/>
      <c r="B87" s="30"/>
      <c r="C87" s="29"/>
      <c r="D87" s="29"/>
      <c r="E87" s="252" t="s">
        <v>1211</v>
      </c>
      <c r="F87" s="251"/>
      <c r="G87" s="251"/>
      <c r="H87" s="25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 x14ac:dyDescent="0.2">
      <c r="A88" s="29"/>
      <c r="B88" s="30"/>
      <c r="C88" s="24" t="s">
        <v>179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 x14ac:dyDescent="0.2">
      <c r="A89" s="29"/>
      <c r="B89" s="30"/>
      <c r="C89" s="29"/>
      <c r="D89" s="29"/>
      <c r="E89" s="225" t="str">
        <f>E11</f>
        <v>SO 01-3.1 - Núdzové osvetlenie-silnoprúd</v>
      </c>
      <c r="F89" s="251"/>
      <c r="G89" s="251"/>
      <c r="H89" s="251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 x14ac:dyDescent="0.2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 x14ac:dyDescent="0.2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 x14ac:dyDescent="0.2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28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 x14ac:dyDescent="0.2">
      <c r="A96" s="29"/>
      <c r="B96" s="30"/>
      <c r="C96" s="117" t="s">
        <v>182</v>
      </c>
      <c r="D96" s="109"/>
      <c r="E96" s="109"/>
      <c r="F96" s="109"/>
      <c r="G96" s="109"/>
      <c r="H96" s="109"/>
      <c r="I96" s="109"/>
      <c r="J96" s="118" t="s">
        <v>183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 x14ac:dyDescent="0.2">
      <c r="A98" s="29"/>
      <c r="B98" s="30"/>
      <c r="C98" s="119" t="s">
        <v>184</v>
      </c>
      <c r="D98" s="29"/>
      <c r="E98" s="29"/>
      <c r="F98" s="29"/>
      <c r="G98" s="29"/>
      <c r="H98" s="29"/>
      <c r="I98" s="29"/>
      <c r="J98" s="71">
        <f>J125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185</v>
      </c>
    </row>
    <row r="99" spans="1:47" s="9" customFormat="1" ht="24.95" hidden="1" customHeight="1" x14ac:dyDescent="0.2">
      <c r="B99" s="120"/>
      <c r="D99" s="121" t="s">
        <v>789</v>
      </c>
      <c r="E99" s="122"/>
      <c r="F99" s="122"/>
      <c r="G99" s="122"/>
      <c r="H99" s="122"/>
      <c r="I99" s="122"/>
      <c r="J99" s="123">
        <f>J126</f>
        <v>0</v>
      </c>
      <c r="L99" s="120"/>
    </row>
    <row r="100" spans="1:47" s="10" customFormat="1" ht="19.899999999999999" hidden="1" customHeight="1" x14ac:dyDescent="0.2">
      <c r="B100" s="124"/>
      <c r="D100" s="125" t="s">
        <v>2020</v>
      </c>
      <c r="E100" s="126"/>
      <c r="F100" s="126"/>
      <c r="G100" s="126"/>
      <c r="H100" s="126"/>
      <c r="I100" s="126"/>
      <c r="J100" s="127">
        <f>J127</f>
        <v>0</v>
      </c>
      <c r="L100" s="124"/>
    </row>
    <row r="101" spans="1:47" s="10" customFormat="1" ht="19.899999999999999" hidden="1" customHeight="1" x14ac:dyDescent="0.2">
      <c r="B101" s="124"/>
      <c r="D101" s="125" t="s">
        <v>2021</v>
      </c>
      <c r="E101" s="126"/>
      <c r="F101" s="126"/>
      <c r="G101" s="126"/>
      <c r="H101" s="126"/>
      <c r="I101" s="126"/>
      <c r="J101" s="127">
        <f>J133</f>
        <v>0</v>
      </c>
      <c r="L101" s="124"/>
    </row>
    <row r="102" spans="1:47" s="10" customFormat="1" ht="19.899999999999999" hidden="1" customHeight="1" x14ac:dyDescent="0.2">
      <c r="B102" s="124"/>
      <c r="D102" s="125" t="s">
        <v>2022</v>
      </c>
      <c r="E102" s="126"/>
      <c r="F102" s="126"/>
      <c r="G102" s="126"/>
      <c r="H102" s="126"/>
      <c r="I102" s="126"/>
      <c r="J102" s="127">
        <f>J152</f>
        <v>0</v>
      </c>
      <c r="L102" s="124"/>
    </row>
    <row r="103" spans="1:47" s="10" customFormat="1" ht="19.899999999999999" hidden="1" customHeight="1" x14ac:dyDescent="0.2">
      <c r="B103" s="124"/>
      <c r="D103" s="125" t="s">
        <v>2023</v>
      </c>
      <c r="E103" s="126"/>
      <c r="F103" s="126"/>
      <c r="G103" s="126"/>
      <c r="H103" s="126"/>
      <c r="I103" s="126"/>
      <c r="J103" s="127">
        <f>J154</f>
        <v>0</v>
      </c>
      <c r="L103" s="124"/>
    </row>
    <row r="104" spans="1:47" s="2" customFormat="1" ht="21.75" hidden="1" customHeight="1" x14ac:dyDescent="0.2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47" s="2" customFormat="1" ht="6.95" hidden="1" customHeight="1" x14ac:dyDescent="0.2">
      <c r="A105" s="29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47" hidden="1" x14ac:dyDescent="0.2"/>
    <row r="107" spans="1:47" hidden="1" x14ac:dyDescent="0.2"/>
    <row r="108" spans="1:47" hidden="1" x14ac:dyDescent="0.2"/>
    <row r="109" spans="1:47" s="2" customFormat="1" ht="6.95" customHeight="1" x14ac:dyDescent="0.2">
      <c r="A109" s="29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24.95" customHeight="1" x14ac:dyDescent="0.2">
      <c r="A110" s="29"/>
      <c r="B110" s="30"/>
      <c r="C110" s="18" t="s">
        <v>197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6.95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12" customHeight="1" x14ac:dyDescent="0.2">
      <c r="A112" s="29"/>
      <c r="B112" s="30"/>
      <c r="C112" s="24" t="s">
        <v>15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 x14ac:dyDescent="0.2">
      <c r="A113" s="29"/>
      <c r="B113" s="30"/>
      <c r="C113" s="29"/>
      <c r="D113" s="29"/>
      <c r="E113" s="252" t="str">
        <f>E7</f>
        <v>HS Hálkova - rekonštrukcia objektu, Hálkova 3, BA</v>
      </c>
      <c r="F113" s="253"/>
      <c r="G113" s="253"/>
      <c r="H113" s="253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1" customFormat="1" ht="12" customHeight="1" x14ac:dyDescent="0.2">
      <c r="B114" s="17"/>
      <c r="C114" s="24" t="s">
        <v>177</v>
      </c>
      <c r="L114" s="17"/>
    </row>
    <row r="115" spans="1:65" s="2" customFormat="1" ht="16.5" customHeight="1" x14ac:dyDescent="0.2">
      <c r="A115" s="29"/>
      <c r="B115" s="30"/>
      <c r="C115" s="29"/>
      <c r="D115" s="29"/>
      <c r="E115" s="252" t="s">
        <v>1211</v>
      </c>
      <c r="F115" s="251"/>
      <c r="G115" s="251"/>
      <c r="H115" s="251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 x14ac:dyDescent="0.2">
      <c r="A116" s="29"/>
      <c r="B116" s="30"/>
      <c r="C116" s="24" t="s">
        <v>179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6.5" customHeight="1" x14ac:dyDescent="0.2">
      <c r="A117" s="29"/>
      <c r="B117" s="30"/>
      <c r="C117" s="29"/>
      <c r="D117" s="29"/>
      <c r="E117" s="225" t="str">
        <f>E11</f>
        <v>SO 01-3.1 - Núdzové osvetlenie-silnoprúd</v>
      </c>
      <c r="F117" s="251"/>
      <c r="G117" s="251"/>
      <c r="H117" s="251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 x14ac:dyDescent="0.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2" customHeight="1" x14ac:dyDescent="0.2">
      <c r="A119" s="29"/>
      <c r="B119" s="30"/>
      <c r="C119" s="24" t="s">
        <v>19</v>
      </c>
      <c r="D119" s="29"/>
      <c r="E119" s="29"/>
      <c r="F119" s="22" t="str">
        <f>F14</f>
        <v xml:space="preserve"> </v>
      </c>
      <c r="G119" s="29"/>
      <c r="H119" s="29"/>
      <c r="I119" s="24" t="s">
        <v>21</v>
      </c>
      <c r="J119" s="55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 x14ac:dyDescent="0.2">
      <c r="A121" s="29"/>
      <c r="B121" s="30"/>
      <c r="C121" s="24" t="s">
        <v>22</v>
      </c>
      <c r="D121" s="29"/>
      <c r="E121" s="29"/>
      <c r="F121" s="22" t="str">
        <f>E17</f>
        <v xml:space="preserve"> </v>
      </c>
      <c r="G121" s="29"/>
      <c r="H121" s="29"/>
      <c r="I121" s="24" t="s">
        <v>27</v>
      </c>
      <c r="J121" s="27" t="str">
        <f>E23</f>
        <v xml:space="preserve"> 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5.2" customHeight="1" x14ac:dyDescent="0.2">
      <c r="A122" s="29"/>
      <c r="B122" s="30"/>
      <c r="C122" s="24" t="s">
        <v>25</v>
      </c>
      <c r="D122" s="29"/>
      <c r="E122" s="29"/>
      <c r="F122" s="22" t="str">
        <f>IF(E20="","",E20)</f>
        <v>Vyplň údaj</v>
      </c>
      <c r="G122" s="29"/>
      <c r="H122" s="29"/>
      <c r="I122" s="24" t="s">
        <v>28</v>
      </c>
      <c r="J122" s="27" t="str">
        <f>E26</f>
        <v xml:space="preserve">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0.35" customHeight="1" x14ac:dyDescent="0.2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11" customFormat="1" ht="29.25" customHeight="1" x14ac:dyDescent="0.2">
      <c r="A124" s="128"/>
      <c r="B124" s="129"/>
      <c r="C124" s="130" t="s">
        <v>198</v>
      </c>
      <c r="D124" s="131" t="s">
        <v>56</v>
      </c>
      <c r="E124" s="131" t="s">
        <v>52</v>
      </c>
      <c r="F124" s="131" t="s">
        <v>53</v>
      </c>
      <c r="G124" s="131" t="s">
        <v>199</v>
      </c>
      <c r="H124" s="131" t="s">
        <v>200</v>
      </c>
      <c r="I124" s="131" t="s">
        <v>201</v>
      </c>
      <c r="J124" s="132" t="s">
        <v>183</v>
      </c>
      <c r="K124" s="133" t="s">
        <v>202</v>
      </c>
      <c r="L124" s="134"/>
      <c r="M124" s="62" t="s">
        <v>1</v>
      </c>
      <c r="N124" s="63" t="s">
        <v>35</v>
      </c>
      <c r="O124" s="63" t="s">
        <v>203</v>
      </c>
      <c r="P124" s="63" t="s">
        <v>204</v>
      </c>
      <c r="Q124" s="63" t="s">
        <v>205</v>
      </c>
      <c r="R124" s="63" t="s">
        <v>206</v>
      </c>
      <c r="S124" s="63" t="s">
        <v>207</v>
      </c>
      <c r="T124" s="64" t="s">
        <v>208</v>
      </c>
      <c r="U124" s="128"/>
      <c r="V124" s="128"/>
      <c r="W124" s="128"/>
      <c r="X124" s="128"/>
      <c r="Y124" s="128"/>
      <c r="Z124" s="128"/>
      <c r="AA124" s="128"/>
      <c r="AB124" s="128"/>
      <c r="AC124" s="128"/>
      <c r="AD124" s="128"/>
      <c r="AE124" s="128"/>
    </row>
    <row r="125" spans="1:65" s="2" customFormat="1" ht="22.9" customHeight="1" x14ac:dyDescent="0.25">
      <c r="A125" s="29"/>
      <c r="B125" s="30"/>
      <c r="C125" s="69" t="s">
        <v>184</v>
      </c>
      <c r="D125" s="29"/>
      <c r="E125" s="29"/>
      <c r="F125" s="29"/>
      <c r="G125" s="29"/>
      <c r="H125" s="29"/>
      <c r="I125" s="29"/>
      <c r="J125" s="135">
        <f>BK125</f>
        <v>0</v>
      </c>
      <c r="K125" s="29"/>
      <c r="L125" s="30"/>
      <c r="M125" s="65"/>
      <c r="N125" s="56"/>
      <c r="O125" s="66"/>
      <c r="P125" s="136">
        <f>P126</f>
        <v>0</v>
      </c>
      <c r="Q125" s="66"/>
      <c r="R125" s="136">
        <f>R126</f>
        <v>0</v>
      </c>
      <c r="S125" s="66"/>
      <c r="T125" s="137">
        <f>T126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70</v>
      </c>
      <c r="AU125" s="14" t="s">
        <v>185</v>
      </c>
      <c r="BK125" s="138">
        <f>BK126</f>
        <v>0</v>
      </c>
    </row>
    <row r="126" spans="1:65" s="12" customFormat="1" ht="25.9" customHeight="1" x14ac:dyDescent="0.2">
      <c r="B126" s="139"/>
      <c r="D126" s="140" t="s">
        <v>70</v>
      </c>
      <c r="E126" s="141" t="s">
        <v>401</v>
      </c>
      <c r="F126" s="141" t="s">
        <v>791</v>
      </c>
      <c r="I126" s="142"/>
      <c r="J126" s="143">
        <f>BK126</f>
        <v>0</v>
      </c>
      <c r="L126" s="139"/>
      <c r="M126" s="144"/>
      <c r="N126" s="145"/>
      <c r="O126" s="145"/>
      <c r="P126" s="146">
        <f>P127+P133+P152+P154</f>
        <v>0</v>
      </c>
      <c r="Q126" s="145"/>
      <c r="R126" s="146">
        <f>R127+R133+R152+R154</f>
        <v>0</v>
      </c>
      <c r="S126" s="145"/>
      <c r="T126" s="147">
        <f>T127+T133+T152+T154</f>
        <v>0</v>
      </c>
      <c r="AR126" s="140" t="s">
        <v>220</v>
      </c>
      <c r="AT126" s="148" t="s">
        <v>70</v>
      </c>
      <c r="AU126" s="148" t="s">
        <v>71</v>
      </c>
      <c r="AY126" s="140" t="s">
        <v>211</v>
      </c>
      <c r="BK126" s="149">
        <f>BK127+BK133+BK152+BK154</f>
        <v>0</v>
      </c>
    </row>
    <row r="127" spans="1:65" s="12" customFormat="1" ht="22.9" customHeight="1" x14ac:dyDescent="0.2">
      <c r="B127" s="139"/>
      <c r="D127" s="140" t="s">
        <v>70</v>
      </c>
      <c r="E127" s="150" t="s">
        <v>863</v>
      </c>
      <c r="F127" s="150" t="s">
        <v>2024</v>
      </c>
      <c r="I127" s="142"/>
      <c r="J127" s="151">
        <f>BK127</f>
        <v>0</v>
      </c>
      <c r="L127" s="139"/>
      <c r="M127" s="144"/>
      <c r="N127" s="145"/>
      <c r="O127" s="145"/>
      <c r="P127" s="146">
        <f>SUM(P128:P132)</f>
        <v>0</v>
      </c>
      <c r="Q127" s="145"/>
      <c r="R127" s="146">
        <f>SUM(R128:R132)</f>
        <v>0</v>
      </c>
      <c r="S127" s="145"/>
      <c r="T127" s="147">
        <f>SUM(T128:T132)</f>
        <v>0</v>
      </c>
      <c r="AR127" s="140" t="s">
        <v>78</v>
      </c>
      <c r="AT127" s="148" t="s">
        <v>70</v>
      </c>
      <c r="AU127" s="148" t="s">
        <v>78</v>
      </c>
      <c r="AY127" s="140" t="s">
        <v>211</v>
      </c>
      <c r="BK127" s="149">
        <f>SUM(BK128:BK132)</f>
        <v>0</v>
      </c>
    </row>
    <row r="128" spans="1:65" s="2" customFormat="1" ht="24.2" customHeight="1" x14ac:dyDescent="0.2">
      <c r="A128" s="29"/>
      <c r="B128" s="152"/>
      <c r="C128" s="167" t="s">
        <v>78</v>
      </c>
      <c r="D128" s="167" t="s">
        <v>401</v>
      </c>
      <c r="E128" s="168" t="s">
        <v>415</v>
      </c>
      <c r="F128" s="169" t="s">
        <v>2025</v>
      </c>
      <c r="G128" s="170" t="s">
        <v>385</v>
      </c>
      <c r="H128" s="171">
        <v>37</v>
      </c>
      <c r="I128" s="172"/>
      <c r="J128" s="173">
        <f>ROUND(I128*H128,2)</f>
        <v>0</v>
      </c>
      <c r="K128" s="174"/>
      <c r="L128" s="175"/>
      <c r="M128" s="176" t="s">
        <v>1</v>
      </c>
      <c r="N128" s="177" t="s">
        <v>37</v>
      </c>
      <c r="O128" s="58"/>
      <c r="P128" s="163">
        <f>O128*H128</f>
        <v>0</v>
      </c>
      <c r="Q128" s="163">
        <v>0</v>
      </c>
      <c r="R128" s="163">
        <f>Q128*H128</f>
        <v>0</v>
      </c>
      <c r="S128" s="163">
        <v>0</v>
      </c>
      <c r="T128" s="164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227</v>
      </c>
      <c r="AT128" s="165" t="s">
        <v>401</v>
      </c>
      <c r="AU128" s="165" t="s">
        <v>84</v>
      </c>
      <c r="AY128" s="14" t="s">
        <v>211</v>
      </c>
      <c r="BE128" s="166">
        <f>IF(N128="základná",J128,0)</f>
        <v>0</v>
      </c>
      <c r="BF128" s="166">
        <f>IF(N128="znížená",J128,0)</f>
        <v>0</v>
      </c>
      <c r="BG128" s="166">
        <f>IF(N128="zákl. prenesená",J128,0)</f>
        <v>0</v>
      </c>
      <c r="BH128" s="166">
        <f>IF(N128="zníž. prenesená",J128,0)</f>
        <v>0</v>
      </c>
      <c r="BI128" s="166">
        <f>IF(N128="nulová",J128,0)</f>
        <v>0</v>
      </c>
      <c r="BJ128" s="14" t="s">
        <v>84</v>
      </c>
      <c r="BK128" s="166">
        <f>ROUND(I128*H128,2)</f>
        <v>0</v>
      </c>
      <c r="BL128" s="14" t="s">
        <v>217</v>
      </c>
      <c r="BM128" s="165" t="s">
        <v>84</v>
      </c>
    </row>
    <row r="129" spans="1:65" s="2" customFormat="1" ht="37.9" customHeight="1" x14ac:dyDescent="0.2">
      <c r="A129" s="29"/>
      <c r="B129" s="152"/>
      <c r="C129" s="167" t="s">
        <v>84</v>
      </c>
      <c r="D129" s="167" t="s">
        <v>401</v>
      </c>
      <c r="E129" s="168" t="s">
        <v>1053</v>
      </c>
      <c r="F129" s="169" t="s">
        <v>2026</v>
      </c>
      <c r="G129" s="170" t="s">
        <v>385</v>
      </c>
      <c r="H129" s="171">
        <v>5</v>
      </c>
      <c r="I129" s="172"/>
      <c r="J129" s="173">
        <f>ROUND(I129*H129,2)</f>
        <v>0</v>
      </c>
      <c r="K129" s="174"/>
      <c r="L129" s="175"/>
      <c r="M129" s="176" t="s">
        <v>1</v>
      </c>
      <c r="N129" s="177" t="s">
        <v>37</v>
      </c>
      <c r="O129" s="58"/>
      <c r="P129" s="163">
        <f>O129*H129</f>
        <v>0</v>
      </c>
      <c r="Q129" s="163">
        <v>0</v>
      </c>
      <c r="R129" s="163">
        <f>Q129*H129</f>
        <v>0</v>
      </c>
      <c r="S129" s="163">
        <v>0</v>
      </c>
      <c r="T129" s="164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227</v>
      </c>
      <c r="AT129" s="165" t="s">
        <v>401</v>
      </c>
      <c r="AU129" s="165" t="s">
        <v>84</v>
      </c>
      <c r="AY129" s="14" t="s">
        <v>211</v>
      </c>
      <c r="BE129" s="166">
        <f>IF(N129="základná",J129,0)</f>
        <v>0</v>
      </c>
      <c r="BF129" s="166">
        <f>IF(N129="znížená",J129,0)</f>
        <v>0</v>
      </c>
      <c r="BG129" s="166">
        <f>IF(N129="zákl. prenesená",J129,0)</f>
        <v>0</v>
      </c>
      <c r="BH129" s="166">
        <f>IF(N129="zníž. prenesená",J129,0)</f>
        <v>0</v>
      </c>
      <c r="BI129" s="166">
        <f>IF(N129="nulová",J129,0)</f>
        <v>0</v>
      </c>
      <c r="BJ129" s="14" t="s">
        <v>84</v>
      </c>
      <c r="BK129" s="166">
        <f>ROUND(I129*H129,2)</f>
        <v>0</v>
      </c>
      <c r="BL129" s="14" t="s">
        <v>217</v>
      </c>
      <c r="BM129" s="165" t="s">
        <v>217</v>
      </c>
    </row>
    <row r="130" spans="1:65" s="2" customFormat="1" ht="24.2" customHeight="1" x14ac:dyDescent="0.2">
      <c r="A130" s="29"/>
      <c r="B130" s="152"/>
      <c r="C130" s="167" t="s">
        <v>220</v>
      </c>
      <c r="D130" s="167" t="s">
        <v>401</v>
      </c>
      <c r="E130" s="168" t="s">
        <v>421</v>
      </c>
      <c r="F130" s="169" t="s">
        <v>2027</v>
      </c>
      <c r="G130" s="170" t="s">
        <v>385</v>
      </c>
      <c r="H130" s="171">
        <v>56</v>
      </c>
      <c r="I130" s="172"/>
      <c r="J130" s="173">
        <f>ROUND(I130*H130,2)</f>
        <v>0</v>
      </c>
      <c r="K130" s="174"/>
      <c r="L130" s="175"/>
      <c r="M130" s="176" t="s">
        <v>1</v>
      </c>
      <c r="N130" s="177" t="s">
        <v>37</v>
      </c>
      <c r="O130" s="58"/>
      <c r="P130" s="163">
        <f>O130*H130</f>
        <v>0</v>
      </c>
      <c r="Q130" s="163">
        <v>0</v>
      </c>
      <c r="R130" s="163">
        <f>Q130*H130</f>
        <v>0</v>
      </c>
      <c r="S130" s="163">
        <v>0</v>
      </c>
      <c r="T130" s="164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227</v>
      </c>
      <c r="AT130" s="165" t="s">
        <v>401</v>
      </c>
      <c r="AU130" s="165" t="s">
        <v>84</v>
      </c>
      <c r="AY130" s="14" t="s">
        <v>211</v>
      </c>
      <c r="BE130" s="166">
        <f>IF(N130="základná",J130,0)</f>
        <v>0</v>
      </c>
      <c r="BF130" s="166">
        <f>IF(N130="znížená",J130,0)</f>
        <v>0</v>
      </c>
      <c r="BG130" s="166">
        <f>IF(N130="zákl. prenesená",J130,0)</f>
        <v>0</v>
      </c>
      <c r="BH130" s="166">
        <f>IF(N130="zníž. prenesená",J130,0)</f>
        <v>0</v>
      </c>
      <c r="BI130" s="166">
        <f>IF(N130="nulová",J130,0)</f>
        <v>0</v>
      </c>
      <c r="BJ130" s="14" t="s">
        <v>84</v>
      </c>
      <c r="BK130" s="166">
        <f>ROUND(I130*H130,2)</f>
        <v>0</v>
      </c>
      <c r="BL130" s="14" t="s">
        <v>217</v>
      </c>
      <c r="BM130" s="165" t="s">
        <v>224</v>
      </c>
    </row>
    <row r="131" spans="1:65" s="2" customFormat="1" ht="24.2" customHeight="1" x14ac:dyDescent="0.2">
      <c r="A131" s="29"/>
      <c r="B131" s="152"/>
      <c r="C131" s="167" t="s">
        <v>217</v>
      </c>
      <c r="D131" s="167" t="s">
        <v>401</v>
      </c>
      <c r="E131" s="168" t="s">
        <v>1058</v>
      </c>
      <c r="F131" s="169" t="s">
        <v>2028</v>
      </c>
      <c r="G131" s="170" t="s">
        <v>385</v>
      </c>
      <c r="H131" s="171">
        <v>31</v>
      </c>
      <c r="I131" s="172"/>
      <c r="J131" s="173">
        <f>ROUND(I131*H131,2)</f>
        <v>0</v>
      </c>
      <c r="K131" s="174"/>
      <c r="L131" s="175"/>
      <c r="M131" s="176" t="s">
        <v>1</v>
      </c>
      <c r="N131" s="177" t="s">
        <v>37</v>
      </c>
      <c r="O131" s="58"/>
      <c r="P131" s="163">
        <f>O131*H131</f>
        <v>0</v>
      </c>
      <c r="Q131" s="163">
        <v>0</v>
      </c>
      <c r="R131" s="163">
        <f>Q131*H131</f>
        <v>0</v>
      </c>
      <c r="S131" s="163">
        <v>0</v>
      </c>
      <c r="T131" s="164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227</v>
      </c>
      <c r="AT131" s="165" t="s">
        <v>401</v>
      </c>
      <c r="AU131" s="165" t="s">
        <v>84</v>
      </c>
      <c r="AY131" s="14" t="s">
        <v>211</v>
      </c>
      <c r="BE131" s="166">
        <f>IF(N131="základná",J131,0)</f>
        <v>0</v>
      </c>
      <c r="BF131" s="166">
        <f>IF(N131="znížená",J131,0)</f>
        <v>0</v>
      </c>
      <c r="BG131" s="166">
        <f>IF(N131="zákl. prenesená",J131,0)</f>
        <v>0</v>
      </c>
      <c r="BH131" s="166">
        <f>IF(N131="zníž. prenesená",J131,0)</f>
        <v>0</v>
      </c>
      <c r="BI131" s="166">
        <f>IF(N131="nulová",J131,0)</f>
        <v>0</v>
      </c>
      <c r="BJ131" s="14" t="s">
        <v>84</v>
      </c>
      <c r="BK131" s="166">
        <f>ROUND(I131*H131,2)</f>
        <v>0</v>
      </c>
      <c r="BL131" s="14" t="s">
        <v>217</v>
      </c>
      <c r="BM131" s="165" t="s">
        <v>227</v>
      </c>
    </row>
    <row r="132" spans="1:65" s="2" customFormat="1" ht="24.2" customHeight="1" x14ac:dyDescent="0.2">
      <c r="A132" s="29"/>
      <c r="B132" s="152"/>
      <c r="C132" s="153" t="s">
        <v>228</v>
      </c>
      <c r="D132" s="153" t="s">
        <v>213</v>
      </c>
      <c r="E132" s="154" t="s">
        <v>2029</v>
      </c>
      <c r="F132" s="155" t="s">
        <v>2030</v>
      </c>
      <c r="G132" s="156" t="s">
        <v>385</v>
      </c>
      <c r="H132" s="157">
        <v>129</v>
      </c>
      <c r="I132" s="158"/>
      <c r="J132" s="159">
        <f>ROUND(I132*H132,2)</f>
        <v>0</v>
      </c>
      <c r="K132" s="160"/>
      <c r="L132" s="30"/>
      <c r="M132" s="161" t="s">
        <v>1</v>
      </c>
      <c r="N132" s="162" t="s">
        <v>37</v>
      </c>
      <c r="O132" s="58"/>
      <c r="P132" s="163">
        <f>O132*H132</f>
        <v>0</v>
      </c>
      <c r="Q132" s="163">
        <v>0</v>
      </c>
      <c r="R132" s="163">
        <f>Q132*H132</f>
        <v>0</v>
      </c>
      <c r="S132" s="163">
        <v>0</v>
      </c>
      <c r="T132" s="164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217</v>
      </c>
      <c r="AT132" s="165" t="s">
        <v>213</v>
      </c>
      <c r="AU132" s="165" t="s">
        <v>84</v>
      </c>
      <c r="AY132" s="14" t="s">
        <v>211</v>
      </c>
      <c r="BE132" s="166">
        <f>IF(N132="základná",J132,0)</f>
        <v>0</v>
      </c>
      <c r="BF132" s="166">
        <f>IF(N132="znížená",J132,0)</f>
        <v>0</v>
      </c>
      <c r="BG132" s="166">
        <f>IF(N132="zákl. prenesená",J132,0)</f>
        <v>0</v>
      </c>
      <c r="BH132" s="166">
        <f>IF(N132="zníž. prenesená",J132,0)</f>
        <v>0</v>
      </c>
      <c r="BI132" s="166">
        <f>IF(N132="nulová",J132,0)</f>
        <v>0</v>
      </c>
      <c r="BJ132" s="14" t="s">
        <v>84</v>
      </c>
      <c r="BK132" s="166">
        <f>ROUND(I132*H132,2)</f>
        <v>0</v>
      </c>
      <c r="BL132" s="14" t="s">
        <v>217</v>
      </c>
      <c r="BM132" s="165" t="s">
        <v>231</v>
      </c>
    </row>
    <row r="133" spans="1:65" s="12" customFormat="1" ht="22.9" customHeight="1" x14ac:dyDescent="0.2">
      <c r="B133" s="139"/>
      <c r="D133" s="140" t="s">
        <v>70</v>
      </c>
      <c r="E133" s="150" t="s">
        <v>872</v>
      </c>
      <c r="F133" s="150" t="s">
        <v>2031</v>
      </c>
      <c r="I133" s="142"/>
      <c r="J133" s="151">
        <f>BK133</f>
        <v>0</v>
      </c>
      <c r="L133" s="139"/>
      <c r="M133" s="144"/>
      <c r="N133" s="145"/>
      <c r="O133" s="145"/>
      <c r="P133" s="146">
        <f>SUM(P134:P151)</f>
        <v>0</v>
      </c>
      <c r="Q133" s="145"/>
      <c r="R133" s="146">
        <f>SUM(R134:R151)</f>
        <v>0</v>
      </c>
      <c r="S133" s="145"/>
      <c r="T133" s="147">
        <f>SUM(T134:T151)</f>
        <v>0</v>
      </c>
      <c r="AR133" s="140" t="s">
        <v>78</v>
      </c>
      <c r="AT133" s="148" t="s">
        <v>70</v>
      </c>
      <c r="AU133" s="148" t="s">
        <v>78</v>
      </c>
      <c r="AY133" s="140" t="s">
        <v>211</v>
      </c>
      <c r="BK133" s="149">
        <f>SUM(BK134:BK151)</f>
        <v>0</v>
      </c>
    </row>
    <row r="134" spans="1:65" s="2" customFormat="1" ht="24.2" customHeight="1" x14ac:dyDescent="0.2">
      <c r="A134" s="29"/>
      <c r="B134" s="152"/>
      <c r="C134" s="153" t="s">
        <v>224</v>
      </c>
      <c r="D134" s="153" t="s">
        <v>213</v>
      </c>
      <c r="E134" s="154" t="s">
        <v>2032</v>
      </c>
      <c r="F134" s="155" t="s">
        <v>2033</v>
      </c>
      <c r="G134" s="156" t="s">
        <v>385</v>
      </c>
      <c r="H134" s="157">
        <v>20</v>
      </c>
      <c r="I134" s="158"/>
      <c r="J134" s="159">
        <f t="shared" ref="J134:J151" si="0">ROUND(I134*H134,2)</f>
        <v>0</v>
      </c>
      <c r="K134" s="160"/>
      <c r="L134" s="30"/>
      <c r="M134" s="161" t="s">
        <v>1</v>
      </c>
      <c r="N134" s="162" t="s">
        <v>37</v>
      </c>
      <c r="O134" s="58"/>
      <c r="P134" s="163">
        <f t="shared" ref="P134:P151" si="1">O134*H134</f>
        <v>0</v>
      </c>
      <c r="Q134" s="163">
        <v>0</v>
      </c>
      <c r="R134" s="163">
        <f t="shared" ref="R134:R151" si="2">Q134*H134</f>
        <v>0</v>
      </c>
      <c r="S134" s="163">
        <v>0</v>
      </c>
      <c r="T134" s="164">
        <f t="shared" ref="T134:T151" si="3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217</v>
      </c>
      <c r="AT134" s="165" t="s">
        <v>213</v>
      </c>
      <c r="AU134" s="165" t="s">
        <v>84</v>
      </c>
      <c r="AY134" s="14" t="s">
        <v>211</v>
      </c>
      <c r="BE134" s="166">
        <f t="shared" ref="BE134:BE151" si="4">IF(N134="základná",J134,0)</f>
        <v>0</v>
      </c>
      <c r="BF134" s="166">
        <f t="shared" ref="BF134:BF151" si="5">IF(N134="znížená",J134,0)</f>
        <v>0</v>
      </c>
      <c r="BG134" s="166">
        <f t="shared" ref="BG134:BG151" si="6">IF(N134="zákl. prenesená",J134,0)</f>
        <v>0</v>
      </c>
      <c r="BH134" s="166">
        <f t="shared" ref="BH134:BH151" si="7">IF(N134="zníž. prenesená",J134,0)</f>
        <v>0</v>
      </c>
      <c r="BI134" s="166">
        <f t="shared" ref="BI134:BI151" si="8">IF(N134="nulová",J134,0)</f>
        <v>0</v>
      </c>
      <c r="BJ134" s="14" t="s">
        <v>84</v>
      </c>
      <c r="BK134" s="166">
        <f t="shared" ref="BK134:BK151" si="9">ROUND(I134*H134,2)</f>
        <v>0</v>
      </c>
      <c r="BL134" s="14" t="s">
        <v>217</v>
      </c>
      <c r="BM134" s="165" t="s">
        <v>234</v>
      </c>
    </row>
    <row r="135" spans="1:65" s="2" customFormat="1" ht="24.2" customHeight="1" x14ac:dyDescent="0.2">
      <c r="A135" s="29"/>
      <c r="B135" s="152"/>
      <c r="C135" s="153" t="s">
        <v>235</v>
      </c>
      <c r="D135" s="153" t="s">
        <v>213</v>
      </c>
      <c r="E135" s="154" t="s">
        <v>2034</v>
      </c>
      <c r="F135" s="155" t="s">
        <v>2035</v>
      </c>
      <c r="G135" s="156" t="s">
        <v>385</v>
      </c>
      <c r="H135" s="157">
        <v>5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37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217</v>
      </c>
      <c r="AT135" s="165" t="s">
        <v>213</v>
      </c>
      <c r="AU135" s="165" t="s">
        <v>84</v>
      </c>
      <c r="AY135" s="14" t="s">
        <v>211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84</v>
      </c>
      <c r="BK135" s="166">
        <f t="shared" si="9"/>
        <v>0</v>
      </c>
      <c r="BL135" s="14" t="s">
        <v>217</v>
      </c>
      <c r="BM135" s="165" t="s">
        <v>239</v>
      </c>
    </row>
    <row r="136" spans="1:65" s="2" customFormat="1" ht="24.2" customHeight="1" x14ac:dyDescent="0.2">
      <c r="A136" s="29"/>
      <c r="B136" s="152"/>
      <c r="C136" s="167" t="s">
        <v>227</v>
      </c>
      <c r="D136" s="167" t="s">
        <v>401</v>
      </c>
      <c r="E136" s="168" t="s">
        <v>2036</v>
      </c>
      <c r="F136" s="169" t="s">
        <v>2037</v>
      </c>
      <c r="G136" s="170" t="s">
        <v>385</v>
      </c>
      <c r="H136" s="171">
        <v>65</v>
      </c>
      <c r="I136" s="172"/>
      <c r="J136" s="173">
        <f t="shared" si="0"/>
        <v>0</v>
      </c>
      <c r="K136" s="174"/>
      <c r="L136" s="175"/>
      <c r="M136" s="176" t="s">
        <v>1</v>
      </c>
      <c r="N136" s="177" t="s">
        <v>37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227</v>
      </c>
      <c r="AT136" s="165" t="s">
        <v>401</v>
      </c>
      <c r="AU136" s="165" t="s">
        <v>84</v>
      </c>
      <c r="AY136" s="14" t="s">
        <v>211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84</v>
      </c>
      <c r="BK136" s="166">
        <f t="shared" si="9"/>
        <v>0</v>
      </c>
      <c r="BL136" s="14" t="s">
        <v>217</v>
      </c>
      <c r="BM136" s="165" t="s">
        <v>243</v>
      </c>
    </row>
    <row r="137" spans="1:65" s="2" customFormat="1" ht="24.2" customHeight="1" x14ac:dyDescent="0.2">
      <c r="A137" s="29"/>
      <c r="B137" s="152"/>
      <c r="C137" s="153" t="s">
        <v>244</v>
      </c>
      <c r="D137" s="153" t="s">
        <v>213</v>
      </c>
      <c r="E137" s="154" t="s">
        <v>2038</v>
      </c>
      <c r="F137" s="155" t="s">
        <v>2039</v>
      </c>
      <c r="G137" s="156" t="s">
        <v>385</v>
      </c>
      <c r="H137" s="157">
        <v>65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37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217</v>
      </c>
      <c r="AT137" s="165" t="s">
        <v>213</v>
      </c>
      <c r="AU137" s="165" t="s">
        <v>84</v>
      </c>
      <c r="AY137" s="14" t="s">
        <v>211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84</v>
      </c>
      <c r="BK137" s="166">
        <f t="shared" si="9"/>
        <v>0</v>
      </c>
      <c r="BL137" s="14" t="s">
        <v>217</v>
      </c>
      <c r="BM137" s="165" t="s">
        <v>247</v>
      </c>
    </row>
    <row r="138" spans="1:65" s="2" customFormat="1" ht="24.2" customHeight="1" x14ac:dyDescent="0.2">
      <c r="A138" s="29"/>
      <c r="B138" s="152"/>
      <c r="C138" s="167" t="s">
        <v>231</v>
      </c>
      <c r="D138" s="167" t="s">
        <v>401</v>
      </c>
      <c r="E138" s="168" t="s">
        <v>2040</v>
      </c>
      <c r="F138" s="169" t="s">
        <v>2041</v>
      </c>
      <c r="G138" s="170" t="s">
        <v>257</v>
      </c>
      <c r="H138" s="171">
        <v>140</v>
      </c>
      <c r="I138" s="172"/>
      <c r="J138" s="173">
        <f t="shared" si="0"/>
        <v>0</v>
      </c>
      <c r="K138" s="174"/>
      <c r="L138" s="175"/>
      <c r="M138" s="176" t="s">
        <v>1</v>
      </c>
      <c r="N138" s="177" t="s">
        <v>37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227</v>
      </c>
      <c r="AT138" s="165" t="s">
        <v>401</v>
      </c>
      <c r="AU138" s="165" t="s">
        <v>84</v>
      </c>
      <c r="AY138" s="14" t="s">
        <v>211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84</v>
      </c>
      <c r="BK138" s="166">
        <f t="shared" si="9"/>
        <v>0</v>
      </c>
      <c r="BL138" s="14" t="s">
        <v>217</v>
      </c>
      <c r="BM138" s="165" t="s">
        <v>250</v>
      </c>
    </row>
    <row r="139" spans="1:65" s="2" customFormat="1" ht="24.2" customHeight="1" x14ac:dyDescent="0.2">
      <c r="A139" s="29"/>
      <c r="B139" s="152"/>
      <c r="C139" s="153" t="s">
        <v>251</v>
      </c>
      <c r="D139" s="153" t="s">
        <v>213</v>
      </c>
      <c r="E139" s="154" t="s">
        <v>2042</v>
      </c>
      <c r="F139" s="155" t="s">
        <v>2043</v>
      </c>
      <c r="G139" s="156" t="s">
        <v>257</v>
      </c>
      <c r="H139" s="157">
        <v>140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37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217</v>
      </c>
      <c r="AT139" s="165" t="s">
        <v>213</v>
      </c>
      <c r="AU139" s="165" t="s">
        <v>84</v>
      </c>
      <c r="AY139" s="14" t="s">
        <v>211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84</v>
      </c>
      <c r="BK139" s="166">
        <f t="shared" si="9"/>
        <v>0</v>
      </c>
      <c r="BL139" s="14" t="s">
        <v>217</v>
      </c>
      <c r="BM139" s="165" t="s">
        <v>254</v>
      </c>
    </row>
    <row r="140" spans="1:65" s="2" customFormat="1" ht="16.5" customHeight="1" x14ac:dyDescent="0.2">
      <c r="A140" s="29"/>
      <c r="B140" s="152"/>
      <c r="C140" s="167" t="s">
        <v>234</v>
      </c>
      <c r="D140" s="167" t="s">
        <v>401</v>
      </c>
      <c r="E140" s="168" t="s">
        <v>2044</v>
      </c>
      <c r="F140" s="169" t="s">
        <v>2045</v>
      </c>
      <c r="G140" s="170" t="s">
        <v>257</v>
      </c>
      <c r="H140" s="171">
        <v>20</v>
      </c>
      <c r="I140" s="172"/>
      <c r="J140" s="173">
        <f t="shared" si="0"/>
        <v>0</v>
      </c>
      <c r="K140" s="174"/>
      <c r="L140" s="175"/>
      <c r="M140" s="176" t="s">
        <v>1</v>
      </c>
      <c r="N140" s="177" t="s">
        <v>37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227</v>
      </c>
      <c r="AT140" s="165" t="s">
        <v>401</v>
      </c>
      <c r="AU140" s="165" t="s">
        <v>84</v>
      </c>
      <c r="AY140" s="14" t="s">
        <v>211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84</v>
      </c>
      <c r="BK140" s="166">
        <f t="shared" si="9"/>
        <v>0</v>
      </c>
      <c r="BL140" s="14" t="s">
        <v>217</v>
      </c>
      <c r="BM140" s="165" t="s">
        <v>266</v>
      </c>
    </row>
    <row r="141" spans="1:65" s="2" customFormat="1" ht="24.2" customHeight="1" x14ac:dyDescent="0.2">
      <c r="A141" s="29"/>
      <c r="B141" s="152"/>
      <c r="C141" s="153" t="s">
        <v>259</v>
      </c>
      <c r="D141" s="153" t="s">
        <v>213</v>
      </c>
      <c r="E141" s="154" t="s">
        <v>2046</v>
      </c>
      <c r="F141" s="155" t="s">
        <v>2047</v>
      </c>
      <c r="G141" s="156" t="s">
        <v>257</v>
      </c>
      <c r="H141" s="157">
        <v>20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37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217</v>
      </c>
      <c r="AT141" s="165" t="s">
        <v>213</v>
      </c>
      <c r="AU141" s="165" t="s">
        <v>84</v>
      </c>
      <c r="AY141" s="14" t="s">
        <v>211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84</v>
      </c>
      <c r="BK141" s="166">
        <f t="shared" si="9"/>
        <v>0</v>
      </c>
      <c r="BL141" s="14" t="s">
        <v>217</v>
      </c>
      <c r="BM141" s="165" t="s">
        <v>270</v>
      </c>
    </row>
    <row r="142" spans="1:65" s="2" customFormat="1" ht="16.5" customHeight="1" x14ac:dyDescent="0.2">
      <c r="A142" s="29"/>
      <c r="B142" s="152"/>
      <c r="C142" s="167" t="s">
        <v>239</v>
      </c>
      <c r="D142" s="167" t="s">
        <v>401</v>
      </c>
      <c r="E142" s="168" t="s">
        <v>2048</v>
      </c>
      <c r="F142" s="169" t="s">
        <v>2049</v>
      </c>
      <c r="G142" s="170" t="s">
        <v>257</v>
      </c>
      <c r="H142" s="171">
        <v>40</v>
      </c>
      <c r="I142" s="172"/>
      <c r="J142" s="173">
        <f t="shared" si="0"/>
        <v>0</v>
      </c>
      <c r="K142" s="174"/>
      <c r="L142" s="175"/>
      <c r="M142" s="176" t="s">
        <v>1</v>
      </c>
      <c r="N142" s="177" t="s">
        <v>37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227</v>
      </c>
      <c r="AT142" s="165" t="s">
        <v>401</v>
      </c>
      <c r="AU142" s="165" t="s">
        <v>84</v>
      </c>
      <c r="AY142" s="14" t="s">
        <v>211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84</v>
      </c>
      <c r="BK142" s="166">
        <f t="shared" si="9"/>
        <v>0</v>
      </c>
      <c r="BL142" s="14" t="s">
        <v>217</v>
      </c>
      <c r="BM142" s="165" t="s">
        <v>273</v>
      </c>
    </row>
    <row r="143" spans="1:65" s="2" customFormat="1" ht="24.2" customHeight="1" x14ac:dyDescent="0.2">
      <c r="A143" s="29"/>
      <c r="B143" s="152"/>
      <c r="C143" s="153" t="s">
        <v>267</v>
      </c>
      <c r="D143" s="153" t="s">
        <v>213</v>
      </c>
      <c r="E143" s="154" t="s">
        <v>2050</v>
      </c>
      <c r="F143" s="155" t="s">
        <v>2051</v>
      </c>
      <c r="G143" s="156" t="s">
        <v>257</v>
      </c>
      <c r="H143" s="157">
        <v>40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37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217</v>
      </c>
      <c r="AT143" s="165" t="s">
        <v>213</v>
      </c>
      <c r="AU143" s="165" t="s">
        <v>84</v>
      </c>
      <c r="AY143" s="14" t="s">
        <v>211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84</v>
      </c>
      <c r="BK143" s="166">
        <f t="shared" si="9"/>
        <v>0</v>
      </c>
      <c r="BL143" s="14" t="s">
        <v>217</v>
      </c>
      <c r="BM143" s="165" t="s">
        <v>277</v>
      </c>
    </row>
    <row r="144" spans="1:65" s="2" customFormat="1" ht="16.5" customHeight="1" x14ac:dyDescent="0.2">
      <c r="A144" s="29"/>
      <c r="B144" s="152"/>
      <c r="C144" s="167" t="s">
        <v>243</v>
      </c>
      <c r="D144" s="167" t="s">
        <v>401</v>
      </c>
      <c r="E144" s="168" t="s">
        <v>2052</v>
      </c>
      <c r="F144" s="169" t="s">
        <v>2053</v>
      </c>
      <c r="G144" s="170" t="s">
        <v>385</v>
      </c>
      <c r="H144" s="171">
        <v>1</v>
      </c>
      <c r="I144" s="172"/>
      <c r="J144" s="173">
        <f t="shared" si="0"/>
        <v>0</v>
      </c>
      <c r="K144" s="174"/>
      <c r="L144" s="175"/>
      <c r="M144" s="176" t="s">
        <v>1</v>
      </c>
      <c r="N144" s="177" t="s">
        <v>37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227</v>
      </c>
      <c r="AT144" s="165" t="s">
        <v>401</v>
      </c>
      <c r="AU144" s="165" t="s">
        <v>84</v>
      </c>
      <c r="AY144" s="14" t="s">
        <v>211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84</v>
      </c>
      <c r="BK144" s="166">
        <f t="shared" si="9"/>
        <v>0</v>
      </c>
      <c r="BL144" s="14" t="s">
        <v>217</v>
      </c>
      <c r="BM144" s="165" t="s">
        <v>280</v>
      </c>
    </row>
    <row r="145" spans="1:65" s="2" customFormat="1" ht="16.5" customHeight="1" x14ac:dyDescent="0.2">
      <c r="A145" s="29"/>
      <c r="B145" s="152"/>
      <c r="C145" s="167" t="s">
        <v>274</v>
      </c>
      <c r="D145" s="167" t="s">
        <v>401</v>
      </c>
      <c r="E145" s="168" t="s">
        <v>2054</v>
      </c>
      <c r="F145" s="169" t="s">
        <v>2055</v>
      </c>
      <c r="G145" s="170" t="s">
        <v>385</v>
      </c>
      <c r="H145" s="171">
        <v>80</v>
      </c>
      <c r="I145" s="172"/>
      <c r="J145" s="173">
        <f t="shared" si="0"/>
        <v>0</v>
      </c>
      <c r="K145" s="174"/>
      <c r="L145" s="175"/>
      <c r="M145" s="176" t="s">
        <v>1</v>
      </c>
      <c r="N145" s="177" t="s">
        <v>37</v>
      </c>
      <c r="O145" s="58"/>
      <c r="P145" s="163">
        <f t="shared" si="1"/>
        <v>0</v>
      </c>
      <c r="Q145" s="163">
        <v>0</v>
      </c>
      <c r="R145" s="163">
        <f t="shared" si="2"/>
        <v>0</v>
      </c>
      <c r="S145" s="163">
        <v>0</v>
      </c>
      <c r="T145" s="16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227</v>
      </c>
      <c r="AT145" s="165" t="s">
        <v>401</v>
      </c>
      <c r="AU145" s="165" t="s">
        <v>84</v>
      </c>
      <c r="AY145" s="14" t="s">
        <v>211</v>
      </c>
      <c r="BE145" s="166">
        <f t="shared" si="4"/>
        <v>0</v>
      </c>
      <c r="BF145" s="166">
        <f t="shared" si="5"/>
        <v>0</v>
      </c>
      <c r="BG145" s="166">
        <f t="shared" si="6"/>
        <v>0</v>
      </c>
      <c r="BH145" s="166">
        <f t="shared" si="7"/>
        <v>0</v>
      </c>
      <c r="BI145" s="166">
        <f t="shared" si="8"/>
        <v>0</v>
      </c>
      <c r="BJ145" s="14" t="s">
        <v>84</v>
      </c>
      <c r="BK145" s="166">
        <f t="shared" si="9"/>
        <v>0</v>
      </c>
      <c r="BL145" s="14" t="s">
        <v>217</v>
      </c>
      <c r="BM145" s="165" t="s">
        <v>284</v>
      </c>
    </row>
    <row r="146" spans="1:65" s="2" customFormat="1" ht="16.5" customHeight="1" x14ac:dyDescent="0.2">
      <c r="A146" s="29"/>
      <c r="B146" s="152"/>
      <c r="C146" s="153" t="s">
        <v>247</v>
      </c>
      <c r="D146" s="153" t="s">
        <v>213</v>
      </c>
      <c r="E146" s="154" t="s">
        <v>2056</v>
      </c>
      <c r="F146" s="155" t="s">
        <v>2057</v>
      </c>
      <c r="G146" s="156" t="s">
        <v>385</v>
      </c>
      <c r="H146" s="157">
        <v>80</v>
      </c>
      <c r="I146" s="158"/>
      <c r="J146" s="159">
        <f t="shared" si="0"/>
        <v>0</v>
      </c>
      <c r="K146" s="160"/>
      <c r="L146" s="30"/>
      <c r="M146" s="161" t="s">
        <v>1</v>
      </c>
      <c r="N146" s="162" t="s">
        <v>37</v>
      </c>
      <c r="O146" s="58"/>
      <c r="P146" s="163">
        <f t="shared" si="1"/>
        <v>0</v>
      </c>
      <c r="Q146" s="163">
        <v>0</v>
      </c>
      <c r="R146" s="163">
        <f t="shared" si="2"/>
        <v>0</v>
      </c>
      <c r="S146" s="163">
        <v>0</v>
      </c>
      <c r="T146" s="16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217</v>
      </c>
      <c r="AT146" s="165" t="s">
        <v>213</v>
      </c>
      <c r="AU146" s="165" t="s">
        <v>84</v>
      </c>
      <c r="AY146" s="14" t="s">
        <v>211</v>
      </c>
      <c r="BE146" s="166">
        <f t="shared" si="4"/>
        <v>0</v>
      </c>
      <c r="BF146" s="166">
        <f t="shared" si="5"/>
        <v>0</v>
      </c>
      <c r="BG146" s="166">
        <f t="shared" si="6"/>
        <v>0</v>
      </c>
      <c r="BH146" s="166">
        <f t="shared" si="7"/>
        <v>0</v>
      </c>
      <c r="BI146" s="166">
        <f t="shared" si="8"/>
        <v>0</v>
      </c>
      <c r="BJ146" s="14" t="s">
        <v>84</v>
      </c>
      <c r="BK146" s="166">
        <f t="shared" si="9"/>
        <v>0</v>
      </c>
      <c r="BL146" s="14" t="s">
        <v>217</v>
      </c>
      <c r="BM146" s="165" t="s">
        <v>291</v>
      </c>
    </row>
    <row r="147" spans="1:65" s="2" customFormat="1" ht="16.5" customHeight="1" x14ac:dyDescent="0.2">
      <c r="A147" s="29"/>
      <c r="B147" s="152"/>
      <c r="C147" s="167" t="s">
        <v>281</v>
      </c>
      <c r="D147" s="167" t="s">
        <v>401</v>
      </c>
      <c r="E147" s="168" t="s">
        <v>2058</v>
      </c>
      <c r="F147" s="169" t="s">
        <v>2059</v>
      </c>
      <c r="G147" s="170" t="s">
        <v>385</v>
      </c>
      <c r="H147" s="171">
        <v>22</v>
      </c>
      <c r="I147" s="172"/>
      <c r="J147" s="173">
        <f t="shared" si="0"/>
        <v>0</v>
      </c>
      <c r="K147" s="174"/>
      <c r="L147" s="175"/>
      <c r="M147" s="176" t="s">
        <v>1</v>
      </c>
      <c r="N147" s="177" t="s">
        <v>37</v>
      </c>
      <c r="O147" s="58"/>
      <c r="P147" s="163">
        <f t="shared" si="1"/>
        <v>0</v>
      </c>
      <c r="Q147" s="163">
        <v>0</v>
      </c>
      <c r="R147" s="163">
        <f t="shared" si="2"/>
        <v>0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227</v>
      </c>
      <c r="AT147" s="165" t="s">
        <v>401</v>
      </c>
      <c r="AU147" s="165" t="s">
        <v>84</v>
      </c>
      <c r="AY147" s="14" t="s">
        <v>211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84</v>
      </c>
      <c r="BK147" s="166">
        <f t="shared" si="9"/>
        <v>0</v>
      </c>
      <c r="BL147" s="14" t="s">
        <v>217</v>
      </c>
      <c r="BM147" s="165" t="s">
        <v>287</v>
      </c>
    </row>
    <row r="148" spans="1:65" s="2" customFormat="1" ht="16.5" customHeight="1" x14ac:dyDescent="0.2">
      <c r="A148" s="29"/>
      <c r="B148" s="152"/>
      <c r="C148" s="153" t="s">
        <v>250</v>
      </c>
      <c r="D148" s="153" t="s">
        <v>213</v>
      </c>
      <c r="E148" s="154" t="s">
        <v>2060</v>
      </c>
      <c r="F148" s="155" t="s">
        <v>2061</v>
      </c>
      <c r="G148" s="156" t="s">
        <v>385</v>
      </c>
      <c r="H148" s="157">
        <v>22</v>
      </c>
      <c r="I148" s="158"/>
      <c r="J148" s="159">
        <f t="shared" si="0"/>
        <v>0</v>
      </c>
      <c r="K148" s="160"/>
      <c r="L148" s="30"/>
      <c r="M148" s="161" t="s">
        <v>1</v>
      </c>
      <c r="N148" s="162" t="s">
        <v>37</v>
      </c>
      <c r="O148" s="58"/>
      <c r="P148" s="163">
        <f t="shared" si="1"/>
        <v>0</v>
      </c>
      <c r="Q148" s="163">
        <v>0</v>
      </c>
      <c r="R148" s="163">
        <f t="shared" si="2"/>
        <v>0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217</v>
      </c>
      <c r="AT148" s="165" t="s">
        <v>213</v>
      </c>
      <c r="AU148" s="165" t="s">
        <v>84</v>
      </c>
      <c r="AY148" s="14" t="s">
        <v>211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84</v>
      </c>
      <c r="BK148" s="166">
        <f t="shared" si="9"/>
        <v>0</v>
      </c>
      <c r="BL148" s="14" t="s">
        <v>217</v>
      </c>
      <c r="BM148" s="165" t="s">
        <v>294</v>
      </c>
    </row>
    <row r="149" spans="1:65" s="2" customFormat="1" ht="16.5" customHeight="1" x14ac:dyDescent="0.2">
      <c r="A149" s="29"/>
      <c r="B149" s="152"/>
      <c r="C149" s="153" t="s">
        <v>288</v>
      </c>
      <c r="D149" s="153" t="s">
        <v>213</v>
      </c>
      <c r="E149" s="154" t="s">
        <v>2062</v>
      </c>
      <c r="F149" s="155" t="s">
        <v>2063</v>
      </c>
      <c r="G149" s="156" t="s">
        <v>2064</v>
      </c>
      <c r="H149" s="157">
        <v>1</v>
      </c>
      <c r="I149" s="158"/>
      <c r="J149" s="159">
        <f t="shared" si="0"/>
        <v>0</v>
      </c>
      <c r="K149" s="160"/>
      <c r="L149" s="30"/>
      <c r="M149" s="161" t="s">
        <v>1</v>
      </c>
      <c r="N149" s="162" t="s">
        <v>37</v>
      </c>
      <c r="O149" s="58"/>
      <c r="P149" s="163">
        <f t="shared" si="1"/>
        <v>0</v>
      </c>
      <c r="Q149" s="163">
        <v>0</v>
      </c>
      <c r="R149" s="163">
        <f t="shared" si="2"/>
        <v>0</v>
      </c>
      <c r="S149" s="163">
        <v>0</v>
      </c>
      <c r="T149" s="16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217</v>
      </c>
      <c r="AT149" s="165" t="s">
        <v>213</v>
      </c>
      <c r="AU149" s="165" t="s">
        <v>84</v>
      </c>
      <c r="AY149" s="14" t="s">
        <v>211</v>
      </c>
      <c r="BE149" s="166">
        <f t="shared" si="4"/>
        <v>0</v>
      </c>
      <c r="BF149" s="166">
        <f t="shared" si="5"/>
        <v>0</v>
      </c>
      <c r="BG149" s="166">
        <f t="shared" si="6"/>
        <v>0</v>
      </c>
      <c r="BH149" s="166">
        <f t="shared" si="7"/>
        <v>0</v>
      </c>
      <c r="BI149" s="166">
        <f t="shared" si="8"/>
        <v>0</v>
      </c>
      <c r="BJ149" s="14" t="s">
        <v>84</v>
      </c>
      <c r="BK149" s="166">
        <f t="shared" si="9"/>
        <v>0</v>
      </c>
      <c r="BL149" s="14" t="s">
        <v>217</v>
      </c>
      <c r="BM149" s="165" t="s">
        <v>297</v>
      </c>
    </row>
    <row r="150" spans="1:65" s="2" customFormat="1" ht="16.5" customHeight="1" x14ac:dyDescent="0.2">
      <c r="A150" s="29"/>
      <c r="B150" s="152"/>
      <c r="C150" s="153" t="s">
        <v>254</v>
      </c>
      <c r="D150" s="153" t="s">
        <v>213</v>
      </c>
      <c r="E150" s="154" t="s">
        <v>840</v>
      </c>
      <c r="F150" s="155" t="s">
        <v>841</v>
      </c>
      <c r="G150" s="156" t="s">
        <v>2064</v>
      </c>
      <c r="H150" s="157">
        <v>1</v>
      </c>
      <c r="I150" s="158"/>
      <c r="J150" s="159">
        <f t="shared" si="0"/>
        <v>0</v>
      </c>
      <c r="K150" s="160"/>
      <c r="L150" s="30"/>
      <c r="M150" s="161" t="s">
        <v>1</v>
      </c>
      <c r="N150" s="162" t="s">
        <v>37</v>
      </c>
      <c r="O150" s="58"/>
      <c r="P150" s="163">
        <f t="shared" si="1"/>
        <v>0</v>
      </c>
      <c r="Q150" s="163">
        <v>0</v>
      </c>
      <c r="R150" s="163">
        <f t="shared" si="2"/>
        <v>0</v>
      </c>
      <c r="S150" s="163">
        <v>0</v>
      </c>
      <c r="T150" s="16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217</v>
      </c>
      <c r="AT150" s="165" t="s">
        <v>213</v>
      </c>
      <c r="AU150" s="165" t="s">
        <v>84</v>
      </c>
      <c r="AY150" s="14" t="s">
        <v>211</v>
      </c>
      <c r="BE150" s="166">
        <f t="shared" si="4"/>
        <v>0</v>
      </c>
      <c r="BF150" s="166">
        <f t="shared" si="5"/>
        <v>0</v>
      </c>
      <c r="BG150" s="166">
        <f t="shared" si="6"/>
        <v>0</v>
      </c>
      <c r="BH150" s="166">
        <f t="shared" si="7"/>
        <v>0</v>
      </c>
      <c r="BI150" s="166">
        <f t="shared" si="8"/>
        <v>0</v>
      </c>
      <c r="BJ150" s="14" t="s">
        <v>84</v>
      </c>
      <c r="BK150" s="166">
        <f t="shared" si="9"/>
        <v>0</v>
      </c>
      <c r="BL150" s="14" t="s">
        <v>217</v>
      </c>
      <c r="BM150" s="165" t="s">
        <v>300</v>
      </c>
    </row>
    <row r="151" spans="1:65" s="2" customFormat="1" ht="16.5" customHeight="1" x14ac:dyDescent="0.2">
      <c r="A151" s="29"/>
      <c r="B151" s="152"/>
      <c r="C151" s="153" t="s">
        <v>7</v>
      </c>
      <c r="D151" s="153" t="s">
        <v>213</v>
      </c>
      <c r="E151" s="154" t="s">
        <v>846</v>
      </c>
      <c r="F151" s="155" t="s">
        <v>847</v>
      </c>
      <c r="G151" s="156" t="s">
        <v>2064</v>
      </c>
      <c r="H151" s="157">
        <v>1</v>
      </c>
      <c r="I151" s="158"/>
      <c r="J151" s="159">
        <f t="shared" si="0"/>
        <v>0</v>
      </c>
      <c r="K151" s="160"/>
      <c r="L151" s="30"/>
      <c r="M151" s="161" t="s">
        <v>1</v>
      </c>
      <c r="N151" s="162" t="s">
        <v>37</v>
      </c>
      <c r="O151" s="58"/>
      <c r="P151" s="163">
        <f t="shared" si="1"/>
        <v>0</v>
      </c>
      <c r="Q151" s="163">
        <v>0</v>
      </c>
      <c r="R151" s="163">
        <f t="shared" si="2"/>
        <v>0</v>
      </c>
      <c r="S151" s="163">
        <v>0</v>
      </c>
      <c r="T151" s="16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217</v>
      </c>
      <c r="AT151" s="165" t="s">
        <v>213</v>
      </c>
      <c r="AU151" s="165" t="s">
        <v>84</v>
      </c>
      <c r="AY151" s="14" t="s">
        <v>211</v>
      </c>
      <c r="BE151" s="166">
        <f t="shared" si="4"/>
        <v>0</v>
      </c>
      <c r="BF151" s="166">
        <f t="shared" si="5"/>
        <v>0</v>
      </c>
      <c r="BG151" s="166">
        <f t="shared" si="6"/>
        <v>0</v>
      </c>
      <c r="BH151" s="166">
        <f t="shared" si="7"/>
        <v>0</v>
      </c>
      <c r="BI151" s="166">
        <f t="shared" si="8"/>
        <v>0</v>
      </c>
      <c r="BJ151" s="14" t="s">
        <v>84</v>
      </c>
      <c r="BK151" s="166">
        <f t="shared" si="9"/>
        <v>0</v>
      </c>
      <c r="BL151" s="14" t="s">
        <v>217</v>
      </c>
      <c r="BM151" s="165" t="s">
        <v>304</v>
      </c>
    </row>
    <row r="152" spans="1:65" s="12" customFormat="1" ht="22.9" customHeight="1" x14ac:dyDescent="0.2">
      <c r="B152" s="139"/>
      <c r="D152" s="140" t="s">
        <v>70</v>
      </c>
      <c r="E152" s="150" t="s">
        <v>921</v>
      </c>
      <c r="F152" s="150" t="s">
        <v>2065</v>
      </c>
      <c r="I152" s="142"/>
      <c r="J152" s="151">
        <f>BK152</f>
        <v>0</v>
      </c>
      <c r="L152" s="139"/>
      <c r="M152" s="144"/>
      <c r="N152" s="145"/>
      <c r="O152" s="145"/>
      <c r="P152" s="146">
        <f>P153</f>
        <v>0</v>
      </c>
      <c r="Q152" s="145"/>
      <c r="R152" s="146">
        <f>R153</f>
        <v>0</v>
      </c>
      <c r="S152" s="145"/>
      <c r="T152" s="147">
        <f>T153</f>
        <v>0</v>
      </c>
      <c r="AR152" s="140" t="s">
        <v>78</v>
      </c>
      <c r="AT152" s="148" t="s">
        <v>70</v>
      </c>
      <c r="AU152" s="148" t="s">
        <v>78</v>
      </c>
      <c r="AY152" s="140" t="s">
        <v>211</v>
      </c>
      <c r="BK152" s="149">
        <f>BK153</f>
        <v>0</v>
      </c>
    </row>
    <row r="153" spans="1:65" s="2" customFormat="1" ht="66.75" customHeight="1" x14ac:dyDescent="0.2">
      <c r="A153" s="29"/>
      <c r="B153" s="152"/>
      <c r="C153" s="167" t="s">
        <v>266</v>
      </c>
      <c r="D153" s="167" t="s">
        <v>401</v>
      </c>
      <c r="E153" s="168" t="s">
        <v>2066</v>
      </c>
      <c r="F153" s="169" t="s">
        <v>2067</v>
      </c>
      <c r="G153" s="170" t="s">
        <v>385</v>
      </c>
      <c r="H153" s="171">
        <v>1</v>
      </c>
      <c r="I153" s="172"/>
      <c r="J153" s="173">
        <f>ROUND(I153*H153,2)</f>
        <v>0</v>
      </c>
      <c r="K153" s="174"/>
      <c r="L153" s="175"/>
      <c r="M153" s="176" t="s">
        <v>1</v>
      </c>
      <c r="N153" s="177" t="s">
        <v>37</v>
      </c>
      <c r="O153" s="58"/>
      <c r="P153" s="163">
        <f>O153*H153</f>
        <v>0</v>
      </c>
      <c r="Q153" s="163">
        <v>0</v>
      </c>
      <c r="R153" s="163">
        <f>Q153*H153</f>
        <v>0</v>
      </c>
      <c r="S153" s="163">
        <v>0</v>
      </c>
      <c r="T153" s="164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227</v>
      </c>
      <c r="AT153" s="165" t="s">
        <v>401</v>
      </c>
      <c r="AU153" s="165" t="s">
        <v>84</v>
      </c>
      <c r="AY153" s="14" t="s">
        <v>211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84</v>
      </c>
      <c r="BK153" s="166">
        <f>ROUND(I153*H153,2)</f>
        <v>0</v>
      </c>
      <c r="BL153" s="14" t="s">
        <v>217</v>
      </c>
      <c r="BM153" s="165" t="s">
        <v>307</v>
      </c>
    </row>
    <row r="154" spans="1:65" s="12" customFormat="1" ht="22.9" customHeight="1" x14ac:dyDescent="0.2">
      <c r="B154" s="139"/>
      <c r="D154" s="140" t="s">
        <v>70</v>
      </c>
      <c r="E154" s="150" t="s">
        <v>946</v>
      </c>
      <c r="F154" s="150" t="s">
        <v>2068</v>
      </c>
      <c r="I154" s="142"/>
      <c r="J154" s="151">
        <f>BK154</f>
        <v>0</v>
      </c>
      <c r="L154" s="139"/>
      <c r="M154" s="144"/>
      <c r="N154" s="145"/>
      <c r="O154" s="145"/>
      <c r="P154" s="146">
        <f>SUM(P155:P158)</f>
        <v>0</v>
      </c>
      <c r="Q154" s="145"/>
      <c r="R154" s="146">
        <f>SUM(R155:R158)</f>
        <v>0</v>
      </c>
      <c r="S154" s="145"/>
      <c r="T154" s="147">
        <f>SUM(T155:T158)</f>
        <v>0</v>
      </c>
      <c r="AR154" s="140" t="s">
        <v>78</v>
      </c>
      <c r="AT154" s="148" t="s">
        <v>70</v>
      </c>
      <c r="AU154" s="148" t="s">
        <v>78</v>
      </c>
      <c r="AY154" s="140" t="s">
        <v>211</v>
      </c>
      <c r="BK154" s="149">
        <f>SUM(BK155:BK158)</f>
        <v>0</v>
      </c>
    </row>
    <row r="155" spans="1:65" s="2" customFormat="1" ht="16.5" customHeight="1" x14ac:dyDescent="0.2">
      <c r="A155" s="29"/>
      <c r="B155" s="152"/>
      <c r="C155" s="167" t="s">
        <v>301</v>
      </c>
      <c r="D155" s="167" t="s">
        <v>401</v>
      </c>
      <c r="E155" s="168" t="s">
        <v>2069</v>
      </c>
      <c r="F155" s="169" t="s">
        <v>2070</v>
      </c>
      <c r="G155" s="170" t="s">
        <v>257</v>
      </c>
      <c r="H155" s="171">
        <v>20</v>
      </c>
      <c r="I155" s="172"/>
      <c r="J155" s="173">
        <f>ROUND(I155*H155,2)</f>
        <v>0</v>
      </c>
      <c r="K155" s="174"/>
      <c r="L155" s="175"/>
      <c r="M155" s="176" t="s">
        <v>1</v>
      </c>
      <c r="N155" s="177" t="s">
        <v>37</v>
      </c>
      <c r="O155" s="58"/>
      <c r="P155" s="163">
        <f>O155*H155</f>
        <v>0</v>
      </c>
      <c r="Q155" s="163">
        <v>0</v>
      </c>
      <c r="R155" s="163">
        <f>Q155*H155</f>
        <v>0</v>
      </c>
      <c r="S155" s="163">
        <v>0</v>
      </c>
      <c r="T155" s="164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227</v>
      </c>
      <c r="AT155" s="165" t="s">
        <v>401</v>
      </c>
      <c r="AU155" s="165" t="s">
        <v>84</v>
      </c>
      <c r="AY155" s="14" t="s">
        <v>211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84</v>
      </c>
      <c r="BK155" s="166">
        <f>ROUND(I155*H155,2)</f>
        <v>0</v>
      </c>
      <c r="BL155" s="14" t="s">
        <v>217</v>
      </c>
      <c r="BM155" s="165" t="s">
        <v>311</v>
      </c>
    </row>
    <row r="156" spans="1:65" s="2" customFormat="1" ht="16.5" customHeight="1" x14ac:dyDescent="0.2">
      <c r="A156" s="29"/>
      <c r="B156" s="152"/>
      <c r="C156" s="153" t="s">
        <v>270</v>
      </c>
      <c r="D156" s="153" t="s">
        <v>213</v>
      </c>
      <c r="E156" s="154" t="s">
        <v>2071</v>
      </c>
      <c r="F156" s="155" t="s">
        <v>2072</v>
      </c>
      <c r="G156" s="156" t="s">
        <v>257</v>
      </c>
      <c r="H156" s="157">
        <v>20</v>
      </c>
      <c r="I156" s="158"/>
      <c r="J156" s="159">
        <f>ROUND(I156*H156,2)</f>
        <v>0</v>
      </c>
      <c r="K156" s="160"/>
      <c r="L156" s="30"/>
      <c r="M156" s="161" t="s">
        <v>1</v>
      </c>
      <c r="N156" s="162" t="s">
        <v>37</v>
      </c>
      <c r="O156" s="58"/>
      <c r="P156" s="163">
        <f>O156*H156</f>
        <v>0</v>
      </c>
      <c r="Q156" s="163">
        <v>0</v>
      </c>
      <c r="R156" s="163">
        <f>Q156*H156</f>
        <v>0</v>
      </c>
      <c r="S156" s="163">
        <v>0</v>
      </c>
      <c r="T156" s="164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217</v>
      </c>
      <c r="AT156" s="165" t="s">
        <v>213</v>
      </c>
      <c r="AU156" s="165" t="s">
        <v>84</v>
      </c>
      <c r="AY156" s="14" t="s">
        <v>211</v>
      </c>
      <c r="BE156" s="166">
        <f>IF(N156="základná",J156,0)</f>
        <v>0</v>
      </c>
      <c r="BF156" s="166">
        <f>IF(N156="znížená",J156,0)</f>
        <v>0</v>
      </c>
      <c r="BG156" s="166">
        <f>IF(N156="zákl. prenesená",J156,0)</f>
        <v>0</v>
      </c>
      <c r="BH156" s="166">
        <f>IF(N156="zníž. prenesená",J156,0)</f>
        <v>0</v>
      </c>
      <c r="BI156" s="166">
        <f>IF(N156="nulová",J156,0)</f>
        <v>0</v>
      </c>
      <c r="BJ156" s="14" t="s">
        <v>84</v>
      </c>
      <c r="BK156" s="166">
        <f>ROUND(I156*H156,2)</f>
        <v>0</v>
      </c>
      <c r="BL156" s="14" t="s">
        <v>217</v>
      </c>
      <c r="BM156" s="165" t="s">
        <v>314</v>
      </c>
    </row>
    <row r="157" spans="1:65" s="2" customFormat="1" ht="16.5" customHeight="1" x14ac:dyDescent="0.2">
      <c r="A157" s="29"/>
      <c r="B157" s="152"/>
      <c r="C157" s="167" t="s">
        <v>308</v>
      </c>
      <c r="D157" s="167" t="s">
        <v>401</v>
      </c>
      <c r="E157" s="168" t="s">
        <v>2073</v>
      </c>
      <c r="F157" s="169" t="s">
        <v>2074</v>
      </c>
      <c r="G157" s="170" t="s">
        <v>257</v>
      </c>
      <c r="H157" s="171">
        <v>275</v>
      </c>
      <c r="I157" s="172"/>
      <c r="J157" s="173">
        <f>ROUND(I157*H157,2)</f>
        <v>0</v>
      </c>
      <c r="K157" s="174"/>
      <c r="L157" s="175"/>
      <c r="M157" s="176" t="s">
        <v>1</v>
      </c>
      <c r="N157" s="177" t="s">
        <v>37</v>
      </c>
      <c r="O157" s="58"/>
      <c r="P157" s="163">
        <f>O157*H157</f>
        <v>0</v>
      </c>
      <c r="Q157" s="163">
        <v>0</v>
      </c>
      <c r="R157" s="163">
        <f>Q157*H157</f>
        <v>0</v>
      </c>
      <c r="S157" s="163">
        <v>0</v>
      </c>
      <c r="T157" s="164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227</v>
      </c>
      <c r="AT157" s="165" t="s">
        <v>401</v>
      </c>
      <c r="AU157" s="165" t="s">
        <v>84</v>
      </c>
      <c r="AY157" s="14" t="s">
        <v>211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84</v>
      </c>
      <c r="BK157" s="166">
        <f>ROUND(I157*H157,2)</f>
        <v>0</v>
      </c>
      <c r="BL157" s="14" t="s">
        <v>217</v>
      </c>
      <c r="BM157" s="165" t="s">
        <v>322</v>
      </c>
    </row>
    <row r="158" spans="1:65" s="2" customFormat="1" ht="24.2" customHeight="1" x14ac:dyDescent="0.2">
      <c r="A158" s="29"/>
      <c r="B158" s="152"/>
      <c r="C158" s="153" t="s">
        <v>273</v>
      </c>
      <c r="D158" s="153" t="s">
        <v>213</v>
      </c>
      <c r="E158" s="154" t="s">
        <v>2075</v>
      </c>
      <c r="F158" s="155" t="s">
        <v>2076</v>
      </c>
      <c r="G158" s="156" t="s">
        <v>257</v>
      </c>
      <c r="H158" s="157">
        <v>275</v>
      </c>
      <c r="I158" s="158"/>
      <c r="J158" s="159">
        <f>ROUND(I158*H158,2)</f>
        <v>0</v>
      </c>
      <c r="K158" s="160"/>
      <c r="L158" s="30"/>
      <c r="M158" s="179" t="s">
        <v>1</v>
      </c>
      <c r="N158" s="180" t="s">
        <v>37</v>
      </c>
      <c r="O158" s="181"/>
      <c r="P158" s="182">
        <f>O158*H158</f>
        <v>0</v>
      </c>
      <c r="Q158" s="182">
        <v>0</v>
      </c>
      <c r="R158" s="182">
        <f>Q158*H158</f>
        <v>0</v>
      </c>
      <c r="S158" s="182">
        <v>0</v>
      </c>
      <c r="T158" s="183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217</v>
      </c>
      <c r="AT158" s="165" t="s">
        <v>213</v>
      </c>
      <c r="AU158" s="165" t="s">
        <v>84</v>
      </c>
      <c r="AY158" s="14" t="s">
        <v>211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84</v>
      </c>
      <c r="BK158" s="166">
        <f>ROUND(I158*H158,2)</f>
        <v>0</v>
      </c>
      <c r="BL158" s="14" t="s">
        <v>217</v>
      </c>
      <c r="BM158" s="165" t="s">
        <v>326</v>
      </c>
    </row>
    <row r="159" spans="1:65" s="2" customFormat="1" ht="6.95" customHeight="1" x14ac:dyDescent="0.2">
      <c r="A159" s="29"/>
      <c r="B159" s="47"/>
      <c r="C159" s="48"/>
      <c r="D159" s="48"/>
      <c r="E159" s="48"/>
      <c r="F159" s="48"/>
      <c r="G159" s="48"/>
      <c r="H159" s="48"/>
      <c r="I159" s="48"/>
      <c r="J159" s="48"/>
      <c r="K159" s="48"/>
      <c r="L159" s="30"/>
      <c r="M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</row>
  </sheetData>
  <autoFilter ref="C124:K158" xr:uid="{00000000-0009-0000-0000-000008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29</vt:i4>
      </vt:variant>
      <vt:variant>
        <vt:lpstr>Pomenované rozsahy</vt:lpstr>
      </vt:variant>
      <vt:variant>
        <vt:i4>58</vt:i4>
      </vt:variant>
    </vt:vector>
  </HeadingPairs>
  <TitlesOfParts>
    <vt:vector size="87" baseType="lpstr">
      <vt:lpstr>Rekapitulácia stavby</vt:lpstr>
      <vt:lpstr>SO 01.01 - Zateplenie obv...</vt:lpstr>
      <vt:lpstr>SO 01.02 - Zateplenie str...</vt:lpstr>
      <vt:lpstr>SO 01.03 - Výmena otvorov...</vt:lpstr>
      <vt:lpstr>SO 01-3 - Silnoprúdová el...</vt:lpstr>
      <vt:lpstr>SO 01-7 - Vzduchotechnika...</vt:lpstr>
      <vt:lpstr>SO 02-3 - Garáže - Silnop...</vt:lpstr>
      <vt:lpstr>SO 01-1,2 - ASR -  NEZELE...</vt:lpstr>
      <vt:lpstr>SO 01-3.1 - Núdzové osvet...</vt:lpstr>
      <vt:lpstr>SO 01-3.2 - Silnoprúdová ...</vt:lpstr>
      <vt:lpstr>SO 01-4.1 - Slaborúdová e...</vt:lpstr>
      <vt:lpstr>SO 01-5 - Ústredné vykuro...</vt:lpstr>
      <vt:lpstr>SO 01-6 - Zdravotechnika</vt:lpstr>
      <vt:lpstr>SO 01-8 - Nožnicová plošina</vt:lpstr>
      <vt:lpstr>SO 01-9 - Rozvod stlačené...</vt:lpstr>
      <vt:lpstr>SO 01-10 - Odsávanie výfu...</vt:lpstr>
      <vt:lpstr>SO 02-1,2 - Garáže - arch...</vt:lpstr>
      <vt:lpstr>SO 02-3.1 - Garáže - Siln...</vt:lpstr>
      <vt:lpstr>SO 02-3.2 - Garáže - Núdz...</vt:lpstr>
      <vt:lpstr>SO 02-4 - Garáže - Slabor...</vt:lpstr>
      <vt:lpstr>SO 02-5 - Garáže-Ústredné...</vt:lpstr>
      <vt:lpstr>SO 02-6 - Garáže - Zdravo...</vt:lpstr>
      <vt:lpstr>SO 02-7 - Garáže - Vzduch...</vt:lpstr>
      <vt:lpstr>SO 02-8 - Garáže - Rozvod...</vt:lpstr>
      <vt:lpstr>SO 02-9 - Garáže - Odsáva...</vt:lpstr>
      <vt:lpstr>SO-02-10.1,2,3 - Areálová...</vt:lpstr>
      <vt:lpstr>SO 03-1 - Úprava dažďovej...</vt:lpstr>
      <vt:lpstr>SO 03-2 - SO 03  Spevnené...</vt:lpstr>
      <vt:lpstr>SO-04 - Elektrická prípoj...</vt:lpstr>
      <vt:lpstr>'Rekapitulácia stavby'!Názvy_tlače</vt:lpstr>
      <vt:lpstr>'SO 01.01 - Zateplenie obv...'!Názvy_tlače</vt:lpstr>
      <vt:lpstr>'SO 01.02 - Zateplenie str...'!Názvy_tlače</vt:lpstr>
      <vt:lpstr>'SO 01.03 - Výmena otvorov...'!Názvy_tlače</vt:lpstr>
      <vt:lpstr>'SO 01-1,2 - ASR -  NEZELE...'!Názvy_tlače</vt:lpstr>
      <vt:lpstr>'SO 01-10 - Odsávanie výfu...'!Názvy_tlače</vt:lpstr>
      <vt:lpstr>'SO 01-3 - Silnoprúdová el...'!Názvy_tlače</vt:lpstr>
      <vt:lpstr>'SO 01-3.1 - Núdzové osvet...'!Názvy_tlače</vt:lpstr>
      <vt:lpstr>'SO 01-3.2 - Silnoprúdová ...'!Názvy_tlače</vt:lpstr>
      <vt:lpstr>'SO 01-4.1 - Slaborúdová e...'!Názvy_tlače</vt:lpstr>
      <vt:lpstr>'SO 01-5 - Ústredné vykuro...'!Názvy_tlače</vt:lpstr>
      <vt:lpstr>'SO 01-6 - Zdravotechnika'!Názvy_tlače</vt:lpstr>
      <vt:lpstr>'SO 01-7 - Vzduchotechnika...'!Názvy_tlače</vt:lpstr>
      <vt:lpstr>'SO 01-8 - Nožnicová plošina'!Názvy_tlače</vt:lpstr>
      <vt:lpstr>'SO 01-9 - Rozvod stlačené...'!Názvy_tlače</vt:lpstr>
      <vt:lpstr>'SO 02-1,2 - Garáže - arch...'!Názvy_tlače</vt:lpstr>
      <vt:lpstr>'SO 02-3 - Garáže - Silnop...'!Názvy_tlače</vt:lpstr>
      <vt:lpstr>'SO 02-3.1 - Garáže - Siln...'!Názvy_tlače</vt:lpstr>
      <vt:lpstr>'SO 02-3.2 - Garáže - Núdz...'!Názvy_tlače</vt:lpstr>
      <vt:lpstr>'SO 02-4 - Garáže - Slabor...'!Názvy_tlače</vt:lpstr>
      <vt:lpstr>'SO 02-5 - Garáže-Ústredné...'!Názvy_tlače</vt:lpstr>
      <vt:lpstr>'SO 02-6 - Garáže - Zdravo...'!Názvy_tlače</vt:lpstr>
      <vt:lpstr>'SO 02-7 - Garáže - Vzduch...'!Názvy_tlače</vt:lpstr>
      <vt:lpstr>'SO 02-8 - Garáže - Rozvod...'!Názvy_tlače</vt:lpstr>
      <vt:lpstr>'SO 02-9 - Garáže - Odsáva...'!Názvy_tlače</vt:lpstr>
      <vt:lpstr>'SO 03-1 - Úprava dažďovej...'!Názvy_tlače</vt:lpstr>
      <vt:lpstr>'SO 03-2 - SO 03  Spevnené...'!Názvy_tlače</vt:lpstr>
      <vt:lpstr>'SO-02-10.1,2,3 - Areálová...'!Názvy_tlače</vt:lpstr>
      <vt:lpstr>'SO-04 - Elektrická prípoj...'!Názvy_tlače</vt:lpstr>
      <vt:lpstr>'Rekapitulácia stavby'!Oblasť_tlače</vt:lpstr>
      <vt:lpstr>'SO 01.01 - Zateplenie obv...'!Oblasť_tlače</vt:lpstr>
      <vt:lpstr>'SO 01.02 - Zateplenie str...'!Oblasť_tlače</vt:lpstr>
      <vt:lpstr>'SO 01.03 - Výmena otvorov...'!Oblasť_tlače</vt:lpstr>
      <vt:lpstr>'SO 01-1,2 - ASR -  NEZELE...'!Oblasť_tlače</vt:lpstr>
      <vt:lpstr>'SO 01-10 - Odsávanie výfu...'!Oblasť_tlače</vt:lpstr>
      <vt:lpstr>'SO 01-3 - Silnoprúdová el...'!Oblasť_tlače</vt:lpstr>
      <vt:lpstr>'SO 01-3.1 - Núdzové osvet...'!Oblasť_tlače</vt:lpstr>
      <vt:lpstr>'SO 01-3.2 - Silnoprúdová ...'!Oblasť_tlače</vt:lpstr>
      <vt:lpstr>'SO 01-4.1 - Slaborúdová e...'!Oblasť_tlače</vt:lpstr>
      <vt:lpstr>'SO 01-5 - Ústredné vykuro...'!Oblasť_tlače</vt:lpstr>
      <vt:lpstr>'SO 01-6 - Zdravotechnika'!Oblasť_tlače</vt:lpstr>
      <vt:lpstr>'SO 01-7 - Vzduchotechnika...'!Oblasť_tlače</vt:lpstr>
      <vt:lpstr>'SO 01-8 - Nožnicová plošina'!Oblasť_tlače</vt:lpstr>
      <vt:lpstr>'SO 01-9 - Rozvod stlačené...'!Oblasť_tlače</vt:lpstr>
      <vt:lpstr>'SO 02-1,2 - Garáže - arch...'!Oblasť_tlače</vt:lpstr>
      <vt:lpstr>'SO 02-3 - Garáže - Silnop...'!Oblasť_tlače</vt:lpstr>
      <vt:lpstr>'SO 02-3.1 - Garáže - Siln...'!Oblasť_tlače</vt:lpstr>
      <vt:lpstr>'SO 02-3.2 - Garáže - Núdz...'!Oblasť_tlače</vt:lpstr>
      <vt:lpstr>'SO 02-4 - Garáže - Slabor...'!Oblasť_tlače</vt:lpstr>
      <vt:lpstr>'SO 02-5 - Garáže-Ústredné...'!Oblasť_tlače</vt:lpstr>
      <vt:lpstr>'SO 02-6 - Garáže - Zdravo...'!Oblasť_tlače</vt:lpstr>
      <vt:lpstr>'SO 02-7 - Garáže - Vzduch...'!Oblasť_tlače</vt:lpstr>
      <vt:lpstr>'SO 02-8 - Garáže - Rozvod...'!Oblasť_tlače</vt:lpstr>
      <vt:lpstr>'SO 02-9 - Garáže - Odsáva...'!Oblasť_tlače</vt:lpstr>
      <vt:lpstr>'SO 03-1 - Úprava dažďovej...'!Oblasť_tlače</vt:lpstr>
      <vt:lpstr>'SO 03-2 - SO 03  Spevnené...'!Oblasť_tlače</vt:lpstr>
      <vt:lpstr>'SO-02-10.1,2,3 - Areálová...'!Oblasť_tlače</vt:lpstr>
      <vt:lpstr>'SO-04 - Elektrická prípoj...'!Oblasť_tlače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Fekete Forgacova</dc:creator>
  <cp:lastModifiedBy>Mária Kačincová</cp:lastModifiedBy>
  <dcterms:created xsi:type="dcterms:W3CDTF">2025-01-28T08:22:18Z</dcterms:created>
  <dcterms:modified xsi:type="dcterms:W3CDTF">2025-02-11T14:33:20Z</dcterms:modified>
</cp:coreProperties>
</file>