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G23" i="1"/>
  <c r="M23" i="1" s="1"/>
  <c r="G20" i="1"/>
  <c r="O20" i="1" s="1"/>
  <c r="G14" i="1"/>
  <c r="M14" i="1" s="1"/>
  <c r="D3" i="2" s="1"/>
  <c r="G15" i="1"/>
  <c r="M15" i="1" s="1"/>
  <c r="G16" i="1"/>
  <c r="M16" i="1" s="1"/>
  <c r="G17" i="1"/>
  <c r="M17" i="1" s="1"/>
  <c r="G18" i="1"/>
  <c r="M18" i="1" s="1"/>
  <c r="G19" i="1"/>
  <c r="M19" i="1" s="1"/>
  <c r="G21" i="1"/>
  <c r="M21" i="1" s="1"/>
  <c r="G22" i="1"/>
  <c r="M22" i="1" s="1"/>
  <c r="G24" i="1"/>
  <c r="M24" i="1" s="1"/>
  <c r="G25" i="1"/>
  <c r="M25" i="1" s="1"/>
  <c r="G13" i="1"/>
  <c r="O13" i="1" s="1"/>
  <c r="F26" i="1"/>
  <c r="E26" i="1"/>
  <c r="O22" i="1" l="1"/>
  <c r="C2" i="2"/>
  <c r="O23" i="1"/>
  <c r="D2" i="2"/>
  <c r="O25" i="1"/>
  <c r="O24" i="1"/>
  <c r="M13" i="1"/>
  <c r="O19" i="1"/>
  <c r="O18" i="1"/>
  <c r="O17" i="1"/>
  <c r="M20" i="1"/>
  <c r="O16" i="1"/>
  <c r="O21" i="1"/>
  <c r="O15" i="1"/>
  <c r="O14" i="1"/>
  <c r="G26" i="1"/>
  <c r="C3" i="2" l="1"/>
  <c r="C4" i="2" s="1"/>
  <c r="M26" i="1"/>
  <c r="O26" i="1"/>
  <c r="O28" i="1" s="1"/>
  <c r="D4" i="2"/>
</calcChain>
</file>

<file path=xl/sharedStrings.xml><?xml version="1.0" encoding="utf-8"?>
<sst xmlns="http://schemas.openxmlformats.org/spreadsheetml/2006/main" count="103" uniqueCount="76">
  <si>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</si>
  <si>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</si>
  <si>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</si>
  <si>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</si>
  <si>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</si>
  <si>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</si>
  <si>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</si>
  <si>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</si>
  <si>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</si>
  <si>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</si>
  <si>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</si>
  <si>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</si>
  <si>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</si>
  <si>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</si>
  <si>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</si>
  <si>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</si>
  <si>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</si>
  <si>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</si>
  <si>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</si>
  <si>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</si>
  <si>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</si>
  <si>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</si>
  <si>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</si>
  <si>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</si>
  <si>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</si>
  <si>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</si>
  <si>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</si>
  <si>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PP</t>
  </si>
  <si>
    <t>RN</t>
  </si>
  <si>
    <t>č.1</t>
  </si>
  <si>
    <t>č.2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</si>
  <si>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</si>
  <si>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</si>
  <si>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</si>
  <si>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</si>
  <si>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</si>
  <si>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</si>
  <si>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</si>
  <si>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</si>
  <si>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</si>
  <si>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</si>
  <si>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Budča - časť č.1 (Tŕnie)</t>
  </si>
  <si>
    <t>Opis a rozsah zákazky a cenová ponuka uchádzača</t>
  </si>
  <si>
    <t>100/500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</si>
  <si>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</si>
  <si>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</si>
  <si>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</si>
  <si>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</si>
  <si>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</si>
  <si>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</si>
  <si>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</si>
  <si>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</si>
  <si>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</si>
  <si>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</si>
  <si>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</si>
  <si>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</si>
  <si>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</si>
  <si>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</si>
  <si>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</si>
  <si>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</si>
  <si>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759 C 0 0</t>
  </si>
  <si>
    <t>753 B 0 0</t>
  </si>
  <si>
    <t>759 A 0 0</t>
  </si>
  <si>
    <t>727 B 0 0</t>
  </si>
  <si>
    <t>759 D 0 0</t>
  </si>
  <si>
    <t>532 B 0 1</t>
  </si>
  <si>
    <t>531 - 0 1</t>
  </si>
  <si>
    <t>758 - 0 0</t>
  </si>
  <si>
    <t>PN-50</t>
  </si>
  <si>
    <t>PN+50</t>
  </si>
  <si>
    <t>PN +50 - predrubná náhodná ťažba nad 50 rokov</t>
  </si>
  <si>
    <t>PN -50 - predrubná náhodná ťažba do 50 rokov</t>
  </si>
  <si>
    <t>DPH 23%</t>
  </si>
  <si>
    <t>Príloha č.3 k Návrhu zmluvy na časť č.1 (Tŕnie)</t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</si>
  <si>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(pri časovke v €/hod), zaokrúhlená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</si>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</sst>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4" fontId="5" fillId="5" borderId="14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zoomScalePageLayoutView="40" workbookViewId="0">
      <selection activeCell="S25" sqref="S25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  <col min="20" max="20" width="8.85546875" customWidth="1"/>
  </cols>
  <sheetData>
    <row r="1" spans="1:16" x14ac:dyDescent="0.25">
      <c r="E1" s="98" t="s">
        <v>73</v>
      </c>
      <c r="F1" s="98"/>
      <c r="G1" s="98"/>
      <c r="H1" s="98"/>
      <c r="I1" s="98"/>
      <c r="J1" s="98"/>
      <c r="K1" s="98"/>
      <c r="L1" s="98"/>
    </row>
    <row r="2" spans="1:16" ht="18" x14ac:dyDescent="0.25">
      <c r="C2" s="103" t="s">
        <v>42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4" spans="1:16" ht="15.75" customHeight="1" x14ac:dyDescent="0.25">
      <c r="A4" s="50" t="s">
        <v>58</v>
      </c>
      <c r="B4" s="50"/>
      <c r="C4" s="51"/>
      <c r="D4" s="51"/>
      <c r="E4" s="51"/>
      <c r="F4" s="51"/>
      <c r="G4" s="51"/>
      <c r="H4" s="51"/>
      <c r="J4" s="46" t="s">
        <v>22</v>
      </c>
      <c r="K4" s="104" t="s">
        <v>41</v>
      </c>
      <c r="L4" s="104"/>
      <c r="M4" s="104"/>
    </row>
    <row r="7" spans="1:16" x14ac:dyDescent="0.25">
      <c r="A7" s="24" t="s">
        <v>59</v>
      </c>
      <c r="B7" s="53"/>
      <c r="C7" s="53"/>
      <c r="D7" s="53"/>
      <c r="E7" s="53"/>
      <c r="F7" s="24"/>
      <c r="I7" s="105"/>
      <c r="J7" s="105"/>
      <c r="K7" s="105"/>
      <c r="L7" s="105"/>
      <c r="M7" s="105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87" t="s">
        <v>0</v>
      </c>
      <c r="B10" s="91" t="s">
        <v>1</v>
      </c>
      <c r="C10" s="68" t="s">
        <v>2</v>
      </c>
      <c r="D10" s="106" t="s">
        <v>47</v>
      </c>
      <c r="E10" s="107"/>
      <c r="F10" s="107"/>
      <c r="G10" s="108"/>
      <c r="H10" s="109" t="s">
        <v>51</v>
      </c>
      <c r="I10" s="68" t="s">
        <v>3</v>
      </c>
      <c r="J10" s="112" t="s">
        <v>4</v>
      </c>
      <c r="K10" s="68" t="s">
        <v>5</v>
      </c>
      <c r="L10" s="68" t="s">
        <v>23</v>
      </c>
      <c r="M10" s="68" t="s">
        <v>6</v>
      </c>
      <c r="N10" s="71" t="s">
        <v>74</v>
      </c>
      <c r="O10" s="80" t="s">
        <v>75</v>
      </c>
      <c r="P10" s="115" t="s">
        <v>7</v>
      </c>
    </row>
    <row r="11" spans="1:16" ht="24" customHeight="1" x14ac:dyDescent="0.25">
      <c r="A11" s="85"/>
      <c r="B11" s="92"/>
      <c r="C11" s="101"/>
      <c r="D11" s="88" t="s">
        <v>54</v>
      </c>
      <c r="E11" s="83" t="s">
        <v>55</v>
      </c>
      <c r="F11" s="90" t="s">
        <v>56</v>
      </c>
      <c r="G11" s="90" t="s">
        <v>50</v>
      </c>
      <c r="H11" s="110"/>
      <c r="I11" s="69"/>
      <c r="J11" s="113"/>
      <c r="K11" s="85"/>
      <c r="L11" s="69"/>
      <c r="M11" s="69"/>
      <c r="N11" s="72"/>
      <c r="O11" s="81"/>
      <c r="P11" s="116"/>
    </row>
    <row r="12" spans="1:16" ht="14.25" customHeight="1" thickBot="1" x14ac:dyDescent="0.3">
      <c r="A12" s="86"/>
      <c r="B12" s="93"/>
      <c r="C12" s="102"/>
      <c r="D12" s="89"/>
      <c r="E12" s="84"/>
      <c r="F12" s="84"/>
      <c r="G12" s="84"/>
      <c r="H12" s="111"/>
      <c r="I12" s="70"/>
      <c r="J12" s="114"/>
      <c r="K12" s="86"/>
      <c r="L12" s="70"/>
      <c r="M12" s="70"/>
      <c r="N12" s="73"/>
      <c r="O12" s="82"/>
      <c r="P12" s="117"/>
    </row>
    <row r="13" spans="1:16" ht="14.45" customHeight="1" x14ac:dyDescent="0.25">
      <c r="A13" s="42">
        <v>4</v>
      </c>
      <c r="B13" s="8" t="s">
        <v>60</v>
      </c>
      <c r="C13" s="9" t="s">
        <v>29</v>
      </c>
      <c r="D13" s="10">
        <v>8</v>
      </c>
      <c r="E13" s="10">
        <v>201</v>
      </c>
      <c r="F13" s="10"/>
      <c r="G13" s="31">
        <f>D13+E13+F13</f>
        <v>209</v>
      </c>
      <c r="H13" s="56" t="s">
        <v>25</v>
      </c>
      <c r="I13" s="25">
        <v>0.5</v>
      </c>
      <c r="J13" s="12">
        <v>0.74</v>
      </c>
      <c r="K13" s="13">
        <v>550</v>
      </c>
      <c r="L13" s="27">
        <v>26.96</v>
      </c>
      <c r="M13" s="15">
        <f>L13*G13</f>
        <v>5634.64</v>
      </c>
      <c r="N13" s="2"/>
      <c r="O13" s="34">
        <f>G13*N13</f>
        <v>0</v>
      </c>
      <c r="P13" s="95" t="s">
        <v>57</v>
      </c>
    </row>
    <row r="14" spans="1:16" x14ac:dyDescent="0.25">
      <c r="A14" s="42">
        <v>4</v>
      </c>
      <c r="B14" s="8" t="s">
        <v>61</v>
      </c>
      <c r="C14" s="9" t="s">
        <v>30</v>
      </c>
      <c r="D14" s="10"/>
      <c r="E14" s="10">
        <v>215</v>
      </c>
      <c r="F14" s="10"/>
      <c r="G14" s="31">
        <f t="shared" ref="G14:G25" si="0">D14+E14+F14</f>
        <v>215</v>
      </c>
      <c r="H14" s="56" t="s">
        <v>26</v>
      </c>
      <c r="I14" s="25">
        <v>0.5</v>
      </c>
      <c r="J14" s="12">
        <v>1.1100000000000001</v>
      </c>
      <c r="K14" s="13" t="s">
        <v>43</v>
      </c>
      <c r="L14" s="27">
        <v>27.12</v>
      </c>
      <c r="M14" s="15">
        <f t="shared" ref="M14:M20" si="1">L14*G14</f>
        <v>5830.8</v>
      </c>
      <c r="N14" s="2"/>
      <c r="O14" s="34">
        <f t="shared" ref="O14:O25" si="2">G14*N14</f>
        <v>0</v>
      </c>
      <c r="P14" s="96"/>
    </row>
    <row r="15" spans="1:16" x14ac:dyDescent="0.25">
      <c r="A15" s="42">
        <v>4</v>
      </c>
      <c r="B15" s="8" t="s">
        <v>62</v>
      </c>
      <c r="C15" s="9" t="s">
        <v>30</v>
      </c>
      <c r="D15" s="10">
        <v>15</v>
      </c>
      <c r="E15" s="10">
        <v>180</v>
      </c>
      <c r="F15" s="10"/>
      <c r="G15" s="31">
        <f t="shared" si="0"/>
        <v>195</v>
      </c>
      <c r="H15" s="56" t="s">
        <v>26</v>
      </c>
      <c r="I15" s="25">
        <v>0.4</v>
      </c>
      <c r="J15" s="12">
        <v>0.16</v>
      </c>
      <c r="K15" s="13" t="s">
        <v>44</v>
      </c>
      <c r="L15" s="45">
        <v>30.75</v>
      </c>
      <c r="M15" s="15">
        <f t="shared" si="1"/>
        <v>5996.25</v>
      </c>
      <c r="N15" s="2"/>
      <c r="O15" s="34">
        <f t="shared" si="2"/>
        <v>0</v>
      </c>
      <c r="P15" s="96"/>
    </row>
    <row r="16" spans="1:16" x14ac:dyDescent="0.25">
      <c r="A16" s="42">
        <v>4</v>
      </c>
      <c r="B16" s="8" t="s">
        <v>63</v>
      </c>
      <c r="C16" s="9" t="s">
        <v>29</v>
      </c>
      <c r="D16" s="10">
        <v>67</v>
      </c>
      <c r="E16" s="10">
        <v>10</v>
      </c>
      <c r="F16" s="10"/>
      <c r="G16" s="31">
        <f t="shared" si="0"/>
        <v>77</v>
      </c>
      <c r="H16" s="56" t="s">
        <v>26</v>
      </c>
      <c r="I16" s="25">
        <v>0.1</v>
      </c>
      <c r="J16" s="12">
        <v>0.39</v>
      </c>
      <c r="K16" s="13">
        <v>200</v>
      </c>
      <c r="L16" s="45">
        <v>26.05</v>
      </c>
      <c r="M16" s="15">
        <f t="shared" si="1"/>
        <v>2005.8500000000001</v>
      </c>
      <c r="N16" s="2"/>
      <c r="O16" s="34">
        <f t="shared" si="2"/>
        <v>0</v>
      </c>
      <c r="P16" s="96"/>
    </row>
    <row r="17" spans="1:16" x14ac:dyDescent="0.25">
      <c r="A17" s="42">
        <v>2</v>
      </c>
      <c r="B17" s="8" t="s">
        <v>65</v>
      </c>
      <c r="C17" s="9" t="s">
        <v>29</v>
      </c>
      <c r="D17" s="10">
        <v>150</v>
      </c>
      <c r="E17" s="10">
        <v>335</v>
      </c>
      <c r="F17" s="10"/>
      <c r="G17" s="31">
        <f t="shared" si="0"/>
        <v>485</v>
      </c>
      <c r="H17" s="56" t="s">
        <v>25</v>
      </c>
      <c r="I17" s="25">
        <v>0.25</v>
      </c>
      <c r="J17" s="12">
        <v>1.34</v>
      </c>
      <c r="K17" s="13">
        <v>500</v>
      </c>
      <c r="L17" s="45">
        <v>21.84</v>
      </c>
      <c r="M17" s="15">
        <f t="shared" si="1"/>
        <v>10592.4</v>
      </c>
      <c r="N17" s="2"/>
      <c r="O17" s="34">
        <f t="shared" si="2"/>
        <v>0</v>
      </c>
      <c r="P17" s="96"/>
    </row>
    <row r="18" spans="1:16" x14ac:dyDescent="0.25">
      <c r="A18" s="42">
        <v>4</v>
      </c>
      <c r="B18" s="8" t="s">
        <v>64</v>
      </c>
      <c r="C18" s="9" t="s">
        <v>30</v>
      </c>
      <c r="D18" s="10">
        <v>38</v>
      </c>
      <c r="E18" s="10">
        <v>12</v>
      </c>
      <c r="F18" s="10"/>
      <c r="G18" s="31">
        <f t="shared" si="0"/>
        <v>50</v>
      </c>
      <c r="H18" s="56" t="s">
        <v>25</v>
      </c>
      <c r="I18" s="25">
        <v>0.4</v>
      </c>
      <c r="J18" s="12">
        <v>0.39</v>
      </c>
      <c r="K18" s="13" t="s">
        <v>31</v>
      </c>
      <c r="L18" s="45">
        <v>27.44</v>
      </c>
      <c r="M18" s="15">
        <f t="shared" si="1"/>
        <v>1372</v>
      </c>
      <c r="N18" s="2"/>
      <c r="O18" s="34">
        <f t="shared" si="2"/>
        <v>0</v>
      </c>
      <c r="P18" s="96"/>
    </row>
    <row r="19" spans="1:16" x14ac:dyDescent="0.25">
      <c r="A19" s="42">
        <v>2</v>
      </c>
      <c r="B19" s="8" t="s">
        <v>66</v>
      </c>
      <c r="C19" s="9" t="s">
        <v>29</v>
      </c>
      <c r="D19" s="10">
        <v>115</v>
      </c>
      <c r="E19" s="10">
        <v>225</v>
      </c>
      <c r="F19" s="10"/>
      <c r="G19" s="31">
        <f t="shared" si="0"/>
        <v>340</v>
      </c>
      <c r="H19" s="56" t="s">
        <v>25</v>
      </c>
      <c r="I19" s="25">
        <v>0.4</v>
      </c>
      <c r="J19" s="12">
        <v>0.6</v>
      </c>
      <c r="K19" s="13">
        <v>400</v>
      </c>
      <c r="L19" s="45">
        <v>22.37</v>
      </c>
      <c r="M19" s="15">
        <f t="shared" si="1"/>
        <v>7605.8</v>
      </c>
      <c r="N19" s="6"/>
      <c r="O19" s="34">
        <f t="shared" si="2"/>
        <v>0</v>
      </c>
      <c r="P19" s="96"/>
    </row>
    <row r="20" spans="1:16" x14ac:dyDescent="0.25">
      <c r="A20" s="42">
        <v>4</v>
      </c>
      <c r="B20" s="8" t="s">
        <v>67</v>
      </c>
      <c r="C20" s="9" t="s">
        <v>29</v>
      </c>
      <c r="D20" s="10">
        <v>50</v>
      </c>
      <c r="E20" s="10">
        <v>343</v>
      </c>
      <c r="F20" s="10"/>
      <c r="G20" s="31">
        <f t="shared" si="0"/>
        <v>393</v>
      </c>
      <c r="H20" s="56" t="s">
        <v>25</v>
      </c>
      <c r="I20" s="25">
        <v>0.3</v>
      </c>
      <c r="J20" s="12">
        <v>0.56999999999999995</v>
      </c>
      <c r="K20" s="13">
        <v>800</v>
      </c>
      <c r="L20" s="45">
        <v>25.11</v>
      </c>
      <c r="M20" s="55">
        <f t="shared" si="1"/>
        <v>9868.23</v>
      </c>
      <c r="N20" s="49"/>
      <c r="O20" s="54">
        <f t="shared" si="2"/>
        <v>0</v>
      </c>
      <c r="P20" s="96"/>
    </row>
    <row r="21" spans="1:16" x14ac:dyDescent="0.25">
      <c r="A21" s="43">
        <v>2</v>
      </c>
      <c r="B21" s="20" t="s">
        <v>27</v>
      </c>
      <c r="C21" s="21" t="s">
        <v>29</v>
      </c>
      <c r="D21" s="22">
        <v>150</v>
      </c>
      <c r="E21" s="22">
        <v>150</v>
      </c>
      <c r="F21" s="22"/>
      <c r="G21" s="31">
        <f t="shared" si="0"/>
        <v>300</v>
      </c>
      <c r="H21" s="14" t="s">
        <v>28</v>
      </c>
      <c r="I21" s="26">
        <v>0.3</v>
      </c>
      <c r="J21" s="18">
        <v>1</v>
      </c>
      <c r="K21" s="19">
        <v>600</v>
      </c>
      <c r="L21" s="28">
        <v>19.5</v>
      </c>
      <c r="M21" s="15">
        <f t="shared" ref="M21:M25" si="3">L21*G21</f>
        <v>5850</v>
      </c>
      <c r="N21" s="6"/>
      <c r="O21" s="34">
        <f t="shared" si="2"/>
        <v>0</v>
      </c>
      <c r="P21" s="96"/>
    </row>
    <row r="22" spans="1:16" x14ac:dyDescent="0.25">
      <c r="A22" s="43">
        <v>2</v>
      </c>
      <c r="B22" s="20" t="s">
        <v>27</v>
      </c>
      <c r="C22" s="21" t="s">
        <v>29</v>
      </c>
      <c r="D22" s="22">
        <v>100</v>
      </c>
      <c r="E22" s="22">
        <v>400</v>
      </c>
      <c r="F22" s="22"/>
      <c r="G22" s="31">
        <f t="shared" si="0"/>
        <v>500</v>
      </c>
      <c r="H22" s="11" t="s">
        <v>69</v>
      </c>
      <c r="I22" s="26">
        <v>0.3</v>
      </c>
      <c r="J22" s="18">
        <v>0.5</v>
      </c>
      <c r="K22" s="19">
        <v>600</v>
      </c>
      <c r="L22" s="47">
        <v>24.5</v>
      </c>
      <c r="M22" s="15">
        <f t="shared" si="3"/>
        <v>12250</v>
      </c>
      <c r="N22" s="6"/>
      <c r="O22" s="34">
        <f t="shared" si="2"/>
        <v>0</v>
      </c>
      <c r="P22" s="96"/>
    </row>
    <row r="23" spans="1:16" x14ac:dyDescent="0.25">
      <c r="A23" s="42">
        <v>2</v>
      </c>
      <c r="B23" s="8" t="s">
        <v>27</v>
      </c>
      <c r="C23" s="9" t="s">
        <v>30</v>
      </c>
      <c r="D23" s="10">
        <v>100</v>
      </c>
      <c r="E23" s="10">
        <v>100</v>
      </c>
      <c r="F23" s="10"/>
      <c r="G23" s="31">
        <f t="shared" si="0"/>
        <v>200</v>
      </c>
      <c r="H23" s="14" t="s">
        <v>68</v>
      </c>
      <c r="I23" s="25">
        <v>0.3</v>
      </c>
      <c r="J23" s="12">
        <v>0.2</v>
      </c>
      <c r="K23" s="13">
        <v>600</v>
      </c>
      <c r="L23" s="57">
        <v>29.5</v>
      </c>
      <c r="M23" s="15">
        <f t="shared" si="3"/>
        <v>5900</v>
      </c>
      <c r="N23" s="6"/>
      <c r="O23" s="54">
        <f t="shared" si="2"/>
        <v>0</v>
      </c>
      <c r="P23" s="96"/>
    </row>
    <row r="24" spans="1:16" x14ac:dyDescent="0.25">
      <c r="A24" s="43">
        <v>2</v>
      </c>
      <c r="B24" s="8" t="s">
        <v>27</v>
      </c>
      <c r="C24" s="21" t="s">
        <v>45</v>
      </c>
      <c r="D24" s="22"/>
      <c r="E24" s="22"/>
      <c r="F24" s="22">
        <v>150</v>
      </c>
      <c r="G24" s="31">
        <f t="shared" si="0"/>
        <v>150</v>
      </c>
      <c r="H24" s="14" t="s">
        <v>48</v>
      </c>
      <c r="I24" s="25" t="s">
        <v>53</v>
      </c>
      <c r="J24" s="18" t="s">
        <v>53</v>
      </c>
      <c r="K24" s="19" t="s">
        <v>53</v>
      </c>
      <c r="L24" s="28">
        <v>11.29</v>
      </c>
      <c r="M24" s="15">
        <f t="shared" si="3"/>
        <v>1693.4999999999998</v>
      </c>
      <c r="N24" s="6"/>
      <c r="O24" s="34">
        <f t="shared" si="2"/>
        <v>0</v>
      </c>
      <c r="P24" s="96"/>
    </row>
    <row r="25" spans="1:16" ht="15.75" thickBot="1" x14ac:dyDescent="0.3">
      <c r="A25" s="43">
        <v>2</v>
      </c>
      <c r="B25" s="20" t="s">
        <v>27</v>
      </c>
      <c r="C25" s="21" t="s">
        <v>46</v>
      </c>
      <c r="D25" s="22"/>
      <c r="E25" s="22"/>
      <c r="F25" s="22">
        <v>150</v>
      </c>
      <c r="G25" s="31">
        <f t="shared" si="0"/>
        <v>150</v>
      </c>
      <c r="H25" s="11" t="s">
        <v>49</v>
      </c>
      <c r="I25" s="26" t="s">
        <v>53</v>
      </c>
      <c r="J25" s="18" t="s">
        <v>53</v>
      </c>
      <c r="K25" s="19" t="s">
        <v>53</v>
      </c>
      <c r="L25" s="47">
        <v>25.82</v>
      </c>
      <c r="M25" s="15">
        <f t="shared" si="3"/>
        <v>3873</v>
      </c>
      <c r="N25" s="49"/>
      <c r="O25" s="34">
        <f t="shared" si="2"/>
        <v>0</v>
      </c>
      <c r="P25" s="97"/>
    </row>
    <row r="26" spans="1:16" ht="15.75" thickBot="1" x14ac:dyDescent="0.3">
      <c r="A26" s="36"/>
      <c r="B26" s="23"/>
      <c r="C26" s="16"/>
      <c r="D26" s="32" t="s">
        <v>47</v>
      </c>
      <c r="E26" s="32">
        <f>SUM(E13:E25)</f>
        <v>2171</v>
      </c>
      <c r="F26" s="32">
        <f>F24+F25</f>
        <v>300</v>
      </c>
      <c r="G26" s="32">
        <f>SUM(G13:G25)</f>
        <v>3264</v>
      </c>
      <c r="H26" s="39"/>
      <c r="I26" s="40"/>
      <c r="J26" s="76" t="s">
        <v>8</v>
      </c>
      <c r="K26" s="76"/>
      <c r="L26" s="38"/>
      <c r="M26" s="37">
        <f>SUM(M13:M25)</f>
        <v>78472.47</v>
      </c>
      <c r="N26" s="17" t="s">
        <v>9</v>
      </c>
      <c r="O26" s="33">
        <f>SUM(O13:O25)</f>
        <v>0</v>
      </c>
      <c r="P26" s="74"/>
    </row>
    <row r="27" spans="1:16" ht="15.75" thickBot="1" x14ac:dyDescent="0.3">
      <c r="A27" s="77" t="s">
        <v>72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5">
        <f>O26*0.23</f>
        <v>0</v>
      </c>
      <c r="P27" s="74"/>
    </row>
    <row r="28" spans="1:16" ht="15.75" thickBot="1" x14ac:dyDescent="0.3">
      <c r="A28" s="77" t="s">
        <v>10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5">
        <f>O26+O27</f>
        <v>0</v>
      </c>
      <c r="P28" s="75"/>
    </row>
    <row r="29" spans="1:16" x14ac:dyDescent="0.25">
      <c r="A29" s="99" t="s">
        <v>35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94" t="s">
        <v>11</v>
      </c>
      <c r="B30" s="94"/>
      <c r="C30" s="9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6" x14ac:dyDescent="0.25">
      <c r="A31" s="67" t="s">
        <v>12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6" x14ac:dyDescent="0.25">
      <c r="A32" s="67" t="s">
        <v>13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x14ac:dyDescent="0.25">
      <c r="D33" s="7"/>
      <c r="E33" s="60" t="s">
        <v>14</v>
      </c>
      <c r="F33" s="48"/>
      <c r="G33" s="4" t="s">
        <v>15</v>
      </c>
      <c r="H33" s="61"/>
      <c r="I33" s="62"/>
      <c r="J33" s="62"/>
      <c r="K33" s="62"/>
      <c r="L33" s="62"/>
      <c r="M33" s="62"/>
      <c r="N33" s="62"/>
      <c r="O33" s="63"/>
    </row>
    <row r="34" spans="1:15" x14ac:dyDescent="0.25">
      <c r="D34" s="7"/>
      <c r="E34" s="60"/>
      <c r="F34" s="48"/>
      <c r="G34" s="4" t="s">
        <v>16</v>
      </c>
      <c r="H34" s="61"/>
      <c r="I34" s="62"/>
      <c r="J34" s="62"/>
      <c r="K34" s="62"/>
      <c r="L34" s="62"/>
      <c r="M34" s="62"/>
      <c r="N34" s="62"/>
      <c r="O34" s="63"/>
    </row>
    <row r="35" spans="1:15" x14ac:dyDescent="0.25">
      <c r="D35" s="7"/>
      <c r="E35" s="60"/>
      <c r="F35" s="48"/>
      <c r="G35" s="4" t="s">
        <v>17</v>
      </c>
      <c r="H35" s="61"/>
      <c r="I35" s="62"/>
      <c r="J35" s="62"/>
      <c r="K35" s="62"/>
      <c r="L35" s="62"/>
      <c r="M35" s="62"/>
      <c r="N35" s="62"/>
      <c r="O35" s="63"/>
    </row>
    <row r="36" spans="1:15" x14ac:dyDescent="0.25">
      <c r="A36" s="7"/>
      <c r="B36" s="7"/>
      <c r="C36" s="7"/>
      <c r="E36" s="60"/>
      <c r="F36" s="48"/>
      <c r="G36" s="4" t="s">
        <v>18</v>
      </c>
      <c r="H36" s="61"/>
      <c r="I36" s="62"/>
      <c r="J36" s="62"/>
      <c r="K36" s="62"/>
      <c r="L36" s="62"/>
      <c r="M36" s="62"/>
      <c r="N36" s="62"/>
      <c r="O36" s="63"/>
    </row>
    <row r="37" spans="1:15" x14ac:dyDescent="0.25">
      <c r="E37" s="60"/>
      <c r="F37" s="48"/>
      <c r="G37" s="4" t="s">
        <v>19</v>
      </c>
      <c r="H37" s="5"/>
      <c r="I37" s="64" t="s">
        <v>20</v>
      </c>
      <c r="J37" s="65"/>
      <c r="K37" s="65"/>
      <c r="L37" s="65"/>
      <c r="M37" s="65"/>
      <c r="N37" s="65"/>
      <c r="O37" s="66"/>
    </row>
    <row r="40" spans="1:15" x14ac:dyDescent="0.25">
      <c r="A40" s="7"/>
      <c r="B40" s="7"/>
      <c r="C40" s="7"/>
      <c r="D40" s="7"/>
      <c r="E40" s="7"/>
      <c r="F40" s="7"/>
      <c r="J40" t="s">
        <v>21</v>
      </c>
      <c r="M40" s="58"/>
      <c r="N40" s="59"/>
    </row>
    <row r="42" spans="1:15" x14ac:dyDescent="0.25">
      <c r="A42" t="s">
        <v>36</v>
      </c>
    </row>
    <row r="43" spans="1:15" x14ac:dyDescent="0.25">
      <c r="A43" t="s">
        <v>37</v>
      </c>
    </row>
    <row r="44" spans="1:15" x14ac:dyDescent="0.25">
      <c r="A44" t="s">
        <v>38</v>
      </c>
    </row>
    <row r="45" spans="1:15" x14ac:dyDescent="0.25">
      <c r="A45" t="s">
        <v>39</v>
      </c>
    </row>
    <row r="46" spans="1:15" x14ac:dyDescent="0.25">
      <c r="A46" t="s">
        <v>40</v>
      </c>
    </row>
    <row r="47" spans="1:15" x14ac:dyDescent="0.25">
      <c r="A47" t="s">
        <v>70</v>
      </c>
    </row>
    <row r="48" spans="1:15" x14ac:dyDescent="0.25">
      <c r="A48" t="s">
        <v>71</v>
      </c>
    </row>
    <row r="49" spans="1:1" ht="17.25" x14ac:dyDescent="0.25">
      <c r="A49" t="s">
        <v>52</v>
      </c>
    </row>
  </sheetData>
  <mergeCells count="37">
    <mergeCell ref="P13:P25"/>
    <mergeCell ref="E1:L1"/>
    <mergeCell ref="A29:P29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32:O32"/>
    <mergeCell ref="M10:M12"/>
    <mergeCell ref="N10:N12"/>
    <mergeCell ref="P26:P28"/>
    <mergeCell ref="J26:K26"/>
    <mergeCell ref="A27:N27"/>
    <mergeCell ref="A28:N28"/>
    <mergeCell ref="O10:O12"/>
    <mergeCell ref="E11:E12"/>
    <mergeCell ref="K10:K12"/>
    <mergeCell ref="A10:A12"/>
    <mergeCell ref="D11:D12"/>
    <mergeCell ref="G11:G12"/>
    <mergeCell ref="B10:B12"/>
    <mergeCell ref="A31:O31"/>
    <mergeCell ref="A30:C30"/>
    <mergeCell ref="M40:N40"/>
    <mergeCell ref="E33:E37"/>
    <mergeCell ref="H33:O33"/>
    <mergeCell ref="H34:O34"/>
    <mergeCell ref="H35:O35"/>
    <mergeCell ref="H36:O36"/>
    <mergeCell ref="I37:O37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5.28515625" customWidth="1"/>
  </cols>
  <sheetData>
    <row r="1" spans="1:4" x14ac:dyDescent="0.25">
      <c r="B1" t="s">
        <v>24</v>
      </c>
      <c r="C1" t="s">
        <v>25</v>
      </c>
      <c r="D1" t="s">
        <v>26</v>
      </c>
    </row>
    <row r="2" spans="1:4" x14ac:dyDescent="0.25">
      <c r="A2" t="s">
        <v>32</v>
      </c>
      <c r="B2" s="44">
        <v>0</v>
      </c>
      <c r="C2" s="44">
        <f>SUM(Hárok1!G13,Hárok1!G17:G20)</f>
        <v>1477</v>
      </c>
      <c r="D2" s="44">
        <f>SUM(Hárok1!G14:G16)</f>
        <v>487</v>
      </c>
    </row>
    <row r="3" spans="1:4" x14ac:dyDescent="0.25">
      <c r="A3" t="s">
        <v>33</v>
      </c>
      <c r="B3" s="44">
        <v>0</v>
      </c>
      <c r="C3" s="44">
        <f>SUM(Hárok1!M13,Hárok1!M17:M20)</f>
        <v>35073.07</v>
      </c>
      <c r="D3" s="44">
        <f>SUM(Hárok1!M14:M16)</f>
        <v>13832.9</v>
      </c>
    </row>
    <row r="4" spans="1:4" x14ac:dyDescent="0.25">
      <c r="A4" t="s">
        <v>34</v>
      </c>
      <c r="B4">
        <v>0</v>
      </c>
      <c r="C4">
        <f>C3/C2</f>
        <v>23.746154366960052</v>
      </c>
      <c r="D4">
        <f>D3/D2</f>
        <v>28.404312114989732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2024-11-18T13:44:22Z</cp:lastPrinted>
  <dcterms:created xsi:type="dcterms:W3CDTF">2015-11-17T17:21:08Z</dcterms:created>
  <dcterms:modified xsi:type="dcterms:W3CDTF">2024-12-11T08:26:33Z</dcterms:modified>
</cp:coreProperties>
</file>